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T:\14-FONDS_EUROPE\FEADER\PSN\6. SAFRAN\1. Dispositifs PSN\77.05 - LEADER\77.05.02 - Animation GAL\2. Parametrage demande de paiement\Acompte et solde\"/>
    </mc:Choice>
  </mc:AlternateContent>
  <workbookProtection workbookAlgorithmName="SHA-512" workbookHashValue="pahMcmveA/TnYM7fuwHtPec/SuR1wae4AMPNd6CsYYi4BqDRcNcCGcnYXn3TwVfu0SFoda4xG87sTkm2piDUpQ==" workbookSaltValue="b7HEoULw8lHUS7OHZRQukg==" workbookSpinCount="100000" lockStructure="1"/>
  <bookViews>
    <workbookView xWindow="0" yWindow="0" windowWidth="28800" windowHeight="11010" tabRatio="857"/>
  </bookViews>
  <sheets>
    <sheet name="Notice" sheetId="22" r:id="rId1"/>
    <sheet name="Synthèse dépenses bénéficiaire" sheetId="20" r:id="rId2"/>
    <sheet name="Dépenses rémunération au réel" sheetId="26" r:id="rId3"/>
    <sheet name="Dépenses forfaitaire" sheetId="28" r:id="rId4"/>
    <sheet name="Dépenses sur frais réels" sheetId="35" r:id="rId5"/>
    <sheet name=" Dépenses Autres frais" sheetId="24" r:id="rId6"/>
    <sheet name="Synthèse dépenses SI" sheetId="21" state="hidden" r:id="rId7"/>
    <sheet name="Plafond Enveloppe du GAL" sheetId="34" state="hidden" r:id="rId8"/>
    <sheet name="DP_Instruction rémunération SI" sheetId="31" state="hidden" r:id="rId9"/>
    <sheet name="DP_Instruction Forfaitaires" sheetId="33" state="hidden" r:id="rId10"/>
    <sheet name="DP_Instruction frais réels" sheetId="36" state="hidden" r:id="rId11"/>
    <sheet name="DP_Instruction Autres frais" sheetId="29" state="hidden" r:id="rId12"/>
    <sheet name="Listes" sheetId="2" state="hidden" r:id="rId13"/>
  </sheets>
  <externalReferences>
    <externalReference r:id="rId14"/>
  </externalReferences>
  <definedNames>
    <definedName name="_xlnm._FilterDatabase" localSheetId="10" hidden="1">'DP_Instruction frais réels'!$A$5:$Z$507</definedName>
    <definedName name="Salaire_chercheur">Listes!$B$14:$B$23</definedName>
    <definedName name="Salaire_directeur">Listes!$C$14:$C$23</definedName>
    <definedName name="Salaire_ingénieur">Listes!$D$14:$D$23</definedName>
    <definedName name="Salaire_technicien">Listes!$E$14:$E$23</definedName>
    <definedName name="_xlnm.Print_Area" localSheetId="1">'Synthèse dépenses bénéficiaire'!$A$1:$J$30</definedName>
    <definedName name="_xlnm.Print_Area" localSheetId="6">'Synthèse dépenses SI'!$B$1:$F$51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28" l="1"/>
  <c r="H7" i="28"/>
  <c r="K8" i="33" l="1"/>
  <c r="K9" i="33"/>
  <c r="K10" i="33"/>
  <c r="K11" i="33"/>
  <c r="K12" i="33"/>
  <c r="K13" i="33"/>
  <c r="K14" i="33"/>
  <c r="K15" i="33"/>
  <c r="K16" i="33"/>
  <c r="K17" i="33"/>
  <c r="K18" i="33"/>
  <c r="K19" i="33"/>
  <c r="K20" i="33"/>
  <c r="K21" i="33"/>
  <c r="K22" i="33"/>
  <c r="K23" i="33"/>
  <c r="K24" i="33"/>
  <c r="K25" i="33"/>
  <c r="K26" i="33"/>
  <c r="K27" i="33"/>
  <c r="K28" i="33"/>
  <c r="K29" i="33"/>
  <c r="K30" i="33"/>
  <c r="K31" i="33"/>
  <c r="K32" i="33"/>
  <c r="K33" i="33"/>
  <c r="K34" i="33"/>
  <c r="K35" i="33"/>
  <c r="K36" i="33"/>
  <c r="K37" i="33"/>
  <c r="K38" i="33"/>
  <c r="K39" i="33"/>
  <c r="K40" i="33"/>
  <c r="K41" i="33"/>
  <c r="K42" i="33"/>
  <c r="K43" i="33"/>
  <c r="K44" i="33"/>
  <c r="K45" i="33"/>
  <c r="K46" i="33"/>
  <c r="K47" i="33"/>
  <c r="K48" i="33"/>
  <c r="K49" i="33"/>
  <c r="K50" i="33"/>
  <c r="K51" i="33"/>
  <c r="K52" i="33"/>
  <c r="K53" i="33"/>
  <c r="K54" i="33"/>
  <c r="K55" i="33"/>
  <c r="K56" i="33"/>
  <c r="K57" i="33"/>
  <c r="K58" i="33"/>
  <c r="K59" i="33"/>
  <c r="K60" i="33"/>
  <c r="K61" i="33"/>
  <c r="K62" i="33"/>
  <c r="K63" i="33"/>
  <c r="K64" i="33"/>
  <c r="K65" i="33"/>
  <c r="K66" i="33"/>
  <c r="K67" i="33"/>
  <c r="K68" i="33"/>
  <c r="K69" i="33"/>
  <c r="K70" i="33"/>
  <c r="K71" i="33"/>
  <c r="K72" i="33"/>
  <c r="K73" i="33"/>
  <c r="K74" i="33"/>
  <c r="K75" i="33"/>
  <c r="K76" i="33"/>
  <c r="K77" i="33"/>
  <c r="K78" i="33"/>
  <c r="K79" i="33"/>
  <c r="K80" i="33"/>
  <c r="K81" i="33"/>
  <c r="K82" i="33"/>
  <c r="K83" i="33"/>
  <c r="K84" i="33"/>
  <c r="K85" i="33"/>
  <c r="K86" i="33"/>
  <c r="K87" i="33"/>
  <c r="K88" i="33"/>
  <c r="K89" i="33"/>
  <c r="K90" i="33"/>
  <c r="K91" i="33"/>
  <c r="K92" i="33"/>
  <c r="K93" i="33"/>
  <c r="K94" i="33"/>
  <c r="K95" i="33"/>
  <c r="K96" i="33"/>
  <c r="K97" i="33"/>
  <c r="K98" i="33"/>
  <c r="K99" i="33"/>
  <c r="K100" i="33"/>
  <c r="K101" i="33"/>
  <c r="K102" i="33"/>
  <c r="K103" i="33"/>
  <c r="K104" i="33"/>
  <c r="K105" i="33"/>
  <c r="K106" i="33"/>
  <c r="K107" i="33"/>
  <c r="K108" i="33"/>
  <c r="K109" i="33"/>
  <c r="K110" i="33"/>
  <c r="K111" i="33"/>
  <c r="K112" i="33"/>
  <c r="K113" i="33"/>
  <c r="K114" i="33"/>
  <c r="K115" i="33"/>
  <c r="K116" i="33"/>
  <c r="K117" i="33"/>
  <c r="K118" i="33"/>
  <c r="K119" i="33"/>
  <c r="K120" i="33"/>
  <c r="K121" i="33"/>
  <c r="K122" i="33"/>
  <c r="K123" i="33"/>
  <c r="K124" i="33"/>
  <c r="K125" i="33"/>
  <c r="K126" i="33"/>
  <c r="K127" i="33"/>
  <c r="K128" i="33"/>
  <c r="K129" i="33"/>
  <c r="K130" i="33"/>
  <c r="K131" i="33"/>
  <c r="K132" i="33"/>
  <c r="K133" i="33"/>
  <c r="K134" i="33"/>
  <c r="K135" i="33"/>
  <c r="K136" i="33"/>
  <c r="K137" i="33"/>
  <c r="K138" i="33"/>
  <c r="K139" i="33"/>
  <c r="K140" i="33"/>
  <c r="K141" i="33"/>
  <c r="K142" i="33"/>
  <c r="K143" i="33"/>
  <c r="K144" i="33"/>
  <c r="K145" i="33"/>
  <c r="K146" i="33"/>
  <c r="K147" i="33"/>
  <c r="K148" i="33"/>
  <c r="K149" i="33"/>
  <c r="K150" i="33"/>
  <c r="K151" i="33"/>
  <c r="K152" i="33"/>
  <c r="K153" i="33"/>
  <c r="K154" i="33"/>
  <c r="K155" i="33"/>
  <c r="K156" i="33"/>
  <c r="K157" i="33"/>
  <c r="K158" i="33"/>
  <c r="K159" i="33"/>
  <c r="K160" i="33"/>
  <c r="K161" i="33"/>
  <c r="K162" i="33"/>
  <c r="K163" i="33"/>
  <c r="K164" i="33"/>
  <c r="K165" i="33"/>
  <c r="K166" i="33"/>
  <c r="K167" i="33"/>
  <c r="K168" i="33"/>
  <c r="K169" i="33"/>
  <c r="K170" i="33"/>
  <c r="K171" i="33"/>
  <c r="K172" i="33"/>
  <c r="K173" i="33"/>
  <c r="K174" i="33"/>
  <c r="K175" i="33"/>
  <c r="K176" i="33"/>
  <c r="K177" i="33"/>
  <c r="K178" i="33"/>
  <c r="K179" i="33"/>
  <c r="K180" i="33"/>
  <c r="K181" i="33"/>
  <c r="K182" i="33"/>
  <c r="K183" i="33"/>
  <c r="K184" i="33"/>
  <c r="K185" i="33"/>
  <c r="K186" i="33"/>
  <c r="K187" i="33"/>
  <c r="K188" i="33"/>
  <c r="K189" i="33"/>
  <c r="K190" i="33"/>
  <c r="K191" i="33"/>
  <c r="K192" i="33"/>
  <c r="K193" i="33"/>
  <c r="K194" i="33"/>
  <c r="K195" i="33"/>
  <c r="K196" i="33"/>
  <c r="K197" i="33"/>
  <c r="K198" i="33"/>
  <c r="K199" i="33"/>
  <c r="K200" i="33"/>
  <c r="K201" i="33"/>
  <c r="K202" i="33"/>
  <c r="K203" i="33"/>
  <c r="K204" i="33"/>
  <c r="K205" i="33"/>
  <c r="K206" i="33"/>
  <c r="K207" i="33"/>
  <c r="K208" i="33"/>
  <c r="K209" i="33"/>
  <c r="K210" i="33"/>
  <c r="K211" i="33"/>
  <c r="K212" i="33"/>
  <c r="K213" i="33"/>
  <c r="K214" i="33"/>
  <c r="K215" i="33"/>
  <c r="K216" i="33"/>
  <c r="K217" i="33"/>
  <c r="K218" i="33"/>
  <c r="K219" i="33"/>
  <c r="K220" i="33"/>
  <c r="K221" i="33"/>
  <c r="K222" i="33"/>
  <c r="K223" i="33"/>
  <c r="K224" i="33"/>
  <c r="K225" i="33"/>
  <c r="K226" i="33"/>
  <c r="K227" i="33"/>
  <c r="K228" i="33"/>
  <c r="K229" i="33"/>
  <c r="K230" i="33"/>
  <c r="K231" i="33"/>
  <c r="K232" i="33"/>
  <c r="K233" i="33"/>
  <c r="K234" i="33"/>
  <c r="K235" i="33"/>
  <c r="K236" i="33"/>
  <c r="K237" i="33"/>
  <c r="K238" i="33"/>
  <c r="K239" i="33"/>
  <c r="K240" i="33"/>
  <c r="K241" i="33"/>
  <c r="K242" i="33"/>
  <c r="K243" i="33"/>
  <c r="K244" i="33"/>
  <c r="K245" i="33"/>
  <c r="K246" i="33"/>
  <c r="K247" i="33"/>
  <c r="K248" i="33"/>
  <c r="K249" i="33"/>
  <c r="K250" i="33"/>
  <c r="K251" i="33"/>
  <c r="K252" i="33"/>
  <c r="K253" i="33"/>
  <c r="K254" i="33"/>
  <c r="K255" i="33"/>
  <c r="K256" i="33"/>
  <c r="K257" i="33"/>
  <c r="K258" i="33"/>
  <c r="K259" i="33"/>
  <c r="K260" i="33"/>
  <c r="K261" i="33"/>
  <c r="K262" i="33"/>
  <c r="K263" i="33"/>
  <c r="K264" i="33"/>
  <c r="K265" i="33"/>
  <c r="K266" i="33"/>
  <c r="K267" i="33"/>
  <c r="K268" i="33"/>
  <c r="K269" i="33"/>
  <c r="K270" i="33"/>
  <c r="K271" i="33"/>
  <c r="K272" i="33"/>
  <c r="K273" i="33"/>
  <c r="K274" i="33"/>
  <c r="K275" i="33"/>
  <c r="K276" i="33"/>
  <c r="K277" i="33"/>
  <c r="K278" i="33"/>
  <c r="K279" i="33"/>
  <c r="K280" i="33"/>
  <c r="K281" i="33"/>
  <c r="K282" i="33"/>
  <c r="K283" i="33"/>
  <c r="K284" i="33"/>
  <c r="K285" i="33"/>
  <c r="K286" i="33"/>
  <c r="K287" i="33"/>
  <c r="K288" i="33"/>
  <c r="K289" i="33"/>
  <c r="K290" i="33"/>
  <c r="K291" i="33"/>
  <c r="K292" i="33"/>
  <c r="K293" i="33"/>
  <c r="K294" i="33"/>
  <c r="K295" i="33"/>
  <c r="K296" i="33"/>
  <c r="K297" i="33"/>
  <c r="K298" i="33"/>
  <c r="K299" i="33"/>
  <c r="K300" i="33"/>
  <c r="K301" i="33"/>
  <c r="K302" i="33"/>
  <c r="K303" i="33"/>
  <c r="K304" i="33"/>
  <c r="K305" i="33"/>
  <c r="K306" i="33"/>
  <c r="K307" i="33"/>
  <c r="K308" i="33"/>
  <c r="K309" i="33"/>
  <c r="K310" i="33"/>
  <c r="K311" i="33"/>
  <c r="K312" i="33"/>
  <c r="K313" i="33"/>
  <c r="K314" i="33"/>
  <c r="K315" i="33"/>
  <c r="K316" i="33"/>
  <c r="K317" i="33"/>
  <c r="K318" i="33"/>
  <c r="K319" i="33"/>
  <c r="K320" i="33"/>
  <c r="K321" i="33"/>
  <c r="K322" i="33"/>
  <c r="K323" i="33"/>
  <c r="K324" i="33"/>
  <c r="K325" i="33"/>
  <c r="K326" i="33"/>
  <c r="K327" i="33"/>
  <c r="K328" i="33"/>
  <c r="K329" i="33"/>
  <c r="K330" i="33"/>
  <c r="K331" i="33"/>
  <c r="K332" i="33"/>
  <c r="K333" i="33"/>
  <c r="K334" i="33"/>
  <c r="K335" i="33"/>
  <c r="K336" i="33"/>
  <c r="K337" i="33"/>
  <c r="K338" i="33"/>
  <c r="K339" i="33"/>
  <c r="K340" i="33"/>
  <c r="K341" i="33"/>
  <c r="K342" i="33"/>
  <c r="K343" i="33"/>
  <c r="K344" i="33"/>
  <c r="K345" i="33"/>
  <c r="K346" i="33"/>
  <c r="K347" i="33"/>
  <c r="K348" i="33"/>
  <c r="K349" i="33"/>
  <c r="K350" i="33"/>
  <c r="K351" i="33"/>
  <c r="K352" i="33"/>
  <c r="K353" i="33"/>
  <c r="K354" i="33"/>
  <c r="K355" i="33"/>
  <c r="K356" i="33"/>
  <c r="K357" i="33"/>
  <c r="K358" i="33"/>
  <c r="K359" i="33"/>
  <c r="K360" i="33"/>
  <c r="K361" i="33"/>
  <c r="K362" i="33"/>
  <c r="K363" i="33"/>
  <c r="K364" i="33"/>
  <c r="K365" i="33"/>
  <c r="K366" i="33"/>
  <c r="K367" i="33"/>
  <c r="K368" i="33"/>
  <c r="K369" i="33"/>
  <c r="K370" i="33"/>
  <c r="K371" i="33"/>
  <c r="K372" i="33"/>
  <c r="K373" i="33"/>
  <c r="K374" i="33"/>
  <c r="K375" i="33"/>
  <c r="K376" i="33"/>
  <c r="K377" i="33"/>
  <c r="K378" i="33"/>
  <c r="K379" i="33"/>
  <c r="K380" i="33"/>
  <c r="K381" i="33"/>
  <c r="K382" i="33"/>
  <c r="K383" i="33"/>
  <c r="K384" i="33"/>
  <c r="K385" i="33"/>
  <c r="K386" i="33"/>
  <c r="K387" i="33"/>
  <c r="K388" i="33"/>
  <c r="K389" i="33"/>
  <c r="K390" i="33"/>
  <c r="K391" i="33"/>
  <c r="K392" i="33"/>
  <c r="K393" i="33"/>
  <c r="K394" i="33"/>
  <c r="K395" i="33"/>
  <c r="K396" i="33"/>
  <c r="K397" i="33"/>
  <c r="K398" i="33"/>
  <c r="K399" i="33"/>
  <c r="K400" i="33"/>
  <c r="K401" i="33"/>
  <c r="K402" i="33"/>
  <c r="K403" i="33"/>
  <c r="K404" i="33"/>
  <c r="K405" i="33"/>
  <c r="K406" i="33"/>
  <c r="K407" i="33"/>
  <c r="K408" i="33"/>
  <c r="K409" i="33"/>
  <c r="K410" i="33"/>
  <c r="K411" i="33"/>
  <c r="K412" i="33"/>
  <c r="K413" i="33"/>
  <c r="K414" i="33"/>
  <c r="K415" i="33"/>
  <c r="K416" i="33"/>
  <c r="K417" i="33"/>
  <c r="K418" i="33"/>
  <c r="K419" i="33"/>
  <c r="K420" i="33"/>
  <c r="K421" i="33"/>
  <c r="K422" i="33"/>
  <c r="K423" i="33"/>
  <c r="K424" i="33"/>
  <c r="K425" i="33"/>
  <c r="K426" i="33"/>
  <c r="K427" i="33"/>
  <c r="K428" i="33"/>
  <c r="K429" i="33"/>
  <c r="K430" i="33"/>
  <c r="K431" i="33"/>
  <c r="K432" i="33"/>
  <c r="K433" i="33"/>
  <c r="K434" i="33"/>
  <c r="K435" i="33"/>
  <c r="K436" i="33"/>
  <c r="K437" i="33"/>
  <c r="K438" i="33"/>
  <c r="K439" i="33"/>
  <c r="K440" i="33"/>
  <c r="K441" i="33"/>
  <c r="K442" i="33"/>
  <c r="K443" i="33"/>
  <c r="K444" i="33"/>
  <c r="K445" i="33"/>
  <c r="K446" i="33"/>
  <c r="K447" i="33"/>
  <c r="K448" i="33"/>
  <c r="K449" i="33"/>
  <c r="K450" i="33"/>
  <c r="K451" i="33"/>
  <c r="K452" i="33"/>
  <c r="K453" i="33"/>
  <c r="K454" i="33"/>
  <c r="K455" i="33"/>
  <c r="K456" i="33"/>
  <c r="K457" i="33"/>
  <c r="K458" i="33"/>
  <c r="K459" i="33"/>
  <c r="K460" i="33"/>
  <c r="K461" i="33"/>
  <c r="K462" i="33"/>
  <c r="K463" i="33"/>
  <c r="K464" i="33"/>
  <c r="K465" i="33"/>
  <c r="K466" i="33"/>
  <c r="K467" i="33"/>
  <c r="K468" i="33"/>
  <c r="K469" i="33"/>
  <c r="K470" i="33"/>
  <c r="K471" i="33"/>
  <c r="K472" i="33"/>
  <c r="K473" i="33"/>
  <c r="K474" i="33"/>
  <c r="K475" i="33"/>
  <c r="K476" i="33"/>
  <c r="K477" i="33"/>
  <c r="K478" i="33"/>
  <c r="K479" i="33"/>
  <c r="K480" i="33"/>
  <c r="K481" i="33"/>
  <c r="K482" i="33"/>
  <c r="K483" i="33"/>
  <c r="K484" i="33"/>
  <c r="K485" i="33"/>
  <c r="K486" i="33"/>
  <c r="K487" i="33"/>
  <c r="K488" i="33"/>
  <c r="K489" i="33"/>
  <c r="K490" i="33"/>
  <c r="K491" i="33"/>
  <c r="K492" i="33"/>
  <c r="K493" i="33"/>
  <c r="K494" i="33"/>
  <c r="K495" i="33"/>
  <c r="K496" i="33"/>
  <c r="K497" i="33"/>
  <c r="K498" i="33"/>
  <c r="K499" i="33"/>
  <c r="K500" i="33"/>
  <c r="K501" i="33"/>
  <c r="K502" i="33"/>
  <c r="K503" i="33"/>
  <c r="K504" i="33"/>
  <c r="K505" i="33"/>
  <c r="K506" i="33"/>
  <c r="K7" i="33"/>
  <c r="I12" i="28"/>
  <c r="I13" i="28"/>
  <c r="E49" i="21" l="1"/>
  <c r="C49" i="21"/>
  <c r="D49" i="21"/>
  <c r="E13" i="21"/>
  <c r="E12" i="21"/>
  <c r="Q19" i="29"/>
  <c r="Q20" i="29"/>
  <c r="Q21" i="29"/>
  <c r="Q22" i="29"/>
  <c r="Q23" i="29"/>
  <c r="Q24" i="29"/>
  <c r="Q25" i="29"/>
  <c r="Q26" i="29"/>
  <c r="Q27" i="29"/>
  <c r="Q28" i="29"/>
  <c r="Q29" i="29"/>
  <c r="Q30" i="29"/>
  <c r="Q31" i="29"/>
  <c r="Q32" i="29"/>
  <c r="Q33" i="29"/>
  <c r="Q34" i="29"/>
  <c r="Q35" i="29"/>
  <c r="Q36" i="29"/>
  <c r="Q37" i="29"/>
  <c r="Q38" i="29"/>
  <c r="Q39" i="29"/>
  <c r="Q40" i="29"/>
  <c r="Q41" i="29"/>
  <c r="Q42" i="29"/>
  <c r="Q43" i="29"/>
  <c r="Q44" i="29"/>
  <c r="Q45" i="29"/>
  <c r="Q46" i="29"/>
  <c r="Q47" i="29"/>
  <c r="Q48" i="29"/>
  <c r="Q49" i="29"/>
  <c r="Q50" i="29"/>
  <c r="Q51" i="29"/>
  <c r="Q52" i="29"/>
  <c r="Q53" i="29"/>
  <c r="Q54" i="29"/>
  <c r="Q55" i="29"/>
  <c r="Q56" i="29"/>
  <c r="Q57" i="29"/>
  <c r="Q58" i="29"/>
  <c r="Q59" i="29"/>
  <c r="Q60" i="29"/>
  <c r="Q61" i="29"/>
  <c r="Q62" i="29"/>
  <c r="Q63" i="29"/>
  <c r="Q64" i="29"/>
  <c r="Q65" i="29"/>
  <c r="Q66" i="29"/>
  <c r="Q67" i="29"/>
  <c r="Q68" i="29"/>
  <c r="Q69" i="29"/>
  <c r="Q70" i="29"/>
  <c r="Q71" i="29"/>
  <c r="Q72" i="29"/>
  <c r="Q73" i="29"/>
  <c r="Q74" i="29"/>
  <c r="Q75" i="29"/>
  <c r="Q76" i="29"/>
  <c r="Q77" i="29"/>
  <c r="Q78" i="29"/>
  <c r="Q79" i="29"/>
  <c r="Q80" i="29"/>
  <c r="Q81" i="29"/>
  <c r="Q82" i="29"/>
  <c r="Q83" i="29"/>
  <c r="Q84" i="29"/>
  <c r="Q85" i="29"/>
  <c r="Q86" i="29"/>
  <c r="Q87" i="29"/>
  <c r="Q88" i="29"/>
  <c r="Q89" i="29"/>
  <c r="Q90" i="29"/>
  <c r="Q91" i="29"/>
  <c r="Q92" i="29"/>
  <c r="Q93" i="29"/>
  <c r="Q94" i="29"/>
  <c r="Q95" i="29"/>
  <c r="Q96" i="29"/>
  <c r="Q97" i="29"/>
  <c r="Q98" i="29"/>
  <c r="Q99" i="29"/>
  <c r="Q100" i="29"/>
  <c r="Q101" i="29"/>
  <c r="Q102" i="29"/>
  <c r="Q103" i="29"/>
  <c r="Q104" i="29"/>
  <c r="Q105" i="29"/>
  <c r="Q106" i="29"/>
  <c r="Q107" i="29"/>
  <c r="Q108" i="29"/>
  <c r="Q109" i="29"/>
  <c r="Q110" i="29"/>
  <c r="Q111" i="29"/>
  <c r="Q112" i="29"/>
  <c r="Q113" i="29"/>
  <c r="Q114" i="29"/>
  <c r="Q115" i="29"/>
  <c r="Q116" i="29"/>
  <c r="Q117" i="29"/>
  <c r="Q118" i="29"/>
  <c r="Q119" i="29"/>
  <c r="Q120" i="29"/>
  <c r="Q121" i="29"/>
  <c r="Q122" i="29"/>
  <c r="Q123" i="29"/>
  <c r="Q124" i="29"/>
  <c r="Q125" i="29"/>
  <c r="Q126" i="29"/>
  <c r="Q127" i="29"/>
  <c r="Q128" i="29"/>
  <c r="Q129" i="29"/>
  <c r="Q130" i="29"/>
  <c r="Q131" i="29"/>
  <c r="Q132" i="29"/>
  <c r="Q133" i="29"/>
  <c r="Q134" i="29"/>
  <c r="Q135" i="29"/>
  <c r="Q136" i="29"/>
  <c r="Q137" i="29"/>
  <c r="Q138" i="29"/>
  <c r="Q139" i="29"/>
  <c r="Q140" i="29"/>
  <c r="Q141" i="29"/>
  <c r="Q142" i="29"/>
  <c r="Q143" i="29"/>
  <c r="Q144" i="29"/>
  <c r="Q145" i="29"/>
  <c r="Q146" i="29"/>
  <c r="Q147" i="29"/>
  <c r="Q148" i="29"/>
  <c r="Q149" i="29"/>
  <c r="Q150" i="29"/>
  <c r="Q151" i="29"/>
  <c r="Q152" i="29"/>
  <c r="Q153" i="29"/>
  <c r="Q154" i="29"/>
  <c r="Q155" i="29"/>
  <c r="Q156" i="29"/>
  <c r="Q157" i="29"/>
  <c r="Q158" i="29"/>
  <c r="Q159" i="29"/>
  <c r="Q160" i="29"/>
  <c r="Q161" i="29"/>
  <c r="Q162" i="29"/>
  <c r="Q163" i="29"/>
  <c r="Q164" i="29"/>
  <c r="Q165" i="29"/>
  <c r="Q166" i="29"/>
  <c r="Q167" i="29"/>
  <c r="Q168" i="29"/>
  <c r="Q169" i="29"/>
  <c r="Q170" i="29"/>
  <c r="Q171" i="29"/>
  <c r="Q172" i="29"/>
  <c r="Q173" i="29"/>
  <c r="Q174" i="29"/>
  <c r="Q175" i="29"/>
  <c r="Q176" i="29"/>
  <c r="Q177" i="29"/>
  <c r="Q178" i="29"/>
  <c r="Q179" i="29"/>
  <c r="Q180" i="29"/>
  <c r="Q181" i="29"/>
  <c r="Q182" i="29"/>
  <c r="Q183" i="29"/>
  <c r="Q184" i="29"/>
  <c r="Q185" i="29"/>
  <c r="Q186" i="29"/>
  <c r="Q187" i="29"/>
  <c r="Q188" i="29"/>
  <c r="Q189" i="29"/>
  <c r="Q190" i="29"/>
  <c r="Q191" i="29"/>
  <c r="Q192" i="29"/>
  <c r="Q193" i="29"/>
  <c r="Q194" i="29"/>
  <c r="Q195" i="29"/>
  <c r="Q196" i="29"/>
  <c r="Q197" i="29"/>
  <c r="Q198" i="29"/>
  <c r="Q199" i="29"/>
  <c r="Q200" i="29"/>
  <c r="Q201" i="29"/>
  <c r="Q202" i="29"/>
  <c r="Q203" i="29"/>
  <c r="Q204" i="29"/>
  <c r="Q205" i="29"/>
  <c r="Q206" i="29"/>
  <c r="Q207" i="29"/>
  <c r="Q208" i="29"/>
  <c r="Q209" i="29"/>
  <c r="Q210" i="29"/>
  <c r="Q211" i="29"/>
  <c r="Q212" i="29"/>
  <c r="Q213" i="29"/>
  <c r="Q214" i="29"/>
  <c r="Q215" i="29"/>
  <c r="Q216" i="29"/>
  <c r="Q217" i="29"/>
  <c r="Q218" i="29"/>
  <c r="Q219" i="29"/>
  <c r="Q220" i="29"/>
  <c r="Q221" i="29"/>
  <c r="Q222" i="29"/>
  <c r="Q223" i="29"/>
  <c r="Q224" i="29"/>
  <c r="Q225" i="29"/>
  <c r="Q226" i="29"/>
  <c r="Q227" i="29"/>
  <c r="Q228" i="29"/>
  <c r="Q229" i="29"/>
  <c r="Q230" i="29"/>
  <c r="Q231" i="29"/>
  <c r="Q232" i="29"/>
  <c r="Q233" i="29"/>
  <c r="Q234" i="29"/>
  <c r="Q235" i="29"/>
  <c r="Q236" i="29"/>
  <c r="Q237" i="29"/>
  <c r="Q238" i="29"/>
  <c r="Q239" i="29"/>
  <c r="Q240" i="29"/>
  <c r="Q241" i="29"/>
  <c r="Q242" i="29"/>
  <c r="Q243" i="29"/>
  <c r="Q244" i="29"/>
  <c r="Q245" i="29"/>
  <c r="Q246" i="29"/>
  <c r="Q247" i="29"/>
  <c r="Q248" i="29"/>
  <c r="Q249" i="29"/>
  <c r="Q250" i="29"/>
  <c r="Q251" i="29"/>
  <c r="Q252" i="29"/>
  <c r="Q253" i="29"/>
  <c r="Q254" i="29"/>
  <c r="Q255" i="29"/>
  <c r="Q256" i="29"/>
  <c r="Q257" i="29"/>
  <c r="Q258" i="29"/>
  <c r="Q259" i="29"/>
  <c r="Q260" i="29"/>
  <c r="Q261" i="29"/>
  <c r="Q262" i="29"/>
  <c r="Q263" i="29"/>
  <c r="Q264" i="29"/>
  <c r="Q265" i="29"/>
  <c r="Q266" i="29"/>
  <c r="Q267" i="29"/>
  <c r="Q268" i="29"/>
  <c r="Q269" i="29"/>
  <c r="Q270" i="29"/>
  <c r="Q271" i="29"/>
  <c r="Q272" i="29"/>
  <c r="Q273" i="29"/>
  <c r="Q274" i="29"/>
  <c r="Q275" i="29"/>
  <c r="Q276" i="29"/>
  <c r="Q277" i="29"/>
  <c r="Q278" i="29"/>
  <c r="Q279" i="29"/>
  <c r="Q280" i="29"/>
  <c r="Q281" i="29"/>
  <c r="Q282" i="29"/>
  <c r="Q283" i="29"/>
  <c r="Q284" i="29"/>
  <c r="Q285" i="29"/>
  <c r="Q286" i="29"/>
  <c r="Q287" i="29"/>
  <c r="Q288" i="29"/>
  <c r="Q289" i="29"/>
  <c r="Q290" i="29"/>
  <c r="Q291" i="29"/>
  <c r="Q292" i="29"/>
  <c r="Q293" i="29"/>
  <c r="Q294" i="29"/>
  <c r="Q295" i="29"/>
  <c r="Q296" i="29"/>
  <c r="Q297" i="29"/>
  <c r="Q298" i="29"/>
  <c r="Q299" i="29"/>
  <c r="Q300" i="29"/>
  <c r="Q301" i="29"/>
  <c r="Q302" i="29"/>
  <c r="Q303" i="29"/>
  <c r="Q304" i="29"/>
  <c r="Q305" i="29"/>
  <c r="Q306" i="29"/>
  <c r="Q307" i="29"/>
  <c r="Q308" i="29"/>
  <c r="Q309" i="29"/>
  <c r="Q310" i="29"/>
  <c r="Q311" i="29"/>
  <c r="Q312" i="29"/>
  <c r="Q313" i="29"/>
  <c r="Q314" i="29"/>
  <c r="Q315" i="29"/>
  <c r="Q316" i="29"/>
  <c r="Q317" i="29"/>
  <c r="Q318" i="29"/>
  <c r="Q319" i="29"/>
  <c r="Q320" i="29"/>
  <c r="Q321" i="29"/>
  <c r="Q322" i="29"/>
  <c r="Q323" i="29"/>
  <c r="Q324" i="29"/>
  <c r="Q325" i="29"/>
  <c r="Q326" i="29"/>
  <c r="Q327" i="29"/>
  <c r="Q328" i="29"/>
  <c r="Q329" i="29"/>
  <c r="Q330" i="29"/>
  <c r="Q331" i="29"/>
  <c r="Q332" i="29"/>
  <c r="Q333" i="29"/>
  <c r="Q334" i="29"/>
  <c r="Q335" i="29"/>
  <c r="Q336" i="29"/>
  <c r="Q337" i="29"/>
  <c r="Q338" i="29"/>
  <c r="Q339" i="29"/>
  <c r="Q340" i="29"/>
  <c r="Q341" i="29"/>
  <c r="Q342" i="29"/>
  <c r="Q343" i="29"/>
  <c r="Q344" i="29"/>
  <c r="Q345" i="29"/>
  <c r="Q346" i="29"/>
  <c r="Q347" i="29"/>
  <c r="Q348" i="29"/>
  <c r="Q349" i="29"/>
  <c r="Q350" i="29"/>
  <c r="Q351" i="29"/>
  <c r="Q352" i="29"/>
  <c r="Q353" i="29"/>
  <c r="Q354" i="29"/>
  <c r="Q355" i="29"/>
  <c r="Q356" i="29"/>
  <c r="Q357" i="29"/>
  <c r="Q358" i="29"/>
  <c r="Q359" i="29"/>
  <c r="Q360" i="29"/>
  <c r="Q361" i="29"/>
  <c r="Q362" i="29"/>
  <c r="Q363" i="29"/>
  <c r="Q364" i="29"/>
  <c r="Q365" i="29"/>
  <c r="Q366" i="29"/>
  <c r="Q367" i="29"/>
  <c r="Q368" i="29"/>
  <c r="Q369" i="29"/>
  <c r="Q370" i="29"/>
  <c r="Q371" i="29"/>
  <c r="Q372" i="29"/>
  <c r="Q373" i="29"/>
  <c r="Q374" i="29"/>
  <c r="Q375" i="29"/>
  <c r="Q376" i="29"/>
  <c r="Q377" i="29"/>
  <c r="Q378" i="29"/>
  <c r="Q379" i="29"/>
  <c r="Q380" i="29"/>
  <c r="Q381" i="29"/>
  <c r="Q382" i="29"/>
  <c r="Q383" i="29"/>
  <c r="Q384" i="29"/>
  <c r="Q385" i="29"/>
  <c r="Q386" i="29"/>
  <c r="Q387" i="29"/>
  <c r="Q388" i="29"/>
  <c r="Q389" i="29"/>
  <c r="Q390" i="29"/>
  <c r="Q391" i="29"/>
  <c r="Q392" i="29"/>
  <c r="Q393" i="29"/>
  <c r="Q394" i="29"/>
  <c r="Q395" i="29"/>
  <c r="Q396" i="29"/>
  <c r="Q397" i="29"/>
  <c r="Q398" i="29"/>
  <c r="Q399" i="29"/>
  <c r="Q400" i="29"/>
  <c r="Q401" i="29"/>
  <c r="Q402" i="29"/>
  <c r="Q403" i="29"/>
  <c r="Q404" i="29"/>
  <c r="Q405" i="29"/>
  <c r="Q406" i="29"/>
  <c r="Q407" i="29"/>
  <c r="Q408" i="29"/>
  <c r="Q409" i="29"/>
  <c r="Q410" i="29"/>
  <c r="Q411" i="29"/>
  <c r="Q412" i="29"/>
  <c r="Q413" i="29"/>
  <c r="Q414" i="29"/>
  <c r="Q415" i="29"/>
  <c r="Q416" i="29"/>
  <c r="Q417" i="29"/>
  <c r="Q418" i="29"/>
  <c r="Q419" i="29"/>
  <c r="Q420" i="29"/>
  <c r="Q421" i="29"/>
  <c r="Q422" i="29"/>
  <c r="Q423" i="29"/>
  <c r="Q424" i="29"/>
  <c r="Q425" i="29"/>
  <c r="Q426" i="29"/>
  <c r="Q427" i="29"/>
  <c r="Q428" i="29"/>
  <c r="Q429" i="29"/>
  <c r="Q430" i="29"/>
  <c r="Q431" i="29"/>
  <c r="Q432" i="29"/>
  <c r="Q433" i="29"/>
  <c r="Q434" i="29"/>
  <c r="Q435" i="29"/>
  <c r="Q436" i="29"/>
  <c r="Q437" i="29"/>
  <c r="Q438" i="29"/>
  <c r="Q439" i="29"/>
  <c r="Q440" i="29"/>
  <c r="Q441" i="29"/>
  <c r="Q442" i="29"/>
  <c r="Q443" i="29"/>
  <c r="Q444" i="29"/>
  <c r="Q445" i="29"/>
  <c r="Q446" i="29"/>
  <c r="Q447" i="29"/>
  <c r="Q448" i="29"/>
  <c r="Q449" i="29"/>
  <c r="Q450" i="29"/>
  <c r="Q451" i="29"/>
  <c r="Q452" i="29"/>
  <c r="Q453" i="29"/>
  <c r="Q454" i="29"/>
  <c r="Q455" i="29"/>
  <c r="Q456" i="29"/>
  <c r="Q457" i="29"/>
  <c r="Q458" i="29"/>
  <c r="Q459" i="29"/>
  <c r="Q460" i="29"/>
  <c r="Q461" i="29"/>
  <c r="Q462" i="29"/>
  <c r="Q463" i="29"/>
  <c r="Q464" i="29"/>
  <c r="Q465" i="29"/>
  <c r="Q466" i="29"/>
  <c r="Q467" i="29"/>
  <c r="Q468" i="29"/>
  <c r="Q469" i="29"/>
  <c r="Q470" i="29"/>
  <c r="Q471" i="29"/>
  <c r="Q472" i="29"/>
  <c r="Q473" i="29"/>
  <c r="Q474" i="29"/>
  <c r="Q475" i="29"/>
  <c r="Q476" i="29"/>
  <c r="Q477" i="29"/>
  <c r="Q478" i="29"/>
  <c r="Q479" i="29"/>
  <c r="Q480" i="29"/>
  <c r="Q481" i="29"/>
  <c r="Q482" i="29"/>
  <c r="Q483" i="29"/>
  <c r="Q484" i="29"/>
  <c r="Q485" i="29"/>
  <c r="Q486" i="29"/>
  <c r="Q487" i="29"/>
  <c r="Q488" i="29"/>
  <c r="Q489" i="29"/>
  <c r="Q490" i="29"/>
  <c r="Q491" i="29"/>
  <c r="Q492" i="29"/>
  <c r="Q493" i="29"/>
  <c r="Q494" i="29"/>
  <c r="Q495" i="29"/>
  <c r="Q496" i="29"/>
  <c r="Q497" i="29"/>
  <c r="Q498" i="29"/>
  <c r="Q499" i="29"/>
  <c r="Q500" i="29"/>
  <c r="Q501" i="29"/>
  <c r="Q502" i="29"/>
  <c r="Q503" i="29"/>
  <c r="Q504" i="29"/>
  <c r="Q505" i="29"/>
  <c r="Q506" i="29"/>
  <c r="O16" i="29"/>
  <c r="O17" i="29"/>
  <c r="O18" i="29"/>
  <c r="O19" i="29"/>
  <c r="O20" i="29"/>
  <c r="O21" i="29"/>
  <c r="O22" i="29"/>
  <c r="O23" i="29"/>
  <c r="O24" i="29"/>
  <c r="O25" i="29"/>
  <c r="O26" i="29"/>
  <c r="O27" i="29"/>
  <c r="O28" i="29"/>
  <c r="O29" i="29"/>
  <c r="O30" i="29"/>
  <c r="O31" i="29"/>
  <c r="O32" i="29"/>
  <c r="O33" i="29"/>
  <c r="O34" i="29"/>
  <c r="O35" i="29"/>
  <c r="O36" i="29"/>
  <c r="O37" i="29"/>
  <c r="O38" i="29"/>
  <c r="O39" i="29"/>
  <c r="O40" i="29"/>
  <c r="O41" i="29"/>
  <c r="O42" i="29"/>
  <c r="O43" i="29"/>
  <c r="O44" i="29"/>
  <c r="O45" i="29"/>
  <c r="O46" i="29"/>
  <c r="O47" i="29"/>
  <c r="O48" i="29"/>
  <c r="O49" i="29"/>
  <c r="O50" i="29"/>
  <c r="O51" i="29"/>
  <c r="O52" i="29"/>
  <c r="O53" i="29"/>
  <c r="O54" i="29"/>
  <c r="O55" i="29"/>
  <c r="O56" i="29"/>
  <c r="O57" i="29"/>
  <c r="O58" i="29"/>
  <c r="O59" i="29"/>
  <c r="O60" i="29"/>
  <c r="O61" i="29"/>
  <c r="O62" i="29"/>
  <c r="O63" i="29"/>
  <c r="O64" i="29"/>
  <c r="O65" i="29"/>
  <c r="O66" i="29"/>
  <c r="O67" i="29"/>
  <c r="O68" i="29"/>
  <c r="O69" i="29"/>
  <c r="O70" i="29"/>
  <c r="O71" i="29"/>
  <c r="O72" i="29"/>
  <c r="O73" i="29"/>
  <c r="O74" i="29"/>
  <c r="O75" i="29"/>
  <c r="O76" i="29"/>
  <c r="O77" i="29"/>
  <c r="O78" i="29"/>
  <c r="O79" i="29"/>
  <c r="O80" i="29"/>
  <c r="O81" i="29"/>
  <c r="O82" i="29"/>
  <c r="O83" i="29"/>
  <c r="O84" i="29"/>
  <c r="O85" i="29"/>
  <c r="O86" i="29"/>
  <c r="O87" i="29"/>
  <c r="O88" i="29"/>
  <c r="O89" i="29"/>
  <c r="O90" i="29"/>
  <c r="O91" i="29"/>
  <c r="O92" i="29"/>
  <c r="O93" i="29"/>
  <c r="O94" i="29"/>
  <c r="O95" i="29"/>
  <c r="O96" i="29"/>
  <c r="O97" i="29"/>
  <c r="O98" i="29"/>
  <c r="O99" i="29"/>
  <c r="O100" i="29"/>
  <c r="O101" i="29"/>
  <c r="O102" i="29"/>
  <c r="O103" i="29"/>
  <c r="O104" i="29"/>
  <c r="O105" i="29"/>
  <c r="O106" i="29"/>
  <c r="O107" i="29"/>
  <c r="O108" i="29"/>
  <c r="O109" i="29"/>
  <c r="O110" i="29"/>
  <c r="O111" i="29"/>
  <c r="O112" i="29"/>
  <c r="O113" i="29"/>
  <c r="O114" i="29"/>
  <c r="O115" i="29"/>
  <c r="O116" i="29"/>
  <c r="O117" i="29"/>
  <c r="O118" i="29"/>
  <c r="O119" i="29"/>
  <c r="O120" i="29"/>
  <c r="O121" i="29"/>
  <c r="O122" i="29"/>
  <c r="O123" i="29"/>
  <c r="O124" i="29"/>
  <c r="O125" i="29"/>
  <c r="O126" i="29"/>
  <c r="O127" i="29"/>
  <c r="O128" i="29"/>
  <c r="O129" i="29"/>
  <c r="O130" i="29"/>
  <c r="O131" i="29"/>
  <c r="O132" i="29"/>
  <c r="O133" i="29"/>
  <c r="O134" i="29"/>
  <c r="O135" i="29"/>
  <c r="O136" i="29"/>
  <c r="O137" i="29"/>
  <c r="O138" i="29"/>
  <c r="O139" i="29"/>
  <c r="O140" i="29"/>
  <c r="O141" i="29"/>
  <c r="O142" i="29"/>
  <c r="O143" i="29"/>
  <c r="O144" i="29"/>
  <c r="O145" i="29"/>
  <c r="O146" i="29"/>
  <c r="O147" i="29"/>
  <c r="O148" i="29"/>
  <c r="O149" i="29"/>
  <c r="O150" i="29"/>
  <c r="O151" i="29"/>
  <c r="O152" i="29"/>
  <c r="O153" i="29"/>
  <c r="O154" i="29"/>
  <c r="O155" i="29"/>
  <c r="O156" i="29"/>
  <c r="O157" i="29"/>
  <c r="O158" i="29"/>
  <c r="O159" i="29"/>
  <c r="O160" i="29"/>
  <c r="O161" i="29"/>
  <c r="O162" i="29"/>
  <c r="O163" i="29"/>
  <c r="O164" i="29"/>
  <c r="O165" i="29"/>
  <c r="O166" i="29"/>
  <c r="O167" i="29"/>
  <c r="O168" i="29"/>
  <c r="O169" i="29"/>
  <c r="O170" i="29"/>
  <c r="O171" i="29"/>
  <c r="O172" i="29"/>
  <c r="O173" i="29"/>
  <c r="O174" i="29"/>
  <c r="O175" i="29"/>
  <c r="O176" i="29"/>
  <c r="O177" i="29"/>
  <c r="O178" i="29"/>
  <c r="O179" i="29"/>
  <c r="O180" i="29"/>
  <c r="O181" i="29"/>
  <c r="O182" i="29"/>
  <c r="O183" i="29"/>
  <c r="O184" i="29"/>
  <c r="O185" i="29"/>
  <c r="O186" i="29"/>
  <c r="O187" i="29"/>
  <c r="O188" i="29"/>
  <c r="O189" i="29"/>
  <c r="O190" i="29"/>
  <c r="O191" i="29"/>
  <c r="O192" i="29"/>
  <c r="O193" i="29"/>
  <c r="O194" i="29"/>
  <c r="O195" i="29"/>
  <c r="O196" i="29"/>
  <c r="O197" i="29"/>
  <c r="O198" i="29"/>
  <c r="O199" i="29"/>
  <c r="O200" i="29"/>
  <c r="O201" i="29"/>
  <c r="O202" i="29"/>
  <c r="O203" i="29"/>
  <c r="O204" i="29"/>
  <c r="O205" i="29"/>
  <c r="O206" i="29"/>
  <c r="O207" i="29"/>
  <c r="O208" i="29"/>
  <c r="O209" i="29"/>
  <c r="O210" i="29"/>
  <c r="O211" i="29"/>
  <c r="O212" i="29"/>
  <c r="O213" i="29"/>
  <c r="O214" i="29"/>
  <c r="O215" i="29"/>
  <c r="O216" i="29"/>
  <c r="O217" i="29"/>
  <c r="O218" i="29"/>
  <c r="O219" i="29"/>
  <c r="O220" i="29"/>
  <c r="O221" i="29"/>
  <c r="O222" i="29"/>
  <c r="O223" i="29"/>
  <c r="O224" i="29"/>
  <c r="O225" i="29"/>
  <c r="O226" i="29"/>
  <c r="O227" i="29"/>
  <c r="O228" i="29"/>
  <c r="O229" i="29"/>
  <c r="O230" i="29"/>
  <c r="O231" i="29"/>
  <c r="O232" i="29"/>
  <c r="O233" i="29"/>
  <c r="O234" i="29"/>
  <c r="O235" i="29"/>
  <c r="O236" i="29"/>
  <c r="O237" i="29"/>
  <c r="O238" i="29"/>
  <c r="O239" i="29"/>
  <c r="O240" i="29"/>
  <c r="O241" i="29"/>
  <c r="O242" i="29"/>
  <c r="O243" i="29"/>
  <c r="O244" i="29"/>
  <c r="O245" i="29"/>
  <c r="O246" i="29"/>
  <c r="O247" i="29"/>
  <c r="O248" i="29"/>
  <c r="O249" i="29"/>
  <c r="O250" i="29"/>
  <c r="O251" i="29"/>
  <c r="O252" i="29"/>
  <c r="O253" i="29"/>
  <c r="O254" i="29"/>
  <c r="O255" i="29"/>
  <c r="O256" i="29"/>
  <c r="O257" i="29"/>
  <c r="O258" i="29"/>
  <c r="O259" i="29"/>
  <c r="O260" i="29"/>
  <c r="O261" i="29"/>
  <c r="O262" i="29"/>
  <c r="O263" i="29"/>
  <c r="O264" i="29"/>
  <c r="O265" i="29"/>
  <c r="O266" i="29"/>
  <c r="O267" i="29"/>
  <c r="O268" i="29"/>
  <c r="O269" i="29"/>
  <c r="O270" i="29"/>
  <c r="O271" i="29"/>
  <c r="O272" i="29"/>
  <c r="O273" i="29"/>
  <c r="O274" i="29"/>
  <c r="O275" i="29"/>
  <c r="O276" i="29"/>
  <c r="O277" i="29"/>
  <c r="O278" i="29"/>
  <c r="O279" i="29"/>
  <c r="O280" i="29"/>
  <c r="O281" i="29"/>
  <c r="O282" i="29"/>
  <c r="O283" i="29"/>
  <c r="O284" i="29"/>
  <c r="O285" i="29"/>
  <c r="O286" i="29"/>
  <c r="O287" i="29"/>
  <c r="O288" i="29"/>
  <c r="O289" i="29"/>
  <c r="O290" i="29"/>
  <c r="O291" i="29"/>
  <c r="O292" i="29"/>
  <c r="O293" i="29"/>
  <c r="O294" i="29"/>
  <c r="O295" i="29"/>
  <c r="O296" i="29"/>
  <c r="O297" i="29"/>
  <c r="O298" i="29"/>
  <c r="O299" i="29"/>
  <c r="O300" i="29"/>
  <c r="O301" i="29"/>
  <c r="O302" i="29"/>
  <c r="O303" i="29"/>
  <c r="O304" i="29"/>
  <c r="O305" i="29"/>
  <c r="O306" i="29"/>
  <c r="O307" i="29"/>
  <c r="O308" i="29"/>
  <c r="O309" i="29"/>
  <c r="O310" i="29"/>
  <c r="O311" i="29"/>
  <c r="O312" i="29"/>
  <c r="O313" i="29"/>
  <c r="O314" i="29"/>
  <c r="O315" i="29"/>
  <c r="O316" i="29"/>
  <c r="O317" i="29"/>
  <c r="O318" i="29"/>
  <c r="O319" i="29"/>
  <c r="O320" i="29"/>
  <c r="O321" i="29"/>
  <c r="O322" i="29"/>
  <c r="O323" i="29"/>
  <c r="O324" i="29"/>
  <c r="O325" i="29"/>
  <c r="O326" i="29"/>
  <c r="O327" i="29"/>
  <c r="O328" i="29"/>
  <c r="O329" i="29"/>
  <c r="O330" i="29"/>
  <c r="O331" i="29"/>
  <c r="O332" i="29"/>
  <c r="O333" i="29"/>
  <c r="O334" i="29"/>
  <c r="O335" i="29"/>
  <c r="O336" i="29"/>
  <c r="O337" i="29"/>
  <c r="O338" i="29"/>
  <c r="O339" i="29"/>
  <c r="O340" i="29"/>
  <c r="O341" i="29"/>
  <c r="O342" i="29"/>
  <c r="O343" i="29"/>
  <c r="O344" i="29"/>
  <c r="O345" i="29"/>
  <c r="O346" i="29"/>
  <c r="O347" i="29"/>
  <c r="O348" i="29"/>
  <c r="O349" i="29"/>
  <c r="O350" i="29"/>
  <c r="O351" i="29"/>
  <c r="O352" i="29"/>
  <c r="O353" i="29"/>
  <c r="O354" i="29"/>
  <c r="O355" i="29"/>
  <c r="O356" i="29"/>
  <c r="O357" i="29"/>
  <c r="O358" i="29"/>
  <c r="O359" i="29"/>
  <c r="O360" i="29"/>
  <c r="O361" i="29"/>
  <c r="O362" i="29"/>
  <c r="O363" i="29"/>
  <c r="O364" i="29"/>
  <c r="O365" i="29"/>
  <c r="O366" i="29"/>
  <c r="O367" i="29"/>
  <c r="O368" i="29"/>
  <c r="O369" i="29"/>
  <c r="O370" i="29"/>
  <c r="O371" i="29"/>
  <c r="O372" i="29"/>
  <c r="O373" i="29"/>
  <c r="O374" i="29"/>
  <c r="O375" i="29"/>
  <c r="O376" i="29"/>
  <c r="O377" i="29"/>
  <c r="O378" i="29"/>
  <c r="O379" i="29"/>
  <c r="O380" i="29"/>
  <c r="O381" i="29"/>
  <c r="O382" i="29"/>
  <c r="O383" i="29"/>
  <c r="O384" i="29"/>
  <c r="O385" i="29"/>
  <c r="O386" i="29"/>
  <c r="O387" i="29"/>
  <c r="O388" i="29"/>
  <c r="O389" i="29"/>
  <c r="O390" i="29"/>
  <c r="O391" i="29"/>
  <c r="O392" i="29"/>
  <c r="O393" i="29"/>
  <c r="O394" i="29"/>
  <c r="O395" i="29"/>
  <c r="O396" i="29"/>
  <c r="O397" i="29"/>
  <c r="O398" i="29"/>
  <c r="O399" i="29"/>
  <c r="O400" i="29"/>
  <c r="O401" i="29"/>
  <c r="O402" i="29"/>
  <c r="O403" i="29"/>
  <c r="O404" i="29"/>
  <c r="O405" i="29"/>
  <c r="O406" i="29"/>
  <c r="O407" i="29"/>
  <c r="O408" i="29"/>
  <c r="O409" i="29"/>
  <c r="O410" i="29"/>
  <c r="O411" i="29"/>
  <c r="O412" i="29"/>
  <c r="O413" i="29"/>
  <c r="O414" i="29"/>
  <c r="O415" i="29"/>
  <c r="O416" i="29"/>
  <c r="O417" i="29"/>
  <c r="O418" i="29"/>
  <c r="O419" i="29"/>
  <c r="O420" i="29"/>
  <c r="O421" i="29"/>
  <c r="O422" i="29"/>
  <c r="O423" i="29"/>
  <c r="O424" i="29"/>
  <c r="O425" i="29"/>
  <c r="O426" i="29"/>
  <c r="O427" i="29"/>
  <c r="O428" i="29"/>
  <c r="O429" i="29"/>
  <c r="O430" i="29"/>
  <c r="O431" i="29"/>
  <c r="O432" i="29"/>
  <c r="O433" i="29"/>
  <c r="O434" i="29"/>
  <c r="O435" i="29"/>
  <c r="O436" i="29"/>
  <c r="O437" i="29"/>
  <c r="O438" i="29"/>
  <c r="O439" i="29"/>
  <c r="O440" i="29"/>
  <c r="O441" i="29"/>
  <c r="O442" i="29"/>
  <c r="O443" i="29"/>
  <c r="O444" i="29"/>
  <c r="O445" i="29"/>
  <c r="O446" i="29"/>
  <c r="O447" i="29"/>
  <c r="O448" i="29"/>
  <c r="O449" i="29"/>
  <c r="O450" i="29"/>
  <c r="O451" i="29"/>
  <c r="O452" i="29"/>
  <c r="O453" i="29"/>
  <c r="O454" i="29"/>
  <c r="O455" i="29"/>
  <c r="O456" i="29"/>
  <c r="O457" i="29"/>
  <c r="O458" i="29"/>
  <c r="O459" i="29"/>
  <c r="O460" i="29"/>
  <c r="O461" i="29"/>
  <c r="O462" i="29"/>
  <c r="O463" i="29"/>
  <c r="O464" i="29"/>
  <c r="O465" i="29"/>
  <c r="O466" i="29"/>
  <c r="O467" i="29"/>
  <c r="O468" i="29"/>
  <c r="O469" i="29"/>
  <c r="O470" i="29"/>
  <c r="O471" i="29"/>
  <c r="O472" i="29"/>
  <c r="O473" i="29"/>
  <c r="O474" i="29"/>
  <c r="O475" i="29"/>
  <c r="O476" i="29"/>
  <c r="O477" i="29"/>
  <c r="O478" i="29"/>
  <c r="O479" i="29"/>
  <c r="O480" i="29"/>
  <c r="O481" i="29"/>
  <c r="O482" i="29"/>
  <c r="O483" i="29"/>
  <c r="O484" i="29"/>
  <c r="O485" i="29"/>
  <c r="O486" i="29"/>
  <c r="O487" i="29"/>
  <c r="O488" i="29"/>
  <c r="O489" i="29"/>
  <c r="O490" i="29"/>
  <c r="O491" i="29"/>
  <c r="O492" i="29"/>
  <c r="O493" i="29"/>
  <c r="O494" i="29"/>
  <c r="O495" i="29"/>
  <c r="O496" i="29"/>
  <c r="O497" i="29"/>
  <c r="O498" i="29"/>
  <c r="O499" i="29"/>
  <c r="O500" i="29"/>
  <c r="O501" i="29"/>
  <c r="O502" i="29"/>
  <c r="O503" i="29"/>
  <c r="O504" i="29"/>
  <c r="O505" i="29"/>
  <c r="O506" i="29"/>
  <c r="K16" i="29"/>
  <c r="K17" i="29"/>
  <c r="K18" i="29"/>
  <c r="K19" i="29"/>
  <c r="K20" i="29"/>
  <c r="K21" i="29"/>
  <c r="K22" i="29"/>
  <c r="K23" i="29"/>
  <c r="K24" i="29"/>
  <c r="K25" i="29"/>
  <c r="K26" i="29"/>
  <c r="K27" i="29"/>
  <c r="K28" i="29"/>
  <c r="K29" i="29"/>
  <c r="K30" i="29"/>
  <c r="K31" i="29"/>
  <c r="K32" i="29"/>
  <c r="K33" i="29"/>
  <c r="K34" i="29"/>
  <c r="K35" i="29"/>
  <c r="K36" i="29"/>
  <c r="K37" i="29"/>
  <c r="K38" i="29"/>
  <c r="K39" i="29"/>
  <c r="K40" i="29"/>
  <c r="K41" i="29"/>
  <c r="K42" i="29"/>
  <c r="K43" i="29"/>
  <c r="K44" i="29"/>
  <c r="K45" i="29"/>
  <c r="K46" i="29"/>
  <c r="K47" i="29"/>
  <c r="K48" i="29"/>
  <c r="K49" i="29"/>
  <c r="K50" i="29"/>
  <c r="K51" i="29"/>
  <c r="K52" i="29"/>
  <c r="K53" i="29"/>
  <c r="K54" i="29"/>
  <c r="K55" i="29"/>
  <c r="K56" i="29"/>
  <c r="K57" i="29"/>
  <c r="K58" i="29"/>
  <c r="K59" i="29"/>
  <c r="K60" i="29"/>
  <c r="K61" i="29"/>
  <c r="K62" i="29"/>
  <c r="K63" i="29"/>
  <c r="K64" i="29"/>
  <c r="K65" i="29"/>
  <c r="K66" i="29"/>
  <c r="K67" i="29"/>
  <c r="K68" i="29"/>
  <c r="K69" i="29"/>
  <c r="K70" i="29"/>
  <c r="K71" i="29"/>
  <c r="K72" i="29"/>
  <c r="K73" i="29"/>
  <c r="K74" i="29"/>
  <c r="K75" i="29"/>
  <c r="K76" i="29"/>
  <c r="K77" i="29"/>
  <c r="K78" i="29"/>
  <c r="K79" i="29"/>
  <c r="K80" i="29"/>
  <c r="K81" i="29"/>
  <c r="K82" i="29"/>
  <c r="K83" i="29"/>
  <c r="K84" i="29"/>
  <c r="K85" i="29"/>
  <c r="K86" i="29"/>
  <c r="K87" i="29"/>
  <c r="K88" i="29"/>
  <c r="K89" i="29"/>
  <c r="K90" i="29"/>
  <c r="K91" i="29"/>
  <c r="K92" i="29"/>
  <c r="K93" i="29"/>
  <c r="K94" i="29"/>
  <c r="K95" i="29"/>
  <c r="K96" i="29"/>
  <c r="K97" i="29"/>
  <c r="K98" i="29"/>
  <c r="K99" i="29"/>
  <c r="K100" i="29"/>
  <c r="K101" i="29"/>
  <c r="K102" i="29"/>
  <c r="K103" i="29"/>
  <c r="K104" i="29"/>
  <c r="K105" i="29"/>
  <c r="K106" i="29"/>
  <c r="K107" i="29"/>
  <c r="K108" i="29"/>
  <c r="K109" i="29"/>
  <c r="K110" i="29"/>
  <c r="K111" i="29"/>
  <c r="K112" i="29"/>
  <c r="K113" i="29"/>
  <c r="K114" i="29"/>
  <c r="K115" i="29"/>
  <c r="K116" i="29"/>
  <c r="K117" i="29"/>
  <c r="K118" i="29"/>
  <c r="K119" i="29"/>
  <c r="K120" i="29"/>
  <c r="K121" i="29"/>
  <c r="K122" i="29"/>
  <c r="K123" i="29"/>
  <c r="K124" i="29"/>
  <c r="K125" i="29"/>
  <c r="K126" i="29"/>
  <c r="K127" i="29"/>
  <c r="K128" i="29"/>
  <c r="K129" i="29"/>
  <c r="K130" i="29"/>
  <c r="K131" i="29"/>
  <c r="K132" i="29"/>
  <c r="K133" i="29"/>
  <c r="K134" i="29"/>
  <c r="K135" i="29"/>
  <c r="K136" i="29"/>
  <c r="K137" i="29"/>
  <c r="K138" i="29"/>
  <c r="K139" i="29"/>
  <c r="K140" i="29"/>
  <c r="K141" i="29"/>
  <c r="K142" i="29"/>
  <c r="K143" i="29"/>
  <c r="K144" i="29"/>
  <c r="K145" i="29"/>
  <c r="K146" i="29"/>
  <c r="K147" i="29"/>
  <c r="K148" i="29"/>
  <c r="K149" i="29"/>
  <c r="K150" i="29"/>
  <c r="K151" i="29"/>
  <c r="K152" i="29"/>
  <c r="K153" i="29"/>
  <c r="K154" i="29"/>
  <c r="K155" i="29"/>
  <c r="K156" i="29"/>
  <c r="K157" i="29"/>
  <c r="K158" i="29"/>
  <c r="K159" i="29"/>
  <c r="K160" i="29"/>
  <c r="K161" i="29"/>
  <c r="K162" i="29"/>
  <c r="K163" i="29"/>
  <c r="K164" i="29"/>
  <c r="K165" i="29"/>
  <c r="K166" i="29"/>
  <c r="K167" i="29"/>
  <c r="K168" i="29"/>
  <c r="K169" i="29"/>
  <c r="K170" i="29"/>
  <c r="K171" i="29"/>
  <c r="K172" i="29"/>
  <c r="K173" i="29"/>
  <c r="K174" i="29"/>
  <c r="K175" i="29"/>
  <c r="K176" i="29"/>
  <c r="K177" i="29"/>
  <c r="K178" i="29"/>
  <c r="K179" i="29"/>
  <c r="K180" i="29"/>
  <c r="K181" i="29"/>
  <c r="K182" i="29"/>
  <c r="K183" i="29"/>
  <c r="K184" i="29"/>
  <c r="K185" i="29"/>
  <c r="K186" i="29"/>
  <c r="K187" i="29"/>
  <c r="K188" i="29"/>
  <c r="K189" i="29"/>
  <c r="K190" i="29"/>
  <c r="K191" i="29"/>
  <c r="K192" i="29"/>
  <c r="K193" i="29"/>
  <c r="K194" i="29"/>
  <c r="K195" i="29"/>
  <c r="K196" i="29"/>
  <c r="K197" i="29"/>
  <c r="K198" i="29"/>
  <c r="K199" i="29"/>
  <c r="K200" i="29"/>
  <c r="K201" i="29"/>
  <c r="K202" i="29"/>
  <c r="K203" i="29"/>
  <c r="K204" i="29"/>
  <c r="K205" i="29"/>
  <c r="K206" i="29"/>
  <c r="K207" i="29"/>
  <c r="K208" i="29"/>
  <c r="K209" i="29"/>
  <c r="K210" i="29"/>
  <c r="K211" i="29"/>
  <c r="K212" i="29"/>
  <c r="K213" i="29"/>
  <c r="K214" i="29"/>
  <c r="K215" i="29"/>
  <c r="K216" i="29"/>
  <c r="K217" i="29"/>
  <c r="K218" i="29"/>
  <c r="K219" i="29"/>
  <c r="K220" i="29"/>
  <c r="K221" i="29"/>
  <c r="K222" i="29"/>
  <c r="K223" i="29"/>
  <c r="K224" i="29"/>
  <c r="K225" i="29"/>
  <c r="K226" i="29"/>
  <c r="K227" i="29"/>
  <c r="K228" i="29"/>
  <c r="K229" i="29"/>
  <c r="K230" i="29"/>
  <c r="K231" i="29"/>
  <c r="K232" i="29"/>
  <c r="K233" i="29"/>
  <c r="K234" i="29"/>
  <c r="K235" i="29"/>
  <c r="K236" i="29"/>
  <c r="K237" i="29"/>
  <c r="K238" i="29"/>
  <c r="K239" i="29"/>
  <c r="K240" i="29"/>
  <c r="K241" i="29"/>
  <c r="K242" i="29"/>
  <c r="K243" i="29"/>
  <c r="K244" i="29"/>
  <c r="K245" i="29"/>
  <c r="K246" i="29"/>
  <c r="K247" i="29"/>
  <c r="K248" i="29"/>
  <c r="K249" i="29"/>
  <c r="K250" i="29"/>
  <c r="K251" i="29"/>
  <c r="K252" i="29"/>
  <c r="K253" i="29"/>
  <c r="K254" i="29"/>
  <c r="K255" i="29"/>
  <c r="K256" i="29"/>
  <c r="K257" i="29"/>
  <c r="K258" i="29"/>
  <c r="K259" i="29"/>
  <c r="K260" i="29"/>
  <c r="K261" i="29"/>
  <c r="K262" i="29"/>
  <c r="K263" i="29"/>
  <c r="K264" i="29"/>
  <c r="K265" i="29"/>
  <c r="K266" i="29"/>
  <c r="K267" i="29"/>
  <c r="K268" i="29"/>
  <c r="K269" i="29"/>
  <c r="K270" i="29"/>
  <c r="K271" i="29"/>
  <c r="K272" i="29"/>
  <c r="K273" i="29"/>
  <c r="K274" i="29"/>
  <c r="K275" i="29"/>
  <c r="K276" i="29"/>
  <c r="K277" i="29"/>
  <c r="K278" i="29"/>
  <c r="K279" i="29"/>
  <c r="K280" i="29"/>
  <c r="K281" i="29"/>
  <c r="K282" i="29"/>
  <c r="K283" i="29"/>
  <c r="K284" i="29"/>
  <c r="K285" i="29"/>
  <c r="K286" i="29"/>
  <c r="K287" i="29"/>
  <c r="K288" i="29"/>
  <c r="K289" i="29"/>
  <c r="K290" i="29"/>
  <c r="K291" i="29"/>
  <c r="K292" i="29"/>
  <c r="K293" i="29"/>
  <c r="K294" i="29"/>
  <c r="K295" i="29"/>
  <c r="K296" i="29"/>
  <c r="K297" i="29"/>
  <c r="K298" i="29"/>
  <c r="K299" i="29"/>
  <c r="K300" i="29"/>
  <c r="K301" i="29"/>
  <c r="K302" i="29"/>
  <c r="K303" i="29"/>
  <c r="K304" i="29"/>
  <c r="K305" i="29"/>
  <c r="K306" i="29"/>
  <c r="K307" i="29"/>
  <c r="K308" i="29"/>
  <c r="K309" i="29"/>
  <c r="K310" i="29"/>
  <c r="K311" i="29"/>
  <c r="K312" i="29"/>
  <c r="K313" i="29"/>
  <c r="K314" i="29"/>
  <c r="K315" i="29"/>
  <c r="K316" i="29"/>
  <c r="K317" i="29"/>
  <c r="K318" i="29"/>
  <c r="K319" i="29"/>
  <c r="K320" i="29"/>
  <c r="K321" i="29"/>
  <c r="K322" i="29"/>
  <c r="K323" i="29"/>
  <c r="K324" i="29"/>
  <c r="K325" i="29"/>
  <c r="K326" i="29"/>
  <c r="K327" i="29"/>
  <c r="K328" i="29"/>
  <c r="K329" i="29"/>
  <c r="K330" i="29"/>
  <c r="K331" i="29"/>
  <c r="K332" i="29"/>
  <c r="K333" i="29"/>
  <c r="K334" i="29"/>
  <c r="K335" i="29"/>
  <c r="K336" i="29"/>
  <c r="K337" i="29"/>
  <c r="K338" i="29"/>
  <c r="K339" i="29"/>
  <c r="K340" i="29"/>
  <c r="K341" i="29"/>
  <c r="K342" i="29"/>
  <c r="K343" i="29"/>
  <c r="K344" i="29"/>
  <c r="K345" i="29"/>
  <c r="K346" i="29"/>
  <c r="K347" i="29"/>
  <c r="K348" i="29"/>
  <c r="K349" i="29"/>
  <c r="K350" i="29"/>
  <c r="K351" i="29"/>
  <c r="K352" i="29"/>
  <c r="K353" i="29"/>
  <c r="K354" i="29"/>
  <c r="K355" i="29"/>
  <c r="K356" i="29"/>
  <c r="K357" i="29"/>
  <c r="K358" i="29"/>
  <c r="K359" i="29"/>
  <c r="K360" i="29"/>
  <c r="K361" i="29"/>
  <c r="K362" i="29"/>
  <c r="K363" i="29"/>
  <c r="K364" i="29"/>
  <c r="K365" i="29"/>
  <c r="K366" i="29"/>
  <c r="K367" i="29"/>
  <c r="K368" i="29"/>
  <c r="K369" i="29"/>
  <c r="K370" i="29"/>
  <c r="K371" i="29"/>
  <c r="K372" i="29"/>
  <c r="K373" i="29"/>
  <c r="K374" i="29"/>
  <c r="K375" i="29"/>
  <c r="K376" i="29"/>
  <c r="K377" i="29"/>
  <c r="K378" i="29"/>
  <c r="K379" i="29"/>
  <c r="K380" i="29"/>
  <c r="K381" i="29"/>
  <c r="K382" i="29"/>
  <c r="K383" i="29"/>
  <c r="K384" i="29"/>
  <c r="K385" i="29"/>
  <c r="K386" i="29"/>
  <c r="K387" i="29"/>
  <c r="K388" i="29"/>
  <c r="K389" i="29"/>
  <c r="K390" i="29"/>
  <c r="K391" i="29"/>
  <c r="K392" i="29"/>
  <c r="K393" i="29"/>
  <c r="K394" i="29"/>
  <c r="K395" i="29"/>
  <c r="K396" i="29"/>
  <c r="K397" i="29"/>
  <c r="K398" i="29"/>
  <c r="K399" i="29"/>
  <c r="K400" i="29"/>
  <c r="K401" i="29"/>
  <c r="K402" i="29"/>
  <c r="K403" i="29"/>
  <c r="K404" i="29"/>
  <c r="K405" i="29"/>
  <c r="K406" i="29"/>
  <c r="K407" i="29"/>
  <c r="K408" i="29"/>
  <c r="K409" i="29"/>
  <c r="K410" i="29"/>
  <c r="K411" i="29"/>
  <c r="K412" i="29"/>
  <c r="K413" i="29"/>
  <c r="K414" i="29"/>
  <c r="K415" i="29"/>
  <c r="K416" i="29"/>
  <c r="K417" i="29"/>
  <c r="K418" i="29"/>
  <c r="K419" i="29"/>
  <c r="K420" i="29"/>
  <c r="K421" i="29"/>
  <c r="K422" i="29"/>
  <c r="K423" i="29"/>
  <c r="K424" i="29"/>
  <c r="K425" i="29"/>
  <c r="K426" i="29"/>
  <c r="K427" i="29"/>
  <c r="K428" i="29"/>
  <c r="K429" i="29"/>
  <c r="K430" i="29"/>
  <c r="K431" i="29"/>
  <c r="K432" i="29"/>
  <c r="K433" i="29"/>
  <c r="K434" i="29"/>
  <c r="K435" i="29"/>
  <c r="K436" i="29"/>
  <c r="K437" i="29"/>
  <c r="K438" i="29"/>
  <c r="K439" i="29"/>
  <c r="K440" i="29"/>
  <c r="K441" i="29"/>
  <c r="K442" i="29"/>
  <c r="K443" i="29"/>
  <c r="K444" i="29"/>
  <c r="K445" i="29"/>
  <c r="K446" i="29"/>
  <c r="K447" i="29"/>
  <c r="K448" i="29"/>
  <c r="K449" i="29"/>
  <c r="K450" i="29"/>
  <c r="K451" i="29"/>
  <c r="K452" i="29"/>
  <c r="K453" i="29"/>
  <c r="K454" i="29"/>
  <c r="K455" i="29"/>
  <c r="K456" i="29"/>
  <c r="K457" i="29"/>
  <c r="K458" i="29"/>
  <c r="K459" i="29"/>
  <c r="K460" i="29"/>
  <c r="K461" i="29"/>
  <c r="K462" i="29"/>
  <c r="K463" i="29"/>
  <c r="K464" i="29"/>
  <c r="K465" i="29"/>
  <c r="K466" i="29"/>
  <c r="K467" i="29"/>
  <c r="K468" i="29"/>
  <c r="K469" i="29"/>
  <c r="K470" i="29"/>
  <c r="K471" i="29"/>
  <c r="K472" i="29"/>
  <c r="K473" i="29"/>
  <c r="K474" i="29"/>
  <c r="K475" i="29"/>
  <c r="K476" i="29"/>
  <c r="K477" i="29"/>
  <c r="K478" i="29"/>
  <c r="K479" i="29"/>
  <c r="K480" i="29"/>
  <c r="K481" i="29"/>
  <c r="K482" i="29"/>
  <c r="K483" i="29"/>
  <c r="K484" i="29"/>
  <c r="K485" i="29"/>
  <c r="K486" i="29"/>
  <c r="K487" i="29"/>
  <c r="K488" i="29"/>
  <c r="K489" i="29"/>
  <c r="K490" i="29"/>
  <c r="K491" i="29"/>
  <c r="K492" i="29"/>
  <c r="K493" i="29"/>
  <c r="K494" i="29"/>
  <c r="K495" i="29"/>
  <c r="K496" i="29"/>
  <c r="K497" i="29"/>
  <c r="K498" i="29"/>
  <c r="K499" i="29"/>
  <c r="K500" i="29"/>
  <c r="K501" i="29"/>
  <c r="K502" i="29"/>
  <c r="K503" i="29"/>
  <c r="K504" i="29"/>
  <c r="K505" i="29"/>
  <c r="K506" i="29"/>
  <c r="J16" i="29"/>
  <c r="J17" i="29"/>
  <c r="J18" i="29"/>
  <c r="J19" i="29"/>
  <c r="J20" i="29"/>
  <c r="J21" i="29"/>
  <c r="J22" i="29"/>
  <c r="J23" i="29"/>
  <c r="J24" i="29"/>
  <c r="J25" i="29"/>
  <c r="J26" i="29"/>
  <c r="J27" i="29"/>
  <c r="J28" i="29"/>
  <c r="J29" i="29"/>
  <c r="J30" i="29"/>
  <c r="J31" i="29"/>
  <c r="J32" i="29"/>
  <c r="J33" i="29"/>
  <c r="J34" i="29"/>
  <c r="J35" i="29"/>
  <c r="J36" i="29"/>
  <c r="J37" i="29"/>
  <c r="J38" i="29"/>
  <c r="J39" i="29"/>
  <c r="J40" i="29"/>
  <c r="J41" i="29"/>
  <c r="J42" i="29"/>
  <c r="J43" i="29"/>
  <c r="J44" i="29"/>
  <c r="J45" i="29"/>
  <c r="J46" i="29"/>
  <c r="J47" i="29"/>
  <c r="J48" i="29"/>
  <c r="J49" i="29"/>
  <c r="J50" i="29"/>
  <c r="J51" i="29"/>
  <c r="J52" i="29"/>
  <c r="J53" i="29"/>
  <c r="J54" i="29"/>
  <c r="J55" i="29"/>
  <c r="J56" i="29"/>
  <c r="J57" i="29"/>
  <c r="J58" i="29"/>
  <c r="J59" i="29"/>
  <c r="J60" i="29"/>
  <c r="J61" i="29"/>
  <c r="J62" i="29"/>
  <c r="J63" i="29"/>
  <c r="J64" i="29"/>
  <c r="J65" i="29"/>
  <c r="J66" i="29"/>
  <c r="J67" i="29"/>
  <c r="J68" i="29"/>
  <c r="J69" i="29"/>
  <c r="J70" i="29"/>
  <c r="J71" i="29"/>
  <c r="J72" i="29"/>
  <c r="J73" i="29"/>
  <c r="J74" i="29"/>
  <c r="J75" i="29"/>
  <c r="J76" i="29"/>
  <c r="J77" i="29"/>
  <c r="J78" i="29"/>
  <c r="J79" i="29"/>
  <c r="J80" i="29"/>
  <c r="J81" i="29"/>
  <c r="J82" i="29"/>
  <c r="J83" i="29"/>
  <c r="J84" i="29"/>
  <c r="J85" i="29"/>
  <c r="J86" i="29"/>
  <c r="J87" i="29"/>
  <c r="J88" i="29"/>
  <c r="J89" i="29"/>
  <c r="J90" i="29"/>
  <c r="J91" i="29"/>
  <c r="J92" i="29"/>
  <c r="J93" i="29"/>
  <c r="J94" i="29"/>
  <c r="J95" i="29"/>
  <c r="J96" i="29"/>
  <c r="J97" i="29"/>
  <c r="J98" i="29"/>
  <c r="J99" i="29"/>
  <c r="J100" i="29"/>
  <c r="J101" i="29"/>
  <c r="J102" i="29"/>
  <c r="J103" i="29"/>
  <c r="J104" i="29"/>
  <c r="J105" i="29"/>
  <c r="J106" i="29"/>
  <c r="J107" i="29"/>
  <c r="J108" i="29"/>
  <c r="J109" i="29"/>
  <c r="J110" i="29"/>
  <c r="J111" i="29"/>
  <c r="J112" i="29"/>
  <c r="J113" i="29"/>
  <c r="J114" i="29"/>
  <c r="J115" i="29"/>
  <c r="J116" i="29"/>
  <c r="J117" i="29"/>
  <c r="J118" i="29"/>
  <c r="J119" i="29"/>
  <c r="J120" i="29"/>
  <c r="J121" i="29"/>
  <c r="J122" i="29"/>
  <c r="J123" i="29"/>
  <c r="J124" i="29"/>
  <c r="J125" i="29"/>
  <c r="J126" i="29"/>
  <c r="J127" i="29"/>
  <c r="J128" i="29"/>
  <c r="J129" i="29"/>
  <c r="J130" i="29"/>
  <c r="J131" i="29"/>
  <c r="J132" i="29"/>
  <c r="J133" i="29"/>
  <c r="J134" i="29"/>
  <c r="J135" i="29"/>
  <c r="J136" i="29"/>
  <c r="J137" i="29"/>
  <c r="J138" i="29"/>
  <c r="J139" i="29"/>
  <c r="J140" i="29"/>
  <c r="J141" i="29"/>
  <c r="J142" i="29"/>
  <c r="J143" i="29"/>
  <c r="J144" i="29"/>
  <c r="J145" i="29"/>
  <c r="J146" i="29"/>
  <c r="J147" i="29"/>
  <c r="J148" i="29"/>
  <c r="J149" i="29"/>
  <c r="J150" i="29"/>
  <c r="J151" i="29"/>
  <c r="J152" i="29"/>
  <c r="J153" i="29"/>
  <c r="J154" i="29"/>
  <c r="J155" i="29"/>
  <c r="J156" i="29"/>
  <c r="J157" i="29"/>
  <c r="J158" i="29"/>
  <c r="J159" i="29"/>
  <c r="J160" i="29"/>
  <c r="J161" i="29"/>
  <c r="J162" i="29"/>
  <c r="J163" i="29"/>
  <c r="J164" i="29"/>
  <c r="J165" i="29"/>
  <c r="J166" i="29"/>
  <c r="J167" i="29"/>
  <c r="J168" i="29"/>
  <c r="J169" i="29"/>
  <c r="J170" i="29"/>
  <c r="J171" i="29"/>
  <c r="J172" i="29"/>
  <c r="J173" i="29"/>
  <c r="J174" i="29"/>
  <c r="J175" i="29"/>
  <c r="J176" i="29"/>
  <c r="J177" i="29"/>
  <c r="J178" i="29"/>
  <c r="J179" i="29"/>
  <c r="J180" i="29"/>
  <c r="J181" i="29"/>
  <c r="J182" i="29"/>
  <c r="J183" i="29"/>
  <c r="J184" i="29"/>
  <c r="J185" i="29"/>
  <c r="J186" i="29"/>
  <c r="J187" i="29"/>
  <c r="J188" i="29"/>
  <c r="J189" i="29"/>
  <c r="J190" i="29"/>
  <c r="J191" i="29"/>
  <c r="J192" i="29"/>
  <c r="J193" i="29"/>
  <c r="J194" i="29"/>
  <c r="J195" i="29"/>
  <c r="J196" i="29"/>
  <c r="J197" i="29"/>
  <c r="J198" i="29"/>
  <c r="J199" i="29"/>
  <c r="J200" i="29"/>
  <c r="J201" i="29"/>
  <c r="J202" i="29"/>
  <c r="J203" i="29"/>
  <c r="J204" i="29"/>
  <c r="J205" i="29"/>
  <c r="J206" i="29"/>
  <c r="J207" i="29"/>
  <c r="J208" i="29"/>
  <c r="J209" i="29"/>
  <c r="J210" i="29"/>
  <c r="J211" i="29"/>
  <c r="J212" i="29"/>
  <c r="J213" i="29"/>
  <c r="J214" i="29"/>
  <c r="J215" i="29"/>
  <c r="J216" i="29"/>
  <c r="J217" i="29"/>
  <c r="J218" i="29"/>
  <c r="J219" i="29"/>
  <c r="J220" i="29"/>
  <c r="J221" i="29"/>
  <c r="J222" i="29"/>
  <c r="J223" i="29"/>
  <c r="J224" i="29"/>
  <c r="J225" i="29"/>
  <c r="J226" i="29"/>
  <c r="J227" i="29"/>
  <c r="J228" i="29"/>
  <c r="J229" i="29"/>
  <c r="J230" i="29"/>
  <c r="J231" i="29"/>
  <c r="J232" i="29"/>
  <c r="J233" i="29"/>
  <c r="J234" i="29"/>
  <c r="J235" i="29"/>
  <c r="J236" i="29"/>
  <c r="J237" i="29"/>
  <c r="J238" i="29"/>
  <c r="J239" i="29"/>
  <c r="J240" i="29"/>
  <c r="J241" i="29"/>
  <c r="J242" i="29"/>
  <c r="J243" i="29"/>
  <c r="J244" i="29"/>
  <c r="J245" i="29"/>
  <c r="J246" i="29"/>
  <c r="J247" i="29"/>
  <c r="J248" i="29"/>
  <c r="J249" i="29"/>
  <c r="J250" i="29"/>
  <c r="J251" i="29"/>
  <c r="J252" i="29"/>
  <c r="J253" i="29"/>
  <c r="J254" i="29"/>
  <c r="J255" i="29"/>
  <c r="J256" i="29"/>
  <c r="J257" i="29"/>
  <c r="J258" i="29"/>
  <c r="J259" i="29"/>
  <c r="J260" i="29"/>
  <c r="J261" i="29"/>
  <c r="J262" i="29"/>
  <c r="J263" i="29"/>
  <c r="J264" i="29"/>
  <c r="J265" i="29"/>
  <c r="J266" i="29"/>
  <c r="J267" i="29"/>
  <c r="J268" i="29"/>
  <c r="J269" i="29"/>
  <c r="J270" i="29"/>
  <c r="J271" i="29"/>
  <c r="J272" i="29"/>
  <c r="J273" i="29"/>
  <c r="J274" i="29"/>
  <c r="J275" i="29"/>
  <c r="J276" i="29"/>
  <c r="J277" i="29"/>
  <c r="J278" i="29"/>
  <c r="J279" i="29"/>
  <c r="J280" i="29"/>
  <c r="J281" i="29"/>
  <c r="J282" i="29"/>
  <c r="J283" i="29"/>
  <c r="J284" i="29"/>
  <c r="J285" i="29"/>
  <c r="J286" i="29"/>
  <c r="J287" i="29"/>
  <c r="J288" i="29"/>
  <c r="J289" i="29"/>
  <c r="J290" i="29"/>
  <c r="J291" i="29"/>
  <c r="J292" i="29"/>
  <c r="J293" i="29"/>
  <c r="J294" i="29"/>
  <c r="J295" i="29"/>
  <c r="J296" i="29"/>
  <c r="J297" i="29"/>
  <c r="J298" i="29"/>
  <c r="J299" i="29"/>
  <c r="J300" i="29"/>
  <c r="J301" i="29"/>
  <c r="J302" i="29"/>
  <c r="J303" i="29"/>
  <c r="J304" i="29"/>
  <c r="J305" i="29"/>
  <c r="J306" i="29"/>
  <c r="J307" i="29"/>
  <c r="J308" i="29"/>
  <c r="J309" i="29"/>
  <c r="J310" i="29"/>
  <c r="J311" i="29"/>
  <c r="J312" i="29"/>
  <c r="J313" i="29"/>
  <c r="J314" i="29"/>
  <c r="J315" i="29"/>
  <c r="J316" i="29"/>
  <c r="J317" i="29"/>
  <c r="J318" i="29"/>
  <c r="J319" i="29"/>
  <c r="J320" i="29"/>
  <c r="J321" i="29"/>
  <c r="J322" i="29"/>
  <c r="J323" i="29"/>
  <c r="J324" i="29"/>
  <c r="J325" i="29"/>
  <c r="J326" i="29"/>
  <c r="J327" i="29"/>
  <c r="J328" i="29"/>
  <c r="J329" i="29"/>
  <c r="J330" i="29"/>
  <c r="J331" i="29"/>
  <c r="J332" i="29"/>
  <c r="J333" i="29"/>
  <c r="J334" i="29"/>
  <c r="J335" i="29"/>
  <c r="J336" i="29"/>
  <c r="J337" i="29"/>
  <c r="J338" i="29"/>
  <c r="J339" i="29"/>
  <c r="J340" i="29"/>
  <c r="J341" i="29"/>
  <c r="J342" i="29"/>
  <c r="J343" i="29"/>
  <c r="J344" i="29"/>
  <c r="J345" i="29"/>
  <c r="J346" i="29"/>
  <c r="J347" i="29"/>
  <c r="J348" i="29"/>
  <c r="J349" i="29"/>
  <c r="J350" i="29"/>
  <c r="J351" i="29"/>
  <c r="J352" i="29"/>
  <c r="J353" i="29"/>
  <c r="J354" i="29"/>
  <c r="J355" i="29"/>
  <c r="J356" i="29"/>
  <c r="J357" i="29"/>
  <c r="J358" i="29"/>
  <c r="J359" i="29"/>
  <c r="J360" i="29"/>
  <c r="J361" i="29"/>
  <c r="J362" i="29"/>
  <c r="J363" i="29"/>
  <c r="J364" i="29"/>
  <c r="J365" i="29"/>
  <c r="J366" i="29"/>
  <c r="J367" i="29"/>
  <c r="J368" i="29"/>
  <c r="J369" i="29"/>
  <c r="J370" i="29"/>
  <c r="J371" i="29"/>
  <c r="J372" i="29"/>
  <c r="J373" i="29"/>
  <c r="J374" i="29"/>
  <c r="J375" i="29"/>
  <c r="J376" i="29"/>
  <c r="J377" i="29"/>
  <c r="J378" i="29"/>
  <c r="J379" i="29"/>
  <c r="J380" i="29"/>
  <c r="J381" i="29"/>
  <c r="J382" i="29"/>
  <c r="J383" i="29"/>
  <c r="J384" i="29"/>
  <c r="J385" i="29"/>
  <c r="J386" i="29"/>
  <c r="J387" i="29"/>
  <c r="J388" i="29"/>
  <c r="J389" i="29"/>
  <c r="J390" i="29"/>
  <c r="J391" i="29"/>
  <c r="J392" i="29"/>
  <c r="J393" i="29"/>
  <c r="J394" i="29"/>
  <c r="J395" i="29"/>
  <c r="J396" i="29"/>
  <c r="J397" i="29"/>
  <c r="J398" i="29"/>
  <c r="J399" i="29"/>
  <c r="J400" i="29"/>
  <c r="J401" i="29"/>
  <c r="J402" i="29"/>
  <c r="J403" i="29"/>
  <c r="J404" i="29"/>
  <c r="J405" i="29"/>
  <c r="J406" i="29"/>
  <c r="J407" i="29"/>
  <c r="J408" i="29"/>
  <c r="J409" i="29"/>
  <c r="J410" i="29"/>
  <c r="J411" i="29"/>
  <c r="J412" i="29"/>
  <c r="J413" i="29"/>
  <c r="J414" i="29"/>
  <c r="J415" i="29"/>
  <c r="J416" i="29"/>
  <c r="J417" i="29"/>
  <c r="J418" i="29"/>
  <c r="J419" i="29"/>
  <c r="J420" i="29"/>
  <c r="J421" i="29"/>
  <c r="J422" i="29"/>
  <c r="J423" i="29"/>
  <c r="J424" i="29"/>
  <c r="J425" i="29"/>
  <c r="J426" i="29"/>
  <c r="J427" i="29"/>
  <c r="J428" i="29"/>
  <c r="J429" i="29"/>
  <c r="J430" i="29"/>
  <c r="J431" i="29"/>
  <c r="J432" i="29"/>
  <c r="J433" i="29"/>
  <c r="J434" i="29"/>
  <c r="J435" i="29"/>
  <c r="J436" i="29"/>
  <c r="J437" i="29"/>
  <c r="J438" i="29"/>
  <c r="J439" i="29"/>
  <c r="J440" i="29"/>
  <c r="J441" i="29"/>
  <c r="J442" i="29"/>
  <c r="J443" i="29"/>
  <c r="J444" i="29"/>
  <c r="J445" i="29"/>
  <c r="J446" i="29"/>
  <c r="J447" i="29"/>
  <c r="J448" i="29"/>
  <c r="J449" i="29"/>
  <c r="J450" i="29"/>
  <c r="J451" i="29"/>
  <c r="J452" i="29"/>
  <c r="J453" i="29"/>
  <c r="J454" i="29"/>
  <c r="J455" i="29"/>
  <c r="J456" i="29"/>
  <c r="J457" i="29"/>
  <c r="J458" i="29"/>
  <c r="J459" i="29"/>
  <c r="J460" i="29"/>
  <c r="J461" i="29"/>
  <c r="J462" i="29"/>
  <c r="J463" i="29"/>
  <c r="J464" i="29"/>
  <c r="J465" i="29"/>
  <c r="J466" i="29"/>
  <c r="J467" i="29"/>
  <c r="J468" i="29"/>
  <c r="J469" i="29"/>
  <c r="J470" i="29"/>
  <c r="J471" i="29"/>
  <c r="J472" i="29"/>
  <c r="J473" i="29"/>
  <c r="J474" i="29"/>
  <c r="J475" i="29"/>
  <c r="J476" i="29"/>
  <c r="J477" i="29"/>
  <c r="J478" i="29"/>
  <c r="J479" i="29"/>
  <c r="J480" i="29"/>
  <c r="J481" i="29"/>
  <c r="J482" i="29"/>
  <c r="J483" i="29"/>
  <c r="J484" i="29"/>
  <c r="J485" i="29"/>
  <c r="J486" i="29"/>
  <c r="J487" i="29"/>
  <c r="J488" i="29"/>
  <c r="J489" i="29"/>
  <c r="J490" i="29"/>
  <c r="J491" i="29"/>
  <c r="J492" i="29"/>
  <c r="J493" i="29"/>
  <c r="J494" i="29"/>
  <c r="J495" i="29"/>
  <c r="J496" i="29"/>
  <c r="J497" i="29"/>
  <c r="J498" i="29"/>
  <c r="J499" i="29"/>
  <c r="J500" i="29"/>
  <c r="J501" i="29"/>
  <c r="J502" i="29"/>
  <c r="J503" i="29"/>
  <c r="J504" i="29"/>
  <c r="J505" i="29"/>
  <c r="J506" i="29"/>
  <c r="L6" i="29"/>
  <c r="G8" i="29"/>
  <c r="K8" i="29" s="1"/>
  <c r="G9" i="29"/>
  <c r="K9" i="29" s="1"/>
  <c r="G10" i="29"/>
  <c r="K10" i="29" s="1"/>
  <c r="G11" i="29"/>
  <c r="K11" i="29" s="1"/>
  <c r="G12" i="29"/>
  <c r="K12" i="29" s="1"/>
  <c r="G13" i="29"/>
  <c r="K13" i="29" s="1"/>
  <c r="G14" i="29"/>
  <c r="K14" i="29" s="1"/>
  <c r="G15" i="29"/>
  <c r="K15" i="29" s="1"/>
  <c r="G16" i="29"/>
  <c r="G17" i="29"/>
  <c r="G18" i="29"/>
  <c r="G19" i="29"/>
  <c r="G20" i="29"/>
  <c r="G21" i="29"/>
  <c r="G22" i="29"/>
  <c r="G23" i="29"/>
  <c r="G24" i="29"/>
  <c r="G25" i="29"/>
  <c r="G26" i="29"/>
  <c r="G27" i="29"/>
  <c r="G28" i="29"/>
  <c r="G29" i="29"/>
  <c r="G30" i="29"/>
  <c r="G31" i="29"/>
  <c r="G32" i="29"/>
  <c r="G33" i="29"/>
  <c r="G34" i="29"/>
  <c r="G35" i="29"/>
  <c r="G36" i="29"/>
  <c r="G37" i="29"/>
  <c r="G38" i="29"/>
  <c r="G39" i="29"/>
  <c r="G40" i="29"/>
  <c r="G41" i="29"/>
  <c r="G42" i="29"/>
  <c r="G43" i="29"/>
  <c r="G44" i="29"/>
  <c r="G45" i="29"/>
  <c r="G46" i="29"/>
  <c r="G47" i="29"/>
  <c r="G48" i="29"/>
  <c r="G49" i="29"/>
  <c r="G50" i="29"/>
  <c r="G51" i="29"/>
  <c r="G52" i="29"/>
  <c r="G53" i="29"/>
  <c r="G54" i="29"/>
  <c r="G55" i="29"/>
  <c r="G56" i="29"/>
  <c r="G57" i="29"/>
  <c r="G58" i="29"/>
  <c r="G59" i="29"/>
  <c r="G60" i="29"/>
  <c r="G61" i="29"/>
  <c r="G62" i="29"/>
  <c r="G63" i="29"/>
  <c r="G64" i="29"/>
  <c r="G65" i="29"/>
  <c r="G66" i="29"/>
  <c r="G67" i="29"/>
  <c r="G68" i="29"/>
  <c r="G69" i="29"/>
  <c r="G70" i="29"/>
  <c r="G71" i="29"/>
  <c r="G72" i="29"/>
  <c r="G73" i="29"/>
  <c r="G74" i="29"/>
  <c r="G75" i="29"/>
  <c r="G76" i="29"/>
  <c r="G77" i="29"/>
  <c r="G78" i="29"/>
  <c r="G79" i="29"/>
  <c r="G80" i="29"/>
  <c r="G81" i="29"/>
  <c r="G82" i="29"/>
  <c r="G83" i="29"/>
  <c r="G84" i="29"/>
  <c r="G85" i="29"/>
  <c r="G86" i="29"/>
  <c r="G87" i="29"/>
  <c r="G88" i="29"/>
  <c r="G89" i="29"/>
  <c r="G90" i="29"/>
  <c r="G91" i="29"/>
  <c r="G92" i="29"/>
  <c r="G93" i="29"/>
  <c r="G94" i="29"/>
  <c r="G95" i="29"/>
  <c r="G96" i="29"/>
  <c r="G97" i="29"/>
  <c r="G98" i="29"/>
  <c r="G99" i="29"/>
  <c r="G100" i="29"/>
  <c r="G101" i="29"/>
  <c r="G102" i="29"/>
  <c r="G103" i="29"/>
  <c r="G104" i="29"/>
  <c r="G105" i="29"/>
  <c r="G106" i="29"/>
  <c r="G107" i="29"/>
  <c r="G108" i="29"/>
  <c r="G109" i="29"/>
  <c r="G110" i="29"/>
  <c r="G111" i="29"/>
  <c r="G112" i="29"/>
  <c r="G113" i="29"/>
  <c r="G114" i="29"/>
  <c r="G115" i="29"/>
  <c r="G116" i="29"/>
  <c r="G117" i="29"/>
  <c r="G118" i="29"/>
  <c r="G119" i="29"/>
  <c r="G120" i="29"/>
  <c r="G121" i="29"/>
  <c r="G122" i="29"/>
  <c r="G123" i="29"/>
  <c r="G124" i="29"/>
  <c r="G125" i="29"/>
  <c r="G126" i="29"/>
  <c r="G127" i="29"/>
  <c r="G128" i="29"/>
  <c r="G129" i="29"/>
  <c r="G130" i="29"/>
  <c r="G131" i="29"/>
  <c r="G132" i="29"/>
  <c r="G133" i="29"/>
  <c r="G134" i="29"/>
  <c r="G135" i="29"/>
  <c r="G136" i="29"/>
  <c r="G137" i="29"/>
  <c r="G138" i="29"/>
  <c r="G139" i="29"/>
  <c r="G140" i="29"/>
  <c r="G141" i="29"/>
  <c r="G142" i="29"/>
  <c r="G143" i="29"/>
  <c r="G144" i="29"/>
  <c r="G145" i="29"/>
  <c r="G146" i="29"/>
  <c r="G147" i="29"/>
  <c r="G148" i="29"/>
  <c r="G149" i="29"/>
  <c r="G150" i="29"/>
  <c r="G151" i="29"/>
  <c r="G152" i="29"/>
  <c r="G153" i="29"/>
  <c r="G154" i="29"/>
  <c r="G155" i="29"/>
  <c r="G156" i="29"/>
  <c r="G157" i="29"/>
  <c r="G158" i="29"/>
  <c r="G159" i="29"/>
  <c r="G160" i="29"/>
  <c r="G161" i="29"/>
  <c r="G162" i="29"/>
  <c r="G163" i="29"/>
  <c r="G164" i="29"/>
  <c r="G165" i="29"/>
  <c r="G166" i="29"/>
  <c r="G167" i="29"/>
  <c r="G168" i="29"/>
  <c r="G169" i="29"/>
  <c r="G170" i="29"/>
  <c r="G171" i="29"/>
  <c r="G172" i="29"/>
  <c r="G173" i="29"/>
  <c r="G174" i="29"/>
  <c r="G175" i="29"/>
  <c r="G176" i="29"/>
  <c r="G177" i="29"/>
  <c r="G178" i="29"/>
  <c r="G179" i="29"/>
  <c r="G180" i="29"/>
  <c r="G181" i="29"/>
  <c r="G182" i="29"/>
  <c r="G183" i="29"/>
  <c r="G184" i="29"/>
  <c r="G185" i="29"/>
  <c r="G186" i="29"/>
  <c r="G187" i="29"/>
  <c r="G188" i="29"/>
  <c r="G189" i="29"/>
  <c r="G190" i="29"/>
  <c r="G191" i="29"/>
  <c r="G192" i="29"/>
  <c r="G193" i="29"/>
  <c r="G194" i="29"/>
  <c r="G195" i="29"/>
  <c r="G196" i="29"/>
  <c r="G197" i="29"/>
  <c r="G198" i="29"/>
  <c r="G199" i="29"/>
  <c r="G200" i="29"/>
  <c r="G201" i="29"/>
  <c r="G202" i="29"/>
  <c r="G203" i="29"/>
  <c r="G204" i="29"/>
  <c r="G205" i="29"/>
  <c r="G206" i="29"/>
  <c r="G207" i="29"/>
  <c r="G208" i="29"/>
  <c r="G209" i="29"/>
  <c r="G210" i="29"/>
  <c r="G211" i="29"/>
  <c r="G212" i="29"/>
  <c r="G213" i="29"/>
  <c r="G214" i="29"/>
  <c r="G215" i="29"/>
  <c r="G216" i="29"/>
  <c r="G217" i="29"/>
  <c r="G218" i="29"/>
  <c r="G219" i="29"/>
  <c r="G220" i="29"/>
  <c r="G221" i="29"/>
  <c r="G222" i="29"/>
  <c r="G223" i="29"/>
  <c r="G224" i="29"/>
  <c r="G225" i="29"/>
  <c r="G226" i="29"/>
  <c r="G227" i="29"/>
  <c r="G228" i="29"/>
  <c r="G229" i="29"/>
  <c r="G230" i="29"/>
  <c r="G231" i="29"/>
  <c r="G232" i="29"/>
  <c r="G233" i="29"/>
  <c r="G234" i="29"/>
  <c r="G235" i="29"/>
  <c r="G236" i="29"/>
  <c r="G237" i="29"/>
  <c r="G238" i="29"/>
  <c r="G239" i="29"/>
  <c r="G240" i="29"/>
  <c r="G241" i="29"/>
  <c r="G242" i="29"/>
  <c r="G243" i="29"/>
  <c r="G244" i="29"/>
  <c r="G245" i="29"/>
  <c r="G246" i="29"/>
  <c r="G247" i="29"/>
  <c r="G248" i="29"/>
  <c r="G249" i="29"/>
  <c r="G250" i="29"/>
  <c r="G251" i="29"/>
  <c r="G252" i="29"/>
  <c r="G253" i="29"/>
  <c r="G254" i="29"/>
  <c r="G255" i="29"/>
  <c r="G256" i="29"/>
  <c r="G257" i="29"/>
  <c r="G258" i="29"/>
  <c r="G259" i="29"/>
  <c r="G260" i="29"/>
  <c r="G261" i="29"/>
  <c r="G262" i="29"/>
  <c r="G263" i="29"/>
  <c r="G264" i="29"/>
  <c r="G265" i="29"/>
  <c r="G266" i="29"/>
  <c r="G267" i="29"/>
  <c r="G268" i="29"/>
  <c r="G269" i="29"/>
  <c r="G270" i="29"/>
  <c r="G271" i="29"/>
  <c r="G272" i="29"/>
  <c r="G273" i="29"/>
  <c r="G274" i="29"/>
  <c r="G275" i="29"/>
  <c r="G276" i="29"/>
  <c r="G277" i="29"/>
  <c r="G278" i="29"/>
  <c r="G279" i="29"/>
  <c r="G280" i="29"/>
  <c r="G281" i="29"/>
  <c r="G282" i="29"/>
  <c r="G283" i="29"/>
  <c r="G284" i="29"/>
  <c r="G285" i="29"/>
  <c r="G286" i="29"/>
  <c r="G287" i="29"/>
  <c r="G288" i="29"/>
  <c r="G289" i="29"/>
  <c r="G290" i="29"/>
  <c r="G291" i="29"/>
  <c r="G292" i="29"/>
  <c r="G293" i="29"/>
  <c r="G294" i="29"/>
  <c r="G295" i="29"/>
  <c r="G296" i="29"/>
  <c r="G297" i="29"/>
  <c r="G298" i="29"/>
  <c r="G299" i="29"/>
  <c r="G300" i="29"/>
  <c r="G301" i="29"/>
  <c r="G302" i="29"/>
  <c r="G303" i="29"/>
  <c r="G304" i="29"/>
  <c r="G305" i="29"/>
  <c r="G306" i="29"/>
  <c r="G307" i="29"/>
  <c r="G308" i="29"/>
  <c r="G309" i="29"/>
  <c r="G310" i="29"/>
  <c r="G311" i="29"/>
  <c r="G312" i="29"/>
  <c r="G313" i="29"/>
  <c r="G314" i="29"/>
  <c r="G315" i="29"/>
  <c r="G316" i="29"/>
  <c r="G317" i="29"/>
  <c r="G318" i="29"/>
  <c r="G319" i="29"/>
  <c r="G320" i="29"/>
  <c r="G321" i="29"/>
  <c r="G322" i="29"/>
  <c r="G323" i="29"/>
  <c r="G324" i="29"/>
  <c r="G325" i="29"/>
  <c r="G326" i="29"/>
  <c r="G327" i="29"/>
  <c r="G328" i="29"/>
  <c r="G329" i="29"/>
  <c r="G330" i="29"/>
  <c r="G331" i="29"/>
  <c r="G332" i="29"/>
  <c r="G333" i="29"/>
  <c r="G334" i="29"/>
  <c r="G335" i="29"/>
  <c r="G336" i="29"/>
  <c r="G337" i="29"/>
  <c r="G338" i="29"/>
  <c r="G339" i="29"/>
  <c r="G340" i="29"/>
  <c r="G341" i="29"/>
  <c r="G342" i="29"/>
  <c r="G343" i="29"/>
  <c r="G344" i="29"/>
  <c r="G345" i="29"/>
  <c r="G346" i="29"/>
  <c r="G347" i="29"/>
  <c r="G348" i="29"/>
  <c r="G349" i="29"/>
  <c r="G350" i="29"/>
  <c r="G351" i="29"/>
  <c r="G352" i="29"/>
  <c r="G353" i="29"/>
  <c r="G354" i="29"/>
  <c r="G355" i="29"/>
  <c r="G356" i="29"/>
  <c r="G357" i="29"/>
  <c r="G358" i="29"/>
  <c r="G359" i="29"/>
  <c r="G360" i="29"/>
  <c r="G361" i="29"/>
  <c r="G362" i="29"/>
  <c r="G363" i="29"/>
  <c r="G364" i="29"/>
  <c r="G365" i="29"/>
  <c r="G366" i="29"/>
  <c r="G367" i="29"/>
  <c r="G368" i="29"/>
  <c r="G369" i="29"/>
  <c r="G370" i="29"/>
  <c r="G371" i="29"/>
  <c r="G372" i="29"/>
  <c r="G373" i="29"/>
  <c r="G374" i="29"/>
  <c r="G375" i="29"/>
  <c r="G376" i="29"/>
  <c r="G377" i="29"/>
  <c r="G378" i="29"/>
  <c r="G379" i="29"/>
  <c r="G380" i="29"/>
  <c r="G381" i="29"/>
  <c r="G382" i="29"/>
  <c r="G383" i="29"/>
  <c r="G384" i="29"/>
  <c r="G385" i="29"/>
  <c r="G386" i="29"/>
  <c r="G387" i="29"/>
  <c r="G388" i="29"/>
  <c r="G389" i="29"/>
  <c r="G390" i="29"/>
  <c r="G391" i="29"/>
  <c r="G392" i="29"/>
  <c r="G393" i="29"/>
  <c r="G394" i="29"/>
  <c r="G395" i="29"/>
  <c r="G396" i="29"/>
  <c r="G397" i="29"/>
  <c r="G398" i="29"/>
  <c r="G399" i="29"/>
  <c r="G400" i="29"/>
  <c r="G401" i="29"/>
  <c r="G402" i="29"/>
  <c r="G403" i="29"/>
  <c r="G404" i="29"/>
  <c r="G405" i="29"/>
  <c r="G406" i="29"/>
  <c r="G407" i="29"/>
  <c r="G408" i="29"/>
  <c r="G409" i="29"/>
  <c r="G410" i="29"/>
  <c r="G411" i="29"/>
  <c r="G412" i="29"/>
  <c r="G413" i="29"/>
  <c r="G414" i="29"/>
  <c r="G415" i="29"/>
  <c r="G416" i="29"/>
  <c r="G417" i="29"/>
  <c r="G418" i="29"/>
  <c r="G419" i="29"/>
  <c r="G420" i="29"/>
  <c r="G421" i="29"/>
  <c r="G422" i="29"/>
  <c r="G423" i="29"/>
  <c r="G424" i="29"/>
  <c r="G425" i="29"/>
  <c r="G426" i="29"/>
  <c r="G427" i="29"/>
  <c r="G428" i="29"/>
  <c r="G429" i="29"/>
  <c r="G430" i="29"/>
  <c r="G431" i="29"/>
  <c r="G432" i="29"/>
  <c r="G433" i="29"/>
  <c r="G434" i="29"/>
  <c r="G435" i="29"/>
  <c r="G436" i="29"/>
  <c r="G437" i="29"/>
  <c r="G438" i="29"/>
  <c r="G439" i="29"/>
  <c r="G440" i="29"/>
  <c r="G441" i="29"/>
  <c r="G442" i="29"/>
  <c r="G443" i="29"/>
  <c r="G444" i="29"/>
  <c r="G445" i="29"/>
  <c r="G446" i="29"/>
  <c r="G447" i="29"/>
  <c r="G448" i="29"/>
  <c r="G449" i="29"/>
  <c r="G450" i="29"/>
  <c r="G451" i="29"/>
  <c r="G452" i="29"/>
  <c r="G453" i="29"/>
  <c r="G454" i="29"/>
  <c r="G455" i="29"/>
  <c r="G456" i="29"/>
  <c r="G457" i="29"/>
  <c r="G458" i="29"/>
  <c r="G459" i="29"/>
  <c r="G460" i="29"/>
  <c r="G461" i="29"/>
  <c r="G462" i="29"/>
  <c r="G463" i="29"/>
  <c r="G464" i="29"/>
  <c r="G465" i="29"/>
  <c r="G466" i="29"/>
  <c r="G467" i="29"/>
  <c r="G468" i="29"/>
  <c r="G469" i="29"/>
  <c r="G470" i="29"/>
  <c r="G471" i="29"/>
  <c r="G472" i="29"/>
  <c r="G473" i="29"/>
  <c r="G474" i="29"/>
  <c r="G475" i="29"/>
  <c r="G476" i="29"/>
  <c r="G477" i="29"/>
  <c r="G478" i="29"/>
  <c r="G479" i="29"/>
  <c r="G480" i="29"/>
  <c r="G481" i="29"/>
  <c r="G482" i="29"/>
  <c r="G483" i="29"/>
  <c r="G484" i="29"/>
  <c r="G485" i="29"/>
  <c r="G486" i="29"/>
  <c r="G487" i="29"/>
  <c r="G488" i="29"/>
  <c r="G489" i="29"/>
  <c r="G490" i="29"/>
  <c r="G491" i="29"/>
  <c r="G492" i="29"/>
  <c r="G493" i="29"/>
  <c r="G494" i="29"/>
  <c r="G495" i="29"/>
  <c r="G496" i="29"/>
  <c r="G497" i="29"/>
  <c r="G498" i="29"/>
  <c r="G499" i="29"/>
  <c r="G500" i="29"/>
  <c r="G501" i="29"/>
  <c r="G502" i="29"/>
  <c r="G503" i="29"/>
  <c r="G504" i="29"/>
  <c r="G505" i="29"/>
  <c r="G506" i="29"/>
  <c r="F8" i="29"/>
  <c r="J8" i="29" s="1"/>
  <c r="O8" i="29" s="1"/>
  <c r="F9" i="29"/>
  <c r="J9" i="29" s="1"/>
  <c r="O9" i="29" s="1"/>
  <c r="F10" i="29"/>
  <c r="J10" i="29" s="1"/>
  <c r="O10" i="29" s="1"/>
  <c r="F11" i="29"/>
  <c r="J11" i="29" s="1"/>
  <c r="O11" i="29" s="1"/>
  <c r="F12" i="29"/>
  <c r="J12" i="29" s="1"/>
  <c r="O12" i="29" s="1"/>
  <c r="F13" i="29"/>
  <c r="J13" i="29" s="1"/>
  <c r="F14" i="29"/>
  <c r="J14" i="29" s="1"/>
  <c r="O14" i="29" s="1"/>
  <c r="F15" i="29"/>
  <c r="J15" i="29" s="1"/>
  <c r="F16" i="29"/>
  <c r="F17" i="29"/>
  <c r="F18" i="29"/>
  <c r="F19" i="29"/>
  <c r="F20" i="29"/>
  <c r="F21" i="29"/>
  <c r="F22" i="29"/>
  <c r="F23" i="29"/>
  <c r="F24" i="29"/>
  <c r="F25" i="29"/>
  <c r="F26" i="29"/>
  <c r="F27" i="29"/>
  <c r="F28" i="29"/>
  <c r="F29" i="29"/>
  <c r="F30" i="29"/>
  <c r="F31" i="29"/>
  <c r="F32" i="29"/>
  <c r="F33" i="29"/>
  <c r="F34" i="29"/>
  <c r="F35" i="29"/>
  <c r="F36" i="29"/>
  <c r="F37" i="29"/>
  <c r="F38" i="29"/>
  <c r="F39" i="29"/>
  <c r="F40" i="29"/>
  <c r="F41" i="29"/>
  <c r="F42" i="29"/>
  <c r="F43" i="29"/>
  <c r="F44" i="29"/>
  <c r="F45" i="29"/>
  <c r="F46" i="29"/>
  <c r="F47" i="29"/>
  <c r="F48" i="29"/>
  <c r="F49" i="29"/>
  <c r="F50" i="29"/>
  <c r="F51" i="29"/>
  <c r="F52" i="29"/>
  <c r="F53" i="29"/>
  <c r="F54" i="29"/>
  <c r="F55" i="29"/>
  <c r="F56" i="29"/>
  <c r="F57" i="29"/>
  <c r="F58" i="29"/>
  <c r="F59" i="29"/>
  <c r="F60" i="29"/>
  <c r="F61" i="29"/>
  <c r="F62" i="29"/>
  <c r="F63" i="29"/>
  <c r="F64" i="29"/>
  <c r="F65" i="29"/>
  <c r="F66" i="29"/>
  <c r="F67" i="29"/>
  <c r="F68" i="29"/>
  <c r="F69" i="29"/>
  <c r="F70" i="29"/>
  <c r="F71" i="29"/>
  <c r="F72" i="29"/>
  <c r="F73" i="29"/>
  <c r="F74" i="29"/>
  <c r="F75" i="29"/>
  <c r="F76" i="29"/>
  <c r="F77" i="29"/>
  <c r="F78" i="29"/>
  <c r="F79" i="29"/>
  <c r="F80" i="29"/>
  <c r="F81" i="29"/>
  <c r="F82" i="29"/>
  <c r="F83" i="29"/>
  <c r="F84" i="29"/>
  <c r="F85" i="29"/>
  <c r="F86" i="29"/>
  <c r="F87" i="29"/>
  <c r="F88" i="29"/>
  <c r="F89" i="29"/>
  <c r="F90" i="29"/>
  <c r="F91" i="29"/>
  <c r="F92" i="29"/>
  <c r="F93" i="29"/>
  <c r="F94" i="29"/>
  <c r="F95" i="29"/>
  <c r="F96" i="29"/>
  <c r="F97" i="29"/>
  <c r="F98" i="29"/>
  <c r="F99" i="29"/>
  <c r="F100" i="29"/>
  <c r="F101" i="29"/>
  <c r="F102" i="29"/>
  <c r="F103" i="29"/>
  <c r="F104" i="29"/>
  <c r="F105" i="29"/>
  <c r="F106" i="29"/>
  <c r="F107" i="29"/>
  <c r="F108" i="29"/>
  <c r="F109" i="29"/>
  <c r="F110" i="29"/>
  <c r="F111" i="29"/>
  <c r="F112" i="29"/>
  <c r="F113" i="29"/>
  <c r="F114" i="29"/>
  <c r="F115" i="29"/>
  <c r="F116" i="29"/>
  <c r="F117" i="29"/>
  <c r="F118" i="29"/>
  <c r="F119" i="29"/>
  <c r="F120" i="29"/>
  <c r="F121" i="29"/>
  <c r="F122" i="29"/>
  <c r="F123" i="29"/>
  <c r="F124" i="29"/>
  <c r="F125" i="29"/>
  <c r="F126" i="29"/>
  <c r="F127" i="29"/>
  <c r="F128" i="29"/>
  <c r="F129" i="29"/>
  <c r="F130" i="29"/>
  <c r="F131" i="29"/>
  <c r="F132" i="29"/>
  <c r="F133" i="29"/>
  <c r="F134" i="29"/>
  <c r="F135" i="29"/>
  <c r="F136" i="29"/>
  <c r="F137" i="29"/>
  <c r="F138" i="29"/>
  <c r="F139" i="29"/>
  <c r="F140" i="29"/>
  <c r="F141" i="29"/>
  <c r="F142" i="29"/>
  <c r="F143" i="29"/>
  <c r="F144" i="29"/>
  <c r="F145" i="29"/>
  <c r="F146" i="29"/>
  <c r="F147" i="29"/>
  <c r="F148" i="29"/>
  <c r="F149" i="29"/>
  <c r="F150" i="29"/>
  <c r="F151" i="29"/>
  <c r="F152" i="29"/>
  <c r="F153" i="29"/>
  <c r="F154" i="29"/>
  <c r="F155" i="29"/>
  <c r="F156" i="29"/>
  <c r="F157" i="29"/>
  <c r="F158" i="29"/>
  <c r="F159" i="29"/>
  <c r="F160" i="29"/>
  <c r="F161" i="29"/>
  <c r="F162" i="29"/>
  <c r="F163" i="29"/>
  <c r="F164" i="29"/>
  <c r="F165" i="29"/>
  <c r="F166" i="29"/>
  <c r="F167" i="29"/>
  <c r="F168" i="29"/>
  <c r="F169" i="29"/>
  <c r="F170" i="29"/>
  <c r="F171" i="29"/>
  <c r="F172" i="29"/>
  <c r="F173" i="29"/>
  <c r="F174" i="29"/>
  <c r="F175" i="29"/>
  <c r="F176" i="29"/>
  <c r="F177" i="29"/>
  <c r="F178" i="29"/>
  <c r="F179" i="29"/>
  <c r="F180" i="29"/>
  <c r="F181" i="29"/>
  <c r="F182" i="29"/>
  <c r="F183" i="29"/>
  <c r="F184" i="29"/>
  <c r="F185" i="29"/>
  <c r="F186" i="29"/>
  <c r="F187" i="29"/>
  <c r="F188" i="29"/>
  <c r="F189" i="29"/>
  <c r="F190" i="29"/>
  <c r="F191" i="29"/>
  <c r="F192" i="29"/>
  <c r="F193" i="29"/>
  <c r="F194" i="29"/>
  <c r="F195" i="29"/>
  <c r="F196" i="29"/>
  <c r="F197" i="29"/>
  <c r="F198" i="29"/>
  <c r="F199" i="29"/>
  <c r="F200" i="29"/>
  <c r="F201" i="29"/>
  <c r="F202" i="29"/>
  <c r="F203" i="29"/>
  <c r="F204" i="29"/>
  <c r="F205" i="29"/>
  <c r="F206" i="29"/>
  <c r="F207" i="29"/>
  <c r="F208" i="29"/>
  <c r="F209" i="29"/>
  <c r="F210" i="29"/>
  <c r="F211" i="29"/>
  <c r="F212" i="29"/>
  <c r="F213" i="29"/>
  <c r="F214" i="29"/>
  <c r="F215" i="29"/>
  <c r="F216" i="29"/>
  <c r="F217" i="29"/>
  <c r="F218" i="29"/>
  <c r="F219" i="29"/>
  <c r="F220" i="29"/>
  <c r="F221" i="29"/>
  <c r="F222" i="29"/>
  <c r="F223" i="29"/>
  <c r="F224" i="29"/>
  <c r="F225" i="29"/>
  <c r="F226" i="29"/>
  <c r="F227" i="29"/>
  <c r="F228" i="29"/>
  <c r="F229" i="29"/>
  <c r="F230" i="29"/>
  <c r="F231" i="29"/>
  <c r="F232" i="29"/>
  <c r="F233" i="29"/>
  <c r="F234" i="29"/>
  <c r="F235" i="29"/>
  <c r="F236" i="29"/>
  <c r="F237" i="29"/>
  <c r="F238" i="29"/>
  <c r="F239" i="29"/>
  <c r="F240" i="29"/>
  <c r="F241" i="29"/>
  <c r="F242" i="29"/>
  <c r="F243" i="29"/>
  <c r="F244" i="29"/>
  <c r="F245" i="29"/>
  <c r="F246" i="29"/>
  <c r="F247" i="29"/>
  <c r="F248" i="29"/>
  <c r="F249" i="29"/>
  <c r="F250" i="29"/>
  <c r="F251" i="29"/>
  <c r="F252" i="29"/>
  <c r="F253" i="29"/>
  <c r="F254" i="29"/>
  <c r="F255" i="29"/>
  <c r="F256" i="29"/>
  <c r="F257" i="29"/>
  <c r="F258" i="29"/>
  <c r="F259" i="29"/>
  <c r="F260" i="29"/>
  <c r="F261" i="29"/>
  <c r="F262" i="29"/>
  <c r="F263" i="29"/>
  <c r="F264" i="29"/>
  <c r="F265" i="29"/>
  <c r="F266" i="29"/>
  <c r="F267" i="29"/>
  <c r="F268" i="29"/>
  <c r="F269" i="29"/>
  <c r="F270" i="29"/>
  <c r="F271" i="29"/>
  <c r="F272" i="29"/>
  <c r="F273" i="29"/>
  <c r="F274" i="29"/>
  <c r="F275" i="29"/>
  <c r="F276" i="29"/>
  <c r="F277" i="29"/>
  <c r="F278" i="29"/>
  <c r="F279" i="29"/>
  <c r="F280" i="29"/>
  <c r="F281" i="29"/>
  <c r="F282" i="29"/>
  <c r="F283" i="29"/>
  <c r="F284" i="29"/>
  <c r="F285" i="29"/>
  <c r="F286" i="29"/>
  <c r="F287" i="29"/>
  <c r="F288" i="29"/>
  <c r="F289" i="29"/>
  <c r="F290" i="29"/>
  <c r="F291" i="29"/>
  <c r="F292" i="29"/>
  <c r="F293" i="29"/>
  <c r="F294" i="29"/>
  <c r="F295" i="29"/>
  <c r="F296" i="29"/>
  <c r="F297" i="29"/>
  <c r="F298" i="29"/>
  <c r="F299" i="29"/>
  <c r="F300" i="29"/>
  <c r="F301" i="29"/>
  <c r="F302" i="29"/>
  <c r="F303" i="29"/>
  <c r="F304" i="29"/>
  <c r="F305" i="29"/>
  <c r="F306" i="29"/>
  <c r="F307" i="29"/>
  <c r="F308" i="29"/>
  <c r="F309" i="29"/>
  <c r="F310" i="29"/>
  <c r="F311" i="29"/>
  <c r="F312" i="29"/>
  <c r="F313" i="29"/>
  <c r="F314" i="29"/>
  <c r="F315" i="29"/>
  <c r="F316" i="29"/>
  <c r="F317" i="29"/>
  <c r="F318" i="29"/>
  <c r="F319" i="29"/>
  <c r="F320" i="29"/>
  <c r="F321" i="29"/>
  <c r="F322" i="29"/>
  <c r="F323" i="29"/>
  <c r="F324" i="29"/>
  <c r="F325" i="29"/>
  <c r="F326" i="29"/>
  <c r="F327" i="29"/>
  <c r="F328" i="29"/>
  <c r="F329" i="29"/>
  <c r="F330" i="29"/>
  <c r="F331" i="29"/>
  <c r="F332" i="29"/>
  <c r="F333" i="29"/>
  <c r="F334" i="29"/>
  <c r="F335" i="29"/>
  <c r="F336" i="29"/>
  <c r="F337" i="29"/>
  <c r="F338" i="29"/>
  <c r="F339" i="29"/>
  <c r="F340" i="29"/>
  <c r="F341" i="29"/>
  <c r="F342" i="29"/>
  <c r="F343" i="29"/>
  <c r="F344" i="29"/>
  <c r="F345" i="29"/>
  <c r="F346" i="29"/>
  <c r="F347" i="29"/>
  <c r="F348" i="29"/>
  <c r="F349" i="29"/>
  <c r="F350" i="29"/>
  <c r="F351" i="29"/>
  <c r="F352" i="29"/>
  <c r="F353" i="29"/>
  <c r="F354" i="29"/>
  <c r="F355" i="29"/>
  <c r="F356" i="29"/>
  <c r="F357" i="29"/>
  <c r="F358" i="29"/>
  <c r="F359" i="29"/>
  <c r="F360" i="29"/>
  <c r="F361" i="29"/>
  <c r="F362" i="29"/>
  <c r="F363" i="29"/>
  <c r="F364" i="29"/>
  <c r="F365" i="29"/>
  <c r="F366" i="29"/>
  <c r="F367" i="29"/>
  <c r="F368" i="29"/>
  <c r="F369" i="29"/>
  <c r="F370" i="29"/>
  <c r="F371" i="29"/>
  <c r="F372" i="29"/>
  <c r="F373" i="29"/>
  <c r="F374" i="29"/>
  <c r="F375" i="29"/>
  <c r="F376" i="29"/>
  <c r="F377" i="29"/>
  <c r="F378" i="29"/>
  <c r="F379" i="29"/>
  <c r="F380" i="29"/>
  <c r="F381" i="29"/>
  <c r="F382" i="29"/>
  <c r="F383" i="29"/>
  <c r="F384" i="29"/>
  <c r="F385" i="29"/>
  <c r="F386" i="29"/>
  <c r="F387" i="29"/>
  <c r="F388" i="29"/>
  <c r="F389" i="29"/>
  <c r="F390" i="29"/>
  <c r="F391" i="29"/>
  <c r="F392" i="29"/>
  <c r="F393" i="29"/>
  <c r="F394" i="29"/>
  <c r="F395" i="29"/>
  <c r="F396" i="29"/>
  <c r="F397" i="29"/>
  <c r="F398" i="29"/>
  <c r="F399" i="29"/>
  <c r="F400" i="29"/>
  <c r="F401" i="29"/>
  <c r="F402" i="29"/>
  <c r="F403" i="29"/>
  <c r="F404" i="29"/>
  <c r="F405" i="29"/>
  <c r="F406" i="29"/>
  <c r="F407" i="29"/>
  <c r="F408" i="29"/>
  <c r="F409" i="29"/>
  <c r="F410" i="29"/>
  <c r="F411" i="29"/>
  <c r="F412" i="29"/>
  <c r="F413" i="29"/>
  <c r="F414" i="29"/>
  <c r="F415" i="29"/>
  <c r="F416" i="29"/>
  <c r="F417" i="29"/>
  <c r="F418" i="29"/>
  <c r="F419" i="29"/>
  <c r="F420" i="29"/>
  <c r="F421" i="29"/>
  <c r="F422" i="29"/>
  <c r="F423" i="29"/>
  <c r="F424" i="29"/>
  <c r="F425" i="29"/>
  <c r="F426" i="29"/>
  <c r="F427" i="29"/>
  <c r="F428" i="29"/>
  <c r="F429" i="29"/>
  <c r="F430" i="29"/>
  <c r="F431" i="29"/>
  <c r="F432" i="29"/>
  <c r="F433" i="29"/>
  <c r="F434" i="29"/>
  <c r="F435" i="29"/>
  <c r="F436" i="29"/>
  <c r="F437" i="29"/>
  <c r="F438" i="29"/>
  <c r="F439" i="29"/>
  <c r="F440" i="29"/>
  <c r="F441" i="29"/>
  <c r="F442" i="29"/>
  <c r="F443" i="29"/>
  <c r="F444" i="29"/>
  <c r="F445" i="29"/>
  <c r="F446" i="29"/>
  <c r="F447" i="29"/>
  <c r="F448" i="29"/>
  <c r="F449" i="29"/>
  <c r="F450" i="29"/>
  <c r="F451" i="29"/>
  <c r="F452" i="29"/>
  <c r="F453" i="29"/>
  <c r="F454" i="29"/>
  <c r="F455" i="29"/>
  <c r="F456" i="29"/>
  <c r="F457" i="29"/>
  <c r="F458" i="29"/>
  <c r="F459" i="29"/>
  <c r="F460" i="29"/>
  <c r="F461" i="29"/>
  <c r="F462" i="29"/>
  <c r="F463" i="29"/>
  <c r="F464" i="29"/>
  <c r="F465" i="29"/>
  <c r="F466" i="29"/>
  <c r="F467" i="29"/>
  <c r="F468" i="29"/>
  <c r="F469" i="29"/>
  <c r="F470" i="29"/>
  <c r="F471" i="29"/>
  <c r="F472" i="29"/>
  <c r="F473" i="29"/>
  <c r="F474" i="29"/>
  <c r="F475" i="29"/>
  <c r="F476" i="29"/>
  <c r="F477" i="29"/>
  <c r="F478" i="29"/>
  <c r="F479" i="29"/>
  <c r="F480" i="29"/>
  <c r="F481" i="29"/>
  <c r="F482" i="29"/>
  <c r="F483" i="29"/>
  <c r="F484" i="29"/>
  <c r="F485" i="29"/>
  <c r="F486" i="29"/>
  <c r="F487" i="29"/>
  <c r="F488" i="29"/>
  <c r="F489" i="29"/>
  <c r="F490" i="29"/>
  <c r="F491" i="29"/>
  <c r="F492" i="29"/>
  <c r="F493" i="29"/>
  <c r="F494" i="29"/>
  <c r="F495" i="29"/>
  <c r="F496" i="29"/>
  <c r="F497" i="29"/>
  <c r="F498" i="29"/>
  <c r="F499" i="29"/>
  <c r="F500" i="29"/>
  <c r="F501" i="29"/>
  <c r="F502" i="29"/>
  <c r="F503" i="29"/>
  <c r="F504" i="29"/>
  <c r="F505" i="29"/>
  <c r="F506" i="29"/>
  <c r="D8" i="29"/>
  <c r="D9" i="29"/>
  <c r="D10" i="29"/>
  <c r="D11" i="29"/>
  <c r="D12" i="29"/>
  <c r="D13" i="29"/>
  <c r="D14" i="29"/>
  <c r="D15" i="29"/>
  <c r="D16" i="29"/>
  <c r="D17" i="29"/>
  <c r="D18" i="29"/>
  <c r="D19" i="29"/>
  <c r="D20" i="29"/>
  <c r="D21" i="29"/>
  <c r="D22" i="29"/>
  <c r="D23" i="29"/>
  <c r="D24" i="29"/>
  <c r="D25" i="29"/>
  <c r="D26" i="29"/>
  <c r="D27" i="29"/>
  <c r="D28" i="29"/>
  <c r="D29" i="29"/>
  <c r="D30" i="29"/>
  <c r="D31" i="29"/>
  <c r="D32" i="29"/>
  <c r="D33" i="29"/>
  <c r="D34" i="29"/>
  <c r="D35" i="29"/>
  <c r="D36" i="29"/>
  <c r="D37" i="29"/>
  <c r="D38" i="29"/>
  <c r="D39" i="29"/>
  <c r="D40" i="29"/>
  <c r="D41" i="29"/>
  <c r="D42" i="29"/>
  <c r="D43" i="29"/>
  <c r="D44" i="29"/>
  <c r="D45" i="29"/>
  <c r="D46" i="29"/>
  <c r="D47" i="29"/>
  <c r="D48" i="29"/>
  <c r="D49" i="29"/>
  <c r="D50" i="29"/>
  <c r="D51" i="29"/>
  <c r="D52" i="29"/>
  <c r="D53" i="29"/>
  <c r="D54" i="29"/>
  <c r="D55" i="29"/>
  <c r="D56" i="29"/>
  <c r="D57" i="29"/>
  <c r="D58" i="29"/>
  <c r="D59" i="29"/>
  <c r="D60" i="29"/>
  <c r="D61" i="29"/>
  <c r="D62" i="29"/>
  <c r="D63" i="29"/>
  <c r="D64" i="29"/>
  <c r="D65" i="29"/>
  <c r="D66" i="29"/>
  <c r="D67" i="29"/>
  <c r="D68" i="29"/>
  <c r="D69" i="29"/>
  <c r="D70" i="29"/>
  <c r="D71" i="29"/>
  <c r="D72" i="29"/>
  <c r="D73" i="29"/>
  <c r="D74" i="29"/>
  <c r="D75" i="29"/>
  <c r="D76" i="29"/>
  <c r="D77" i="29"/>
  <c r="D78" i="29"/>
  <c r="D79" i="29"/>
  <c r="D80" i="29"/>
  <c r="D81" i="29"/>
  <c r="D82" i="29"/>
  <c r="D83" i="29"/>
  <c r="D84" i="29"/>
  <c r="D85" i="29"/>
  <c r="D86" i="29"/>
  <c r="D87" i="29"/>
  <c r="D88" i="29"/>
  <c r="D89" i="29"/>
  <c r="D90" i="29"/>
  <c r="D91" i="29"/>
  <c r="D92" i="29"/>
  <c r="D93" i="29"/>
  <c r="D94" i="29"/>
  <c r="D95" i="29"/>
  <c r="D96" i="29"/>
  <c r="D97" i="29"/>
  <c r="D98" i="29"/>
  <c r="D99" i="29"/>
  <c r="D100" i="29"/>
  <c r="D101" i="29"/>
  <c r="D102" i="29"/>
  <c r="D103" i="29"/>
  <c r="D104" i="29"/>
  <c r="D105" i="29"/>
  <c r="D106" i="29"/>
  <c r="D107" i="29"/>
  <c r="D108" i="29"/>
  <c r="D109" i="29"/>
  <c r="D110" i="29"/>
  <c r="D111" i="29"/>
  <c r="D112" i="29"/>
  <c r="D113" i="29"/>
  <c r="D114" i="29"/>
  <c r="D115" i="29"/>
  <c r="D116" i="29"/>
  <c r="D117" i="29"/>
  <c r="D118" i="29"/>
  <c r="D119" i="29"/>
  <c r="D120" i="29"/>
  <c r="D121" i="29"/>
  <c r="D122" i="29"/>
  <c r="D123" i="29"/>
  <c r="D124" i="29"/>
  <c r="D125" i="29"/>
  <c r="D126" i="29"/>
  <c r="D127" i="29"/>
  <c r="D128" i="29"/>
  <c r="D129" i="29"/>
  <c r="D130" i="29"/>
  <c r="D131" i="29"/>
  <c r="D132" i="29"/>
  <c r="D133" i="29"/>
  <c r="D134" i="29"/>
  <c r="D135" i="29"/>
  <c r="D136" i="29"/>
  <c r="D137" i="29"/>
  <c r="D138" i="29"/>
  <c r="D139" i="29"/>
  <c r="D140" i="29"/>
  <c r="D141" i="29"/>
  <c r="D142" i="29"/>
  <c r="D143" i="29"/>
  <c r="D144" i="29"/>
  <c r="D145" i="29"/>
  <c r="D146" i="29"/>
  <c r="D147" i="29"/>
  <c r="D148" i="29"/>
  <c r="D149" i="29"/>
  <c r="D150" i="29"/>
  <c r="D151" i="29"/>
  <c r="D152" i="29"/>
  <c r="D153" i="29"/>
  <c r="D154" i="29"/>
  <c r="D155" i="29"/>
  <c r="D156" i="29"/>
  <c r="D157" i="29"/>
  <c r="D158" i="29"/>
  <c r="D159" i="29"/>
  <c r="D160" i="29"/>
  <c r="D161" i="29"/>
  <c r="D162" i="29"/>
  <c r="D163" i="29"/>
  <c r="D164" i="29"/>
  <c r="D165" i="29"/>
  <c r="D166" i="29"/>
  <c r="D167" i="29"/>
  <c r="D168" i="29"/>
  <c r="D169" i="29"/>
  <c r="D170" i="29"/>
  <c r="D171" i="29"/>
  <c r="D172" i="29"/>
  <c r="D173" i="29"/>
  <c r="D174" i="29"/>
  <c r="D175" i="29"/>
  <c r="D176" i="29"/>
  <c r="D177" i="29"/>
  <c r="D178" i="29"/>
  <c r="D179" i="29"/>
  <c r="D180" i="29"/>
  <c r="D181" i="29"/>
  <c r="D182" i="29"/>
  <c r="D183" i="29"/>
  <c r="D184" i="29"/>
  <c r="D185" i="29"/>
  <c r="D186" i="29"/>
  <c r="D187" i="29"/>
  <c r="D188" i="29"/>
  <c r="D189" i="29"/>
  <c r="D190" i="29"/>
  <c r="D191" i="29"/>
  <c r="D192" i="29"/>
  <c r="D193" i="29"/>
  <c r="D194" i="29"/>
  <c r="D195" i="29"/>
  <c r="D196" i="29"/>
  <c r="D197" i="29"/>
  <c r="D198" i="29"/>
  <c r="D199" i="29"/>
  <c r="D200" i="29"/>
  <c r="D201" i="29"/>
  <c r="D202" i="29"/>
  <c r="D203" i="29"/>
  <c r="D204" i="29"/>
  <c r="D205" i="29"/>
  <c r="D206" i="29"/>
  <c r="D207" i="29"/>
  <c r="D208" i="29"/>
  <c r="D209" i="29"/>
  <c r="D210" i="29"/>
  <c r="D211" i="29"/>
  <c r="D212" i="29"/>
  <c r="D213" i="29"/>
  <c r="D214" i="29"/>
  <c r="D215" i="29"/>
  <c r="D216" i="29"/>
  <c r="D217" i="29"/>
  <c r="D218" i="29"/>
  <c r="D219" i="29"/>
  <c r="D220" i="29"/>
  <c r="D221" i="29"/>
  <c r="D222" i="29"/>
  <c r="D223" i="29"/>
  <c r="D224" i="29"/>
  <c r="D225" i="29"/>
  <c r="D226" i="29"/>
  <c r="D227" i="29"/>
  <c r="D228" i="29"/>
  <c r="D229" i="29"/>
  <c r="D230" i="29"/>
  <c r="D231" i="29"/>
  <c r="D232" i="29"/>
  <c r="D233" i="29"/>
  <c r="D234" i="29"/>
  <c r="D235" i="29"/>
  <c r="D236" i="29"/>
  <c r="D237" i="29"/>
  <c r="D238" i="29"/>
  <c r="D239" i="29"/>
  <c r="D240" i="29"/>
  <c r="D241" i="29"/>
  <c r="D242" i="29"/>
  <c r="D243" i="29"/>
  <c r="D244" i="29"/>
  <c r="D245" i="29"/>
  <c r="D246" i="29"/>
  <c r="D247" i="29"/>
  <c r="D248" i="29"/>
  <c r="D249" i="29"/>
  <c r="D250" i="29"/>
  <c r="D251" i="29"/>
  <c r="D252" i="29"/>
  <c r="D253" i="29"/>
  <c r="D254" i="29"/>
  <c r="D255" i="29"/>
  <c r="D256" i="29"/>
  <c r="D257" i="29"/>
  <c r="D258" i="29"/>
  <c r="D259" i="29"/>
  <c r="D260" i="29"/>
  <c r="D261" i="29"/>
  <c r="D262" i="29"/>
  <c r="D263" i="29"/>
  <c r="D264" i="29"/>
  <c r="D265" i="29"/>
  <c r="D266" i="29"/>
  <c r="D267" i="29"/>
  <c r="D268" i="29"/>
  <c r="D269" i="29"/>
  <c r="D270" i="29"/>
  <c r="D271" i="29"/>
  <c r="D272" i="29"/>
  <c r="D273" i="29"/>
  <c r="D274" i="29"/>
  <c r="D275" i="29"/>
  <c r="D276" i="29"/>
  <c r="D277" i="29"/>
  <c r="D278" i="29"/>
  <c r="D279" i="29"/>
  <c r="D280" i="29"/>
  <c r="D281" i="29"/>
  <c r="D282" i="29"/>
  <c r="D283" i="29"/>
  <c r="D284" i="29"/>
  <c r="D285" i="29"/>
  <c r="D286" i="29"/>
  <c r="D287" i="29"/>
  <c r="D288" i="29"/>
  <c r="D289" i="29"/>
  <c r="D290" i="29"/>
  <c r="D291" i="29"/>
  <c r="D292" i="29"/>
  <c r="D293" i="29"/>
  <c r="D294" i="29"/>
  <c r="D295" i="29"/>
  <c r="D296" i="29"/>
  <c r="D297" i="29"/>
  <c r="D298" i="29"/>
  <c r="D299" i="29"/>
  <c r="D300" i="29"/>
  <c r="D301" i="29"/>
  <c r="D302" i="29"/>
  <c r="D303" i="29"/>
  <c r="D304" i="29"/>
  <c r="D305" i="29"/>
  <c r="D306" i="29"/>
  <c r="D307" i="29"/>
  <c r="D308" i="29"/>
  <c r="D309" i="29"/>
  <c r="D310" i="29"/>
  <c r="D311" i="29"/>
  <c r="D312" i="29"/>
  <c r="D313" i="29"/>
  <c r="D314" i="29"/>
  <c r="D315" i="29"/>
  <c r="D316" i="29"/>
  <c r="D317" i="29"/>
  <c r="D318" i="29"/>
  <c r="D319" i="29"/>
  <c r="D320" i="29"/>
  <c r="D321" i="29"/>
  <c r="D322" i="29"/>
  <c r="D323" i="29"/>
  <c r="D324" i="29"/>
  <c r="D325" i="29"/>
  <c r="D326" i="29"/>
  <c r="D327" i="29"/>
  <c r="D328" i="29"/>
  <c r="D329" i="29"/>
  <c r="D330" i="29"/>
  <c r="D331" i="29"/>
  <c r="D332" i="29"/>
  <c r="D333" i="29"/>
  <c r="D334" i="29"/>
  <c r="D335" i="29"/>
  <c r="D336" i="29"/>
  <c r="D337" i="29"/>
  <c r="D338" i="29"/>
  <c r="D339" i="29"/>
  <c r="D340" i="29"/>
  <c r="D341" i="29"/>
  <c r="D342" i="29"/>
  <c r="D343" i="29"/>
  <c r="D344" i="29"/>
  <c r="D345" i="29"/>
  <c r="D346" i="29"/>
  <c r="D347" i="29"/>
  <c r="D348" i="29"/>
  <c r="D349" i="29"/>
  <c r="D350" i="29"/>
  <c r="D351" i="29"/>
  <c r="D352" i="29"/>
  <c r="D353" i="29"/>
  <c r="D354" i="29"/>
  <c r="D355" i="29"/>
  <c r="D356" i="29"/>
  <c r="D357" i="29"/>
  <c r="D358" i="29"/>
  <c r="D359" i="29"/>
  <c r="D360" i="29"/>
  <c r="D361" i="29"/>
  <c r="D362" i="29"/>
  <c r="D363" i="29"/>
  <c r="D364" i="29"/>
  <c r="D365" i="29"/>
  <c r="D366" i="29"/>
  <c r="D367" i="29"/>
  <c r="D368" i="29"/>
  <c r="D369" i="29"/>
  <c r="D370" i="29"/>
  <c r="D371" i="29"/>
  <c r="D372" i="29"/>
  <c r="D373" i="29"/>
  <c r="D374" i="29"/>
  <c r="D375" i="29"/>
  <c r="D376" i="29"/>
  <c r="D377" i="29"/>
  <c r="D378" i="29"/>
  <c r="D379" i="29"/>
  <c r="D380" i="29"/>
  <c r="D381" i="29"/>
  <c r="D382" i="29"/>
  <c r="D383" i="29"/>
  <c r="D384" i="29"/>
  <c r="D385" i="29"/>
  <c r="D386" i="29"/>
  <c r="D387" i="29"/>
  <c r="D388" i="29"/>
  <c r="D389" i="29"/>
  <c r="D390" i="29"/>
  <c r="D391" i="29"/>
  <c r="D392" i="29"/>
  <c r="D393" i="29"/>
  <c r="D394" i="29"/>
  <c r="D395" i="29"/>
  <c r="D396" i="29"/>
  <c r="D397" i="29"/>
  <c r="D398" i="29"/>
  <c r="D399" i="29"/>
  <c r="D400" i="29"/>
  <c r="D401" i="29"/>
  <c r="D402" i="29"/>
  <c r="D403" i="29"/>
  <c r="D404" i="29"/>
  <c r="D405" i="29"/>
  <c r="D406" i="29"/>
  <c r="D407" i="29"/>
  <c r="D408" i="29"/>
  <c r="D409" i="29"/>
  <c r="D410" i="29"/>
  <c r="D411" i="29"/>
  <c r="D412" i="29"/>
  <c r="D413" i="29"/>
  <c r="D414" i="29"/>
  <c r="D415" i="29"/>
  <c r="D416" i="29"/>
  <c r="D417" i="29"/>
  <c r="D418" i="29"/>
  <c r="D419" i="29"/>
  <c r="D420" i="29"/>
  <c r="D421" i="29"/>
  <c r="D422" i="29"/>
  <c r="D423" i="29"/>
  <c r="D424" i="29"/>
  <c r="D425" i="29"/>
  <c r="D426" i="29"/>
  <c r="D427" i="29"/>
  <c r="D428" i="29"/>
  <c r="D429" i="29"/>
  <c r="D430" i="29"/>
  <c r="D431" i="29"/>
  <c r="D432" i="29"/>
  <c r="D433" i="29"/>
  <c r="D434" i="29"/>
  <c r="D435" i="29"/>
  <c r="D436" i="29"/>
  <c r="D437" i="29"/>
  <c r="D438" i="29"/>
  <c r="D439" i="29"/>
  <c r="D440" i="29"/>
  <c r="D441" i="29"/>
  <c r="D442" i="29"/>
  <c r="D443" i="29"/>
  <c r="D444" i="29"/>
  <c r="D445" i="29"/>
  <c r="D446" i="29"/>
  <c r="D447" i="29"/>
  <c r="D448" i="29"/>
  <c r="D449" i="29"/>
  <c r="D450" i="29"/>
  <c r="D451" i="29"/>
  <c r="D452" i="29"/>
  <c r="D453" i="29"/>
  <c r="D454" i="29"/>
  <c r="D455" i="29"/>
  <c r="D456" i="29"/>
  <c r="D457" i="29"/>
  <c r="D458" i="29"/>
  <c r="D459" i="29"/>
  <c r="D460" i="29"/>
  <c r="D461" i="29"/>
  <c r="D462" i="29"/>
  <c r="D463" i="29"/>
  <c r="D464" i="29"/>
  <c r="D465" i="29"/>
  <c r="D466" i="29"/>
  <c r="D467" i="29"/>
  <c r="D468" i="29"/>
  <c r="D469" i="29"/>
  <c r="D470" i="29"/>
  <c r="D471" i="29"/>
  <c r="D472" i="29"/>
  <c r="D473" i="29"/>
  <c r="D474" i="29"/>
  <c r="D475" i="29"/>
  <c r="D476" i="29"/>
  <c r="D477" i="29"/>
  <c r="D478" i="29"/>
  <c r="D479" i="29"/>
  <c r="D480" i="29"/>
  <c r="D481" i="29"/>
  <c r="D482" i="29"/>
  <c r="D483" i="29"/>
  <c r="D484" i="29"/>
  <c r="D485" i="29"/>
  <c r="D486" i="29"/>
  <c r="D487" i="29"/>
  <c r="D488" i="29"/>
  <c r="D489" i="29"/>
  <c r="D490" i="29"/>
  <c r="D491" i="29"/>
  <c r="D492" i="29"/>
  <c r="D493" i="29"/>
  <c r="D494" i="29"/>
  <c r="D495" i="29"/>
  <c r="D496" i="29"/>
  <c r="D497" i="29"/>
  <c r="D498" i="29"/>
  <c r="D499" i="29"/>
  <c r="D500" i="29"/>
  <c r="D501" i="29"/>
  <c r="D502" i="29"/>
  <c r="D503" i="29"/>
  <c r="D504" i="29"/>
  <c r="D505" i="29"/>
  <c r="D506" i="29"/>
  <c r="D7" i="29"/>
  <c r="C8" i="29"/>
  <c r="C9" i="29"/>
  <c r="C10" i="29"/>
  <c r="C11" i="29"/>
  <c r="C12" i="29"/>
  <c r="C13" i="29"/>
  <c r="C14" i="29"/>
  <c r="C15" i="29"/>
  <c r="C16" i="29"/>
  <c r="C17" i="29"/>
  <c r="C18" i="29"/>
  <c r="C19" i="29"/>
  <c r="C20" i="29"/>
  <c r="C21" i="29"/>
  <c r="C22" i="29"/>
  <c r="C23" i="29"/>
  <c r="C24" i="29"/>
  <c r="C25" i="29"/>
  <c r="C26" i="29"/>
  <c r="C27" i="29"/>
  <c r="C28" i="29"/>
  <c r="C29" i="29"/>
  <c r="C30" i="29"/>
  <c r="C31" i="29"/>
  <c r="C32" i="29"/>
  <c r="C33" i="29"/>
  <c r="C34" i="29"/>
  <c r="C35" i="29"/>
  <c r="C36" i="29"/>
  <c r="C37" i="29"/>
  <c r="C38" i="29"/>
  <c r="C39" i="29"/>
  <c r="C40" i="29"/>
  <c r="C41" i="29"/>
  <c r="C42" i="29"/>
  <c r="C43" i="29"/>
  <c r="C44" i="29"/>
  <c r="C45" i="29"/>
  <c r="C46" i="29"/>
  <c r="C47" i="29"/>
  <c r="C48" i="29"/>
  <c r="C49" i="29"/>
  <c r="C50" i="29"/>
  <c r="C51" i="29"/>
  <c r="C52" i="29"/>
  <c r="C53" i="29"/>
  <c r="C54" i="29"/>
  <c r="C55" i="29"/>
  <c r="C56" i="29"/>
  <c r="C57" i="29"/>
  <c r="C58" i="29"/>
  <c r="C59" i="29"/>
  <c r="C60" i="29"/>
  <c r="C61" i="29"/>
  <c r="C62" i="29"/>
  <c r="C63" i="29"/>
  <c r="C64" i="29"/>
  <c r="C65" i="29"/>
  <c r="C66" i="29"/>
  <c r="C67" i="29"/>
  <c r="C68" i="29"/>
  <c r="C69" i="29"/>
  <c r="C70" i="29"/>
  <c r="C71" i="29"/>
  <c r="C72" i="29"/>
  <c r="C73" i="29"/>
  <c r="C74" i="29"/>
  <c r="C75" i="29"/>
  <c r="C76" i="29"/>
  <c r="C77" i="29"/>
  <c r="C78" i="29"/>
  <c r="C79" i="29"/>
  <c r="C80" i="29"/>
  <c r="C81" i="29"/>
  <c r="C82" i="29"/>
  <c r="C83" i="29"/>
  <c r="C84" i="29"/>
  <c r="C85" i="29"/>
  <c r="C86" i="29"/>
  <c r="C87" i="29"/>
  <c r="C88" i="29"/>
  <c r="C89" i="29"/>
  <c r="C90" i="29"/>
  <c r="C91" i="29"/>
  <c r="C92" i="29"/>
  <c r="C93" i="29"/>
  <c r="C94" i="29"/>
  <c r="C95" i="29"/>
  <c r="C96" i="29"/>
  <c r="C97" i="29"/>
  <c r="C98" i="29"/>
  <c r="C99" i="29"/>
  <c r="C100" i="29"/>
  <c r="C101" i="29"/>
  <c r="C102" i="29"/>
  <c r="C103" i="29"/>
  <c r="C104" i="29"/>
  <c r="C105" i="29"/>
  <c r="C106" i="29"/>
  <c r="C107" i="29"/>
  <c r="C108" i="29"/>
  <c r="C109" i="29"/>
  <c r="C110" i="29"/>
  <c r="C111" i="29"/>
  <c r="C112" i="29"/>
  <c r="C113" i="29"/>
  <c r="C114" i="29"/>
  <c r="C115" i="29"/>
  <c r="C116" i="29"/>
  <c r="C117" i="29"/>
  <c r="C118" i="29"/>
  <c r="C119" i="29"/>
  <c r="C120" i="29"/>
  <c r="C121" i="29"/>
  <c r="C122" i="29"/>
  <c r="C123" i="29"/>
  <c r="C124" i="29"/>
  <c r="C125" i="29"/>
  <c r="C126" i="29"/>
  <c r="C127" i="29"/>
  <c r="C128" i="29"/>
  <c r="C129" i="29"/>
  <c r="C130" i="29"/>
  <c r="C131" i="29"/>
  <c r="C132" i="29"/>
  <c r="C133" i="29"/>
  <c r="C134" i="29"/>
  <c r="C135" i="29"/>
  <c r="C136" i="29"/>
  <c r="C137" i="29"/>
  <c r="C138" i="29"/>
  <c r="C139" i="29"/>
  <c r="C140" i="29"/>
  <c r="C141" i="29"/>
  <c r="C142" i="29"/>
  <c r="C143" i="29"/>
  <c r="C144" i="29"/>
  <c r="C145" i="29"/>
  <c r="C146" i="29"/>
  <c r="C147" i="29"/>
  <c r="C148" i="29"/>
  <c r="C149" i="29"/>
  <c r="C150" i="29"/>
  <c r="C151" i="29"/>
  <c r="C152" i="29"/>
  <c r="C153" i="29"/>
  <c r="C154" i="29"/>
  <c r="C155" i="29"/>
  <c r="C156" i="29"/>
  <c r="C157" i="29"/>
  <c r="C158" i="29"/>
  <c r="C159" i="29"/>
  <c r="C160" i="29"/>
  <c r="C161" i="29"/>
  <c r="C162" i="29"/>
  <c r="C163" i="29"/>
  <c r="C164" i="29"/>
  <c r="C165" i="29"/>
  <c r="C166" i="29"/>
  <c r="C167" i="29"/>
  <c r="C168" i="29"/>
  <c r="C169" i="29"/>
  <c r="C170" i="29"/>
  <c r="C171" i="29"/>
  <c r="C172" i="29"/>
  <c r="C173" i="29"/>
  <c r="C174" i="29"/>
  <c r="C175" i="29"/>
  <c r="C176" i="29"/>
  <c r="C177" i="29"/>
  <c r="C178" i="29"/>
  <c r="C179" i="29"/>
  <c r="C180" i="29"/>
  <c r="C181" i="29"/>
  <c r="C182" i="29"/>
  <c r="C183" i="29"/>
  <c r="C184" i="29"/>
  <c r="C185" i="29"/>
  <c r="C186" i="29"/>
  <c r="C187" i="29"/>
  <c r="C188" i="29"/>
  <c r="C189" i="29"/>
  <c r="C190" i="29"/>
  <c r="C191" i="29"/>
  <c r="C192" i="29"/>
  <c r="C193" i="29"/>
  <c r="C194" i="29"/>
  <c r="C195" i="29"/>
  <c r="C196" i="29"/>
  <c r="C197" i="29"/>
  <c r="C198" i="29"/>
  <c r="C199" i="29"/>
  <c r="C200" i="29"/>
  <c r="C201" i="29"/>
  <c r="C202" i="29"/>
  <c r="C203" i="29"/>
  <c r="C204" i="29"/>
  <c r="C205" i="29"/>
  <c r="C206" i="29"/>
  <c r="C207" i="29"/>
  <c r="C208" i="29"/>
  <c r="C209" i="29"/>
  <c r="C210" i="29"/>
  <c r="C211" i="29"/>
  <c r="C212" i="29"/>
  <c r="C213" i="29"/>
  <c r="C214" i="29"/>
  <c r="C215" i="29"/>
  <c r="C216" i="29"/>
  <c r="C217" i="29"/>
  <c r="C218" i="29"/>
  <c r="C219" i="29"/>
  <c r="C220" i="29"/>
  <c r="C221" i="29"/>
  <c r="C222" i="29"/>
  <c r="C223" i="29"/>
  <c r="C224" i="29"/>
  <c r="C225" i="29"/>
  <c r="C226" i="29"/>
  <c r="C227" i="29"/>
  <c r="C228" i="29"/>
  <c r="C229" i="29"/>
  <c r="C230" i="29"/>
  <c r="C231" i="29"/>
  <c r="C232" i="29"/>
  <c r="C233" i="29"/>
  <c r="C234" i="29"/>
  <c r="C235" i="29"/>
  <c r="C236" i="29"/>
  <c r="C237" i="29"/>
  <c r="C238" i="29"/>
  <c r="C239" i="29"/>
  <c r="C240" i="29"/>
  <c r="C241" i="29"/>
  <c r="C242" i="29"/>
  <c r="C243" i="29"/>
  <c r="C244" i="29"/>
  <c r="C245" i="29"/>
  <c r="C246" i="29"/>
  <c r="C247" i="29"/>
  <c r="C248" i="29"/>
  <c r="C249" i="29"/>
  <c r="C250" i="29"/>
  <c r="C251" i="29"/>
  <c r="C252" i="29"/>
  <c r="C253" i="29"/>
  <c r="C254" i="29"/>
  <c r="C255" i="29"/>
  <c r="C256" i="29"/>
  <c r="C257" i="29"/>
  <c r="C258" i="29"/>
  <c r="C259" i="29"/>
  <c r="C260" i="29"/>
  <c r="C261" i="29"/>
  <c r="C262" i="29"/>
  <c r="C263" i="29"/>
  <c r="C264" i="29"/>
  <c r="C265" i="29"/>
  <c r="C266" i="29"/>
  <c r="C267" i="29"/>
  <c r="C268" i="29"/>
  <c r="C269" i="29"/>
  <c r="C270" i="29"/>
  <c r="C271" i="29"/>
  <c r="C272" i="29"/>
  <c r="C273" i="29"/>
  <c r="C274" i="29"/>
  <c r="C275" i="29"/>
  <c r="C276" i="29"/>
  <c r="C277" i="29"/>
  <c r="C278" i="29"/>
  <c r="C279" i="29"/>
  <c r="C280" i="29"/>
  <c r="C281" i="29"/>
  <c r="C282" i="29"/>
  <c r="C283" i="29"/>
  <c r="C284" i="29"/>
  <c r="C285" i="29"/>
  <c r="C286" i="29"/>
  <c r="C287" i="29"/>
  <c r="C288" i="29"/>
  <c r="C289" i="29"/>
  <c r="C290" i="29"/>
  <c r="C291" i="29"/>
  <c r="C292" i="29"/>
  <c r="C293" i="29"/>
  <c r="C294" i="29"/>
  <c r="C295" i="29"/>
  <c r="C296" i="29"/>
  <c r="C297" i="29"/>
  <c r="C298" i="29"/>
  <c r="C299" i="29"/>
  <c r="C300" i="29"/>
  <c r="C301" i="29"/>
  <c r="C302" i="29"/>
  <c r="C303" i="29"/>
  <c r="C304" i="29"/>
  <c r="C305" i="29"/>
  <c r="C306" i="29"/>
  <c r="C307" i="29"/>
  <c r="C308" i="29"/>
  <c r="C309" i="29"/>
  <c r="C310" i="29"/>
  <c r="C311" i="29"/>
  <c r="C312" i="29"/>
  <c r="C313" i="29"/>
  <c r="C314" i="29"/>
  <c r="C315" i="29"/>
  <c r="C316" i="29"/>
  <c r="C317" i="29"/>
  <c r="C318" i="29"/>
  <c r="C319" i="29"/>
  <c r="C320" i="29"/>
  <c r="C321" i="29"/>
  <c r="C322" i="29"/>
  <c r="C323" i="29"/>
  <c r="C324" i="29"/>
  <c r="C325" i="29"/>
  <c r="C326" i="29"/>
  <c r="C327" i="29"/>
  <c r="C328" i="29"/>
  <c r="C329" i="29"/>
  <c r="C330" i="29"/>
  <c r="C331" i="29"/>
  <c r="C332" i="29"/>
  <c r="C333" i="29"/>
  <c r="C334" i="29"/>
  <c r="C335" i="29"/>
  <c r="C336" i="29"/>
  <c r="C337" i="29"/>
  <c r="C338" i="29"/>
  <c r="C339" i="29"/>
  <c r="C340" i="29"/>
  <c r="C341" i="29"/>
  <c r="C342" i="29"/>
  <c r="C343" i="29"/>
  <c r="C344" i="29"/>
  <c r="C345" i="29"/>
  <c r="C346" i="29"/>
  <c r="C347" i="29"/>
  <c r="C348" i="29"/>
  <c r="C349" i="29"/>
  <c r="C350" i="29"/>
  <c r="C351" i="29"/>
  <c r="C352" i="29"/>
  <c r="C353" i="29"/>
  <c r="C354" i="29"/>
  <c r="C355" i="29"/>
  <c r="C356" i="29"/>
  <c r="C357" i="29"/>
  <c r="C358" i="29"/>
  <c r="C359" i="29"/>
  <c r="C360" i="29"/>
  <c r="C361" i="29"/>
  <c r="C362" i="29"/>
  <c r="C363" i="29"/>
  <c r="C364" i="29"/>
  <c r="C365" i="29"/>
  <c r="C366" i="29"/>
  <c r="C367" i="29"/>
  <c r="C368" i="29"/>
  <c r="C369" i="29"/>
  <c r="C370" i="29"/>
  <c r="C371" i="29"/>
  <c r="C372" i="29"/>
  <c r="C373" i="29"/>
  <c r="C374" i="29"/>
  <c r="C375" i="29"/>
  <c r="C376" i="29"/>
  <c r="C377" i="29"/>
  <c r="C378" i="29"/>
  <c r="C379" i="29"/>
  <c r="C380" i="29"/>
  <c r="C381" i="29"/>
  <c r="C382" i="29"/>
  <c r="C383" i="29"/>
  <c r="C384" i="29"/>
  <c r="C385" i="29"/>
  <c r="C386" i="29"/>
  <c r="C387" i="29"/>
  <c r="C388" i="29"/>
  <c r="C389" i="29"/>
  <c r="C390" i="29"/>
  <c r="C391" i="29"/>
  <c r="C392" i="29"/>
  <c r="C393" i="29"/>
  <c r="C394" i="29"/>
  <c r="C395" i="29"/>
  <c r="C396" i="29"/>
  <c r="C397" i="29"/>
  <c r="C398" i="29"/>
  <c r="C399" i="29"/>
  <c r="C400" i="29"/>
  <c r="C401" i="29"/>
  <c r="C402" i="29"/>
  <c r="C403" i="29"/>
  <c r="C404" i="29"/>
  <c r="C405" i="29"/>
  <c r="C406" i="29"/>
  <c r="C407" i="29"/>
  <c r="C408" i="29"/>
  <c r="C409" i="29"/>
  <c r="C410" i="29"/>
  <c r="C411" i="29"/>
  <c r="C412" i="29"/>
  <c r="C413" i="29"/>
  <c r="C414" i="29"/>
  <c r="C415" i="29"/>
  <c r="C416" i="29"/>
  <c r="C417" i="29"/>
  <c r="C418" i="29"/>
  <c r="C419" i="29"/>
  <c r="C420" i="29"/>
  <c r="C421" i="29"/>
  <c r="C422" i="29"/>
  <c r="C423" i="29"/>
  <c r="C424" i="29"/>
  <c r="C425" i="29"/>
  <c r="C426" i="29"/>
  <c r="C427" i="29"/>
  <c r="C428" i="29"/>
  <c r="C429" i="29"/>
  <c r="C430" i="29"/>
  <c r="C431" i="29"/>
  <c r="C432" i="29"/>
  <c r="C433" i="29"/>
  <c r="C434" i="29"/>
  <c r="C435" i="29"/>
  <c r="C436" i="29"/>
  <c r="C437" i="29"/>
  <c r="C438" i="29"/>
  <c r="C439" i="29"/>
  <c r="C440" i="29"/>
  <c r="C441" i="29"/>
  <c r="C442" i="29"/>
  <c r="C443" i="29"/>
  <c r="C444" i="29"/>
  <c r="C445" i="29"/>
  <c r="C446" i="29"/>
  <c r="C447" i="29"/>
  <c r="C448" i="29"/>
  <c r="C449" i="29"/>
  <c r="C450" i="29"/>
  <c r="C451" i="29"/>
  <c r="C452" i="29"/>
  <c r="C453" i="29"/>
  <c r="C454" i="29"/>
  <c r="C455" i="29"/>
  <c r="C456" i="29"/>
  <c r="C457" i="29"/>
  <c r="C458" i="29"/>
  <c r="C459" i="29"/>
  <c r="C460" i="29"/>
  <c r="C461" i="29"/>
  <c r="C462" i="29"/>
  <c r="C463" i="29"/>
  <c r="C464" i="29"/>
  <c r="C465" i="29"/>
  <c r="C466" i="29"/>
  <c r="C467" i="29"/>
  <c r="C468" i="29"/>
  <c r="C469" i="29"/>
  <c r="C470" i="29"/>
  <c r="C471" i="29"/>
  <c r="C472" i="29"/>
  <c r="C473" i="29"/>
  <c r="C474" i="29"/>
  <c r="C475" i="29"/>
  <c r="C476" i="29"/>
  <c r="C477" i="29"/>
  <c r="C478" i="29"/>
  <c r="C479" i="29"/>
  <c r="C480" i="29"/>
  <c r="C481" i="29"/>
  <c r="C482" i="29"/>
  <c r="C483" i="29"/>
  <c r="C484" i="29"/>
  <c r="C485" i="29"/>
  <c r="C486" i="29"/>
  <c r="C487" i="29"/>
  <c r="C488" i="29"/>
  <c r="C489" i="29"/>
  <c r="C490" i="29"/>
  <c r="C491" i="29"/>
  <c r="C492" i="29"/>
  <c r="C493" i="29"/>
  <c r="C494" i="29"/>
  <c r="C495" i="29"/>
  <c r="C496" i="29"/>
  <c r="C497" i="29"/>
  <c r="C498" i="29"/>
  <c r="C499" i="29"/>
  <c r="C500" i="29"/>
  <c r="C501" i="29"/>
  <c r="C502" i="29"/>
  <c r="C503" i="29"/>
  <c r="C504" i="29"/>
  <c r="C505" i="29"/>
  <c r="C506" i="29"/>
  <c r="C7" i="29"/>
  <c r="T12" i="36"/>
  <c r="T13" i="36"/>
  <c r="T14" i="36"/>
  <c r="T15" i="36"/>
  <c r="T16" i="36"/>
  <c r="T17" i="36"/>
  <c r="T18" i="36"/>
  <c r="T19" i="36"/>
  <c r="T20" i="36"/>
  <c r="T21" i="36"/>
  <c r="T22" i="36"/>
  <c r="T23" i="36"/>
  <c r="T24" i="36"/>
  <c r="T25" i="36"/>
  <c r="T26" i="36"/>
  <c r="T27" i="36"/>
  <c r="T28" i="36"/>
  <c r="T29" i="36"/>
  <c r="T30" i="36"/>
  <c r="T31" i="36"/>
  <c r="T32" i="36"/>
  <c r="T33" i="36"/>
  <c r="T34" i="36"/>
  <c r="T35" i="36"/>
  <c r="T36" i="36"/>
  <c r="T37" i="36"/>
  <c r="T38" i="36"/>
  <c r="T39" i="36"/>
  <c r="T40" i="36"/>
  <c r="T41" i="36"/>
  <c r="T42" i="36"/>
  <c r="T43" i="36"/>
  <c r="T44" i="36"/>
  <c r="T45" i="36"/>
  <c r="T46" i="36"/>
  <c r="T47" i="36"/>
  <c r="T48" i="36"/>
  <c r="T49" i="36"/>
  <c r="T50" i="36"/>
  <c r="T51" i="36"/>
  <c r="T52" i="36"/>
  <c r="T53" i="36"/>
  <c r="T54" i="36"/>
  <c r="T55" i="36"/>
  <c r="T56" i="36"/>
  <c r="T57" i="36"/>
  <c r="T58" i="36"/>
  <c r="T59" i="36"/>
  <c r="T60" i="36"/>
  <c r="T61" i="36"/>
  <c r="T62" i="36"/>
  <c r="T63" i="36"/>
  <c r="T64" i="36"/>
  <c r="T65" i="36"/>
  <c r="T66" i="36"/>
  <c r="T67" i="36"/>
  <c r="T68" i="36"/>
  <c r="T69" i="36"/>
  <c r="T70" i="36"/>
  <c r="T71" i="36"/>
  <c r="T72" i="36"/>
  <c r="T73" i="36"/>
  <c r="T74" i="36"/>
  <c r="T75" i="36"/>
  <c r="T76" i="36"/>
  <c r="T77" i="36"/>
  <c r="T78" i="36"/>
  <c r="T79" i="36"/>
  <c r="T80" i="36"/>
  <c r="T81" i="36"/>
  <c r="T82" i="36"/>
  <c r="T83" i="36"/>
  <c r="T84" i="36"/>
  <c r="T85" i="36"/>
  <c r="T86" i="36"/>
  <c r="T87" i="36"/>
  <c r="T88" i="36"/>
  <c r="T89" i="36"/>
  <c r="T90" i="36"/>
  <c r="T91" i="36"/>
  <c r="T92" i="36"/>
  <c r="T93" i="36"/>
  <c r="T94" i="36"/>
  <c r="T95" i="36"/>
  <c r="T96" i="36"/>
  <c r="T97" i="36"/>
  <c r="T98" i="36"/>
  <c r="T99" i="36"/>
  <c r="T100" i="36"/>
  <c r="T101" i="36"/>
  <c r="T102" i="36"/>
  <c r="T103" i="36"/>
  <c r="T104" i="36"/>
  <c r="T105" i="36"/>
  <c r="T106" i="36"/>
  <c r="T107" i="36"/>
  <c r="T108" i="36"/>
  <c r="T109" i="36"/>
  <c r="T110" i="36"/>
  <c r="T111" i="36"/>
  <c r="T112" i="36"/>
  <c r="T113" i="36"/>
  <c r="T114" i="36"/>
  <c r="T115" i="36"/>
  <c r="T116" i="36"/>
  <c r="T117" i="36"/>
  <c r="T118" i="36"/>
  <c r="T119" i="36"/>
  <c r="T120" i="36"/>
  <c r="T121" i="36"/>
  <c r="T122" i="36"/>
  <c r="T123" i="36"/>
  <c r="T124" i="36"/>
  <c r="T125" i="36"/>
  <c r="T126" i="36"/>
  <c r="T127" i="36"/>
  <c r="T128" i="36"/>
  <c r="T129" i="36"/>
  <c r="T130" i="36"/>
  <c r="T131" i="36"/>
  <c r="T132" i="36"/>
  <c r="T133" i="36"/>
  <c r="T134" i="36"/>
  <c r="T135" i="36"/>
  <c r="T136" i="36"/>
  <c r="T137" i="36"/>
  <c r="T138" i="36"/>
  <c r="T139" i="36"/>
  <c r="T140" i="36"/>
  <c r="T141" i="36"/>
  <c r="T142" i="36"/>
  <c r="T143" i="36"/>
  <c r="T144" i="36"/>
  <c r="T145" i="36"/>
  <c r="T146" i="36"/>
  <c r="T147" i="36"/>
  <c r="T148" i="36"/>
  <c r="T149" i="36"/>
  <c r="T150" i="36"/>
  <c r="T151" i="36"/>
  <c r="T152" i="36"/>
  <c r="T153" i="36"/>
  <c r="T154" i="36"/>
  <c r="T155" i="36"/>
  <c r="T156" i="36"/>
  <c r="T157" i="36"/>
  <c r="T158" i="36"/>
  <c r="T159" i="36"/>
  <c r="T160" i="36"/>
  <c r="T161" i="36"/>
  <c r="T162" i="36"/>
  <c r="T163" i="36"/>
  <c r="T164" i="36"/>
  <c r="T165" i="36"/>
  <c r="T166" i="36"/>
  <c r="T167" i="36"/>
  <c r="T168" i="36"/>
  <c r="T169" i="36"/>
  <c r="T170" i="36"/>
  <c r="T171" i="36"/>
  <c r="T172" i="36"/>
  <c r="T173" i="36"/>
  <c r="T174" i="36"/>
  <c r="T175" i="36"/>
  <c r="T176" i="36"/>
  <c r="T177" i="36"/>
  <c r="T178" i="36"/>
  <c r="T179" i="36"/>
  <c r="T180" i="36"/>
  <c r="T181" i="36"/>
  <c r="T182" i="36"/>
  <c r="T183" i="36"/>
  <c r="T184" i="36"/>
  <c r="T185" i="36"/>
  <c r="T186" i="36"/>
  <c r="T187" i="36"/>
  <c r="T188" i="36"/>
  <c r="T189" i="36"/>
  <c r="T190" i="36"/>
  <c r="T191" i="36"/>
  <c r="T192" i="36"/>
  <c r="T193" i="36"/>
  <c r="T194" i="36"/>
  <c r="T195" i="36"/>
  <c r="T196" i="36"/>
  <c r="T197" i="36"/>
  <c r="T198" i="36"/>
  <c r="T199" i="36"/>
  <c r="T200" i="36"/>
  <c r="T201" i="36"/>
  <c r="T202" i="36"/>
  <c r="T203" i="36"/>
  <c r="T204" i="36"/>
  <c r="T205" i="36"/>
  <c r="T206" i="36"/>
  <c r="T207" i="36"/>
  <c r="T208" i="36"/>
  <c r="T209" i="36"/>
  <c r="T210" i="36"/>
  <c r="T211" i="36"/>
  <c r="T212" i="36"/>
  <c r="T213" i="36"/>
  <c r="T214" i="36"/>
  <c r="T215" i="36"/>
  <c r="T216" i="36"/>
  <c r="T217" i="36"/>
  <c r="T218" i="36"/>
  <c r="T219" i="36"/>
  <c r="T220" i="36"/>
  <c r="T221" i="36"/>
  <c r="T222" i="36"/>
  <c r="T223" i="36"/>
  <c r="T224" i="36"/>
  <c r="T225" i="36"/>
  <c r="T226" i="36"/>
  <c r="T227" i="36"/>
  <c r="T228" i="36"/>
  <c r="T229" i="36"/>
  <c r="T230" i="36"/>
  <c r="T231" i="36"/>
  <c r="T232" i="36"/>
  <c r="T233" i="36"/>
  <c r="T234" i="36"/>
  <c r="T235" i="36"/>
  <c r="T236" i="36"/>
  <c r="T237" i="36"/>
  <c r="T238" i="36"/>
  <c r="T239" i="36"/>
  <c r="T240" i="36"/>
  <c r="T241" i="36"/>
  <c r="T242" i="36"/>
  <c r="T243" i="36"/>
  <c r="T244" i="36"/>
  <c r="T245" i="36"/>
  <c r="T246" i="36"/>
  <c r="T247" i="36"/>
  <c r="T248" i="36"/>
  <c r="T249" i="36"/>
  <c r="T250" i="36"/>
  <c r="T251" i="36"/>
  <c r="T252" i="36"/>
  <c r="T253" i="36"/>
  <c r="T254" i="36"/>
  <c r="T255" i="36"/>
  <c r="T256" i="36"/>
  <c r="T257" i="36"/>
  <c r="T258" i="36"/>
  <c r="T259" i="36"/>
  <c r="T260" i="36"/>
  <c r="T261" i="36"/>
  <c r="T262" i="36"/>
  <c r="T263" i="36"/>
  <c r="T264" i="36"/>
  <c r="T265" i="36"/>
  <c r="T266" i="36"/>
  <c r="T267" i="36"/>
  <c r="T268" i="36"/>
  <c r="T269" i="36"/>
  <c r="T270" i="36"/>
  <c r="T271" i="36"/>
  <c r="T272" i="36"/>
  <c r="T273" i="36"/>
  <c r="T274" i="36"/>
  <c r="T275" i="36"/>
  <c r="T276" i="36"/>
  <c r="T277" i="36"/>
  <c r="T278" i="36"/>
  <c r="T279" i="36"/>
  <c r="T280" i="36"/>
  <c r="T281" i="36"/>
  <c r="T282" i="36"/>
  <c r="T283" i="36"/>
  <c r="T284" i="36"/>
  <c r="T285" i="36"/>
  <c r="T286" i="36"/>
  <c r="T287" i="36"/>
  <c r="T288" i="36"/>
  <c r="T289" i="36"/>
  <c r="T290" i="36"/>
  <c r="T291" i="36"/>
  <c r="T292" i="36"/>
  <c r="T293" i="36"/>
  <c r="T294" i="36"/>
  <c r="T295" i="36"/>
  <c r="T296" i="36"/>
  <c r="T297" i="36"/>
  <c r="T298" i="36"/>
  <c r="T299" i="36"/>
  <c r="T300" i="36"/>
  <c r="T301" i="36"/>
  <c r="T302" i="36"/>
  <c r="T303" i="36"/>
  <c r="T304" i="36"/>
  <c r="T305" i="36"/>
  <c r="T306" i="36"/>
  <c r="T307" i="36"/>
  <c r="T308" i="36"/>
  <c r="T309" i="36"/>
  <c r="T310" i="36"/>
  <c r="T311" i="36"/>
  <c r="T312" i="36"/>
  <c r="T313" i="36"/>
  <c r="T314" i="36"/>
  <c r="T315" i="36"/>
  <c r="T316" i="36"/>
  <c r="T317" i="36"/>
  <c r="T318" i="36"/>
  <c r="T319" i="36"/>
  <c r="T320" i="36"/>
  <c r="T321" i="36"/>
  <c r="T322" i="36"/>
  <c r="T323" i="36"/>
  <c r="T324" i="36"/>
  <c r="T325" i="36"/>
  <c r="T326" i="36"/>
  <c r="T327" i="36"/>
  <c r="T328" i="36"/>
  <c r="T329" i="36"/>
  <c r="T330" i="36"/>
  <c r="T331" i="36"/>
  <c r="T332" i="36"/>
  <c r="T333" i="36"/>
  <c r="T334" i="36"/>
  <c r="T335" i="36"/>
  <c r="T336" i="36"/>
  <c r="T337" i="36"/>
  <c r="T338" i="36"/>
  <c r="T339" i="36"/>
  <c r="T340" i="36"/>
  <c r="T341" i="36"/>
  <c r="T342" i="36"/>
  <c r="T343" i="36"/>
  <c r="T344" i="36"/>
  <c r="T345" i="36"/>
  <c r="T346" i="36"/>
  <c r="T347" i="36"/>
  <c r="T348" i="36"/>
  <c r="T349" i="36"/>
  <c r="T350" i="36"/>
  <c r="T351" i="36"/>
  <c r="T352" i="36"/>
  <c r="T353" i="36"/>
  <c r="T354" i="36"/>
  <c r="T355" i="36"/>
  <c r="T356" i="36"/>
  <c r="T357" i="36"/>
  <c r="T358" i="36"/>
  <c r="T359" i="36"/>
  <c r="T360" i="36"/>
  <c r="T361" i="36"/>
  <c r="T362" i="36"/>
  <c r="T363" i="36"/>
  <c r="T364" i="36"/>
  <c r="T365" i="36"/>
  <c r="T366" i="36"/>
  <c r="T367" i="36"/>
  <c r="T368" i="36"/>
  <c r="T369" i="36"/>
  <c r="T370" i="36"/>
  <c r="T371" i="36"/>
  <c r="T372" i="36"/>
  <c r="T373" i="36"/>
  <c r="T374" i="36"/>
  <c r="T375" i="36"/>
  <c r="T376" i="36"/>
  <c r="T377" i="36"/>
  <c r="T378" i="36"/>
  <c r="T379" i="36"/>
  <c r="T380" i="36"/>
  <c r="T381" i="36"/>
  <c r="T382" i="36"/>
  <c r="T383" i="36"/>
  <c r="T384" i="36"/>
  <c r="T385" i="36"/>
  <c r="T386" i="36"/>
  <c r="T387" i="36"/>
  <c r="T388" i="36"/>
  <c r="T389" i="36"/>
  <c r="T390" i="36"/>
  <c r="T391" i="36"/>
  <c r="T392" i="36"/>
  <c r="T393" i="36"/>
  <c r="T394" i="36"/>
  <c r="T395" i="36"/>
  <c r="T396" i="36"/>
  <c r="T397" i="36"/>
  <c r="T398" i="36"/>
  <c r="T399" i="36"/>
  <c r="T400" i="36"/>
  <c r="T401" i="36"/>
  <c r="T402" i="36"/>
  <c r="T403" i="36"/>
  <c r="T404" i="36"/>
  <c r="T405" i="36"/>
  <c r="T406" i="36"/>
  <c r="T407" i="36"/>
  <c r="T408" i="36"/>
  <c r="T409" i="36"/>
  <c r="T410" i="36"/>
  <c r="T411" i="36"/>
  <c r="T412" i="36"/>
  <c r="T413" i="36"/>
  <c r="T414" i="36"/>
  <c r="T415" i="36"/>
  <c r="T416" i="36"/>
  <c r="T417" i="36"/>
  <c r="T418" i="36"/>
  <c r="T419" i="36"/>
  <c r="T420" i="36"/>
  <c r="T421" i="36"/>
  <c r="T422" i="36"/>
  <c r="T423" i="36"/>
  <c r="T424" i="36"/>
  <c r="T425" i="36"/>
  <c r="T426" i="36"/>
  <c r="T427" i="36"/>
  <c r="T428" i="36"/>
  <c r="T429" i="36"/>
  <c r="T430" i="36"/>
  <c r="T431" i="36"/>
  <c r="T432" i="36"/>
  <c r="T433" i="36"/>
  <c r="T434" i="36"/>
  <c r="T435" i="36"/>
  <c r="T436" i="36"/>
  <c r="T437" i="36"/>
  <c r="T438" i="36"/>
  <c r="T439" i="36"/>
  <c r="T440" i="36"/>
  <c r="T441" i="36"/>
  <c r="T442" i="36"/>
  <c r="T443" i="36"/>
  <c r="T444" i="36"/>
  <c r="T445" i="36"/>
  <c r="T446" i="36"/>
  <c r="T447" i="36"/>
  <c r="T448" i="36"/>
  <c r="T449" i="36"/>
  <c r="T450" i="36"/>
  <c r="T451" i="36"/>
  <c r="T452" i="36"/>
  <c r="T453" i="36"/>
  <c r="T454" i="36"/>
  <c r="T455" i="36"/>
  <c r="T456" i="36"/>
  <c r="T457" i="36"/>
  <c r="T458" i="36"/>
  <c r="T459" i="36"/>
  <c r="T460" i="36"/>
  <c r="T461" i="36"/>
  <c r="T462" i="36"/>
  <c r="T463" i="36"/>
  <c r="T464" i="36"/>
  <c r="T465" i="36"/>
  <c r="T466" i="36"/>
  <c r="T467" i="36"/>
  <c r="T468" i="36"/>
  <c r="T469" i="36"/>
  <c r="T470" i="36"/>
  <c r="T471" i="36"/>
  <c r="T472" i="36"/>
  <c r="T473" i="36"/>
  <c r="T474" i="36"/>
  <c r="T475" i="36"/>
  <c r="T476" i="36"/>
  <c r="T477" i="36"/>
  <c r="T478" i="36"/>
  <c r="T479" i="36"/>
  <c r="T480" i="36"/>
  <c r="T481" i="36"/>
  <c r="T482" i="36"/>
  <c r="T483" i="36"/>
  <c r="T484" i="36"/>
  <c r="T485" i="36"/>
  <c r="T486" i="36"/>
  <c r="T487" i="36"/>
  <c r="T488" i="36"/>
  <c r="T489" i="36"/>
  <c r="T490" i="36"/>
  <c r="T491" i="36"/>
  <c r="T492" i="36"/>
  <c r="T493" i="36"/>
  <c r="T494" i="36"/>
  <c r="T495" i="36"/>
  <c r="T496" i="36"/>
  <c r="T497" i="36"/>
  <c r="T498" i="36"/>
  <c r="T499" i="36"/>
  <c r="T500" i="36"/>
  <c r="T501" i="36"/>
  <c r="T502" i="36"/>
  <c r="T503" i="36"/>
  <c r="T504" i="36"/>
  <c r="T505" i="36"/>
  <c r="T506" i="36"/>
  <c r="R13" i="36"/>
  <c r="R14" i="36"/>
  <c r="R15" i="36"/>
  <c r="R16" i="36"/>
  <c r="R17" i="36"/>
  <c r="R18" i="36"/>
  <c r="R19" i="36"/>
  <c r="R20" i="36"/>
  <c r="R21" i="36"/>
  <c r="R22" i="36"/>
  <c r="R23" i="36"/>
  <c r="R24" i="36"/>
  <c r="R25" i="36"/>
  <c r="R26" i="36"/>
  <c r="R27" i="36"/>
  <c r="R28" i="36"/>
  <c r="R29" i="36"/>
  <c r="R30" i="36"/>
  <c r="R31" i="36"/>
  <c r="R32" i="36"/>
  <c r="R33" i="36"/>
  <c r="R34" i="36"/>
  <c r="R35" i="36"/>
  <c r="R36" i="36"/>
  <c r="R37" i="36"/>
  <c r="R38" i="36"/>
  <c r="R39" i="36"/>
  <c r="R40" i="36"/>
  <c r="R41" i="36"/>
  <c r="R42" i="36"/>
  <c r="R43" i="36"/>
  <c r="R44" i="36"/>
  <c r="R45" i="36"/>
  <c r="R46" i="36"/>
  <c r="R47" i="36"/>
  <c r="R48" i="36"/>
  <c r="R49" i="36"/>
  <c r="R50" i="36"/>
  <c r="R51" i="36"/>
  <c r="R52" i="36"/>
  <c r="R53" i="36"/>
  <c r="R54" i="36"/>
  <c r="R55" i="36"/>
  <c r="R56" i="36"/>
  <c r="R57" i="36"/>
  <c r="R58" i="36"/>
  <c r="R59" i="36"/>
  <c r="R60" i="36"/>
  <c r="R61" i="36"/>
  <c r="R62" i="36"/>
  <c r="R63" i="36"/>
  <c r="R64" i="36"/>
  <c r="R65" i="36"/>
  <c r="R66" i="36"/>
  <c r="R67" i="36"/>
  <c r="R68" i="36"/>
  <c r="R69" i="36"/>
  <c r="R70" i="36"/>
  <c r="R71" i="36"/>
  <c r="R72" i="36"/>
  <c r="R73" i="36"/>
  <c r="R74" i="36"/>
  <c r="R75" i="36"/>
  <c r="R76" i="36"/>
  <c r="R77" i="36"/>
  <c r="R78" i="36"/>
  <c r="R79" i="36"/>
  <c r="R80" i="36"/>
  <c r="R81" i="36"/>
  <c r="R82" i="36"/>
  <c r="R83" i="36"/>
  <c r="R84" i="36"/>
  <c r="R85" i="36"/>
  <c r="R86" i="36"/>
  <c r="R87" i="36"/>
  <c r="R88" i="36"/>
  <c r="R89" i="36"/>
  <c r="R90" i="36"/>
  <c r="R91" i="36"/>
  <c r="R92" i="36"/>
  <c r="R93" i="36"/>
  <c r="R94" i="36"/>
  <c r="R95" i="36"/>
  <c r="R96" i="36"/>
  <c r="R97" i="36"/>
  <c r="R98" i="36"/>
  <c r="R99" i="36"/>
  <c r="R100" i="36"/>
  <c r="R101" i="36"/>
  <c r="R102" i="36"/>
  <c r="R103" i="36"/>
  <c r="R104" i="36"/>
  <c r="R105" i="36"/>
  <c r="R106" i="36"/>
  <c r="R107" i="36"/>
  <c r="R108" i="36"/>
  <c r="R109" i="36"/>
  <c r="R110" i="36"/>
  <c r="R111" i="36"/>
  <c r="R112" i="36"/>
  <c r="R113" i="36"/>
  <c r="R114" i="36"/>
  <c r="R115" i="36"/>
  <c r="R116" i="36"/>
  <c r="R117" i="36"/>
  <c r="R118" i="36"/>
  <c r="R119" i="36"/>
  <c r="R120" i="36"/>
  <c r="R121" i="36"/>
  <c r="R122" i="36"/>
  <c r="R123" i="36"/>
  <c r="R124" i="36"/>
  <c r="R125" i="36"/>
  <c r="R126" i="36"/>
  <c r="R127" i="36"/>
  <c r="R128" i="36"/>
  <c r="R129" i="36"/>
  <c r="R130" i="36"/>
  <c r="R131" i="36"/>
  <c r="R132" i="36"/>
  <c r="R133" i="36"/>
  <c r="R134" i="36"/>
  <c r="R135" i="36"/>
  <c r="R136" i="36"/>
  <c r="R137" i="36"/>
  <c r="R138" i="36"/>
  <c r="R139" i="36"/>
  <c r="R140" i="36"/>
  <c r="R141" i="36"/>
  <c r="R142" i="36"/>
  <c r="R143" i="36"/>
  <c r="R144" i="36"/>
  <c r="R145" i="36"/>
  <c r="R146" i="36"/>
  <c r="R147" i="36"/>
  <c r="R148" i="36"/>
  <c r="R149" i="36"/>
  <c r="R150" i="36"/>
  <c r="R151" i="36"/>
  <c r="R152" i="36"/>
  <c r="R153" i="36"/>
  <c r="R154" i="36"/>
  <c r="R155" i="36"/>
  <c r="R156" i="36"/>
  <c r="R157" i="36"/>
  <c r="R158" i="36"/>
  <c r="R159" i="36"/>
  <c r="R160" i="36"/>
  <c r="R161" i="36"/>
  <c r="R162" i="36"/>
  <c r="R163" i="36"/>
  <c r="R164" i="36"/>
  <c r="R165" i="36"/>
  <c r="R166" i="36"/>
  <c r="R167" i="36"/>
  <c r="R168" i="36"/>
  <c r="R169" i="36"/>
  <c r="R170" i="36"/>
  <c r="R171" i="36"/>
  <c r="R172" i="36"/>
  <c r="R173" i="36"/>
  <c r="R174" i="36"/>
  <c r="R175" i="36"/>
  <c r="R176" i="36"/>
  <c r="R177" i="36"/>
  <c r="R178" i="36"/>
  <c r="R179" i="36"/>
  <c r="R180" i="36"/>
  <c r="R181" i="36"/>
  <c r="R182" i="36"/>
  <c r="R183" i="36"/>
  <c r="R184" i="36"/>
  <c r="R185" i="36"/>
  <c r="R186" i="36"/>
  <c r="R187" i="36"/>
  <c r="R188" i="36"/>
  <c r="R189" i="36"/>
  <c r="R190" i="36"/>
  <c r="R191" i="36"/>
  <c r="R192" i="36"/>
  <c r="R193" i="36"/>
  <c r="R194" i="36"/>
  <c r="R195" i="36"/>
  <c r="R196" i="36"/>
  <c r="R197" i="36"/>
  <c r="R198" i="36"/>
  <c r="R199" i="36"/>
  <c r="R200" i="36"/>
  <c r="R201" i="36"/>
  <c r="R202" i="36"/>
  <c r="R203" i="36"/>
  <c r="R204" i="36"/>
  <c r="R205" i="36"/>
  <c r="R206" i="36"/>
  <c r="R207" i="36"/>
  <c r="R208" i="36"/>
  <c r="R209" i="36"/>
  <c r="R210" i="36"/>
  <c r="R211" i="36"/>
  <c r="R212" i="36"/>
  <c r="R213" i="36"/>
  <c r="R214" i="36"/>
  <c r="R215" i="36"/>
  <c r="R216" i="36"/>
  <c r="R217" i="36"/>
  <c r="R218" i="36"/>
  <c r="R219" i="36"/>
  <c r="R220" i="36"/>
  <c r="R221" i="36"/>
  <c r="R222" i="36"/>
  <c r="R223" i="36"/>
  <c r="R224" i="36"/>
  <c r="R225" i="36"/>
  <c r="R226" i="36"/>
  <c r="R227" i="36"/>
  <c r="R228" i="36"/>
  <c r="R229" i="36"/>
  <c r="R230" i="36"/>
  <c r="R231" i="36"/>
  <c r="R232" i="36"/>
  <c r="R233" i="36"/>
  <c r="R234" i="36"/>
  <c r="R235" i="36"/>
  <c r="R236" i="36"/>
  <c r="R237" i="36"/>
  <c r="R238" i="36"/>
  <c r="R239" i="36"/>
  <c r="R240" i="36"/>
  <c r="R241" i="36"/>
  <c r="R242" i="36"/>
  <c r="R243" i="36"/>
  <c r="R244" i="36"/>
  <c r="R245" i="36"/>
  <c r="R246" i="36"/>
  <c r="R247" i="36"/>
  <c r="R248" i="36"/>
  <c r="R249" i="36"/>
  <c r="R250" i="36"/>
  <c r="R251" i="36"/>
  <c r="R252" i="36"/>
  <c r="R253" i="36"/>
  <c r="R254" i="36"/>
  <c r="R255" i="36"/>
  <c r="R256" i="36"/>
  <c r="R257" i="36"/>
  <c r="R258" i="36"/>
  <c r="R259" i="36"/>
  <c r="R260" i="36"/>
  <c r="R261" i="36"/>
  <c r="R262" i="36"/>
  <c r="R263" i="36"/>
  <c r="R264" i="36"/>
  <c r="R265" i="36"/>
  <c r="R266" i="36"/>
  <c r="R267" i="36"/>
  <c r="R268" i="36"/>
  <c r="R269" i="36"/>
  <c r="R270" i="36"/>
  <c r="R271" i="36"/>
  <c r="R272" i="36"/>
  <c r="R273" i="36"/>
  <c r="R274" i="36"/>
  <c r="R275" i="36"/>
  <c r="R276" i="36"/>
  <c r="R277" i="36"/>
  <c r="R278" i="36"/>
  <c r="R279" i="36"/>
  <c r="R280" i="36"/>
  <c r="R281" i="36"/>
  <c r="R282" i="36"/>
  <c r="R283" i="36"/>
  <c r="R284" i="36"/>
  <c r="R285" i="36"/>
  <c r="R286" i="36"/>
  <c r="R287" i="36"/>
  <c r="R288" i="36"/>
  <c r="R289" i="36"/>
  <c r="R290" i="36"/>
  <c r="R291" i="36"/>
  <c r="R292" i="36"/>
  <c r="R293" i="36"/>
  <c r="R294" i="36"/>
  <c r="R295" i="36"/>
  <c r="R296" i="36"/>
  <c r="R297" i="36"/>
  <c r="R298" i="36"/>
  <c r="R299" i="36"/>
  <c r="R300" i="36"/>
  <c r="R301" i="36"/>
  <c r="R302" i="36"/>
  <c r="R303" i="36"/>
  <c r="R304" i="36"/>
  <c r="R305" i="36"/>
  <c r="R306" i="36"/>
  <c r="R307" i="36"/>
  <c r="R308" i="36"/>
  <c r="R309" i="36"/>
  <c r="R310" i="36"/>
  <c r="R311" i="36"/>
  <c r="R312" i="36"/>
  <c r="R313" i="36"/>
  <c r="R314" i="36"/>
  <c r="R315" i="36"/>
  <c r="R316" i="36"/>
  <c r="R317" i="36"/>
  <c r="R318" i="36"/>
  <c r="R319" i="36"/>
  <c r="R320" i="36"/>
  <c r="R321" i="36"/>
  <c r="R322" i="36"/>
  <c r="R323" i="36"/>
  <c r="R324" i="36"/>
  <c r="R325" i="36"/>
  <c r="R326" i="36"/>
  <c r="R327" i="36"/>
  <c r="R328" i="36"/>
  <c r="R329" i="36"/>
  <c r="R330" i="36"/>
  <c r="R331" i="36"/>
  <c r="R332" i="36"/>
  <c r="R333" i="36"/>
  <c r="R334" i="36"/>
  <c r="R335" i="36"/>
  <c r="R336" i="36"/>
  <c r="R337" i="36"/>
  <c r="R338" i="36"/>
  <c r="R339" i="36"/>
  <c r="R340" i="36"/>
  <c r="R341" i="36"/>
  <c r="R342" i="36"/>
  <c r="R343" i="36"/>
  <c r="R344" i="36"/>
  <c r="R345" i="36"/>
  <c r="R346" i="36"/>
  <c r="R347" i="36"/>
  <c r="R348" i="36"/>
  <c r="R349" i="36"/>
  <c r="R350" i="36"/>
  <c r="R351" i="36"/>
  <c r="R352" i="36"/>
  <c r="R353" i="36"/>
  <c r="R354" i="36"/>
  <c r="R355" i="36"/>
  <c r="R356" i="36"/>
  <c r="R357" i="36"/>
  <c r="R358" i="36"/>
  <c r="R359" i="36"/>
  <c r="R360" i="36"/>
  <c r="R361" i="36"/>
  <c r="R362" i="36"/>
  <c r="R363" i="36"/>
  <c r="R364" i="36"/>
  <c r="R365" i="36"/>
  <c r="R366" i="36"/>
  <c r="R367" i="36"/>
  <c r="R368" i="36"/>
  <c r="R369" i="36"/>
  <c r="R370" i="36"/>
  <c r="R371" i="36"/>
  <c r="R372" i="36"/>
  <c r="R373" i="36"/>
  <c r="R374" i="36"/>
  <c r="R375" i="36"/>
  <c r="R376" i="36"/>
  <c r="R377" i="36"/>
  <c r="R378" i="36"/>
  <c r="R379" i="36"/>
  <c r="R380" i="36"/>
  <c r="R381" i="36"/>
  <c r="R382" i="36"/>
  <c r="R383" i="36"/>
  <c r="R384" i="36"/>
  <c r="R385" i="36"/>
  <c r="R386" i="36"/>
  <c r="R387" i="36"/>
  <c r="R388" i="36"/>
  <c r="R389" i="36"/>
  <c r="R390" i="36"/>
  <c r="R391" i="36"/>
  <c r="R392" i="36"/>
  <c r="R393" i="36"/>
  <c r="R394" i="36"/>
  <c r="R395" i="36"/>
  <c r="R396" i="36"/>
  <c r="R397" i="36"/>
  <c r="R398" i="36"/>
  <c r="R399" i="36"/>
  <c r="R400" i="36"/>
  <c r="R401" i="36"/>
  <c r="R402" i="36"/>
  <c r="R403" i="36"/>
  <c r="R404" i="36"/>
  <c r="R405" i="36"/>
  <c r="R406" i="36"/>
  <c r="R407" i="36"/>
  <c r="R408" i="36"/>
  <c r="R409" i="36"/>
  <c r="R410" i="36"/>
  <c r="R411" i="36"/>
  <c r="R412" i="36"/>
  <c r="R413" i="36"/>
  <c r="R414" i="36"/>
  <c r="R415" i="36"/>
  <c r="R416" i="36"/>
  <c r="R417" i="36"/>
  <c r="R418" i="36"/>
  <c r="R419" i="36"/>
  <c r="R420" i="36"/>
  <c r="R421" i="36"/>
  <c r="R422" i="36"/>
  <c r="R423" i="36"/>
  <c r="R424" i="36"/>
  <c r="R425" i="36"/>
  <c r="R426" i="36"/>
  <c r="R427" i="36"/>
  <c r="R428" i="36"/>
  <c r="R429" i="36"/>
  <c r="R430" i="36"/>
  <c r="R431" i="36"/>
  <c r="R432" i="36"/>
  <c r="R433" i="36"/>
  <c r="R434" i="36"/>
  <c r="R435" i="36"/>
  <c r="R436" i="36"/>
  <c r="R437" i="36"/>
  <c r="R438" i="36"/>
  <c r="R439" i="36"/>
  <c r="R440" i="36"/>
  <c r="R441" i="36"/>
  <c r="R442" i="36"/>
  <c r="R443" i="36"/>
  <c r="R444" i="36"/>
  <c r="R445" i="36"/>
  <c r="R446" i="36"/>
  <c r="R447" i="36"/>
  <c r="R448" i="36"/>
  <c r="R449" i="36"/>
  <c r="R450" i="36"/>
  <c r="R451" i="36"/>
  <c r="R452" i="36"/>
  <c r="R453" i="36"/>
  <c r="R454" i="36"/>
  <c r="R455" i="36"/>
  <c r="R456" i="36"/>
  <c r="R457" i="36"/>
  <c r="R458" i="36"/>
  <c r="R459" i="36"/>
  <c r="R460" i="36"/>
  <c r="R461" i="36"/>
  <c r="R462" i="36"/>
  <c r="R463" i="36"/>
  <c r="R464" i="36"/>
  <c r="R465" i="36"/>
  <c r="R466" i="36"/>
  <c r="R467" i="36"/>
  <c r="R468" i="36"/>
  <c r="R469" i="36"/>
  <c r="R470" i="36"/>
  <c r="R471" i="36"/>
  <c r="R472" i="36"/>
  <c r="R473" i="36"/>
  <c r="R474" i="36"/>
  <c r="R475" i="36"/>
  <c r="R476" i="36"/>
  <c r="R477" i="36"/>
  <c r="R478" i="36"/>
  <c r="R479" i="36"/>
  <c r="R480" i="36"/>
  <c r="R481" i="36"/>
  <c r="R482" i="36"/>
  <c r="R483" i="36"/>
  <c r="R484" i="36"/>
  <c r="R485" i="36"/>
  <c r="R486" i="36"/>
  <c r="R487" i="36"/>
  <c r="R488" i="36"/>
  <c r="R489" i="36"/>
  <c r="R490" i="36"/>
  <c r="R491" i="36"/>
  <c r="R492" i="36"/>
  <c r="R493" i="36"/>
  <c r="R494" i="36"/>
  <c r="R495" i="36"/>
  <c r="R496" i="36"/>
  <c r="R497" i="36"/>
  <c r="R498" i="36"/>
  <c r="R499" i="36"/>
  <c r="R500" i="36"/>
  <c r="R501" i="36"/>
  <c r="R502" i="36"/>
  <c r="R503" i="36"/>
  <c r="R504" i="36"/>
  <c r="R505" i="36"/>
  <c r="R506" i="36"/>
  <c r="Q12" i="36"/>
  <c r="Q13" i="36"/>
  <c r="Q14" i="36"/>
  <c r="Q15" i="36"/>
  <c r="Q16" i="36"/>
  <c r="Q17" i="36"/>
  <c r="Q18" i="36"/>
  <c r="Q19" i="36"/>
  <c r="Q20" i="36"/>
  <c r="Q21" i="36"/>
  <c r="Q22" i="36"/>
  <c r="Q23" i="36"/>
  <c r="Q24" i="36"/>
  <c r="Q25" i="36"/>
  <c r="Q26" i="36"/>
  <c r="Q27" i="36"/>
  <c r="Q28" i="36"/>
  <c r="Q29" i="36"/>
  <c r="Q30" i="36"/>
  <c r="Q31" i="36"/>
  <c r="Q32" i="36"/>
  <c r="Q33" i="36"/>
  <c r="Q34" i="36"/>
  <c r="Q35" i="36"/>
  <c r="Q36" i="36"/>
  <c r="Q37" i="36"/>
  <c r="Q38" i="36"/>
  <c r="Q39" i="36"/>
  <c r="Q40" i="36"/>
  <c r="Q41" i="36"/>
  <c r="Q42" i="36"/>
  <c r="Q43" i="36"/>
  <c r="Q44" i="36"/>
  <c r="Q45" i="36"/>
  <c r="Q46" i="36"/>
  <c r="Q47" i="36"/>
  <c r="Q48" i="36"/>
  <c r="Q49" i="36"/>
  <c r="Q50" i="36"/>
  <c r="Q51" i="36"/>
  <c r="Q52" i="36"/>
  <c r="Q53" i="36"/>
  <c r="Q54" i="36"/>
  <c r="Q55" i="36"/>
  <c r="Q56" i="36"/>
  <c r="Q57" i="36"/>
  <c r="Q58" i="36"/>
  <c r="Q59" i="36"/>
  <c r="Q60" i="36"/>
  <c r="Q61" i="36"/>
  <c r="Q62" i="36"/>
  <c r="Q63" i="36"/>
  <c r="Q64" i="36"/>
  <c r="Q65" i="36"/>
  <c r="Q66" i="36"/>
  <c r="Q67" i="36"/>
  <c r="Q68" i="36"/>
  <c r="Q69" i="36"/>
  <c r="Q70" i="36"/>
  <c r="Q71" i="36"/>
  <c r="Q72" i="36"/>
  <c r="Q73" i="36"/>
  <c r="Q74" i="36"/>
  <c r="Q75" i="36"/>
  <c r="Q76" i="36"/>
  <c r="Q77" i="36"/>
  <c r="Q78" i="36"/>
  <c r="Q79" i="36"/>
  <c r="Q80" i="36"/>
  <c r="Q81" i="36"/>
  <c r="Q82" i="36"/>
  <c r="Q83" i="36"/>
  <c r="Q84" i="36"/>
  <c r="Q85" i="36"/>
  <c r="Q86" i="36"/>
  <c r="Q87" i="36"/>
  <c r="Q88" i="36"/>
  <c r="Q89" i="36"/>
  <c r="Q90" i="36"/>
  <c r="Q91" i="36"/>
  <c r="Q92" i="36"/>
  <c r="Q93" i="36"/>
  <c r="Q94" i="36"/>
  <c r="Q95" i="36"/>
  <c r="Q96" i="36"/>
  <c r="Q97" i="36"/>
  <c r="Q98" i="36"/>
  <c r="Q99" i="36"/>
  <c r="Q100" i="36"/>
  <c r="Q101" i="36"/>
  <c r="Q102" i="36"/>
  <c r="Q103" i="36"/>
  <c r="Q104" i="36"/>
  <c r="Q105" i="36"/>
  <c r="Q106" i="36"/>
  <c r="Q107" i="36"/>
  <c r="Q108" i="36"/>
  <c r="Q109" i="36"/>
  <c r="Q110" i="36"/>
  <c r="Q111" i="36"/>
  <c r="Q112" i="36"/>
  <c r="Q113" i="36"/>
  <c r="Q114" i="36"/>
  <c r="Q115" i="36"/>
  <c r="Q116" i="36"/>
  <c r="Q117" i="36"/>
  <c r="Q118" i="36"/>
  <c r="Q119" i="36"/>
  <c r="Q120" i="36"/>
  <c r="Q121" i="36"/>
  <c r="Q122" i="36"/>
  <c r="Q123" i="36"/>
  <c r="Q124" i="36"/>
  <c r="Q125" i="36"/>
  <c r="Q126" i="36"/>
  <c r="Q127" i="36"/>
  <c r="Q128" i="36"/>
  <c r="Q129" i="36"/>
  <c r="Q130" i="36"/>
  <c r="Q131" i="36"/>
  <c r="Q132" i="36"/>
  <c r="Q133" i="36"/>
  <c r="Q134" i="36"/>
  <c r="Q135" i="36"/>
  <c r="Q136" i="36"/>
  <c r="Q137" i="36"/>
  <c r="Q138" i="36"/>
  <c r="Q139" i="36"/>
  <c r="Q140" i="36"/>
  <c r="Q141" i="36"/>
  <c r="Q142" i="36"/>
  <c r="Q143" i="36"/>
  <c r="Q144" i="36"/>
  <c r="Q145" i="36"/>
  <c r="Q146" i="36"/>
  <c r="Q147" i="36"/>
  <c r="Q148" i="36"/>
  <c r="Q149" i="36"/>
  <c r="Q150" i="36"/>
  <c r="Q151" i="36"/>
  <c r="Q152" i="36"/>
  <c r="Q153" i="36"/>
  <c r="Q154" i="36"/>
  <c r="Q155" i="36"/>
  <c r="Q156" i="36"/>
  <c r="Q157" i="36"/>
  <c r="Q158" i="36"/>
  <c r="Q159" i="36"/>
  <c r="Q160" i="36"/>
  <c r="Q161" i="36"/>
  <c r="Q162" i="36"/>
  <c r="Q163" i="36"/>
  <c r="Q164" i="36"/>
  <c r="Q165" i="36"/>
  <c r="Q166" i="36"/>
  <c r="Q167" i="36"/>
  <c r="Q168" i="36"/>
  <c r="Q169" i="36"/>
  <c r="Q170" i="36"/>
  <c r="Q171" i="36"/>
  <c r="Q172" i="36"/>
  <c r="Q173" i="36"/>
  <c r="Q174" i="36"/>
  <c r="Q175" i="36"/>
  <c r="Q176" i="36"/>
  <c r="Q177" i="36"/>
  <c r="Q178" i="36"/>
  <c r="Q179" i="36"/>
  <c r="Q180" i="36"/>
  <c r="Q181" i="36"/>
  <c r="Q182" i="36"/>
  <c r="Q183" i="36"/>
  <c r="Q184" i="36"/>
  <c r="Q185" i="36"/>
  <c r="Q186" i="36"/>
  <c r="Q187" i="36"/>
  <c r="Q188" i="36"/>
  <c r="Q189" i="36"/>
  <c r="Q190" i="36"/>
  <c r="Q191" i="36"/>
  <c r="Q192" i="36"/>
  <c r="Q193" i="36"/>
  <c r="Q194" i="36"/>
  <c r="Q195" i="36"/>
  <c r="Q196" i="36"/>
  <c r="Q197" i="36"/>
  <c r="Q198" i="36"/>
  <c r="Q199" i="36"/>
  <c r="Q200" i="36"/>
  <c r="Q201" i="36"/>
  <c r="Q202" i="36"/>
  <c r="Q203" i="36"/>
  <c r="Q204" i="36"/>
  <c r="Q205" i="36"/>
  <c r="Q206" i="36"/>
  <c r="Q207" i="36"/>
  <c r="Q208" i="36"/>
  <c r="Q209" i="36"/>
  <c r="Q210" i="36"/>
  <c r="Q211" i="36"/>
  <c r="Q212" i="36"/>
  <c r="Q213" i="36"/>
  <c r="Q214" i="36"/>
  <c r="Q215" i="36"/>
  <c r="Q216" i="36"/>
  <c r="Q217" i="36"/>
  <c r="Q218" i="36"/>
  <c r="Q219" i="36"/>
  <c r="Q220" i="36"/>
  <c r="Q221" i="36"/>
  <c r="Q222" i="36"/>
  <c r="Q223" i="36"/>
  <c r="Q224" i="36"/>
  <c r="Q225" i="36"/>
  <c r="Q226" i="36"/>
  <c r="Q227" i="36"/>
  <c r="Q228" i="36"/>
  <c r="Q229" i="36"/>
  <c r="Q230" i="36"/>
  <c r="Q231" i="36"/>
  <c r="Q232" i="36"/>
  <c r="Q233" i="36"/>
  <c r="Q234" i="36"/>
  <c r="Q235" i="36"/>
  <c r="Q236" i="36"/>
  <c r="Q237" i="36"/>
  <c r="Q238" i="36"/>
  <c r="Q239" i="36"/>
  <c r="Q240" i="36"/>
  <c r="Q241" i="36"/>
  <c r="Q242" i="36"/>
  <c r="Q243" i="36"/>
  <c r="Q244" i="36"/>
  <c r="Q245" i="36"/>
  <c r="Q246" i="36"/>
  <c r="Q247" i="36"/>
  <c r="Q248" i="36"/>
  <c r="Q249" i="36"/>
  <c r="Q250" i="36"/>
  <c r="Q251" i="36"/>
  <c r="Q252" i="36"/>
  <c r="Q253" i="36"/>
  <c r="Q254" i="36"/>
  <c r="Q255" i="36"/>
  <c r="Q256" i="36"/>
  <c r="Q257" i="36"/>
  <c r="Q258" i="36"/>
  <c r="Q259" i="36"/>
  <c r="Q260" i="36"/>
  <c r="Q261" i="36"/>
  <c r="Q262" i="36"/>
  <c r="Q263" i="36"/>
  <c r="Q264" i="36"/>
  <c r="Q265" i="36"/>
  <c r="Q266" i="36"/>
  <c r="Q267" i="36"/>
  <c r="Q268" i="36"/>
  <c r="Q269" i="36"/>
  <c r="Q270" i="36"/>
  <c r="Q271" i="36"/>
  <c r="Q272" i="36"/>
  <c r="Q273" i="36"/>
  <c r="Q274" i="36"/>
  <c r="Q275" i="36"/>
  <c r="Q276" i="36"/>
  <c r="Q277" i="36"/>
  <c r="Q278" i="36"/>
  <c r="Q279" i="36"/>
  <c r="Q280" i="36"/>
  <c r="Q281" i="36"/>
  <c r="Q282" i="36"/>
  <c r="Q283" i="36"/>
  <c r="Q284" i="36"/>
  <c r="Q285" i="36"/>
  <c r="Q286" i="36"/>
  <c r="Q287" i="36"/>
  <c r="Q288" i="36"/>
  <c r="Q289" i="36"/>
  <c r="Q290" i="36"/>
  <c r="Q291" i="36"/>
  <c r="Q292" i="36"/>
  <c r="Q293" i="36"/>
  <c r="Q294" i="36"/>
  <c r="Q295" i="36"/>
  <c r="Q296" i="36"/>
  <c r="Q297" i="36"/>
  <c r="Q298" i="36"/>
  <c r="Q299" i="36"/>
  <c r="Q300" i="36"/>
  <c r="Q301" i="36"/>
  <c r="Q302" i="36"/>
  <c r="Q303" i="36"/>
  <c r="Q304" i="36"/>
  <c r="Q305" i="36"/>
  <c r="Q306" i="36"/>
  <c r="Q307" i="36"/>
  <c r="Q308" i="36"/>
  <c r="Q309" i="36"/>
  <c r="Q310" i="36"/>
  <c r="Q311" i="36"/>
  <c r="Q312" i="36"/>
  <c r="Q313" i="36"/>
  <c r="Q314" i="36"/>
  <c r="Q315" i="36"/>
  <c r="Q316" i="36"/>
  <c r="Q317" i="36"/>
  <c r="Q318" i="36"/>
  <c r="Q319" i="36"/>
  <c r="Q320" i="36"/>
  <c r="Q321" i="36"/>
  <c r="Q322" i="36"/>
  <c r="Q323" i="36"/>
  <c r="Q324" i="36"/>
  <c r="Q325" i="36"/>
  <c r="Q326" i="36"/>
  <c r="Q327" i="36"/>
  <c r="Q328" i="36"/>
  <c r="Q329" i="36"/>
  <c r="Q330" i="36"/>
  <c r="Q331" i="36"/>
  <c r="Q332" i="36"/>
  <c r="Q333" i="36"/>
  <c r="Q334" i="36"/>
  <c r="Q335" i="36"/>
  <c r="Q336" i="36"/>
  <c r="Q337" i="36"/>
  <c r="Q338" i="36"/>
  <c r="Q339" i="36"/>
  <c r="Q340" i="36"/>
  <c r="Q341" i="36"/>
  <c r="Q342" i="36"/>
  <c r="Q343" i="36"/>
  <c r="Q344" i="36"/>
  <c r="Q345" i="36"/>
  <c r="Q346" i="36"/>
  <c r="Q347" i="36"/>
  <c r="Q348" i="36"/>
  <c r="Q349" i="36"/>
  <c r="Q350" i="36"/>
  <c r="Q351" i="36"/>
  <c r="Q352" i="36"/>
  <c r="Q353" i="36"/>
  <c r="Q354" i="36"/>
  <c r="Q355" i="36"/>
  <c r="Q356" i="36"/>
  <c r="Q357" i="36"/>
  <c r="Q358" i="36"/>
  <c r="Q359" i="36"/>
  <c r="Q360" i="36"/>
  <c r="Q361" i="36"/>
  <c r="Q362" i="36"/>
  <c r="Q363" i="36"/>
  <c r="Q364" i="36"/>
  <c r="Q365" i="36"/>
  <c r="Q366" i="36"/>
  <c r="Q367" i="36"/>
  <c r="Q368" i="36"/>
  <c r="Q369" i="36"/>
  <c r="Q370" i="36"/>
  <c r="Q371" i="36"/>
  <c r="Q372" i="36"/>
  <c r="Q373" i="36"/>
  <c r="Q374" i="36"/>
  <c r="Q375" i="36"/>
  <c r="Q376" i="36"/>
  <c r="Q377" i="36"/>
  <c r="Q378" i="36"/>
  <c r="Q379" i="36"/>
  <c r="Q380" i="36"/>
  <c r="Q381" i="36"/>
  <c r="Q382" i="36"/>
  <c r="Q383" i="36"/>
  <c r="Q384" i="36"/>
  <c r="Q385" i="36"/>
  <c r="Q386" i="36"/>
  <c r="Q387" i="36"/>
  <c r="Q388" i="36"/>
  <c r="Q389" i="36"/>
  <c r="Q390" i="36"/>
  <c r="Q391" i="36"/>
  <c r="Q392" i="36"/>
  <c r="Q393" i="36"/>
  <c r="Q394" i="36"/>
  <c r="Q395" i="36"/>
  <c r="Q396" i="36"/>
  <c r="Q397" i="36"/>
  <c r="Q398" i="36"/>
  <c r="Q399" i="36"/>
  <c r="Q400" i="36"/>
  <c r="Q401" i="36"/>
  <c r="Q402" i="36"/>
  <c r="Q403" i="36"/>
  <c r="Q404" i="36"/>
  <c r="Q405" i="36"/>
  <c r="Q406" i="36"/>
  <c r="Q407" i="36"/>
  <c r="Q408" i="36"/>
  <c r="Q409" i="36"/>
  <c r="Q410" i="36"/>
  <c r="Q411" i="36"/>
  <c r="Q412" i="36"/>
  <c r="Q413" i="36"/>
  <c r="Q414" i="36"/>
  <c r="Q415" i="36"/>
  <c r="Q416" i="36"/>
  <c r="Q417" i="36"/>
  <c r="Q418" i="36"/>
  <c r="Q419" i="36"/>
  <c r="Q420" i="36"/>
  <c r="Q421" i="36"/>
  <c r="Q422" i="36"/>
  <c r="Q423" i="36"/>
  <c r="Q424" i="36"/>
  <c r="Q425" i="36"/>
  <c r="Q426" i="36"/>
  <c r="Q427" i="36"/>
  <c r="Q428" i="36"/>
  <c r="Q429" i="36"/>
  <c r="Q430" i="36"/>
  <c r="Q431" i="36"/>
  <c r="Q432" i="36"/>
  <c r="Q433" i="36"/>
  <c r="Q434" i="36"/>
  <c r="Q435" i="36"/>
  <c r="Q436" i="36"/>
  <c r="Q437" i="36"/>
  <c r="Q438" i="36"/>
  <c r="Q439" i="36"/>
  <c r="Q440" i="36"/>
  <c r="Q441" i="36"/>
  <c r="Q442" i="36"/>
  <c r="Q443" i="36"/>
  <c r="Q444" i="36"/>
  <c r="Q445" i="36"/>
  <c r="Q446" i="36"/>
  <c r="Q447" i="36"/>
  <c r="Q448" i="36"/>
  <c r="Q449" i="36"/>
  <c r="Q450" i="36"/>
  <c r="Q451" i="36"/>
  <c r="Q452" i="36"/>
  <c r="Q453" i="36"/>
  <c r="Q454" i="36"/>
  <c r="Q455" i="36"/>
  <c r="Q456" i="36"/>
  <c r="Q457" i="36"/>
  <c r="Q458" i="36"/>
  <c r="Q459" i="36"/>
  <c r="Q460" i="36"/>
  <c r="Q461" i="36"/>
  <c r="Q462" i="36"/>
  <c r="Q463" i="36"/>
  <c r="Q464" i="36"/>
  <c r="Q465" i="36"/>
  <c r="Q466" i="36"/>
  <c r="Q467" i="36"/>
  <c r="Q468" i="36"/>
  <c r="Q469" i="36"/>
  <c r="Q470" i="36"/>
  <c r="Q471" i="36"/>
  <c r="Q472" i="36"/>
  <c r="Q473" i="36"/>
  <c r="Q474" i="36"/>
  <c r="Q475" i="36"/>
  <c r="Q476" i="36"/>
  <c r="Q477" i="36"/>
  <c r="Q478" i="36"/>
  <c r="Q479" i="36"/>
  <c r="Q480" i="36"/>
  <c r="Q481" i="36"/>
  <c r="Q482" i="36"/>
  <c r="Q483" i="36"/>
  <c r="Q484" i="36"/>
  <c r="Q485" i="36"/>
  <c r="Q486" i="36"/>
  <c r="Q487" i="36"/>
  <c r="Q488" i="36"/>
  <c r="Q489" i="36"/>
  <c r="Q490" i="36"/>
  <c r="Q491" i="36"/>
  <c r="Q492" i="36"/>
  <c r="Q493" i="36"/>
  <c r="Q494" i="36"/>
  <c r="Q495" i="36"/>
  <c r="Q496" i="36"/>
  <c r="Q497" i="36"/>
  <c r="Q498" i="36"/>
  <c r="Q499" i="36"/>
  <c r="Q500" i="36"/>
  <c r="Q501" i="36"/>
  <c r="Q502" i="36"/>
  <c r="Q503" i="36"/>
  <c r="Q504" i="36"/>
  <c r="Q505" i="36"/>
  <c r="Q506" i="36"/>
  <c r="L12" i="36"/>
  <c r="L13" i="36"/>
  <c r="L14" i="36"/>
  <c r="L15" i="36"/>
  <c r="L16" i="36"/>
  <c r="L17" i="36"/>
  <c r="L18" i="36"/>
  <c r="L19" i="36"/>
  <c r="L20" i="36"/>
  <c r="L21" i="36"/>
  <c r="L22" i="36"/>
  <c r="L23" i="36"/>
  <c r="L24" i="36"/>
  <c r="L25" i="36"/>
  <c r="L26" i="36"/>
  <c r="L27" i="36"/>
  <c r="L28" i="36"/>
  <c r="L29" i="36"/>
  <c r="L30" i="36"/>
  <c r="L31" i="36"/>
  <c r="L32" i="36"/>
  <c r="L33" i="36"/>
  <c r="L34" i="36"/>
  <c r="L35" i="36"/>
  <c r="L36" i="36"/>
  <c r="L37" i="36"/>
  <c r="L38" i="36"/>
  <c r="L39" i="36"/>
  <c r="L40" i="36"/>
  <c r="L41" i="36"/>
  <c r="L42" i="36"/>
  <c r="L43" i="36"/>
  <c r="L44" i="36"/>
  <c r="L45" i="36"/>
  <c r="L46" i="36"/>
  <c r="L47" i="36"/>
  <c r="L48" i="36"/>
  <c r="L49" i="36"/>
  <c r="L50" i="36"/>
  <c r="L51" i="36"/>
  <c r="L52" i="36"/>
  <c r="L53" i="36"/>
  <c r="L54" i="36"/>
  <c r="L55" i="36"/>
  <c r="L56" i="36"/>
  <c r="L57" i="36"/>
  <c r="L58" i="36"/>
  <c r="L59" i="36"/>
  <c r="L60" i="36"/>
  <c r="L61" i="36"/>
  <c r="L62" i="36"/>
  <c r="L63" i="36"/>
  <c r="L64" i="36"/>
  <c r="L65" i="36"/>
  <c r="L66" i="36"/>
  <c r="L67" i="36"/>
  <c r="L68" i="36"/>
  <c r="L69" i="36"/>
  <c r="L70" i="36"/>
  <c r="L71" i="36"/>
  <c r="L72" i="36"/>
  <c r="L73" i="36"/>
  <c r="L74" i="36"/>
  <c r="L75" i="36"/>
  <c r="L76" i="36"/>
  <c r="L77" i="36"/>
  <c r="L78" i="36"/>
  <c r="L79" i="36"/>
  <c r="L80" i="36"/>
  <c r="L81" i="36"/>
  <c r="L82" i="36"/>
  <c r="L83" i="36"/>
  <c r="L84" i="36"/>
  <c r="L85" i="36"/>
  <c r="L86" i="36"/>
  <c r="L87" i="36"/>
  <c r="L88" i="36"/>
  <c r="L89" i="36"/>
  <c r="L90" i="36"/>
  <c r="L91" i="36"/>
  <c r="L92" i="36"/>
  <c r="L93" i="36"/>
  <c r="L94" i="36"/>
  <c r="L95" i="36"/>
  <c r="L96" i="36"/>
  <c r="L97" i="36"/>
  <c r="L98" i="36"/>
  <c r="L99" i="36"/>
  <c r="L100" i="36"/>
  <c r="L101" i="36"/>
  <c r="L102" i="36"/>
  <c r="L103" i="36"/>
  <c r="L104" i="36"/>
  <c r="L105" i="36"/>
  <c r="L106" i="36"/>
  <c r="L107" i="36"/>
  <c r="L108" i="36"/>
  <c r="L109" i="36"/>
  <c r="L110" i="36"/>
  <c r="L111" i="36"/>
  <c r="L112" i="36"/>
  <c r="L113" i="36"/>
  <c r="L114" i="36"/>
  <c r="L115" i="36"/>
  <c r="L116" i="36"/>
  <c r="L117" i="36"/>
  <c r="L118" i="36"/>
  <c r="L119" i="36"/>
  <c r="L120" i="36"/>
  <c r="L121" i="36"/>
  <c r="L122" i="36"/>
  <c r="L123" i="36"/>
  <c r="L124" i="36"/>
  <c r="L125" i="36"/>
  <c r="L126" i="36"/>
  <c r="L127" i="36"/>
  <c r="L128" i="36"/>
  <c r="L129" i="36"/>
  <c r="L130" i="36"/>
  <c r="L131" i="36"/>
  <c r="L132" i="36"/>
  <c r="L133" i="36"/>
  <c r="L134" i="36"/>
  <c r="L135" i="36"/>
  <c r="L136" i="36"/>
  <c r="L137" i="36"/>
  <c r="L138" i="36"/>
  <c r="L139" i="36"/>
  <c r="L140" i="36"/>
  <c r="L141" i="36"/>
  <c r="L142" i="36"/>
  <c r="L143" i="36"/>
  <c r="L144" i="36"/>
  <c r="L145" i="36"/>
  <c r="L146" i="36"/>
  <c r="L147" i="36"/>
  <c r="L148" i="36"/>
  <c r="L149" i="36"/>
  <c r="L150" i="36"/>
  <c r="L151" i="36"/>
  <c r="L152" i="36"/>
  <c r="L153" i="36"/>
  <c r="L154" i="36"/>
  <c r="L155" i="36"/>
  <c r="L156" i="36"/>
  <c r="L157" i="36"/>
  <c r="L158" i="36"/>
  <c r="L159" i="36"/>
  <c r="L160" i="36"/>
  <c r="L161" i="36"/>
  <c r="L162" i="36"/>
  <c r="L163" i="36"/>
  <c r="L164" i="36"/>
  <c r="L165" i="36"/>
  <c r="L166" i="36"/>
  <c r="L167" i="36"/>
  <c r="L168" i="36"/>
  <c r="L169" i="36"/>
  <c r="L170" i="36"/>
  <c r="L171" i="36"/>
  <c r="L172" i="36"/>
  <c r="L173" i="36"/>
  <c r="L174" i="36"/>
  <c r="L175" i="36"/>
  <c r="L176" i="36"/>
  <c r="L177" i="36"/>
  <c r="L178" i="36"/>
  <c r="L179" i="36"/>
  <c r="L180" i="36"/>
  <c r="L181" i="36"/>
  <c r="L182" i="36"/>
  <c r="L183" i="36"/>
  <c r="L184" i="36"/>
  <c r="L185" i="36"/>
  <c r="L186" i="36"/>
  <c r="L187" i="36"/>
  <c r="L188" i="36"/>
  <c r="L189" i="36"/>
  <c r="L190" i="36"/>
  <c r="L191" i="36"/>
  <c r="L192" i="36"/>
  <c r="L193" i="36"/>
  <c r="L194" i="36"/>
  <c r="L195" i="36"/>
  <c r="L196" i="36"/>
  <c r="L197" i="36"/>
  <c r="L198" i="36"/>
  <c r="L199" i="36"/>
  <c r="L200" i="36"/>
  <c r="L201" i="36"/>
  <c r="L202" i="36"/>
  <c r="L203" i="36"/>
  <c r="L204" i="36"/>
  <c r="L205" i="36"/>
  <c r="L206" i="36"/>
  <c r="L207" i="36"/>
  <c r="L208" i="36"/>
  <c r="L209" i="36"/>
  <c r="L210" i="36"/>
  <c r="L211" i="36"/>
  <c r="L212" i="36"/>
  <c r="L213" i="36"/>
  <c r="L214" i="36"/>
  <c r="L215" i="36"/>
  <c r="L216" i="36"/>
  <c r="L217" i="36"/>
  <c r="L218" i="36"/>
  <c r="L219" i="36"/>
  <c r="L220" i="36"/>
  <c r="L221" i="36"/>
  <c r="L222" i="36"/>
  <c r="L223" i="36"/>
  <c r="L224" i="36"/>
  <c r="L225" i="36"/>
  <c r="L226" i="36"/>
  <c r="L227" i="36"/>
  <c r="L228" i="36"/>
  <c r="L229" i="36"/>
  <c r="L230" i="36"/>
  <c r="L231" i="36"/>
  <c r="L232" i="36"/>
  <c r="L233" i="36"/>
  <c r="L234" i="36"/>
  <c r="L235" i="36"/>
  <c r="L236" i="36"/>
  <c r="L237" i="36"/>
  <c r="L238" i="36"/>
  <c r="L239" i="36"/>
  <c r="L240" i="36"/>
  <c r="L241" i="36"/>
  <c r="L242" i="36"/>
  <c r="L243" i="36"/>
  <c r="L244" i="36"/>
  <c r="L245" i="36"/>
  <c r="L246" i="36"/>
  <c r="L247" i="36"/>
  <c r="L248" i="36"/>
  <c r="L249" i="36"/>
  <c r="L250" i="36"/>
  <c r="L251" i="36"/>
  <c r="L252" i="36"/>
  <c r="L253" i="36"/>
  <c r="L254" i="36"/>
  <c r="L255" i="36"/>
  <c r="L256" i="36"/>
  <c r="L257" i="36"/>
  <c r="L258" i="36"/>
  <c r="L259" i="36"/>
  <c r="L260" i="36"/>
  <c r="L261" i="36"/>
  <c r="L262" i="36"/>
  <c r="L263" i="36"/>
  <c r="L264" i="36"/>
  <c r="L265" i="36"/>
  <c r="L266" i="36"/>
  <c r="L267" i="36"/>
  <c r="L268" i="36"/>
  <c r="L269" i="36"/>
  <c r="L270" i="36"/>
  <c r="L271" i="36"/>
  <c r="L272" i="36"/>
  <c r="L273" i="36"/>
  <c r="L274" i="36"/>
  <c r="L275" i="36"/>
  <c r="L276" i="36"/>
  <c r="L277" i="36"/>
  <c r="L278" i="36"/>
  <c r="L279" i="36"/>
  <c r="L280" i="36"/>
  <c r="L281" i="36"/>
  <c r="L282" i="36"/>
  <c r="L283" i="36"/>
  <c r="L284" i="36"/>
  <c r="L285" i="36"/>
  <c r="L286" i="36"/>
  <c r="L287" i="36"/>
  <c r="L288" i="36"/>
  <c r="L289" i="36"/>
  <c r="L290" i="36"/>
  <c r="L291" i="36"/>
  <c r="L292" i="36"/>
  <c r="L293" i="36"/>
  <c r="L294" i="36"/>
  <c r="L295" i="36"/>
  <c r="L296" i="36"/>
  <c r="L297" i="36"/>
  <c r="L298" i="36"/>
  <c r="L299" i="36"/>
  <c r="L300" i="36"/>
  <c r="L301" i="36"/>
  <c r="L302" i="36"/>
  <c r="L303" i="36"/>
  <c r="L304" i="36"/>
  <c r="L305" i="36"/>
  <c r="L306" i="36"/>
  <c r="L307" i="36"/>
  <c r="L308" i="36"/>
  <c r="L309" i="36"/>
  <c r="L310" i="36"/>
  <c r="L311" i="36"/>
  <c r="L312" i="36"/>
  <c r="L313" i="36"/>
  <c r="L314" i="36"/>
  <c r="L315" i="36"/>
  <c r="L316" i="36"/>
  <c r="L317" i="36"/>
  <c r="L318" i="36"/>
  <c r="L319" i="36"/>
  <c r="L320" i="36"/>
  <c r="L321" i="36"/>
  <c r="L322" i="36"/>
  <c r="L323" i="36"/>
  <c r="L324" i="36"/>
  <c r="L325" i="36"/>
  <c r="L326" i="36"/>
  <c r="L327" i="36"/>
  <c r="L328" i="36"/>
  <c r="L329" i="36"/>
  <c r="L330" i="36"/>
  <c r="L331" i="36"/>
  <c r="L332" i="36"/>
  <c r="L333" i="36"/>
  <c r="L334" i="36"/>
  <c r="L335" i="36"/>
  <c r="L336" i="36"/>
  <c r="L337" i="36"/>
  <c r="L338" i="36"/>
  <c r="L339" i="36"/>
  <c r="L340" i="36"/>
  <c r="L341" i="36"/>
  <c r="L342" i="36"/>
  <c r="L343" i="36"/>
  <c r="L344" i="36"/>
  <c r="L345" i="36"/>
  <c r="L346" i="36"/>
  <c r="L347" i="36"/>
  <c r="L348" i="36"/>
  <c r="L349" i="36"/>
  <c r="L350" i="36"/>
  <c r="L351" i="36"/>
  <c r="L352" i="36"/>
  <c r="L353" i="36"/>
  <c r="L354" i="36"/>
  <c r="L355" i="36"/>
  <c r="L356" i="36"/>
  <c r="L357" i="36"/>
  <c r="L358" i="36"/>
  <c r="L359" i="36"/>
  <c r="L360" i="36"/>
  <c r="L361" i="36"/>
  <c r="L362" i="36"/>
  <c r="L363" i="36"/>
  <c r="L364" i="36"/>
  <c r="L365" i="36"/>
  <c r="L366" i="36"/>
  <c r="L367" i="36"/>
  <c r="L368" i="36"/>
  <c r="L369" i="36"/>
  <c r="L370" i="36"/>
  <c r="L371" i="36"/>
  <c r="L372" i="36"/>
  <c r="L373" i="36"/>
  <c r="L374" i="36"/>
  <c r="L375" i="36"/>
  <c r="L376" i="36"/>
  <c r="L377" i="36"/>
  <c r="L378" i="36"/>
  <c r="L379" i="36"/>
  <c r="L380" i="36"/>
  <c r="L381" i="36"/>
  <c r="L382" i="36"/>
  <c r="L383" i="36"/>
  <c r="L384" i="36"/>
  <c r="L385" i="36"/>
  <c r="L386" i="36"/>
  <c r="L387" i="36"/>
  <c r="L388" i="36"/>
  <c r="L389" i="36"/>
  <c r="L390" i="36"/>
  <c r="L391" i="36"/>
  <c r="L392" i="36"/>
  <c r="L393" i="36"/>
  <c r="L394" i="36"/>
  <c r="L395" i="36"/>
  <c r="L396" i="36"/>
  <c r="L397" i="36"/>
  <c r="L398" i="36"/>
  <c r="L399" i="36"/>
  <c r="L400" i="36"/>
  <c r="L401" i="36"/>
  <c r="L402" i="36"/>
  <c r="L403" i="36"/>
  <c r="L404" i="36"/>
  <c r="L405" i="36"/>
  <c r="L406" i="36"/>
  <c r="L407" i="36"/>
  <c r="L408" i="36"/>
  <c r="L409" i="36"/>
  <c r="L410" i="36"/>
  <c r="L411" i="36"/>
  <c r="L412" i="36"/>
  <c r="L413" i="36"/>
  <c r="L414" i="36"/>
  <c r="L415" i="36"/>
  <c r="L416" i="36"/>
  <c r="L417" i="36"/>
  <c r="L418" i="36"/>
  <c r="L419" i="36"/>
  <c r="L420" i="36"/>
  <c r="L421" i="36"/>
  <c r="L422" i="36"/>
  <c r="L423" i="36"/>
  <c r="L424" i="36"/>
  <c r="L425" i="36"/>
  <c r="L426" i="36"/>
  <c r="L427" i="36"/>
  <c r="L428" i="36"/>
  <c r="L429" i="36"/>
  <c r="L430" i="36"/>
  <c r="L431" i="36"/>
  <c r="L432" i="36"/>
  <c r="L433" i="36"/>
  <c r="L434" i="36"/>
  <c r="L435" i="36"/>
  <c r="L436" i="36"/>
  <c r="L437" i="36"/>
  <c r="L438" i="36"/>
  <c r="L439" i="36"/>
  <c r="L440" i="36"/>
  <c r="L441" i="36"/>
  <c r="L442" i="36"/>
  <c r="L443" i="36"/>
  <c r="L444" i="36"/>
  <c r="L445" i="36"/>
  <c r="L446" i="36"/>
  <c r="L447" i="36"/>
  <c r="L448" i="36"/>
  <c r="L449" i="36"/>
  <c r="L450" i="36"/>
  <c r="L451" i="36"/>
  <c r="L452" i="36"/>
  <c r="L453" i="36"/>
  <c r="L454" i="36"/>
  <c r="L455" i="36"/>
  <c r="L456" i="36"/>
  <c r="L457" i="36"/>
  <c r="L458" i="36"/>
  <c r="L459" i="36"/>
  <c r="L460" i="36"/>
  <c r="L461" i="36"/>
  <c r="L462" i="36"/>
  <c r="L463" i="36"/>
  <c r="L464" i="36"/>
  <c r="L465" i="36"/>
  <c r="L466" i="36"/>
  <c r="L467" i="36"/>
  <c r="L468" i="36"/>
  <c r="L469" i="36"/>
  <c r="L470" i="36"/>
  <c r="L471" i="36"/>
  <c r="L472" i="36"/>
  <c r="L473" i="36"/>
  <c r="L474" i="36"/>
  <c r="L475" i="36"/>
  <c r="L476" i="36"/>
  <c r="L477" i="36"/>
  <c r="L478" i="36"/>
  <c r="L479" i="36"/>
  <c r="L480" i="36"/>
  <c r="L481" i="36"/>
  <c r="L482" i="36"/>
  <c r="L483" i="36"/>
  <c r="L484" i="36"/>
  <c r="L485" i="36"/>
  <c r="L486" i="36"/>
  <c r="L487" i="36"/>
  <c r="L488" i="36"/>
  <c r="L489" i="36"/>
  <c r="L490" i="36"/>
  <c r="L491" i="36"/>
  <c r="L492" i="36"/>
  <c r="L493" i="36"/>
  <c r="L494" i="36"/>
  <c r="L495" i="36"/>
  <c r="L496" i="36"/>
  <c r="L497" i="36"/>
  <c r="L498" i="36"/>
  <c r="L499" i="36"/>
  <c r="L500" i="36"/>
  <c r="L501" i="36"/>
  <c r="L502" i="36"/>
  <c r="L503" i="36"/>
  <c r="L504" i="36"/>
  <c r="L505" i="36"/>
  <c r="L506" i="36"/>
  <c r="K9" i="36"/>
  <c r="K12" i="36"/>
  <c r="R12" i="36" s="1"/>
  <c r="K13" i="36"/>
  <c r="K14" i="36"/>
  <c r="K15" i="36"/>
  <c r="K16" i="36"/>
  <c r="K17" i="36"/>
  <c r="K18" i="36"/>
  <c r="K19" i="36"/>
  <c r="K20" i="36"/>
  <c r="K21" i="36"/>
  <c r="K22" i="36"/>
  <c r="K23" i="36"/>
  <c r="K24" i="36"/>
  <c r="K25" i="36"/>
  <c r="K26" i="36"/>
  <c r="K27" i="36"/>
  <c r="K28" i="36"/>
  <c r="K29" i="36"/>
  <c r="K30" i="36"/>
  <c r="K31" i="36"/>
  <c r="K32" i="36"/>
  <c r="K33" i="36"/>
  <c r="K34" i="36"/>
  <c r="K35" i="36"/>
  <c r="K36" i="36"/>
  <c r="K37" i="36"/>
  <c r="K38" i="36"/>
  <c r="K39" i="36"/>
  <c r="K40" i="36"/>
  <c r="K41" i="36"/>
  <c r="K42" i="36"/>
  <c r="K43" i="36"/>
  <c r="K44" i="36"/>
  <c r="K45" i="36"/>
  <c r="K46" i="36"/>
  <c r="K47" i="36"/>
  <c r="K48" i="36"/>
  <c r="K49" i="36"/>
  <c r="K50" i="36"/>
  <c r="K51" i="36"/>
  <c r="K52" i="36"/>
  <c r="K53" i="36"/>
  <c r="K54" i="36"/>
  <c r="K55" i="36"/>
  <c r="K56" i="36"/>
  <c r="K57" i="36"/>
  <c r="K58" i="36"/>
  <c r="K59" i="36"/>
  <c r="K60" i="36"/>
  <c r="K61" i="36"/>
  <c r="K62" i="36"/>
  <c r="K63" i="36"/>
  <c r="K64" i="36"/>
  <c r="K65" i="36"/>
  <c r="K66" i="36"/>
  <c r="K67" i="36"/>
  <c r="K68" i="36"/>
  <c r="K69" i="36"/>
  <c r="K70" i="36"/>
  <c r="K71" i="36"/>
  <c r="K72" i="36"/>
  <c r="K73" i="36"/>
  <c r="K74" i="36"/>
  <c r="K75" i="36"/>
  <c r="K76" i="36"/>
  <c r="K77" i="36"/>
  <c r="K78" i="36"/>
  <c r="K79" i="36"/>
  <c r="K80" i="36"/>
  <c r="K81" i="36"/>
  <c r="K82" i="36"/>
  <c r="K83" i="36"/>
  <c r="K84" i="36"/>
  <c r="K85" i="36"/>
  <c r="K86" i="36"/>
  <c r="K87" i="36"/>
  <c r="K88" i="36"/>
  <c r="K89" i="36"/>
  <c r="K90" i="36"/>
  <c r="K91" i="36"/>
  <c r="K92" i="36"/>
  <c r="K93" i="36"/>
  <c r="K94" i="36"/>
  <c r="K95" i="36"/>
  <c r="K96" i="36"/>
  <c r="K97" i="36"/>
  <c r="K98" i="36"/>
  <c r="K99" i="36"/>
  <c r="K100" i="36"/>
  <c r="K101" i="36"/>
  <c r="K102" i="36"/>
  <c r="K103" i="36"/>
  <c r="K104" i="36"/>
  <c r="K105" i="36"/>
  <c r="K106" i="36"/>
  <c r="K107" i="36"/>
  <c r="K108" i="36"/>
  <c r="K109" i="36"/>
  <c r="K110" i="36"/>
  <c r="K111" i="36"/>
  <c r="K112" i="36"/>
  <c r="K113" i="36"/>
  <c r="K114" i="36"/>
  <c r="K115" i="36"/>
  <c r="K116" i="36"/>
  <c r="K117" i="36"/>
  <c r="K118" i="36"/>
  <c r="K119" i="36"/>
  <c r="K120" i="36"/>
  <c r="K121" i="36"/>
  <c r="K122" i="36"/>
  <c r="K123" i="36"/>
  <c r="K124" i="36"/>
  <c r="K125" i="36"/>
  <c r="K126" i="36"/>
  <c r="K127" i="36"/>
  <c r="K128" i="36"/>
  <c r="K129" i="36"/>
  <c r="K130" i="36"/>
  <c r="K131" i="36"/>
  <c r="K132" i="36"/>
  <c r="K133" i="36"/>
  <c r="K134" i="36"/>
  <c r="K135" i="36"/>
  <c r="K136" i="36"/>
  <c r="K137" i="36"/>
  <c r="K138" i="36"/>
  <c r="K139" i="36"/>
  <c r="K140" i="36"/>
  <c r="K141" i="36"/>
  <c r="K142" i="36"/>
  <c r="K143" i="36"/>
  <c r="K144" i="36"/>
  <c r="K145" i="36"/>
  <c r="K146" i="36"/>
  <c r="K147" i="36"/>
  <c r="K148" i="36"/>
  <c r="K149" i="36"/>
  <c r="K150" i="36"/>
  <c r="K151" i="36"/>
  <c r="K152" i="36"/>
  <c r="K153" i="36"/>
  <c r="K154" i="36"/>
  <c r="K155" i="36"/>
  <c r="K156" i="36"/>
  <c r="K157" i="36"/>
  <c r="K158" i="36"/>
  <c r="K159" i="36"/>
  <c r="K160" i="36"/>
  <c r="K161" i="36"/>
  <c r="K162" i="36"/>
  <c r="K163" i="36"/>
  <c r="K164" i="36"/>
  <c r="K165" i="36"/>
  <c r="K166" i="36"/>
  <c r="K167" i="36"/>
  <c r="K168" i="36"/>
  <c r="K169" i="36"/>
  <c r="K170" i="36"/>
  <c r="K171" i="36"/>
  <c r="K172" i="36"/>
  <c r="K173" i="36"/>
  <c r="K174" i="36"/>
  <c r="K175" i="36"/>
  <c r="K176" i="36"/>
  <c r="K177" i="36"/>
  <c r="K178" i="36"/>
  <c r="K179" i="36"/>
  <c r="K180" i="36"/>
  <c r="K181" i="36"/>
  <c r="K182" i="36"/>
  <c r="K183" i="36"/>
  <c r="K184" i="36"/>
  <c r="K185" i="36"/>
  <c r="K186" i="36"/>
  <c r="K187" i="36"/>
  <c r="K188" i="36"/>
  <c r="K189" i="36"/>
  <c r="K190" i="36"/>
  <c r="K191" i="36"/>
  <c r="K192" i="36"/>
  <c r="K193" i="36"/>
  <c r="K194" i="36"/>
  <c r="K195" i="36"/>
  <c r="K196" i="36"/>
  <c r="K197" i="36"/>
  <c r="K198" i="36"/>
  <c r="K199" i="36"/>
  <c r="K200" i="36"/>
  <c r="K201" i="36"/>
  <c r="K202" i="36"/>
  <c r="K203" i="36"/>
  <c r="K204" i="36"/>
  <c r="K205" i="36"/>
  <c r="K206" i="36"/>
  <c r="K207" i="36"/>
  <c r="K208" i="36"/>
  <c r="K209" i="36"/>
  <c r="K210" i="36"/>
  <c r="K211" i="36"/>
  <c r="K212" i="36"/>
  <c r="K213" i="36"/>
  <c r="K214" i="36"/>
  <c r="K215" i="36"/>
  <c r="K216" i="36"/>
  <c r="K217" i="36"/>
  <c r="K218" i="36"/>
  <c r="K219" i="36"/>
  <c r="K220" i="36"/>
  <c r="K221" i="36"/>
  <c r="K222" i="36"/>
  <c r="K223" i="36"/>
  <c r="K224" i="36"/>
  <c r="K225" i="36"/>
  <c r="K226" i="36"/>
  <c r="K227" i="36"/>
  <c r="K228" i="36"/>
  <c r="K229" i="36"/>
  <c r="K230" i="36"/>
  <c r="K231" i="36"/>
  <c r="K232" i="36"/>
  <c r="K233" i="36"/>
  <c r="K234" i="36"/>
  <c r="K235" i="36"/>
  <c r="K236" i="36"/>
  <c r="K237" i="36"/>
  <c r="K238" i="36"/>
  <c r="K239" i="36"/>
  <c r="K240" i="36"/>
  <c r="K241" i="36"/>
  <c r="K242" i="36"/>
  <c r="K243" i="36"/>
  <c r="K244" i="36"/>
  <c r="K245" i="36"/>
  <c r="K246" i="36"/>
  <c r="K247" i="36"/>
  <c r="K248" i="36"/>
  <c r="K249" i="36"/>
  <c r="K250" i="36"/>
  <c r="K251" i="36"/>
  <c r="K252" i="36"/>
  <c r="K253" i="36"/>
  <c r="K254" i="36"/>
  <c r="K255" i="36"/>
  <c r="K256" i="36"/>
  <c r="K257" i="36"/>
  <c r="K258" i="36"/>
  <c r="K259" i="36"/>
  <c r="K260" i="36"/>
  <c r="K261" i="36"/>
  <c r="K262" i="36"/>
  <c r="K263" i="36"/>
  <c r="K264" i="36"/>
  <c r="K265" i="36"/>
  <c r="K266" i="36"/>
  <c r="K267" i="36"/>
  <c r="K268" i="36"/>
  <c r="K269" i="36"/>
  <c r="K270" i="36"/>
  <c r="K271" i="36"/>
  <c r="K272" i="36"/>
  <c r="K273" i="36"/>
  <c r="K274" i="36"/>
  <c r="K275" i="36"/>
  <c r="K276" i="36"/>
  <c r="K277" i="36"/>
  <c r="K278" i="36"/>
  <c r="K279" i="36"/>
  <c r="K280" i="36"/>
  <c r="K281" i="36"/>
  <c r="K282" i="36"/>
  <c r="K283" i="36"/>
  <c r="K284" i="36"/>
  <c r="K285" i="36"/>
  <c r="K286" i="36"/>
  <c r="K287" i="36"/>
  <c r="K288" i="36"/>
  <c r="K289" i="36"/>
  <c r="K290" i="36"/>
  <c r="K291" i="36"/>
  <c r="K292" i="36"/>
  <c r="K293" i="36"/>
  <c r="K294" i="36"/>
  <c r="K295" i="36"/>
  <c r="K296" i="36"/>
  <c r="K297" i="36"/>
  <c r="K298" i="36"/>
  <c r="K299" i="36"/>
  <c r="K300" i="36"/>
  <c r="K301" i="36"/>
  <c r="K302" i="36"/>
  <c r="K303" i="36"/>
  <c r="K304" i="36"/>
  <c r="K305" i="36"/>
  <c r="K306" i="36"/>
  <c r="K307" i="36"/>
  <c r="K308" i="36"/>
  <c r="K309" i="36"/>
  <c r="K310" i="36"/>
  <c r="K311" i="36"/>
  <c r="K312" i="36"/>
  <c r="K313" i="36"/>
  <c r="K314" i="36"/>
  <c r="K315" i="36"/>
  <c r="K316" i="36"/>
  <c r="K317" i="36"/>
  <c r="K318" i="36"/>
  <c r="K319" i="36"/>
  <c r="K320" i="36"/>
  <c r="K321" i="36"/>
  <c r="K322" i="36"/>
  <c r="K323" i="36"/>
  <c r="K324" i="36"/>
  <c r="K325" i="36"/>
  <c r="K326" i="36"/>
  <c r="K327" i="36"/>
  <c r="K328" i="36"/>
  <c r="K329" i="36"/>
  <c r="K330" i="36"/>
  <c r="K331" i="36"/>
  <c r="K332" i="36"/>
  <c r="K333" i="36"/>
  <c r="K334" i="36"/>
  <c r="K335" i="36"/>
  <c r="K336" i="36"/>
  <c r="K337" i="36"/>
  <c r="K338" i="36"/>
  <c r="K339" i="36"/>
  <c r="K340" i="36"/>
  <c r="K341" i="36"/>
  <c r="K342" i="36"/>
  <c r="K343" i="36"/>
  <c r="K344" i="36"/>
  <c r="K345" i="36"/>
  <c r="K346" i="36"/>
  <c r="K347" i="36"/>
  <c r="K348" i="36"/>
  <c r="K349" i="36"/>
  <c r="K350" i="36"/>
  <c r="K351" i="36"/>
  <c r="K352" i="36"/>
  <c r="K353" i="36"/>
  <c r="K354" i="36"/>
  <c r="K355" i="36"/>
  <c r="K356" i="36"/>
  <c r="K357" i="36"/>
  <c r="K358" i="36"/>
  <c r="K359" i="36"/>
  <c r="K360" i="36"/>
  <c r="K361" i="36"/>
  <c r="K362" i="36"/>
  <c r="K363" i="36"/>
  <c r="K364" i="36"/>
  <c r="K365" i="36"/>
  <c r="K366" i="36"/>
  <c r="K367" i="36"/>
  <c r="K368" i="36"/>
  <c r="K369" i="36"/>
  <c r="K370" i="36"/>
  <c r="K371" i="36"/>
  <c r="K372" i="36"/>
  <c r="K373" i="36"/>
  <c r="K374" i="36"/>
  <c r="K375" i="36"/>
  <c r="K376" i="36"/>
  <c r="K377" i="36"/>
  <c r="K378" i="36"/>
  <c r="K379" i="36"/>
  <c r="K380" i="36"/>
  <c r="K381" i="36"/>
  <c r="K382" i="36"/>
  <c r="K383" i="36"/>
  <c r="K384" i="36"/>
  <c r="K385" i="36"/>
  <c r="K386" i="36"/>
  <c r="K387" i="36"/>
  <c r="K388" i="36"/>
  <c r="K389" i="36"/>
  <c r="K390" i="36"/>
  <c r="K391" i="36"/>
  <c r="K392" i="36"/>
  <c r="K393" i="36"/>
  <c r="K394" i="36"/>
  <c r="K395" i="36"/>
  <c r="K396" i="36"/>
  <c r="K397" i="36"/>
  <c r="K398" i="36"/>
  <c r="K399" i="36"/>
  <c r="K400" i="36"/>
  <c r="K401" i="36"/>
  <c r="K402" i="36"/>
  <c r="K403" i="36"/>
  <c r="K404" i="36"/>
  <c r="K405" i="36"/>
  <c r="K406" i="36"/>
  <c r="K407" i="36"/>
  <c r="K408" i="36"/>
  <c r="K409" i="36"/>
  <c r="K410" i="36"/>
  <c r="K411" i="36"/>
  <c r="K412" i="36"/>
  <c r="K413" i="36"/>
  <c r="K414" i="36"/>
  <c r="K415" i="36"/>
  <c r="K416" i="36"/>
  <c r="K417" i="36"/>
  <c r="K418" i="36"/>
  <c r="K419" i="36"/>
  <c r="K420" i="36"/>
  <c r="K421" i="36"/>
  <c r="K422" i="36"/>
  <c r="K423" i="36"/>
  <c r="K424" i="36"/>
  <c r="K425" i="36"/>
  <c r="K426" i="36"/>
  <c r="K427" i="36"/>
  <c r="K428" i="36"/>
  <c r="K429" i="36"/>
  <c r="K430" i="36"/>
  <c r="K431" i="36"/>
  <c r="K432" i="36"/>
  <c r="K433" i="36"/>
  <c r="K434" i="36"/>
  <c r="K435" i="36"/>
  <c r="K436" i="36"/>
  <c r="K437" i="36"/>
  <c r="K438" i="36"/>
  <c r="K439" i="36"/>
  <c r="K440" i="36"/>
  <c r="K441" i="36"/>
  <c r="K442" i="36"/>
  <c r="K443" i="36"/>
  <c r="K444" i="36"/>
  <c r="K445" i="36"/>
  <c r="K446" i="36"/>
  <c r="K447" i="36"/>
  <c r="K448" i="36"/>
  <c r="K449" i="36"/>
  <c r="K450" i="36"/>
  <c r="K451" i="36"/>
  <c r="K452" i="36"/>
  <c r="K453" i="36"/>
  <c r="K454" i="36"/>
  <c r="K455" i="36"/>
  <c r="K456" i="36"/>
  <c r="K457" i="36"/>
  <c r="K458" i="36"/>
  <c r="K459" i="36"/>
  <c r="K460" i="36"/>
  <c r="K461" i="36"/>
  <c r="K462" i="36"/>
  <c r="K463" i="36"/>
  <c r="K464" i="36"/>
  <c r="K465" i="36"/>
  <c r="K466" i="36"/>
  <c r="K467" i="36"/>
  <c r="K468" i="36"/>
  <c r="K469" i="36"/>
  <c r="K470" i="36"/>
  <c r="K471" i="36"/>
  <c r="K472" i="36"/>
  <c r="K473" i="36"/>
  <c r="K474" i="36"/>
  <c r="K475" i="36"/>
  <c r="K476" i="36"/>
  <c r="K477" i="36"/>
  <c r="K478" i="36"/>
  <c r="K479" i="36"/>
  <c r="K480" i="36"/>
  <c r="K481" i="36"/>
  <c r="K482" i="36"/>
  <c r="K483" i="36"/>
  <c r="K484" i="36"/>
  <c r="K485" i="36"/>
  <c r="K486" i="36"/>
  <c r="K487" i="36"/>
  <c r="K488" i="36"/>
  <c r="K489" i="36"/>
  <c r="K490" i="36"/>
  <c r="K491" i="36"/>
  <c r="K492" i="36"/>
  <c r="K493" i="36"/>
  <c r="K494" i="36"/>
  <c r="K495" i="36"/>
  <c r="K496" i="36"/>
  <c r="K497" i="36"/>
  <c r="K498" i="36"/>
  <c r="K499" i="36"/>
  <c r="K500" i="36"/>
  <c r="K501" i="36"/>
  <c r="K502" i="36"/>
  <c r="K503" i="36"/>
  <c r="K504" i="36"/>
  <c r="K505" i="36"/>
  <c r="K506" i="36"/>
  <c r="H8" i="36"/>
  <c r="L8" i="36" s="1"/>
  <c r="H9" i="36"/>
  <c r="L9" i="36" s="1"/>
  <c r="H10" i="36"/>
  <c r="L10" i="36" s="1"/>
  <c r="H11" i="36"/>
  <c r="L11" i="36" s="1"/>
  <c r="H12" i="36"/>
  <c r="H13" i="36"/>
  <c r="H14" i="36"/>
  <c r="H15" i="36"/>
  <c r="H16" i="36"/>
  <c r="H17" i="36"/>
  <c r="H18" i="36"/>
  <c r="H19" i="36"/>
  <c r="H20" i="36"/>
  <c r="H21" i="36"/>
  <c r="H22" i="36"/>
  <c r="H23" i="36"/>
  <c r="H24" i="36"/>
  <c r="H25" i="36"/>
  <c r="H26" i="36"/>
  <c r="H27" i="36"/>
  <c r="H28" i="36"/>
  <c r="H29" i="36"/>
  <c r="H30" i="36"/>
  <c r="H31" i="36"/>
  <c r="H32" i="36"/>
  <c r="H33" i="36"/>
  <c r="H34" i="36"/>
  <c r="H35" i="36"/>
  <c r="H36" i="36"/>
  <c r="H37" i="36"/>
  <c r="H38" i="36"/>
  <c r="H39" i="36"/>
  <c r="H40" i="36"/>
  <c r="H41" i="36"/>
  <c r="H42" i="36"/>
  <c r="H43" i="36"/>
  <c r="H44" i="36"/>
  <c r="H45" i="36"/>
  <c r="H46" i="36"/>
  <c r="H47" i="36"/>
  <c r="H48" i="36"/>
  <c r="H49" i="36"/>
  <c r="H50" i="36"/>
  <c r="H51" i="36"/>
  <c r="H52" i="36"/>
  <c r="H53" i="36"/>
  <c r="H54" i="36"/>
  <c r="H55" i="36"/>
  <c r="H56" i="36"/>
  <c r="H57" i="36"/>
  <c r="H58" i="36"/>
  <c r="H59" i="36"/>
  <c r="H60" i="36"/>
  <c r="H61" i="36"/>
  <c r="H62" i="36"/>
  <c r="H63" i="36"/>
  <c r="H64" i="36"/>
  <c r="H65" i="36"/>
  <c r="H66" i="36"/>
  <c r="H67" i="36"/>
  <c r="H68" i="36"/>
  <c r="H69" i="36"/>
  <c r="H70" i="36"/>
  <c r="H71" i="36"/>
  <c r="H72" i="36"/>
  <c r="H73" i="36"/>
  <c r="H74" i="36"/>
  <c r="H75" i="36"/>
  <c r="H76" i="36"/>
  <c r="H77" i="36"/>
  <c r="H78" i="36"/>
  <c r="H79" i="36"/>
  <c r="H80" i="36"/>
  <c r="H81" i="36"/>
  <c r="H82" i="36"/>
  <c r="H83" i="36"/>
  <c r="H84" i="36"/>
  <c r="H85" i="36"/>
  <c r="H86" i="36"/>
  <c r="H87" i="36"/>
  <c r="H88" i="36"/>
  <c r="H89" i="36"/>
  <c r="H90" i="36"/>
  <c r="H91" i="36"/>
  <c r="H92" i="36"/>
  <c r="H93" i="36"/>
  <c r="H94" i="36"/>
  <c r="H95" i="36"/>
  <c r="H96" i="36"/>
  <c r="H97" i="36"/>
  <c r="H98" i="36"/>
  <c r="H99" i="36"/>
  <c r="H100" i="36"/>
  <c r="H101" i="36"/>
  <c r="H102" i="36"/>
  <c r="H103" i="36"/>
  <c r="H104" i="36"/>
  <c r="H105" i="36"/>
  <c r="H106" i="36"/>
  <c r="H107" i="36"/>
  <c r="H108" i="36"/>
  <c r="H109" i="36"/>
  <c r="H110" i="36"/>
  <c r="H111" i="36"/>
  <c r="H112" i="36"/>
  <c r="H113" i="36"/>
  <c r="H114" i="36"/>
  <c r="H115" i="36"/>
  <c r="H116" i="36"/>
  <c r="H117" i="36"/>
  <c r="H118" i="36"/>
  <c r="H119" i="36"/>
  <c r="H120" i="36"/>
  <c r="H121" i="36"/>
  <c r="H122" i="36"/>
  <c r="H123" i="36"/>
  <c r="H124" i="36"/>
  <c r="H125" i="36"/>
  <c r="H126" i="36"/>
  <c r="H127" i="36"/>
  <c r="H128" i="36"/>
  <c r="H129" i="36"/>
  <c r="H130" i="36"/>
  <c r="H131" i="36"/>
  <c r="H132" i="36"/>
  <c r="H133" i="36"/>
  <c r="H134" i="36"/>
  <c r="H135" i="36"/>
  <c r="H136" i="36"/>
  <c r="H137" i="36"/>
  <c r="H138" i="36"/>
  <c r="H139" i="36"/>
  <c r="H140" i="36"/>
  <c r="H141" i="36"/>
  <c r="H142" i="36"/>
  <c r="H143" i="36"/>
  <c r="H144" i="36"/>
  <c r="H145" i="36"/>
  <c r="H146" i="36"/>
  <c r="H147" i="36"/>
  <c r="H148" i="36"/>
  <c r="H149" i="36"/>
  <c r="H150" i="36"/>
  <c r="H151" i="36"/>
  <c r="H152" i="36"/>
  <c r="H153" i="36"/>
  <c r="H154" i="36"/>
  <c r="H155" i="36"/>
  <c r="H156" i="36"/>
  <c r="H157" i="36"/>
  <c r="H158" i="36"/>
  <c r="H159" i="36"/>
  <c r="H160" i="36"/>
  <c r="H161" i="36"/>
  <c r="H162" i="36"/>
  <c r="H163" i="36"/>
  <c r="H164" i="36"/>
  <c r="H165" i="36"/>
  <c r="H166" i="36"/>
  <c r="H167" i="36"/>
  <c r="H168" i="36"/>
  <c r="H169" i="36"/>
  <c r="H170" i="36"/>
  <c r="H171" i="36"/>
  <c r="H172" i="36"/>
  <c r="H173" i="36"/>
  <c r="H174" i="36"/>
  <c r="H175" i="36"/>
  <c r="H176" i="36"/>
  <c r="H177" i="36"/>
  <c r="H178" i="36"/>
  <c r="H179" i="36"/>
  <c r="H180" i="36"/>
  <c r="H181" i="36"/>
  <c r="H182" i="36"/>
  <c r="H183" i="36"/>
  <c r="H184" i="36"/>
  <c r="H185" i="36"/>
  <c r="H186" i="36"/>
  <c r="H187" i="36"/>
  <c r="H188" i="36"/>
  <c r="H189" i="36"/>
  <c r="H190" i="36"/>
  <c r="H191" i="36"/>
  <c r="H192" i="36"/>
  <c r="H193" i="36"/>
  <c r="H194" i="36"/>
  <c r="H195" i="36"/>
  <c r="H196" i="36"/>
  <c r="H197" i="36"/>
  <c r="H198" i="36"/>
  <c r="H199" i="36"/>
  <c r="H200" i="36"/>
  <c r="H201" i="36"/>
  <c r="H202" i="36"/>
  <c r="H203" i="36"/>
  <c r="H204" i="36"/>
  <c r="H205" i="36"/>
  <c r="H206" i="36"/>
  <c r="H207" i="36"/>
  <c r="H208" i="36"/>
  <c r="H209" i="36"/>
  <c r="H210" i="36"/>
  <c r="H211" i="36"/>
  <c r="H212" i="36"/>
  <c r="H213" i="36"/>
  <c r="H214" i="36"/>
  <c r="H215" i="36"/>
  <c r="H216" i="36"/>
  <c r="H217" i="36"/>
  <c r="H218" i="36"/>
  <c r="H219" i="36"/>
  <c r="H220" i="36"/>
  <c r="H221" i="36"/>
  <c r="H222" i="36"/>
  <c r="H223" i="36"/>
  <c r="H224" i="36"/>
  <c r="H225" i="36"/>
  <c r="H226" i="36"/>
  <c r="H227" i="36"/>
  <c r="H228" i="36"/>
  <c r="H229" i="36"/>
  <c r="H230" i="36"/>
  <c r="H231" i="36"/>
  <c r="H232" i="36"/>
  <c r="H233" i="36"/>
  <c r="H234" i="36"/>
  <c r="H235" i="36"/>
  <c r="H236" i="36"/>
  <c r="H237" i="36"/>
  <c r="H238" i="36"/>
  <c r="H239" i="36"/>
  <c r="H240" i="36"/>
  <c r="H241" i="36"/>
  <c r="H242" i="36"/>
  <c r="H243" i="36"/>
  <c r="H244" i="36"/>
  <c r="H245" i="36"/>
  <c r="H246" i="36"/>
  <c r="H247" i="36"/>
  <c r="H248" i="36"/>
  <c r="H249" i="36"/>
  <c r="H250" i="36"/>
  <c r="H251" i="36"/>
  <c r="H252" i="36"/>
  <c r="H253" i="36"/>
  <c r="H254" i="36"/>
  <c r="H255" i="36"/>
  <c r="H256" i="36"/>
  <c r="H257" i="36"/>
  <c r="H258" i="36"/>
  <c r="H259" i="36"/>
  <c r="H260" i="36"/>
  <c r="H261" i="36"/>
  <c r="H262" i="36"/>
  <c r="H263" i="36"/>
  <c r="H264" i="36"/>
  <c r="H265" i="36"/>
  <c r="H266" i="36"/>
  <c r="H267" i="36"/>
  <c r="H268" i="36"/>
  <c r="H269" i="36"/>
  <c r="H270" i="36"/>
  <c r="H271" i="36"/>
  <c r="H272" i="36"/>
  <c r="H273" i="36"/>
  <c r="H274" i="36"/>
  <c r="H275" i="36"/>
  <c r="H276" i="36"/>
  <c r="H277" i="36"/>
  <c r="H278" i="36"/>
  <c r="H279" i="36"/>
  <c r="H280" i="36"/>
  <c r="H281" i="36"/>
  <c r="H282" i="36"/>
  <c r="H283" i="36"/>
  <c r="H284" i="36"/>
  <c r="H285" i="36"/>
  <c r="H286" i="36"/>
  <c r="H287" i="36"/>
  <c r="H288" i="36"/>
  <c r="H289" i="36"/>
  <c r="H290" i="36"/>
  <c r="H291" i="36"/>
  <c r="H292" i="36"/>
  <c r="H293" i="36"/>
  <c r="H294" i="36"/>
  <c r="H295" i="36"/>
  <c r="H296" i="36"/>
  <c r="H297" i="36"/>
  <c r="H298" i="36"/>
  <c r="H299" i="36"/>
  <c r="H300" i="36"/>
  <c r="H301" i="36"/>
  <c r="H302" i="36"/>
  <c r="H303" i="36"/>
  <c r="H304" i="36"/>
  <c r="H305" i="36"/>
  <c r="H306" i="36"/>
  <c r="H307" i="36"/>
  <c r="H308" i="36"/>
  <c r="H309" i="36"/>
  <c r="H310" i="36"/>
  <c r="H311" i="36"/>
  <c r="H312" i="36"/>
  <c r="H313" i="36"/>
  <c r="H314" i="36"/>
  <c r="H315" i="36"/>
  <c r="H316" i="36"/>
  <c r="H317" i="36"/>
  <c r="H318" i="36"/>
  <c r="H319" i="36"/>
  <c r="H320" i="36"/>
  <c r="H321" i="36"/>
  <c r="H322" i="36"/>
  <c r="H323" i="36"/>
  <c r="H324" i="36"/>
  <c r="H325" i="36"/>
  <c r="H326" i="36"/>
  <c r="H327" i="36"/>
  <c r="H328" i="36"/>
  <c r="H329" i="36"/>
  <c r="H330" i="36"/>
  <c r="H331" i="36"/>
  <c r="H332" i="36"/>
  <c r="H333" i="36"/>
  <c r="H334" i="36"/>
  <c r="H335" i="36"/>
  <c r="H336" i="36"/>
  <c r="H337" i="36"/>
  <c r="H338" i="36"/>
  <c r="H339" i="36"/>
  <c r="H340" i="36"/>
  <c r="H341" i="36"/>
  <c r="H342" i="36"/>
  <c r="H343" i="36"/>
  <c r="H344" i="36"/>
  <c r="H345" i="36"/>
  <c r="H346" i="36"/>
  <c r="H347" i="36"/>
  <c r="H348" i="36"/>
  <c r="H349" i="36"/>
  <c r="H350" i="36"/>
  <c r="H351" i="36"/>
  <c r="H352" i="36"/>
  <c r="H353" i="36"/>
  <c r="H354" i="36"/>
  <c r="H355" i="36"/>
  <c r="H356" i="36"/>
  <c r="H357" i="36"/>
  <c r="H358" i="36"/>
  <c r="H359" i="36"/>
  <c r="H360" i="36"/>
  <c r="H361" i="36"/>
  <c r="H362" i="36"/>
  <c r="H363" i="36"/>
  <c r="H364" i="36"/>
  <c r="H365" i="36"/>
  <c r="H366" i="36"/>
  <c r="H367" i="36"/>
  <c r="H368" i="36"/>
  <c r="H369" i="36"/>
  <c r="H370" i="36"/>
  <c r="H371" i="36"/>
  <c r="H372" i="36"/>
  <c r="H373" i="36"/>
  <c r="H374" i="36"/>
  <c r="H375" i="36"/>
  <c r="H376" i="36"/>
  <c r="H377" i="36"/>
  <c r="H378" i="36"/>
  <c r="H379" i="36"/>
  <c r="H380" i="36"/>
  <c r="H381" i="36"/>
  <c r="H382" i="36"/>
  <c r="H383" i="36"/>
  <c r="H384" i="36"/>
  <c r="H385" i="36"/>
  <c r="H386" i="36"/>
  <c r="H387" i="36"/>
  <c r="H388" i="36"/>
  <c r="H389" i="36"/>
  <c r="H390" i="36"/>
  <c r="H391" i="36"/>
  <c r="H392" i="36"/>
  <c r="H393" i="36"/>
  <c r="H394" i="36"/>
  <c r="H395" i="36"/>
  <c r="H396" i="36"/>
  <c r="H397" i="36"/>
  <c r="H398" i="36"/>
  <c r="H399" i="36"/>
  <c r="H400" i="36"/>
  <c r="H401" i="36"/>
  <c r="H402" i="36"/>
  <c r="H403" i="36"/>
  <c r="H404" i="36"/>
  <c r="H405" i="36"/>
  <c r="H406" i="36"/>
  <c r="H407" i="36"/>
  <c r="H408" i="36"/>
  <c r="H409" i="36"/>
  <c r="H410" i="36"/>
  <c r="H411" i="36"/>
  <c r="H412" i="36"/>
  <c r="H413" i="36"/>
  <c r="H414" i="36"/>
  <c r="H415" i="36"/>
  <c r="H416" i="36"/>
  <c r="H417" i="36"/>
  <c r="H418" i="36"/>
  <c r="H419" i="36"/>
  <c r="H420" i="36"/>
  <c r="H421" i="36"/>
  <c r="H422" i="36"/>
  <c r="H423" i="36"/>
  <c r="H424" i="36"/>
  <c r="H425" i="36"/>
  <c r="H426" i="36"/>
  <c r="H427" i="36"/>
  <c r="H428" i="36"/>
  <c r="H429" i="36"/>
  <c r="H430" i="36"/>
  <c r="H431" i="36"/>
  <c r="H432" i="36"/>
  <c r="H433" i="36"/>
  <c r="H434" i="36"/>
  <c r="H435" i="36"/>
  <c r="H436" i="36"/>
  <c r="H437" i="36"/>
  <c r="H438" i="36"/>
  <c r="H439" i="36"/>
  <c r="H440" i="36"/>
  <c r="H441" i="36"/>
  <c r="H442" i="36"/>
  <c r="H443" i="36"/>
  <c r="H444" i="36"/>
  <c r="H445" i="36"/>
  <c r="H446" i="36"/>
  <c r="H447" i="36"/>
  <c r="H448" i="36"/>
  <c r="H449" i="36"/>
  <c r="H450" i="36"/>
  <c r="H451" i="36"/>
  <c r="H452" i="36"/>
  <c r="H453" i="36"/>
  <c r="H454" i="36"/>
  <c r="H455" i="36"/>
  <c r="H456" i="36"/>
  <c r="H457" i="36"/>
  <c r="H458" i="36"/>
  <c r="H459" i="36"/>
  <c r="H460" i="36"/>
  <c r="H461" i="36"/>
  <c r="H462" i="36"/>
  <c r="H463" i="36"/>
  <c r="H464" i="36"/>
  <c r="H465" i="36"/>
  <c r="H466" i="36"/>
  <c r="H467" i="36"/>
  <c r="H468" i="36"/>
  <c r="H469" i="36"/>
  <c r="H470" i="36"/>
  <c r="H471" i="36"/>
  <c r="H472" i="36"/>
  <c r="H473" i="36"/>
  <c r="H474" i="36"/>
  <c r="H475" i="36"/>
  <c r="H476" i="36"/>
  <c r="H477" i="36"/>
  <c r="H478" i="36"/>
  <c r="H479" i="36"/>
  <c r="H480" i="36"/>
  <c r="H481" i="36"/>
  <c r="H482" i="36"/>
  <c r="H483" i="36"/>
  <c r="H484" i="36"/>
  <c r="H485" i="36"/>
  <c r="H486" i="36"/>
  <c r="H487" i="36"/>
  <c r="H488" i="36"/>
  <c r="H489" i="36"/>
  <c r="H490" i="36"/>
  <c r="H491" i="36"/>
  <c r="H492" i="36"/>
  <c r="H493" i="36"/>
  <c r="H494" i="36"/>
  <c r="H495" i="36"/>
  <c r="H496" i="36"/>
  <c r="H497" i="36"/>
  <c r="H498" i="36"/>
  <c r="H499" i="36"/>
  <c r="H500" i="36"/>
  <c r="H501" i="36"/>
  <c r="H502" i="36"/>
  <c r="H503" i="36"/>
  <c r="H504" i="36"/>
  <c r="H505" i="36"/>
  <c r="H506" i="36"/>
  <c r="G8" i="36"/>
  <c r="K8" i="36" s="1"/>
  <c r="G9" i="36"/>
  <c r="G10" i="36"/>
  <c r="K10" i="36" s="1"/>
  <c r="G11" i="36"/>
  <c r="K11" i="36" s="1"/>
  <c r="G12" i="36"/>
  <c r="G13" i="36"/>
  <c r="G14" i="36"/>
  <c r="G15" i="36"/>
  <c r="G16" i="36"/>
  <c r="G17" i="36"/>
  <c r="G18" i="36"/>
  <c r="G19" i="36"/>
  <c r="G20" i="36"/>
  <c r="G21" i="36"/>
  <c r="G22" i="36"/>
  <c r="G23" i="36"/>
  <c r="G24" i="36"/>
  <c r="G25" i="36"/>
  <c r="G26" i="36"/>
  <c r="G27" i="36"/>
  <c r="G28" i="36"/>
  <c r="G29" i="36"/>
  <c r="G30" i="36"/>
  <c r="G31" i="36"/>
  <c r="G32" i="36"/>
  <c r="G33" i="36"/>
  <c r="G34" i="36"/>
  <c r="G35" i="36"/>
  <c r="G36" i="36"/>
  <c r="G37" i="36"/>
  <c r="G38" i="36"/>
  <c r="G39" i="36"/>
  <c r="G40" i="36"/>
  <c r="G41" i="36"/>
  <c r="G42" i="36"/>
  <c r="G43" i="36"/>
  <c r="G44" i="36"/>
  <c r="G45" i="36"/>
  <c r="G46" i="36"/>
  <c r="G47" i="36"/>
  <c r="G48" i="36"/>
  <c r="G49" i="36"/>
  <c r="G50" i="36"/>
  <c r="G51" i="36"/>
  <c r="G52" i="36"/>
  <c r="G53" i="36"/>
  <c r="G54" i="36"/>
  <c r="G55" i="36"/>
  <c r="G56" i="36"/>
  <c r="G57" i="36"/>
  <c r="G58" i="36"/>
  <c r="G59" i="36"/>
  <c r="G60" i="36"/>
  <c r="G61" i="36"/>
  <c r="G62" i="36"/>
  <c r="G63" i="36"/>
  <c r="G64" i="36"/>
  <c r="G65" i="36"/>
  <c r="G66" i="36"/>
  <c r="G67" i="36"/>
  <c r="G68" i="36"/>
  <c r="G69" i="36"/>
  <c r="G70" i="36"/>
  <c r="G71" i="36"/>
  <c r="G72" i="36"/>
  <c r="G73" i="36"/>
  <c r="G74" i="36"/>
  <c r="G75" i="36"/>
  <c r="G76" i="36"/>
  <c r="G77" i="36"/>
  <c r="G78" i="36"/>
  <c r="G79" i="36"/>
  <c r="G80" i="36"/>
  <c r="G81" i="36"/>
  <c r="G82" i="36"/>
  <c r="G83" i="36"/>
  <c r="G84" i="36"/>
  <c r="G85" i="36"/>
  <c r="G86" i="36"/>
  <c r="G87" i="36"/>
  <c r="G88" i="36"/>
  <c r="G89" i="36"/>
  <c r="G90" i="36"/>
  <c r="G91" i="36"/>
  <c r="G92" i="36"/>
  <c r="G93" i="36"/>
  <c r="G94" i="36"/>
  <c r="G95" i="36"/>
  <c r="G96" i="36"/>
  <c r="G97" i="36"/>
  <c r="G98" i="36"/>
  <c r="G99" i="36"/>
  <c r="G100" i="36"/>
  <c r="G101" i="36"/>
  <c r="G102" i="36"/>
  <c r="G103" i="36"/>
  <c r="G104" i="36"/>
  <c r="G105" i="36"/>
  <c r="G106" i="36"/>
  <c r="G107" i="36"/>
  <c r="G108" i="36"/>
  <c r="G109" i="36"/>
  <c r="G110" i="36"/>
  <c r="G111" i="36"/>
  <c r="G112" i="36"/>
  <c r="G113" i="36"/>
  <c r="G114" i="36"/>
  <c r="G115" i="36"/>
  <c r="G116" i="36"/>
  <c r="G117" i="36"/>
  <c r="G118" i="36"/>
  <c r="G119" i="36"/>
  <c r="G120" i="36"/>
  <c r="G121" i="36"/>
  <c r="G122" i="36"/>
  <c r="G123" i="36"/>
  <c r="G124" i="36"/>
  <c r="G125" i="36"/>
  <c r="G126" i="36"/>
  <c r="G127" i="36"/>
  <c r="G128" i="36"/>
  <c r="G129" i="36"/>
  <c r="G130" i="36"/>
  <c r="G131" i="36"/>
  <c r="G132" i="36"/>
  <c r="G133" i="36"/>
  <c r="G134" i="36"/>
  <c r="G135" i="36"/>
  <c r="G136" i="36"/>
  <c r="G137" i="36"/>
  <c r="G138" i="36"/>
  <c r="G139" i="36"/>
  <c r="G140" i="36"/>
  <c r="G141" i="36"/>
  <c r="G142" i="36"/>
  <c r="G143" i="36"/>
  <c r="G144" i="36"/>
  <c r="G145" i="36"/>
  <c r="G146" i="36"/>
  <c r="G147" i="36"/>
  <c r="G148" i="36"/>
  <c r="G149" i="36"/>
  <c r="G150" i="36"/>
  <c r="G151" i="36"/>
  <c r="G152" i="36"/>
  <c r="G153" i="36"/>
  <c r="G154" i="36"/>
  <c r="G155" i="36"/>
  <c r="G156" i="36"/>
  <c r="G157" i="36"/>
  <c r="G158" i="36"/>
  <c r="G159" i="36"/>
  <c r="G160" i="36"/>
  <c r="G161" i="36"/>
  <c r="G162" i="36"/>
  <c r="G163" i="36"/>
  <c r="G164" i="36"/>
  <c r="G165" i="36"/>
  <c r="G166" i="36"/>
  <c r="G167" i="36"/>
  <c r="G168" i="36"/>
  <c r="G169" i="36"/>
  <c r="G170" i="36"/>
  <c r="G171" i="36"/>
  <c r="G172" i="36"/>
  <c r="G173" i="36"/>
  <c r="G174" i="36"/>
  <c r="G175" i="36"/>
  <c r="G176" i="36"/>
  <c r="G177" i="36"/>
  <c r="G178" i="36"/>
  <c r="G179" i="36"/>
  <c r="G180" i="36"/>
  <c r="G181" i="36"/>
  <c r="G182" i="36"/>
  <c r="G183" i="36"/>
  <c r="G184" i="36"/>
  <c r="G185" i="36"/>
  <c r="G186" i="36"/>
  <c r="G187" i="36"/>
  <c r="G188" i="36"/>
  <c r="G189" i="36"/>
  <c r="G190" i="36"/>
  <c r="G191" i="36"/>
  <c r="G192" i="36"/>
  <c r="G193" i="36"/>
  <c r="G194" i="36"/>
  <c r="G195" i="36"/>
  <c r="G196" i="36"/>
  <c r="G197" i="36"/>
  <c r="G198" i="36"/>
  <c r="G199" i="36"/>
  <c r="G200" i="36"/>
  <c r="G201" i="36"/>
  <c r="G202" i="36"/>
  <c r="G203" i="36"/>
  <c r="G204" i="36"/>
  <c r="G205" i="36"/>
  <c r="G206" i="36"/>
  <c r="G207" i="36"/>
  <c r="G208" i="36"/>
  <c r="G209" i="36"/>
  <c r="G210" i="36"/>
  <c r="G211" i="36"/>
  <c r="G212" i="36"/>
  <c r="G213" i="36"/>
  <c r="G214" i="36"/>
  <c r="G215" i="36"/>
  <c r="G216" i="36"/>
  <c r="G217" i="36"/>
  <c r="G218" i="36"/>
  <c r="G219" i="36"/>
  <c r="G220" i="36"/>
  <c r="G221" i="36"/>
  <c r="G222" i="36"/>
  <c r="G223" i="36"/>
  <c r="G224" i="36"/>
  <c r="G225" i="36"/>
  <c r="G226" i="36"/>
  <c r="G227" i="36"/>
  <c r="G228" i="36"/>
  <c r="G229" i="36"/>
  <c r="G230" i="36"/>
  <c r="G231" i="36"/>
  <c r="G232" i="36"/>
  <c r="G233" i="36"/>
  <c r="G234" i="36"/>
  <c r="G235" i="36"/>
  <c r="G236" i="36"/>
  <c r="G237" i="36"/>
  <c r="G238" i="36"/>
  <c r="G239" i="36"/>
  <c r="G240" i="36"/>
  <c r="G241" i="36"/>
  <c r="G242" i="36"/>
  <c r="G243" i="36"/>
  <c r="G244" i="36"/>
  <c r="G245" i="36"/>
  <c r="G246" i="36"/>
  <c r="G247" i="36"/>
  <c r="G248" i="36"/>
  <c r="G249" i="36"/>
  <c r="G250" i="36"/>
  <c r="G251" i="36"/>
  <c r="G252" i="36"/>
  <c r="G253" i="36"/>
  <c r="G254" i="36"/>
  <c r="G255" i="36"/>
  <c r="G256" i="36"/>
  <c r="G257" i="36"/>
  <c r="G258" i="36"/>
  <c r="G259" i="36"/>
  <c r="G260" i="36"/>
  <c r="G261" i="36"/>
  <c r="G262" i="36"/>
  <c r="G263" i="36"/>
  <c r="G264" i="36"/>
  <c r="G265" i="36"/>
  <c r="G266" i="36"/>
  <c r="G267" i="36"/>
  <c r="G268" i="36"/>
  <c r="G269" i="36"/>
  <c r="G270" i="36"/>
  <c r="G271" i="36"/>
  <c r="G272" i="36"/>
  <c r="G273" i="36"/>
  <c r="G274" i="36"/>
  <c r="G275" i="36"/>
  <c r="G276" i="36"/>
  <c r="G277" i="36"/>
  <c r="G278" i="36"/>
  <c r="G279" i="36"/>
  <c r="G280" i="36"/>
  <c r="G281" i="36"/>
  <c r="G282" i="36"/>
  <c r="G283" i="36"/>
  <c r="G284" i="36"/>
  <c r="G285" i="36"/>
  <c r="G286" i="36"/>
  <c r="G287" i="36"/>
  <c r="G288" i="36"/>
  <c r="G289" i="36"/>
  <c r="G290" i="36"/>
  <c r="G291" i="36"/>
  <c r="G292" i="36"/>
  <c r="G293" i="36"/>
  <c r="G294" i="36"/>
  <c r="G295" i="36"/>
  <c r="G296" i="36"/>
  <c r="G297" i="36"/>
  <c r="G298" i="36"/>
  <c r="G299" i="36"/>
  <c r="G300" i="36"/>
  <c r="G301" i="36"/>
  <c r="G302" i="36"/>
  <c r="G303" i="36"/>
  <c r="G304" i="36"/>
  <c r="G305" i="36"/>
  <c r="G306" i="36"/>
  <c r="G307" i="36"/>
  <c r="G308" i="36"/>
  <c r="G309" i="36"/>
  <c r="G310" i="36"/>
  <c r="G311" i="36"/>
  <c r="G312" i="36"/>
  <c r="G313" i="36"/>
  <c r="G314" i="36"/>
  <c r="G315" i="36"/>
  <c r="G316" i="36"/>
  <c r="G317" i="36"/>
  <c r="G318" i="36"/>
  <c r="G319" i="36"/>
  <c r="G320" i="36"/>
  <c r="G321" i="36"/>
  <c r="G322" i="36"/>
  <c r="G323" i="36"/>
  <c r="G324" i="36"/>
  <c r="G325" i="36"/>
  <c r="G326" i="36"/>
  <c r="G327" i="36"/>
  <c r="G328" i="36"/>
  <c r="G329" i="36"/>
  <c r="G330" i="36"/>
  <c r="G331" i="36"/>
  <c r="G332" i="36"/>
  <c r="G333" i="36"/>
  <c r="G334" i="36"/>
  <c r="G335" i="36"/>
  <c r="G336" i="36"/>
  <c r="G337" i="36"/>
  <c r="G338" i="36"/>
  <c r="G339" i="36"/>
  <c r="G340" i="36"/>
  <c r="G341" i="36"/>
  <c r="G342" i="36"/>
  <c r="G343" i="36"/>
  <c r="G344" i="36"/>
  <c r="G345" i="36"/>
  <c r="G346" i="36"/>
  <c r="G347" i="36"/>
  <c r="G348" i="36"/>
  <c r="G349" i="36"/>
  <c r="G350" i="36"/>
  <c r="G351" i="36"/>
  <c r="G352" i="36"/>
  <c r="G353" i="36"/>
  <c r="G354" i="36"/>
  <c r="G355" i="36"/>
  <c r="G356" i="36"/>
  <c r="G357" i="36"/>
  <c r="G358" i="36"/>
  <c r="G359" i="36"/>
  <c r="G360" i="36"/>
  <c r="G361" i="36"/>
  <c r="G362" i="36"/>
  <c r="G363" i="36"/>
  <c r="G364" i="36"/>
  <c r="G365" i="36"/>
  <c r="G366" i="36"/>
  <c r="G367" i="36"/>
  <c r="G368" i="36"/>
  <c r="G369" i="36"/>
  <c r="G370" i="36"/>
  <c r="G371" i="36"/>
  <c r="G372" i="36"/>
  <c r="G373" i="36"/>
  <c r="G374" i="36"/>
  <c r="G375" i="36"/>
  <c r="G376" i="36"/>
  <c r="G377" i="36"/>
  <c r="G378" i="36"/>
  <c r="G379" i="36"/>
  <c r="G380" i="36"/>
  <c r="G381" i="36"/>
  <c r="G382" i="36"/>
  <c r="G383" i="36"/>
  <c r="G384" i="36"/>
  <c r="G385" i="36"/>
  <c r="G386" i="36"/>
  <c r="G387" i="36"/>
  <c r="G388" i="36"/>
  <c r="G389" i="36"/>
  <c r="G390" i="36"/>
  <c r="G391" i="36"/>
  <c r="G392" i="36"/>
  <c r="G393" i="36"/>
  <c r="G394" i="36"/>
  <c r="G395" i="36"/>
  <c r="G396" i="36"/>
  <c r="G397" i="36"/>
  <c r="G398" i="36"/>
  <c r="G399" i="36"/>
  <c r="G400" i="36"/>
  <c r="G401" i="36"/>
  <c r="G402" i="36"/>
  <c r="G403" i="36"/>
  <c r="G404" i="36"/>
  <c r="G405" i="36"/>
  <c r="G406" i="36"/>
  <c r="G407" i="36"/>
  <c r="G408" i="36"/>
  <c r="G409" i="36"/>
  <c r="G410" i="36"/>
  <c r="G411" i="36"/>
  <c r="G412" i="36"/>
  <c r="G413" i="36"/>
  <c r="G414" i="36"/>
  <c r="G415" i="36"/>
  <c r="G416" i="36"/>
  <c r="G417" i="36"/>
  <c r="G418" i="36"/>
  <c r="G419" i="36"/>
  <c r="G420" i="36"/>
  <c r="G421" i="36"/>
  <c r="G422" i="36"/>
  <c r="G423" i="36"/>
  <c r="G424" i="36"/>
  <c r="G425" i="36"/>
  <c r="G426" i="36"/>
  <c r="G427" i="36"/>
  <c r="G428" i="36"/>
  <c r="G429" i="36"/>
  <c r="G430" i="36"/>
  <c r="G431" i="36"/>
  <c r="G432" i="36"/>
  <c r="G433" i="36"/>
  <c r="G434" i="36"/>
  <c r="G435" i="36"/>
  <c r="G436" i="36"/>
  <c r="G437" i="36"/>
  <c r="G438" i="36"/>
  <c r="G439" i="36"/>
  <c r="G440" i="36"/>
  <c r="G441" i="36"/>
  <c r="G442" i="36"/>
  <c r="G443" i="36"/>
  <c r="G444" i="36"/>
  <c r="G445" i="36"/>
  <c r="G446" i="36"/>
  <c r="G447" i="36"/>
  <c r="G448" i="36"/>
  <c r="G449" i="36"/>
  <c r="G450" i="36"/>
  <c r="G451" i="36"/>
  <c r="G452" i="36"/>
  <c r="G453" i="36"/>
  <c r="G454" i="36"/>
  <c r="G455" i="36"/>
  <c r="G456" i="36"/>
  <c r="G457" i="36"/>
  <c r="G458" i="36"/>
  <c r="G459" i="36"/>
  <c r="G460" i="36"/>
  <c r="G461" i="36"/>
  <c r="G462" i="36"/>
  <c r="G463" i="36"/>
  <c r="G464" i="36"/>
  <c r="G465" i="36"/>
  <c r="G466" i="36"/>
  <c r="G467" i="36"/>
  <c r="G468" i="36"/>
  <c r="G469" i="36"/>
  <c r="G470" i="36"/>
  <c r="G471" i="36"/>
  <c r="G472" i="36"/>
  <c r="G473" i="36"/>
  <c r="G474" i="36"/>
  <c r="G475" i="36"/>
  <c r="G476" i="36"/>
  <c r="G477" i="36"/>
  <c r="G478" i="36"/>
  <c r="G479" i="36"/>
  <c r="G480" i="36"/>
  <c r="G481" i="36"/>
  <c r="G482" i="36"/>
  <c r="G483" i="36"/>
  <c r="G484" i="36"/>
  <c r="G485" i="36"/>
  <c r="G486" i="36"/>
  <c r="G487" i="36"/>
  <c r="G488" i="36"/>
  <c r="G489" i="36"/>
  <c r="G490" i="36"/>
  <c r="G491" i="36"/>
  <c r="G492" i="36"/>
  <c r="G493" i="36"/>
  <c r="G494" i="36"/>
  <c r="G495" i="36"/>
  <c r="G496" i="36"/>
  <c r="G497" i="36"/>
  <c r="G498" i="36"/>
  <c r="G499" i="36"/>
  <c r="G500" i="36"/>
  <c r="G501" i="36"/>
  <c r="G502" i="36"/>
  <c r="G503" i="36"/>
  <c r="G504" i="36"/>
  <c r="G505" i="36"/>
  <c r="G506" i="36"/>
  <c r="G7" i="36"/>
  <c r="K7" i="36" s="1"/>
  <c r="H7" i="36"/>
  <c r="L7" i="36" s="1"/>
  <c r="W68" i="33"/>
  <c r="W132" i="33"/>
  <c r="W196" i="33"/>
  <c r="W260" i="33"/>
  <c r="W324" i="33"/>
  <c r="W388" i="33"/>
  <c r="W452" i="33"/>
  <c r="Y15" i="33"/>
  <c r="Y16" i="33"/>
  <c r="Y17" i="33"/>
  <c r="Y18" i="33"/>
  <c r="Y19" i="33"/>
  <c r="Y20" i="33"/>
  <c r="Y21" i="33"/>
  <c r="Y22" i="33"/>
  <c r="Y23" i="33"/>
  <c r="Y24" i="33"/>
  <c r="Y25" i="33"/>
  <c r="Y26" i="33"/>
  <c r="Y27" i="33"/>
  <c r="Y28" i="33"/>
  <c r="Y29" i="33"/>
  <c r="Y30" i="33"/>
  <c r="Y31" i="33"/>
  <c r="Y32" i="33"/>
  <c r="Y33" i="33"/>
  <c r="Y34" i="33"/>
  <c r="Y35" i="33"/>
  <c r="Y36" i="33"/>
  <c r="Y37" i="33"/>
  <c r="Y38" i="33"/>
  <c r="Y39" i="33"/>
  <c r="Y40" i="33"/>
  <c r="Y41" i="33"/>
  <c r="Y42" i="33"/>
  <c r="Y43" i="33"/>
  <c r="Y44" i="33"/>
  <c r="Y45" i="33"/>
  <c r="Y46" i="33"/>
  <c r="Y47" i="33"/>
  <c r="Y48" i="33"/>
  <c r="Y49" i="33"/>
  <c r="Y50" i="33"/>
  <c r="Y51" i="33"/>
  <c r="Y52" i="33"/>
  <c r="Y53" i="33"/>
  <c r="Y54" i="33"/>
  <c r="Y55" i="33"/>
  <c r="Y56" i="33"/>
  <c r="Y57" i="33"/>
  <c r="Y58" i="33"/>
  <c r="Y59" i="33"/>
  <c r="Y60" i="33"/>
  <c r="Y61" i="33"/>
  <c r="Y62" i="33"/>
  <c r="Y63" i="33"/>
  <c r="Y64" i="33"/>
  <c r="Y65" i="33"/>
  <c r="Y66" i="33"/>
  <c r="Y67" i="33"/>
  <c r="Y68" i="33"/>
  <c r="Y69" i="33"/>
  <c r="Y70" i="33"/>
  <c r="Y71" i="33"/>
  <c r="Y72" i="33"/>
  <c r="Y73" i="33"/>
  <c r="Y74" i="33"/>
  <c r="Y75" i="33"/>
  <c r="Y76" i="33"/>
  <c r="Y77" i="33"/>
  <c r="Y78" i="33"/>
  <c r="Y79" i="33"/>
  <c r="Y80" i="33"/>
  <c r="Y81" i="33"/>
  <c r="Y82" i="33"/>
  <c r="Y83" i="33"/>
  <c r="Y84" i="33"/>
  <c r="Y85" i="33"/>
  <c r="Y86" i="33"/>
  <c r="Y87" i="33"/>
  <c r="Y88" i="33"/>
  <c r="Y89" i="33"/>
  <c r="Y90" i="33"/>
  <c r="Y91" i="33"/>
  <c r="Y92" i="33"/>
  <c r="Y93" i="33"/>
  <c r="Y94" i="33"/>
  <c r="Y95" i="33"/>
  <c r="Y96" i="33"/>
  <c r="Y97" i="33"/>
  <c r="Y98" i="33"/>
  <c r="Y99" i="33"/>
  <c r="Y100" i="33"/>
  <c r="Y101" i="33"/>
  <c r="Y102" i="33"/>
  <c r="Y103" i="33"/>
  <c r="Y104" i="33"/>
  <c r="Y105" i="33"/>
  <c r="Y106" i="33"/>
  <c r="Y107" i="33"/>
  <c r="Y108" i="33"/>
  <c r="Y109" i="33"/>
  <c r="Y110" i="33"/>
  <c r="Y111" i="33"/>
  <c r="Y112" i="33"/>
  <c r="Y113" i="33"/>
  <c r="Y114" i="33"/>
  <c r="Y115" i="33"/>
  <c r="Y116" i="33"/>
  <c r="Y117" i="33"/>
  <c r="Y118" i="33"/>
  <c r="Y119" i="33"/>
  <c r="Y120" i="33"/>
  <c r="Y121" i="33"/>
  <c r="Y122" i="33"/>
  <c r="Y123" i="33"/>
  <c r="Y124" i="33"/>
  <c r="Y125" i="33"/>
  <c r="Y126" i="33"/>
  <c r="Y127" i="33"/>
  <c r="Y128" i="33"/>
  <c r="Y129" i="33"/>
  <c r="Y130" i="33"/>
  <c r="Y131" i="33"/>
  <c r="Y132" i="33"/>
  <c r="Y133" i="33"/>
  <c r="Y134" i="33"/>
  <c r="Y135" i="33"/>
  <c r="Y136" i="33"/>
  <c r="Y137" i="33"/>
  <c r="Y138" i="33"/>
  <c r="Y139" i="33"/>
  <c r="Y140" i="33"/>
  <c r="Y141" i="33"/>
  <c r="Y142" i="33"/>
  <c r="Y143" i="33"/>
  <c r="Y144" i="33"/>
  <c r="Y145" i="33"/>
  <c r="Y146" i="33"/>
  <c r="Y147" i="33"/>
  <c r="Y148" i="33"/>
  <c r="Y149" i="33"/>
  <c r="Y150" i="33"/>
  <c r="Y151" i="33"/>
  <c r="Y152" i="33"/>
  <c r="Y153" i="33"/>
  <c r="Y154" i="33"/>
  <c r="Y155" i="33"/>
  <c r="Y156" i="33"/>
  <c r="Y157" i="33"/>
  <c r="Y158" i="33"/>
  <c r="Y159" i="33"/>
  <c r="Y160" i="33"/>
  <c r="Y161" i="33"/>
  <c r="Y162" i="33"/>
  <c r="Y163" i="33"/>
  <c r="Y164" i="33"/>
  <c r="Y165" i="33"/>
  <c r="Y166" i="33"/>
  <c r="Y167" i="33"/>
  <c r="Y168" i="33"/>
  <c r="Y169" i="33"/>
  <c r="Y170" i="33"/>
  <c r="Y171" i="33"/>
  <c r="Y172" i="33"/>
  <c r="Y173" i="33"/>
  <c r="Y174" i="33"/>
  <c r="Y175" i="33"/>
  <c r="Y176" i="33"/>
  <c r="Y177" i="33"/>
  <c r="Y178" i="33"/>
  <c r="Y179" i="33"/>
  <c r="Y180" i="33"/>
  <c r="Y181" i="33"/>
  <c r="Y182" i="33"/>
  <c r="Y183" i="33"/>
  <c r="Y184" i="33"/>
  <c r="Y185" i="33"/>
  <c r="Y186" i="33"/>
  <c r="Y187" i="33"/>
  <c r="Y188" i="33"/>
  <c r="Y189" i="33"/>
  <c r="Y190" i="33"/>
  <c r="Y191" i="33"/>
  <c r="Y192" i="33"/>
  <c r="Y193" i="33"/>
  <c r="Y194" i="33"/>
  <c r="Y195" i="33"/>
  <c r="Y196" i="33"/>
  <c r="Y197" i="33"/>
  <c r="Y198" i="33"/>
  <c r="Y199" i="33"/>
  <c r="Y200" i="33"/>
  <c r="Y201" i="33"/>
  <c r="Y202" i="33"/>
  <c r="Y203" i="33"/>
  <c r="Y204" i="33"/>
  <c r="Y205" i="33"/>
  <c r="Y206" i="33"/>
  <c r="Y207" i="33"/>
  <c r="Y208" i="33"/>
  <c r="Y209" i="33"/>
  <c r="Y210" i="33"/>
  <c r="Y211" i="33"/>
  <c r="Y212" i="33"/>
  <c r="Y213" i="33"/>
  <c r="Y214" i="33"/>
  <c r="Y215" i="33"/>
  <c r="Y216" i="33"/>
  <c r="Y217" i="33"/>
  <c r="Y218" i="33"/>
  <c r="Y219" i="33"/>
  <c r="Y220" i="33"/>
  <c r="Y221" i="33"/>
  <c r="Y222" i="33"/>
  <c r="Y223" i="33"/>
  <c r="Y224" i="33"/>
  <c r="Y225" i="33"/>
  <c r="Y226" i="33"/>
  <c r="Y227" i="33"/>
  <c r="Y228" i="33"/>
  <c r="Y229" i="33"/>
  <c r="Y230" i="33"/>
  <c r="Y231" i="33"/>
  <c r="Y232" i="33"/>
  <c r="Y233" i="33"/>
  <c r="Y234" i="33"/>
  <c r="Y235" i="33"/>
  <c r="Y236" i="33"/>
  <c r="Y237" i="33"/>
  <c r="Y238" i="33"/>
  <c r="Y239" i="33"/>
  <c r="Y240" i="33"/>
  <c r="Y241" i="33"/>
  <c r="Y242" i="33"/>
  <c r="Y243" i="33"/>
  <c r="Y244" i="33"/>
  <c r="Y245" i="33"/>
  <c r="Y246" i="33"/>
  <c r="Y247" i="33"/>
  <c r="Y248" i="33"/>
  <c r="Y249" i="33"/>
  <c r="Y250" i="33"/>
  <c r="Y251" i="33"/>
  <c r="Y252" i="33"/>
  <c r="Y253" i="33"/>
  <c r="Y254" i="33"/>
  <c r="Y255" i="33"/>
  <c r="Y256" i="33"/>
  <c r="Y257" i="33"/>
  <c r="Y258" i="33"/>
  <c r="Y259" i="33"/>
  <c r="Y260" i="33"/>
  <c r="Y261" i="33"/>
  <c r="Y262" i="33"/>
  <c r="Y263" i="33"/>
  <c r="Y264" i="33"/>
  <c r="Y265" i="33"/>
  <c r="Y266" i="33"/>
  <c r="Y267" i="33"/>
  <c r="Y268" i="33"/>
  <c r="Y269" i="33"/>
  <c r="Y270" i="33"/>
  <c r="Y271" i="33"/>
  <c r="Y272" i="33"/>
  <c r="Y273" i="33"/>
  <c r="Y274" i="33"/>
  <c r="Y275" i="33"/>
  <c r="Y276" i="33"/>
  <c r="Y277" i="33"/>
  <c r="Y278" i="33"/>
  <c r="Y279" i="33"/>
  <c r="Y280" i="33"/>
  <c r="Y281" i="33"/>
  <c r="Y282" i="33"/>
  <c r="Y283" i="33"/>
  <c r="Y284" i="33"/>
  <c r="Y285" i="33"/>
  <c r="Y286" i="33"/>
  <c r="Y287" i="33"/>
  <c r="Y288" i="33"/>
  <c r="Y289" i="33"/>
  <c r="Y290" i="33"/>
  <c r="Y291" i="33"/>
  <c r="Y292" i="33"/>
  <c r="Y293" i="33"/>
  <c r="Y294" i="33"/>
  <c r="Y295" i="33"/>
  <c r="Y296" i="33"/>
  <c r="Y297" i="33"/>
  <c r="Y298" i="33"/>
  <c r="Y299" i="33"/>
  <c r="Y300" i="33"/>
  <c r="Y301" i="33"/>
  <c r="Y302" i="33"/>
  <c r="Y303" i="33"/>
  <c r="Y304" i="33"/>
  <c r="Y305" i="33"/>
  <c r="Y306" i="33"/>
  <c r="Y307" i="33"/>
  <c r="Y308" i="33"/>
  <c r="Y309" i="33"/>
  <c r="Y310" i="33"/>
  <c r="Y311" i="33"/>
  <c r="Y312" i="33"/>
  <c r="Y313" i="33"/>
  <c r="Y314" i="33"/>
  <c r="Y315" i="33"/>
  <c r="Y316" i="33"/>
  <c r="Y317" i="33"/>
  <c r="Y318" i="33"/>
  <c r="Y319" i="33"/>
  <c r="Y320" i="33"/>
  <c r="Y321" i="33"/>
  <c r="Y322" i="33"/>
  <c r="Y323" i="33"/>
  <c r="Y324" i="33"/>
  <c r="Y325" i="33"/>
  <c r="Y326" i="33"/>
  <c r="Y327" i="33"/>
  <c r="Y328" i="33"/>
  <c r="Y329" i="33"/>
  <c r="Y330" i="33"/>
  <c r="Y331" i="33"/>
  <c r="Y332" i="33"/>
  <c r="Y333" i="33"/>
  <c r="Y334" i="33"/>
  <c r="Y335" i="33"/>
  <c r="Y336" i="33"/>
  <c r="Y337" i="33"/>
  <c r="Y338" i="33"/>
  <c r="Y339" i="33"/>
  <c r="Y340" i="33"/>
  <c r="Y341" i="33"/>
  <c r="Y342" i="33"/>
  <c r="Y343" i="33"/>
  <c r="Y344" i="33"/>
  <c r="Y345" i="33"/>
  <c r="Y346" i="33"/>
  <c r="Y347" i="33"/>
  <c r="Y348" i="33"/>
  <c r="Y349" i="33"/>
  <c r="Y350" i="33"/>
  <c r="Y351" i="33"/>
  <c r="Y352" i="33"/>
  <c r="Y353" i="33"/>
  <c r="Y354" i="33"/>
  <c r="Y355" i="33"/>
  <c r="Y356" i="33"/>
  <c r="Y357" i="33"/>
  <c r="Y358" i="33"/>
  <c r="Y359" i="33"/>
  <c r="Y360" i="33"/>
  <c r="Y361" i="33"/>
  <c r="Y362" i="33"/>
  <c r="Y363" i="33"/>
  <c r="Y364" i="33"/>
  <c r="Y365" i="33"/>
  <c r="Y366" i="33"/>
  <c r="Y367" i="33"/>
  <c r="Y368" i="33"/>
  <c r="Y369" i="33"/>
  <c r="Y370" i="33"/>
  <c r="Y371" i="33"/>
  <c r="Y372" i="33"/>
  <c r="Y373" i="33"/>
  <c r="Y374" i="33"/>
  <c r="Y375" i="33"/>
  <c r="Y376" i="33"/>
  <c r="Y377" i="33"/>
  <c r="Y378" i="33"/>
  <c r="Y379" i="33"/>
  <c r="Y380" i="33"/>
  <c r="Y381" i="33"/>
  <c r="Y382" i="33"/>
  <c r="Y383" i="33"/>
  <c r="Y384" i="33"/>
  <c r="Y385" i="33"/>
  <c r="Y386" i="33"/>
  <c r="Y387" i="33"/>
  <c r="Y388" i="33"/>
  <c r="Y389" i="33"/>
  <c r="Y390" i="33"/>
  <c r="Y391" i="33"/>
  <c r="Y392" i="33"/>
  <c r="Y393" i="33"/>
  <c r="Y394" i="33"/>
  <c r="Y395" i="33"/>
  <c r="Y396" i="33"/>
  <c r="Y397" i="33"/>
  <c r="Y398" i="33"/>
  <c r="Y399" i="33"/>
  <c r="Y400" i="33"/>
  <c r="Y401" i="33"/>
  <c r="Y402" i="33"/>
  <c r="Y403" i="33"/>
  <c r="Y404" i="33"/>
  <c r="Y405" i="33"/>
  <c r="Y406" i="33"/>
  <c r="Y407" i="33"/>
  <c r="Y408" i="33"/>
  <c r="Y409" i="33"/>
  <c r="Y410" i="33"/>
  <c r="Y411" i="33"/>
  <c r="Y412" i="33"/>
  <c r="Y413" i="33"/>
  <c r="Y414" i="33"/>
  <c r="Y415" i="33"/>
  <c r="Y416" i="33"/>
  <c r="Y417" i="33"/>
  <c r="Y418" i="33"/>
  <c r="Y419" i="33"/>
  <c r="Y420" i="33"/>
  <c r="Y421" i="33"/>
  <c r="Y422" i="33"/>
  <c r="Y423" i="33"/>
  <c r="Y424" i="33"/>
  <c r="Y425" i="33"/>
  <c r="Y426" i="33"/>
  <c r="Y427" i="33"/>
  <c r="Y428" i="33"/>
  <c r="Y429" i="33"/>
  <c r="Y430" i="33"/>
  <c r="Y431" i="33"/>
  <c r="Y432" i="33"/>
  <c r="Y433" i="33"/>
  <c r="Y434" i="33"/>
  <c r="Y435" i="33"/>
  <c r="Y436" i="33"/>
  <c r="Y437" i="33"/>
  <c r="Y438" i="33"/>
  <c r="Y439" i="33"/>
  <c r="Y440" i="33"/>
  <c r="Y441" i="33"/>
  <c r="Y442" i="33"/>
  <c r="Y443" i="33"/>
  <c r="Y444" i="33"/>
  <c r="Y445" i="33"/>
  <c r="Y446" i="33"/>
  <c r="Y447" i="33"/>
  <c r="Y448" i="33"/>
  <c r="Y449" i="33"/>
  <c r="Y450" i="33"/>
  <c r="Y451" i="33"/>
  <c r="Y452" i="33"/>
  <c r="Y453" i="33"/>
  <c r="Y454" i="33"/>
  <c r="Y455" i="33"/>
  <c r="Y456" i="33"/>
  <c r="Y457" i="33"/>
  <c r="Y458" i="33"/>
  <c r="Y459" i="33"/>
  <c r="Y460" i="33"/>
  <c r="Y461" i="33"/>
  <c r="Y462" i="33"/>
  <c r="Y463" i="33"/>
  <c r="Y464" i="33"/>
  <c r="Y465" i="33"/>
  <c r="Y466" i="33"/>
  <c r="Y467" i="33"/>
  <c r="Y468" i="33"/>
  <c r="Y469" i="33"/>
  <c r="Y470" i="33"/>
  <c r="Y471" i="33"/>
  <c r="Y472" i="33"/>
  <c r="Y473" i="33"/>
  <c r="Y474" i="33"/>
  <c r="Y475" i="33"/>
  <c r="Y476" i="33"/>
  <c r="Y477" i="33"/>
  <c r="Y478" i="33"/>
  <c r="Y479" i="33"/>
  <c r="Y480" i="33"/>
  <c r="Y481" i="33"/>
  <c r="Y482" i="33"/>
  <c r="Y483" i="33"/>
  <c r="Y484" i="33"/>
  <c r="Y485" i="33"/>
  <c r="Y486" i="33"/>
  <c r="Y487" i="33"/>
  <c r="Y488" i="33"/>
  <c r="Y489" i="33"/>
  <c r="Y490" i="33"/>
  <c r="Y491" i="33"/>
  <c r="Y492" i="33"/>
  <c r="Y493" i="33"/>
  <c r="Y494" i="33"/>
  <c r="Y495" i="33"/>
  <c r="Y496" i="33"/>
  <c r="Y497" i="33"/>
  <c r="Y498" i="33"/>
  <c r="Y499" i="33"/>
  <c r="Y500" i="33"/>
  <c r="Y501" i="33"/>
  <c r="Y502" i="33"/>
  <c r="Y503" i="33"/>
  <c r="Y504" i="33"/>
  <c r="Y505" i="33"/>
  <c r="Y506" i="33"/>
  <c r="S13" i="33"/>
  <c r="S14" i="33"/>
  <c r="S15" i="33"/>
  <c r="S16" i="33"/>
  <c r="S17" i="33"/>
  <c r="S18" i="33"/>
  <c r="W18" i="33" s="1"/>
  <c r="S19" i="33"/>
  <c r="W19" i="33" s="1"/>
  <c r="S20" i="33"/>
  <c r="W20" i="33" s="1"/>
  <c r="S21" i="33"/>
  <c r="W21" i="33" s="1"/>
  <c r="S22" i="33"/>
  <c r="W22" i="33" s="1"/>
  <c r="S23" i="33"/>
  <c r="W23" i="33" s="1"/>
  <c r="S24" i="33"/>
  <c r="W24" i="33" s="1"/>
  <c r="S25" i="33"/>
  <c r="W25" i="33" s="1"/>
  <c r="S26" i="33"/>
  <c r="W26" i="33" s="1"/>
  <c r="S27" i="33"/>
  <c r="W27" i="33" s="1"/>
  <c r="S28" i="33"/>
  <c r="W28" i="33" s="1"/>
  <c r="S29" i="33"/>
  <c r="W29" i="33" s="1"/>
  <c r="S30" i="33"/>
  <c r="W30" i="33" s="1"/>
  <c r="S31" i="33"/>
  <c r="W31" i="33" s="1"/>
  <c r="S32" i="33"/>
  <c r="W32" i="33" s="1"/>
  <c r="S33" i="33"/>
  <c r="W33" i="33" s="1"/>
  <c r="S34" i="33"/>
  <c r="W34" i="33" s="1"/>
  <c r="S35" i="33"/>
  <c r="W35" i="33" s="1"/>
  <c r="S36" i="33"/>
  <c r="W36" i="33" s="1"/>
  <c r="S37" i="33"/>
  <c r="W37" i="33" s="1"/>
  <c r="S38" i="33"/>
  <c r="W38" i="33" s="1"/>
  <c r="S39" i="33"/>
  <c r="W39" i="33" s="1"/>
  <c r="S40" i="33"/>
  <c r="W40" i="33" s="1"/>
  <c r="S41" i="33"/>
  <c r="W41" i="33" s="1"/>
  <c r="S42" i="33"/>
  <c r="W42" i="33" s="1"/>
  <c r="S43" i="33"/>
  <c r="W43" i="33" s="1"/>
  <c r="S44" i="33"/>
  <c r="W44" i="33" s="1"/>
  <c r="S45" i="33"/>
  <c r="W45" i="33" s="1"/>
  <c r="S46" i="33"/>
  <c r="W46" i="33" s="1"/>
  <c r="S47" i="33"/>
  <c r="W47" i="33" s="1"/>
  <c r="S48" i="33"/>
  <c r="W48" i="33" s="1"/>
  <c r="S49" i="33"/>
  <c r="W49" i="33" s="1"/>
  <c r="S50" i="33"/>
  <c r="W50" i="33" s="1"/>
  <c r="S51" i="33"/>
  <c r="W51" i="33" s="1"/>
  <c r="S52" i="33"/>
  <c r="W52" i="33" s="1"/>
  <c r="S53" i="33"/>
  <c r="W53" i="33" s="1"/>
  <c r="S54" i="33"/>
  <c r="W54" i="33" s="1"/>
  <c r="S55" i="33"/>
  <c r="W55" i="33" s="1"/>
  <c r="S56" i="33"/>
  <c r="W56" i="33" s="1"/>
  <c r="S57" i="33"/>
  <c r="W57" i="33" s="1"/>
  <c r="S58" i="33"/>
  <c r="W58" i="33" s="1"/>
  <c r="S59" i="33"/>
  <c r="W59" i="33" s="1"/>
  <c r="S60" i="33"/>
  <c r="W60" i="33" s="1"/>
  <c r="S61" i="33"/>
  <c r="W61" i="33" s="1"/>
  <c r="S62" i="33"/>
  <c r="W62" i="33" s="1"/>
  <c r="S63" i="33"/>
  <c r="W63" i="33" s="1"/>
  <c r="S64" i="33"/>
  <c r="W64" i="33" s="1"/>
  <c r="S65" i="33"/>
  <c r="W65" i="33" s="1"/>
  <c r="S66" i="33"/>
  <c r="W66" i="33" s="1"/>
  <c r="S67" i="33"/>
  <c r="W67" i="33" s="1"/>
  <c r="S68" i="33"/>
  <c r="S69" i="33"/>
  <c r="W69" i="33" s="1"/>
  <c r="S70" i="33"/>
  <c r="W70" i="33" s="1"/>
  <c r="S71" i="33"/>
  <c r="W71" i="33" s="1"/>
  <c r="S72" i="33"/>
  <c r="W72" i="33" s="1"/>
  <c r="S73" i="33"/>
  <c r="W73" i="33" s="1"/>
  <c r="S74" i="33"/>
  <c r="W74" i="33" s="1"/>
  <c r="S75" i="33"/>
  <c r="W75" i="33" s="1"/>
  <c r="S76" i="33"/>
  <c r="W76" i="33" s="1"/>
  <c r="S77" i="33"/>
  <c r="W77" i="33" s="1"/>
  <c r="S78" i="33"/>
  <c r="W78" i="33" s="1"/>
  <c r="S79" i="33"/>
  <c r="W79" i="33" s="1"/>
  <c r="S80" i="33"/>
  <c r="W80" i="33" s="1"/>
  <c r="S81" i="33"/>
  <c r="W81" i="33" s="1"/>
  <c r="S82" i="33"/>
  <c r="W82" i="33" s="1"/>
  <c r="S83" i="33"/>
  <c r="W83" i="33" s="1"/>
  <c r="S84" i="33"/>
  <c r="W84" i="33" s="1"/>
  <c r="S85" i="33"/>
  <c r="W85" i="33" s="1"/>
  <c r="S86" i="33"/>
  <c r="W86" i="33" s="1"/>
  <c r="S87" i="33"/>
  <c r="W87" i="33" s="1"/>
  <c r="S88" i="33"/>
  <c r="W88" i="33" s="1"/>
  <c r="S89" i="33"/>
  <c r="W89" i="33" s="1"/>
  <c r="S90" i="33"/>
  <c r="W90" i="33" s="1"/>
  <c r="S91" i="33"/>
  <c r="W91" i="33" s="1"/>
  <c r="S92" i="33"/>
  <c r="W92" i="33" s="1"/>
  <c r="S93" i="33"/>
  <c r="W93" i="33" s="1"/>
  <c r="S94" i="33"/>
  <c r="W94" i="33" s="1"/>
  <c r="S95" i="33"/>
  <c r="W95" i="33" s="1"/>
  <c r="S96" i="33"/>
  <c r="W96" i="33" s="1"/>
  <c r="S97" i="33"/>
  <c r="W97" i="33" s="1"/>
  <c r="S98" i="33"/>
  <c r="W98" i="33" s="1"/>
  <c r="S99" i="33"/>
  <c r="W99" i="33" s="1"/>
  <c r="S100" i="33"/>
  <c r="W100" i="33" s="1"/>
  <c r="S101" i="33"/>
  <c r="W101" i="33" s="1"/>
  <c r="S102" i="33"/>
  <c r="W102" i="33" s="1"/>
  <c r="S103" i="33"/>
  <c r="W103" i="33" s="1"/>
  <c r="S104" i="33"/>
  <c r="W104" i="33" s="1"/>
  <c r="S105" i="33"/>
  <c r="W105" i="33" s="1"/>
  <c r="S106" i="33"/>
  <c r="W106" i="33" s="1"/>
  <c r="S107" i="33"/>
  <c r="W107" i="33" s="1"/>
  <c r="S108" i="33"/>
  <c r="W108" i="33" s="1"/>
  <c r="S109" i="33"/>
  <c r="W109" i="33" s="1"/>
  <c r="S110" i="33"/>
  <c r="W110" i="33" s="1"/>
  <c r="S111" i="33"/>
  <c r="W111" i="33" s="1"/>
  <c r="S112" i="33"/>
  <c r="W112" i="33" s="1"/>
  <c r="S113" i="33"/>
  <c r="W113" i="33" s="1"/>
  <c r="S114" i="33"/>
  <c r="W114" i="33" s="1"/>
  <c r="S115" i="33"/>
  <c r="W115" i="33" s="1"/>
  <c r="S116" i="33"/>
  <c r="W116" i="33" s="1"/>
  <c r="S117" i="33"/>
  <c r="W117" i="33" s="1"/>
  <c r="S118" i="33"/>
  <c r="W118" i="33" s="1"/>
  <c r="S119" i="33"/>
  <c r="W119" i="33" s="1"/>
  <c r="S120" i="33"/>
  <c r="W120" i="33" s="1"/>
  <c r="S121" i="33"/>
  <c r="W121" i="33" s="1"/>
  <c r="S122" i="33"/>
  <c r="W122" i="33" s="1"/>
  <c r="S123" i="33"/>
  <c r="W123" i="33" s="1"/>
  <c r="S124" i="33"/>
  <c r="W124" i="33" s="1"/>
  <c r="S125" i="33"/>
  <c r="W125" i="33" s="1"/>
  <c r="S126" i="33"/>
  <c r="W126" i="33" s="1"/>
  <c r="S127" i="33"/>
  <c r="W127" i="33" s="1"/>
  <c r="S128" i="33"/>
  <c r="W128" i="33" s="1"/>
  <c r="S129" i="33"/>
  <c r="W129" i="33" s="1"/>
  <c r="S130" i="33"/>
  <c r="W130" i="33" s="1"/>
  <c r="S131" i="33"/>
  <c r="W131" i="33" s="1"/>
  <c r="S132" i="33"/>
  <c r="S133" i="33"/>
  <c r="W133" i="33" s="1"/>
  <c r="S134" i="33"/>
  <c r="W134" i="33" s="1"/>
  <c r="S135" i="33"/>
  <c r="W135" i="33" s="1"/>
  <c r="S136" i="33"/>
  <c r="W136" i="33" s="1"/>
  <c r="S137" i="33"/>
  <c r="W137" i="33" s="1"/>
  <c r="S138" i="33"/>
  <c r="W138" i="33" s="1"/>
  <c r="S139" i="33"/>
  <c r="W139" i="33" s="1"/>
  <c r="S140" i="33"/>
  <c r="W140" i="33" s="1"/>
  <c r="S141" i="33"/>
  <c r="W141" i="33" s="1"/>
  <c r="S142" i="33"/>
  <c r="W142" i="33" s="1"/>
  <c r="S143" i="33"/>
  <c r="W143" i="33" s="1"/>
  <c r="S144" i="33"/>
  <c r="W144" i="33" s="1"/>
  <c r="S145" i="33"/>
  <c r="W145" i="33" s="1"/>
  <c r="S146" i="33"/>
  <c r="W146" i="33" s="1"/>
  <c r="S147" i="33"/>
  <c r="W147" i="33" s="1"/>
  <c r="S148" i="33"/>
  <c r="W148" i="33" s="1"/>
  <c r="S149" i="33"/>
  <c r="W149" i="33" s="1"/>
  <c r="S150" i="33"/>
  <c r="W150" i="33" s="1"/>
  <c r="S151" i="33"/>
  <c r="W151" i="33" s="1"/>
  <c r="S152" i="33"/>
  <c r="W152" i="33" s="1"/>
  <c r="S153" i="33"/>
  <c r="W153" i="33" s="1"/>
  <c r="S154" i="33"/>
  <c r="W154" i="33" s="1"/>
  <c r="S155" i="33"/>
  <c r="W155" i="33" s="1"/>
  <c r="S156" i="33"/>
  <c r="W156" i="33" s="1"/>
  <c r="S157" i="33"/>
  <c r="W157" i="33" s="1"/>
  <c r="S158" i="33"/>
  <c r="W158" i="33" s="1"/>
  <c r="S159" i="33"/>
  <c r="W159" i="33" s="1"/>
  <c r="S160" i="33"/>
  <c r="W160" i="33" s="1"/>
  <c r="S161" i="33"/>
  <c r="W161" i="33" s="1"/>
  <c r="S162" i="33"/>
  <c r="W162" i="33" s="1"/>
  <c r="S163" i="33"/>
  <c r="W163" i="33" s="1"/>
  <c r="S164" i="33"/>
  <c r="W164" i="33" s="1"/>
  <c r="S165" i="33"/>
  <c r="W165" i="33" s="1"/>
  <c r="S166" i="33"/>
  <c r="W166" i="33" s="1"/>
  <c r="S167" i="33"/>
  <c r="W167" i="33" s="1"/>
  <c r="S168" i="33"/>
  <c r="W168" i="33" s="1"/>
  <c r="S169" i="33"/>
  <c r="W169" i="33" s="1"/>
  <c r="S170" i="33"/>
  <c r="W170" i="33" s="1"/>
  <c r="S171" i="33"/>
  <c r="W171" i="33" s="1"/>
  <c r="S172" i="33"/>
  <c r="W172" i="33" s="1"/>
  <c r="S173" i="33"/>
  <c r="W173" i="33" s="1"/>
  <c r="S174" i="33"/>
  <c r="W174" i="33" s="1"/>
  <c r="S175" i="33"/>
  <c r="W175" i="33" s="1"/>
  <c r="S176" i="33"/>
  <c r="W176" i="33" s="1"/>
  <c r="S177" i="33"/>
  <c r="W177" i="33" s="1"/>
  <c r="S178" i="33"/>
  <c r="W178" i="33" s="1"/>
  <c r="S179" i="33"/>
  <c r="W179" i="33" s="1"/>
  <c r="S180" i="33"/>
  <c r="W180" i="33" s="1"/>
  <c r="S181" i="33"/>
  <c r="W181" i="33" s="1"/>
  <c r="S182" i="33"/>
  <c r="W182" i="33" s="1"/>
  <c r="S183" i="33"/>
  <c r="W183" i="33" s="1"/>
  <c r="S184" i="33"/>
  <c r="W184" i="33" s="1"/>
  <c r="S185" i="33"/>
  <c r="W185" i="33" s="1"/>
  <c r="S186" i="33"/>
  <c r="W186" i="33" s="1"/>
  <c r="S187" i="33"/>
  <c r="W187" i="33" s="1"/>
  <c r="S188" i="33"/>
  <c r="W188" i="33" s="1"/>
  <c r="S189" i="33"/>
  <c r="W189" i="33" s="1"/>
  <c r="S190" i="33"/>
  <c r="W190" i="33" s="1"/>
  <c r="S191" i="33"/>
  <c r="W191" i="33" s="1"/>
  <c r="S192" i="33"/>
  <c r="W192" i="33" s="1"/>
  <c r="S193" i="33"/>
  <c r="W193" i="33" s="1"/>
  <c r="S194" i="33"/>
  <c r="W194" i="33" s="1"/>
  <c r="S195" i="33"/>
  <c r="W195" i="33" s="1"/>
  <c r="S196" i="33"/>
  <c r="S197" i="33"/>
  <c r="W197" i="33" s="1"/>
  <c r="S198" i="33"/>
  <c r="W198" i="33" s="1"/>
  <c r="S199" i="33"/>
  <c r="W199" i="33" s="1"/>
  <c r="S200" i="33"/>
  <c r="W200" i="33" s="1"/>
  <c r="S201" i="33"/>
  <c r="W201" i="33" s="1"/>
  <c r="S202" i="33"/>
  <c r="W202" i="33" s="1"/>
  <c r="S203" i="33"/>
  <c r="W203" i="33" s="1"/>
  <c r="S204" i="33"/>
  <c r="W204" i="33" s="1"/>
  <c r="S205" i="33"/>
  <c r="W205" i="33" s="1"/>
  <c r="S206" i="33"/>
  <c r="W206" i="33" s="1"/>
  <c r="S207" i="33"/>
  <c r="W207" i="33" s="1"/>
  <c r="S208" i="33"/>
  <c r="W208" i="33" s="1"/>
  <c r="S209" i="33"/>
  <c r="W209" i="33" s="1"/>
  <c r="S210" i="33"/>
  <c r="W210" i="33" s="1"/>
  <c r="S211" i="33"/>
  <c r="W211" i="33" s="1"/>
  <c r="S212" i="33"/>
  <c r="W212" i="33" s="1"/>
  <c r="S213" i="33"/>
  <c r="W213" i="33" s="1"/>
  <c r="S214" i="33"/>
  <c r="W214" i="33" s="1"/>
  <c r="S215" i="33"/>
  <c r="W215" i="33" s="1"/>
  <c r="S216" i="33"/>
  <c r="W216" i="33" s="1"/>
  <c r="S217" i="33"/>
  <c r="W217" i="33" s="1"/>
  <c r="S218" i="33"/>
  <c r="W218" i="33" s="1"/>
  <c r="S219" i="33"/>
  <c r="W219" i="33" s="1"/>
  <c r="S220" i="33"/>
  <c r="W220" i="33" s="1"/>
  <c r="S221" i="33"/>
  <c r="W221" i="33" s="1"/>
  <c r="S222" i="33"/>
  <c r="W222" i="33" s="1"/>
  <c r="S223" i="33"/>
  <c r="W223" i="33" s="1"/>
  <c r="S224" i="33"/>
  <c r="W224" i="33" s="1"/>
  <c r="S225" i="33"/>
  <c r="W225" i="33" s="1"/>
  <c r="S226" i="33"/>
  <c r="W226" i="33" s="1"/>
  <c r="S227" i="33"/>
  <c r="W227" i="33" s="1"/>
  <c r="S228" i="33"/>
  <c r="W228" i="33" s="1"/>
  <c r="S229" i="33"/>
  <c r="W229" i="33" s="1"/>
  <c r="S230" i="33"/>
  <c r="W230" i="33" s="1"/>
  <c r="S231" i="33"/>
  <c r="W231" i="33" s="1"/>
  <c r="S232" i="33"/>
  <c r="W232" i="33" s="1"/>
  <c r="S233" i="33"/>
  <c r="W233" i="33" s="1"/>
  <c r="S234" i="33"/>
  <c r="W234" i="33" s="1"/>
  <c r="S235" i="33"/>
  <c r="W235" i="33" s="1"/>
  <c r="S236" i="33"/>
  <c r="W236" i="33" s="1"/>
  <c r="S237" i="33"/>
  <c r="W237" i="33" s="1"/>
  <c r="S238" i="33"/>
  <c r="W238" i="33" s="1"/>
  <c r="S239" i="33"/>
  <c r="W239" i="33" s="1"/>
  <c r="S240" i="33"/>
  <c r="W240" i="33" s="1"/>
  <c r="S241" i="33"/>
  <c r="W241" i="33" s="1"/>
  <c r="S242" i="33"/>
  <c r="W242" i="33" s="1"/>
  <c r="S243" i="33"/>
  <c r="W243" i="33" s="1"/>
  <c r="S244" i="33"/>
  <c r="W244" i="33" s="1"/>
  <c r="S245" i="33"/>
  <c r="W245" i="33" s="1"/>
  <c r="S246" i="33"/>
  <c r="W246" i="33" s="1"/>
  <c r="S247" i="33"/>
  <c r="W247" i="33" s="1"/>
  <c r="S248" i="33"/>
  <c r="W248" i="33" s="1"/>
  <c r="S249" i="33"/>
  <c r="W249" i="33" s="1"/>
  <c r="S250" i="33"/>
  <c r="W250" i="33" s="1"/>
  <c r="S251" i="33"/>
  <c r="W251" i="33" s="1"/>
  <c r="S252" i="33"/>
  <c r="W252" i="33" s="1"/>
  <c r="S253" i="33"/>
  <c r="W253" i="33" s="1"/>
  <c r="S254" i="33"/>
  <c r="W254" i="33" s="1"/>
  <c r="S255" i="33"/>
  <c r="W255" i="33" s="1"/>
  <c r="S256" i="33"/>
  <c r="W256" i="33" s="1"/>
  <c r="S257" i="33"/>
  <c r="W257" i="33" s="1"/>
  <c r="S258" i="33"/>
  <c r="W258" i="33" s="1"/>
  <c r="S259" i="33"/>
  <c r="W259" i="33" s="1"/>
  <c r="S260" i="33"/>
  <c r="S261" i="33"/>
  <c r="W261" i="33" s="1"/>
  <c r="S262" i="33"/>
  <c r="W262" i="33" s="1"/>
  <c r="S263" i="33"/>
  <c r="W263" i="33" s="1"/>
  <c r="S264" i="33"/>
  <c r="W264" i="33" s="1"/>
  <c r="S265" i="33"/>
  <c r="W265" i="33" s="1"/>
  <c r="S266" i="33"/>
  <c r="W266" i="33" s="1"/>
  <c r="S267" i="33"/>
  <c r="W267" i="33" s="1"/>
  <c r="S268" i="33"/>
  <c r="W268" i="33" s="1"/>
  <c r="S269" i="33"/>
  <c r="W269" i="33" s="1"/>
  <c r="S270" i="33"/>
  <c r="W270" i="33" s="1"/>
  <c r="S271" i="33"/>
  <c r="W271" i="33" s="1"/>
  <c r="S272" i="33"/>
  <c r="W272" i="33" s="1"/>
  <c r="S273" i="33"/>
  <c r="W273" i="33" s="1"/>
  <c r="S274" i="33"/>
  <c r="W274" i="33" s="1"/>
  <c r="S275" i="33"/>
  <c r="W275" i="33" s="1"/>
  <c r="S276" i="33"/>
  <c r="W276" i="33" s="1"/>
  <c r="S277" i="33"/>
  <c r="W277" i="33" s="1"/>
  <c r="S278" i="33"/>
  <c r="W278" i="33" s="1"/>
  <c r="S279" i="33"/>
  <c r="W279" i="33" s="1"/>
  <c r="S280" i="33"/>
  <c r="W280" i="33" s="1"/>
  <c r="S281" i="33"/>
  <c r="W281" i="33" s="1"/>
  <c r="S282" i="33"/>
  <c r="W282" i="33" s="1"/>
  <c r="S283" i="33"/>
  <c r="W283" i="33" s="1"/>
  <c r="S284" i="33"/>
  <c r="W284" i="33" s="1"/>
  <c r="S285" i="33"/>
  <c r="W285" i="33" s="1"/>
  <c r="S286" i="33"/>
  <c r="W286" i="33" s="1"/>
  <c r="S287" i="33"/>
  <c r="W287" i="33" s="1"/>
  <c r="S288" i="33"/>
  <c r="W288" i="33" s="1"/>
  <c r="S289" i="33"/>
  <c r="W289" i="33" s="1"/>
  <c r="S290" i="33"/>
  <c r="W290" i="33" s="1"/>
  <c r="S291" i="33"/>
  <c r="W291" i="33" s="1"/>
  <c r="S292" i="33"/>
  <c r="W292" i="33" s="1"/>
  <c r="S293" i="33"/>
  <c r="W293" i="33" s="1"/>
  <c r="S294" i="33"/>
  <c r="W294" i="33" s="1"/>
  <c r="S295" i="33"/>
  <c r="W295" i="33" s="1"/>
  <c r="S296" i="33"/>
  <c r="W296" i="33" s="1"/>
  <c r="S297" i="33"/>
  <c r="W297" i="33" s="1"/>
  <c r="S298" i="33"/>
  <c r="W298" i="33" s="1"/>
  <c r="S299" i="33"/>
  <c r="W299" i="33" s="1"/>
  <c r="S300" i="33"/>
  <c r="W300" i="33" s="1"/>
  <c r="S301" i="33"/>
  <c r="W301" i="33" s="1"/>
  <c r="S302" i="33"/>
  <c r="W302" i="33" s="1"/>
  <c r="S303" i="33"/>
  <c r="W303" i="33" s="1"/>
  <c r="S304" i="33"/>
  <c r="W304" i="33" s="1"/>
  <c r="S305" i="33"/>
  <c r="W305" i="33" s="1"/>
  <c r="S306" i="33"/>
  <c r="W306" i="33" s="1"/>
  <c r="S307" i="33"/>
  <c r="W307" i="33" s="1"/>
  <c r="S308" i="33"/>
  <c r="W308" i="33" s="1"/>
  <c r="S309" i="33"/>
  <c r="W309" i="33" s="1"/>
  <c r="S310" i="33"/>
  <c r="W310" i="33" s="1"/>
  <c r="S311" i="33"/>
  <c r="W311" i="33" s="1"/>
  <c r="S312" i="33"/>
  <c r="W312" i="33" s="1"/>
  <c r="S313" i="33"/>
  <c r="W313" i="33" s="1"/>
  <c r="S314" i="33"/>
  <c r="W314" i="33" s="1"/>
  <c r="S315" i="33"/>
  <c r="W315" i="33" s="1"/>
  <c r="S316" i="33"/>
  <c r="W316" i="33" s="1"/>
  <c r="S317" i="33"/>
  <c r="W317" i="33" s="1"/>
  <c r="S318" i="33"/>
  <c r="W318" i="33" s="1"/>
  <c r="S319" i="33"/>
  <c r="W319" i="33" s="1"/>
  <c r="S320" i="33"/>
  <c r="W320" i="33" s="1"/>
  <c r="S321" i="33"/>
  <c r="W321" i="33" s="1"/>
  <c r="S322" i="33"/>
  <c r="W322" i="33" s="1"/>
  <c r="S323" i="33"/>
  <c r="W323" i="33" s="1"/>
  <c r="S324" i="33"/>
  <c r="S325" i="33"/>
  <c r="W325" i="33" s="1"/>
  <c r="S326" i="33"/>
  <c r="W326" i="33" s="1"/>
  <c r="S327" i="33"/>
  <c r="W327" i="33" s="1"/>
  <c r="S328" i="33"/>
  <c r="W328" i="33" s="1"/>
  <c r="S329" i="33"/>
  <c r="W329" i="33" s="1"/>
  <c r="S330" i="33"/>
  <c r="W330" i="33" s="1"/>
  <c r="S331" i="33"/>
  <c r="W331" i="33" s="1"/>
  <c r="S332" i="33"/>
  <c r="W332" i="33" s="1"/>
  <c r="S333" i="33"/>
  <c r="W333" i="33" s="1"/>
  <c r="S334" i="33"/>
  <c r="W334" i="33" s="1"/>
  <c r="S335" i="33"/>
  <c r="W335" i="33" s="1"/>
  <c r="S336" i="33"/>
  <c r="W336" i="33" s="1"/>
  <c r="S337" i="33"/>
  <c r="W337" i="33" s="1"/>
  <c r="S338" i="33"/>
  <c r="W338" i="33" s="1"/>
  <c r="S339" i="33"/>
  <c r="W339" i="33" s="1"/>
  <c r="S340" i="33"/>
  <c r="W340" i="33" s="1"/>
  <c r="S341" i="33"/>
  <c r="W341" i="33" s="1"/>
  <c r="S342" i="33"/>
  <c r="W342" i="33" s="1"/>
  <c r="S343" i="33"/>
  <c r="W343" i="33" s="1"/>
  <c r="S344" i="33"/>
  <c r="W344" i="33" s="1"/>
  <c r="S345" i="33"/>
  <c r="W345" i="33" s="1"/>
  <c r="S346" i="33"/>
  <c r="W346" i="33" s="1"/>
  <c r="S347" i="33"/>
  <c r="W347" i="33" s="1"/>
  <c r="S348" i="33"/>
  <c r="W348" i="33" s="1"/>
  <c r="S349" i="33"/>
  <c r="W349" i="33" s="1"/>
  <c r="S350" i="33"/>
  <c r="W350" i="33" s="1"/>
  <c r="S351" i="33"/>
  <c r="W351" i="33" s="1"/>
  <c r="S352" i="33"/>
  <c r="W352" i="33" s="1"/>
  <c r="S353" i="33"/>
  <c r="W353" i="33" s="1"/>
  <c r="S354" i="33"/>
  <c r="W354" i="33" s="1"/>
  <c r="S355" i="33"/>
  <c r="W355" i="33" s="1"/>
  <c r="S356" i="33"/>
  <c r="W356" i="33" s="1"/>
  <c r="S357" i="33"/>
  <c r="W357" i="33" s="1"/>
  <c r="S358" i="33"/>
  <c r="W358" i="33" s="1"/>
  <c r="S359" i="33"/>
  <c r="W359" i="33" s="1"/>
  <c r="S360" i="33"/>
  <c r="W360" i="33" s="1"/>
  <c r="S361" i="33"/>
  <c r="W361" i="33" s="1"/>
  <c r="S362" i="33"/>
  <c r="W362" i="33" s="1"/>
  <c r="S363" i="33"/>
  <c r="W363" i="33" s="1"/>
  <c r="S364" i="33"/>
  <c r="W364" i="33" s="1"/>
  <c r="S365" i="33"/>
  <c r="W365" i="33" s="1"/>
  <c r="S366" i="33"/>
  <c r="W366" i="33" s="1"/>
  <c r="S367" i="33"/>
  <c r="W367" i="33" s="1"/>
  <c r="S368" i="33"/>
  <c r="W368" i="33" s="1"/>
  <c r="S369" i="33"/>
  <c r="W369" i="33" s="1"/>
  <c r="S370" i="33"/>
  <c r="W370" i="33" s="1"/>
  <c r="S371" i="33"/>
  <c r="W371" i="33" s="1"/>
  <c r="S372" i="33"/>
  <c r="W372" i="33" s="1"/>
  <c r="S373" i="33"/>
  <c r="W373" i="33" s="1"/>
  <c r="S374" i="33"/>
  <c r="W374" i="33" s="1"/>
  <c r="S375" i="33"/>
  <c r="W375" i="33" s="1"/>
  <c r="S376" i="33"/>
  <c r="W376" i="33" s="1"/>
  <c r="S377" i="33"/>
  <c r="W377" i="33" s="1"/>
  <c r="S378" i="33"/>
  <c r="W378" i="33" s="1"/>
  <c r="S379" i="33"/>
  <c r="W379" i="33" s="1"/>
  <c r="S380" i="33"/>
  <c r="W380" i="33" s="1"/>
  <c r="S381" i="33"/>
  <c r="W381" i="33" s="1"/>
  <c r="S382" i="33"/>
  <c r="W382" i="33" s="1"/>
  <c r="S383" i="33"/>
  <c r="W383" i="33" s="1"/>
  <c r="S384" i="33"/>
  <c r="W384" i="33" s="1"/>
  <c r="S385" i="33"/>
  <c r="W385" i="33" s="1"/>
  <c r="S386" i="33"/>
  <c r="W386" i="33" s="1"/>
  <c r="S387" i="33"/>
  <c r="W387" i="33" s="1"/>
  <c r="S388" i="33"/>
  <c r="S389" i="33"/>
  <c r="W389" i="33" s="1"/>
  <c r="S390" i="33"/>
  <c r="W390" i="33" s="1"/>
  <c r="S391" i="33"/>
  <c r="W391" i="33" s="1"/>
  <c r="S392" i="33"/>
  <c r="W392" i="33" s="1"/>
  <c r="S393" i="33"/>
  <c r="W393" i="33" s="1"/>
  <c r="S394" i="33"/>
  <c r="W394" i="33" s="1"/>
  <c r="S395" i="33"/>
  <c r="W395" i="33" s="1"/>
  <c r="S396" i="33"/>
  <c r="W396" i="33" s="1"/>
  <c r="S397" i="33"/>
  <c r="W397" i="33" s="1"/>
  <c r="S398" i="33"/>
  <c r="W398" i="33" s="1"/>
  <c r="S399" i="33"/>
  <c r="W399" i="33" s="1"/>
  <c r="S400" i="33"/>
  <c r="W400" i="33" s="1"/>
  <c r="S401" i="33"/>
  <c r="W401" i="33" s="1"/>
  <c r="S402" i="33"/>
  <c r="W402" i="33" s="1"/>
  <c r="S403" i="33"/>
  <c r="W403" i="33" s="1"/>
  <c r="S404" i="33"/>
  <c r="W404" i="33" s="1"/>
  <c r="S405" i="33"/>
  <c r="W405" i="33" s="1"/>
  <c r="S406" i="33"/>
  <c r="W406" i="33" s="1"/>
  <c r="S407" i="33"/>
  <c r="W407" i="33" s="1"/>
  <c r="S408" i="33"/>
  <c r="W408" i="33" s="1"/>
  <c r="S409" i="33"/>
  <c r="W409" i="33" s="1"/>
  <c r="S410" i="33"/>
  <c r="W410" i="33" s="1"/>
  <c r="S411" i="33"/>
  <c r="W411" i="33" s="1"/>
  <c r="S412" i="33"/>
  <c r="W412" i="33" s="1"/>
  <c r="S413" i="33"/>
  <c r="W413" i="33" s="1"/>
  <c r="S414" i="33"/>
  <c r="W414" i="33" s="1"/>
  <c r="S415" i="33"/>
  <c r="W415" i="33" s="1"/>
  <c r="S416" i="33"/>
  <c r="W416" i="33" s="1"/>
  <c r="S417" i="33"/>
  <c r="W417" i="33" s="1"/>
  <c r="S418" i="33"/>
  <c r="W418" i="33" s="1"/>
  <c r="S419" i="33"/>
  <c r="W419" i="33" s="1"/>
  <c r="S420" i="33"/>
  <c r="W420" i="33" s="1"/>
  <c r="S421" i="33"/>
  <c r="W421" i="33" s="1"/>
  <c r="S422" i="33"/>
  <c r="W422" i="33" s="1"/>
  <c r="S423" i="33"/>
  <c r="W423" i="33" s="1"/>
  <c r="S424" i="33"/>
  <c r="W424" i="33" s="1"/>
  <c r="S425" i="33"/>
  <c r="W425" i="33" s="1"/>
  <c r="S426" i="33"/>
  <c r="W426" i="33" s="1"/>
  <c r="S427" i="33"/>
  <c r="W427" i="33" s="1"/>
  <c r="S428" i="33"/>
  <c r="W428" i="33" s="1"/>
  <c r="S429" i="33"/>
  <c r="W429" i="33" s="1"/>
  <c r="S430" i="33"/>
  <c r="W430" i="33" s="1"/>
  <c r="S431" i="33"/>
  <c r="W431" i="33" s="1"/>
  <c r="S432" i="33"/>
  <c r="W432" i="33" s="1"/>
  <c r="S433" i="33"/>
  <c r="W433" i="33" s="1"/>
  <c r="S434" i="33"/>
  <c r="W434" i="33" s="1"/>
  <c r="S435" i="33"/>
  <c r="W435" i="33" s="1"/>
  <c r="S436" i="33"/>
  <c r="W436" i="33" s="1"/>
  <c r="S437" i="33"/>
  <c r="W437" i="33" s="1"/>
  <c r="S438" i="33"/>
  <c r="W438" i="33" s="1"/>
  <c r="S439" i="33"/>
  <c r="W439" i="33" s="1"/>
  <c r="S440" i="33"/>
  <c r="W440" i="33" s="1"/>
  <c r="S441" i="33"/>
  <c r="W441" i="33" s="1"/>
  <c r="S442" i="33"/>
  <c r="W442" i="33" s="1"/>
  <c r="S443" i="33"/>
  <c r="W443" i="33" s="1"/>
  <c r="S444" i="33"/>
  <c r="W444" i="33" s="1"/>
  <c r="S445" i="33"/>
  <c r="W445" i="33" s="1"/>
  <c r="S446" i="33"/>
  <c r="W446" i="33" s="1"/>
  <c r="S447" i="33"/>
  <c r="W447" i="33" s="1"/>
  <c r="S448" i="33"/>
  <c r="W448" i="33" s="1"/>
  <c r="S449" i="33"/>
  <c r="W449" i="33" s="1"/>
  <c r="S450" i="33"/>
  <c r="W450" i="33" s="1"/>
  <c r="S451" i="33"/>
  <c r="W451" i="33" s="1"/>
  <c r="S452" i="33"/>
  <c r="S453" i="33"/>
  <c r="W453" i="33" s="1"/>
  <c r="S454" i="33"/>
  <c r="W454" i="33" s="1"/>
  <c r="S455" i="33"/>
  <c r="W455" i="33" s="1"/>
  <c r="S456" i="33"/>
  <c r="W456" i="33" s="1"/>
  <c r="S457" i="33"/>
  <c r="W457" i="33" s="1"/>
  <c r="S458" i="33"/>
  <c r="W458" i="33" s="1"/>
  <c r="S459" i="33"/>
  <c r="W459" i="33" s="1"/>
  <c r="S460" i="33"/>
  <c r="W460" i="33" s="1"/>
  <c r="S461" i="33"/>
  <c r="W461" i="33" s="1"/>
  <c r="S462" i="33"/>
  <c r="W462" i="33" s="1"/>
  <c r="S463" i="33"/>
  <c r="W463" i="33" s="1"/>
  <c r="S464" i="33"/>
  <c r="W464" i="33" s="1"/>
  <c r="S465" i="33"/>
  <c r="W465" i="33" s="1"/>
  <c r="S466" i="33"/>
  <c r="W466" i="33" s="1"/>
  <c r="S467" i="33"/>
  <c r="W467" i="33" s="1"/>
  <c r="S468" i="33"/>
  <c r="W468" i="33" s="1"/>
  <c r="S469" i="33"/>
  <c r="W469" i="33" s="1"/>
  <c r="S470" i="33"/>
  <c r="W470" i="33" s="1"/>
  <c r="S471" i="33"/>
  <c r="W471" i="33" s="1"/>
  <c r="S472" i="33"/>
  <c r="W472" i="33" s="1"/>
  <c r="S473" i="33"/>
  <c r="W473" i="33" s="1"/>
  <c r="S474" i="33"/>
  <c r="W474" i="33" s="1"/>
  <c r="S475" i="33"/>
  <c r="W475" i="33" s="1"/>
  <c r="S476" i="33"/>
  <c r="W476" i="33" s="1"/>
  <c r="S477" i="33"/>
  <c r="W477" i="33" s="1"/>
  <c r="S478" i="33"/>
  <c r="W478" i="33" s="1"/>
  <c r="S479" i="33"/>
  <c r="W479" i="33" s="1"/>
  <c r="S480" i="33"/>
  <c r="W480" i="33" s="1"/>
  <c r="S481" i="33"/>
  <c r="W481" i="33" s="1"/>
  <c r="S482" i="33"/>
  <c r="W482" i="33" s="1"/>
  <c r="S483" i="33"/>
  <c r="W483" i="33" s="1"/>
  <c r="S484" i="33"/>
  <c r="W484" i="33" s="1"/>
  <c r="S485" i="33"/>
  <c r="W485" i="33" s="1"/>
  <c r="S486" i="33"/>
  <c r="W486" i="33" s="1"/>
  <c r="S487" i="33"/>
  <c r="W487" i="33" s="1"/>
  <c r="S488" i="33"/>
  <c r="W488" i="33" s="1"/>
  <c r="S489" i="33"/>
  <c r="W489" i="33" s="1"/>
  <c r="S490" i="33"/>
  <c r="W490" i="33" s="1"/>
  <c r="S491" i="33"/>
  <c r="W491" i="33" s="1"/>
  <c r="S492" i="33"/>
  <c r="W492" i="33" s="1"/>
  <c r="S493" i="33"/>
  <c r="W493" i="33" s="1"/>
  <c r="S494" i="33"/>
  <c r="W494" i="33" s="1"/>
  <c r="S495" i="33"/>
  <c r="W495" i="33" s="1"/>
  <c r="S496" i="33"/>
  <c r="W496" i="33" s="1"/>
  <c r="S497" i="33"/>
  <c r="W497" i="33" s="1"/>
  <c r="S498" i="33"/>
  <c r="W498" i="33" s="1"/>
  <c r="S499" i="33"/>
  <c r="W499" i="33" s="1"/>
  <c r="S500" i="33"/>
  <c r="W500" i="33" s="1"/>
  <c r="S501" i="33"/>
  <c r="W501" i="33" s="1"/>
  <c r="S502" i="33"/>
  <c r="W502" i="33" s="1"/>
  <c r="S503" i="33"/>
  <c r="W503" i="33" s="1"/>
  <c r="S504" i="33"/>
  <c r="W504" i="33" s="1"/>
  <c r="S505" i="33"/>
  <c r="W505" i="33" s="1"/>
  <c r="S506" i="33"/>
  <c r="W506" i="33" s="1"/>
  <c r="R14" i="33"/>
  <c r="R15" i="33"/>
  <c r="R16" i="33"/>
  <c r="R17" i="33"/>
  <c r="R18" i="33"/>
  <c r="R19" i="33"/>
  <c r="R20" i="33"/>
  <c r="R21" i="33"/>
  <c r="R22" i="33"/>
  <c r="R23" i="33"/>
  <c r="R24" i="33"/>
  <c r="R25" i="33"/>
  <c r="R26" i="33"/>
  <c r="R27" i="33"/>
  <c r="R28" i="33"/>
  <c r="R29" i="33"/>
  <c r="R30" i="33"/>
  <c r="R31" i="33"/>
  <c r="R32" i="33"/>
  <c r="R33" i="33"/>
  <c r="R34" i="33"/>
  <c r="R35" i="33"/>
  <c r="R36" i="33"/>
  <c r="R37" i="33"/>
  <c r="R38" i="33"/>
  <c r="R39" i="33"/>
  <c r="R40" i="33"/>
  <c r="R41" i="33"/>
  <c r="R42" i="33"/>
  <c r="R43" i="33"/>
  <c r="R44" i="33"/>
  <c r="R45" i="33"/>
  <c r="R46" i="33"/>
  <c r="R47" i="33"/>
  <c r="R48" i="33"/>
  <c r="R49" i="33"/>
  <c r="R50" i="33"/>
  <c r="R51" i="33"/>
  <c r="R52" i="33"/>
  <c r="R53" i="33"/>
  <c r="R54" i="33"/>
  <c r="R55" i="33"/>
  <c r="R56" i="33"/>
  <c r="R57" i="33"/>
  <c r="R58" i="33"/>
  <c r="R59" i="33"/>
  <c r="R60" i="33"/>
  <c r="R61" i="33"/>
  <c r="R62" i="33"/>
  <c r="R63" i="33"/>
  <c r="R64" i="33"/>
  <c r="R65" i="33"/>
  <c r="R66" i="33"/>
  <c r="R67" i="33"/>
  <c r="R68" i="33"/>
  <c r="R69" i="33"/>
  <c r="R70" i="33"/>
  <c r="R71" i="33"/>
  <c r="R72" i="33"/>
  <c r="R73" i="33"/>
  <c r="R74" i="33"/>
  <c r="R75" i="33"/>
  <c r="R76" i="33"/>
  <c r="R77" i="33"/>
  <c r="R78" i="33"/>
  <c r="R79" i="33"/>
  <c r="R80" i="33"/>
  <c r="R81" i="33"/>
  <c r="R82" i="33"/>
  <c r="R83" i="33"/>
  <c r="R84" i="33"/>
  <c r="R85" i="33"/>
  <c r="R86" i="33"/>
  <c r="R87" i="33"/>
  <c r="R88" i="33"/>
  <c r="R89" i="33"/>
  <c r="R90" i="33"/>
  <c r="R91" i="33"/>
  <c r="R92" i="33"/>
  <c r="R93" i="33"/>
  <c r="R94" i="33"/>
  <c r="R95" i="33"/>
  <c r="R96" i="33"/>
  <c r="R97" i="33"/>
  <c r="R98" i="33"/>
  <c r="R99" i="33"/>
  <c r="R100" i="33"/>
  <c r="R101" i="33"/>
  <c r="R102" i="33"/>
  <c r="R103" i="33"/>
  <c r="R104" i="33"/>
  <c r="R105" i="33"/>
  <c r="R106" i="33"/>
  <c r="R107" i="33"/>
  <c r="R108" i="33"/>
  <c r="R109" i="33"/>
  <c r="R110" i="33"/>
  <c r="R111" i="33"/>
  <c r="R112" i="33"/>
  <c r="R113" i="33"/>
  <c r="R114" i="33"/>
  <c r="R115" i="33"/>
  <c r="R116" i="33"/>
  <c r="R117" i="33"/>
  <c r="R118" i="33"/>
  <c r="R119" i="33"/>
  <c r="R120" i="33"/>
  <c r="R121" i="33"/>
  <c r="R122" i="33"/>
  <c r="R123" i="33"/>
  <c r="R124" i="33"/>
  <c r="R125" i="33"/>
  <c r="R126" i="33"/>
  <c r="R127" i="33"/>
  <c r="R128" i="33"/>
  <c r="R129" i="33"/>
  <c r="R130" i="33"/>
  <c r="R131" i="33"/>
  <c r="R132" i="33"/>
  <c r="R133" i="33"/>
  <c r="R134" i="33"/>
  <c r="R135" i="33"/>
  <c r="R136" i="33"/>
  <c r="R137" i="33"/>
  <c r="R138" i="33"/>
  <c r="R139" i="33"/>
  <c r="R140" i="33"/>
  <c r="R141" i="33"/>
  <c r="R142" i="33"/>
  <c r="R143" i="33"/>
  <c r="R144" i="33"/>
  <c r="R145" i="33"/>
  <c r="R146" i="33"/>
  <c r="R147" i="33"/>
  <c r="R148" i="33"/>
  <c r="R149" i="33"/>
  <c r="R150" i="33"/>
  <c r="R151" i="33"/>
  <c r="R152" i="33"/>
  <c r="R153" i="33"/>
  <c r="R154" i="33"/>
  <c r="R155" i="33"/>
  <c r="R156" i="33"/>
  <c r="R157" i="33"/>
  <c r="R158" i="33"/>
  <c r="R159" i="33"/>
  <c r="R160" i="33"/>
  <c r="R161" i="33"/>
  <c r="R162" i="33"/>
  <c r="R163" i="33"/>
  <c r="R164" i="33"/>
  <c r="R165" i="33"/>
  <c r="R166" i="33"/>
  <c r="R167" i="33"/>
  <c r="R168" i="33"/>
  <c r="R169" i="33"/>
  <c r="R170" i="33"/>
  <c r="R171" i="33"/>
  <c r="R172" i="33"/>
  <c r="R173" i="33"/>
  <c r="R174" i="33"/>
  <c r="R175" i="33"/>
  <c r="R176" i="33"/>
  <c r="R177" i="33"/>
  <c r="R178" i="33"/>
  <c r="R179" i="33"/>
  <c r="R180" i="33"/>
  <c r="R181" i="33"/>
  <c r="R182" i="33"/>
  <c r="R183" i="33"/>
  <c r="R184" i="33"/>
  <c r="R185" i="33"/>
  <c r="R186" i="33"/>
  <c r="R187" i="33"/>
  <c r="R188" i="33"/>
  <c r="R189" i="33"/>
  <c r="R190" i="33"/>
  <c r="R191" i="33"/>
  <c r="R192" i="33"/>
  <c r="R193" i="33"/>
  <c r="R194" i="33"/>
  <c r="R195" i="33"/>
  <c r="R196" i="33"/>
  <c r="R197" i="33"/>
  <c r="R198" i="33"/>
  <c r="R199" i="33"/>
  <c r="R200" i="33"/>
  <c r="R201" i="33"/>
  <c r="R202" i="33"/>
  <c r="R203" i="33"/>
  <c r="R204" i="33"/>
  <c r="R205" i="33"/>
  <c r="R206" i="33"/>
  <c r="R207" i="33"/>
  <c r="R208" i="33"/>
  <c r="R209" i="33"/>
  <c r="R210" i="33"/>
  <c r="R211" i="33"/>
  <c r="R212" i="33"/>
  <c r="R213" i="33"/>
  <c r="R214" i="33"/>
  <c r="R215" i="33"/>
  <c r="R216" i="33"/>
  <c r="R217" i="33"/>
  <c r="R218" i="33"/>
  <c r="R219" i="33"/>
  <c r="R220" i="33"/>
  <c r="R221" i="33"/>
  <c r="R222" i="33"/>
  <c r="R223" i="33"/>
  <c r="R224" i="33"/>
  <c r="R225" i="33"/>
  <c r="R226" i="33"/>
  <c r="R227" i="33"/>
  <c r="R228" i="33"/>
  <c r="R229" i="33"/>
  <c r="R230" i="33"/>
  <c r="R231" i="33"/>
  <c r="R232" i="33"/>
  <c r="R233" i="33"/>
  <c r="R234" i="33"/>
  <c r="R235" i="33"/>
  <c r="R236" i="33"/>
  <c r="R237" i="33"/>
  <c r="R238" i="33"/>
  <c r="R239" i="33"/>
  <c r="R240" i="33"/>
  <c r="R241" i="33"/>
  <c r="R242" i="33"/>
  <c r="R243" i="33"/>
  <c r="R244" i="33"/>
  <c r="R245" i="33"/>
  <c r="R246" i="33"/>
  <c r="R247" i="33"/>
  <c r="R248" i="33"/>
  <c r="R249" i="33"/>
  <c r="R250" i="33"/>
  <c r="R251" i="33"/>
  <c r="R252" i="33"/>
  <c r="R253" i="33"/>
  <c r="R254" i="33"/>
  <c r="R255" i="33"/>
  <c r="R256" i="33"/>
  <c r="R257" i="33"/>
  <c r="R258" i="33"/>
  <c r="R259" i="33"/>
  <c r="R260" i="33"/>
  <c r="R261" i="33"/>
  <c r="R262" i="33"/>
  <c r="R263" i="33"/>
  <c r="R264" i="33"/>
  <c r="R265" i="33"/>
  <c r="R266" i="33"/>
  <c r="R267" i="33"/>
  <c r="R268" i="33"/>
  <c r="R269" i="33"/>
  <c r="R270" i="33"/>
  <c r="R271" i="33"/>
  <c r="R272" i="33"/>
  <c r="R273" i="33"/>
  <c r="R274" i="33"/>
  <c r="R275" i="33"/>
  <c r="R276" i="33"/>
  <c r="R277" i="33"/>
  <c r="R278" i="33"/>
  <c r="R279" i="33"/>
  <c r="R280" i="33"/>
  <c r="R281" i="33"/>
  <c r="R282" i="33"/>
  <c r="R283" i="33"/>
  <c r="R284" i="33"/>
  <c r="R285" i="33"/>
  <c r="R286" i="33"/>
  <c r="R287" i="33"/>
  <c r="R288" i="33"/>
  <c r="R289" i="33"/>
  <c r="R290" i="33"/>
  <c r="R291" i="33"/>
  <c r="R292" i="33"/>
  <c r="R293" i="33"/>
  <c r="R294" i="33"/>
  <c r="R295" i="33"/>
  <c r="R296" i="33"/>
  <c r="R297" i="33"/>
  <c r="R298" i="33"/>
  <c r="R299" i="33"/>
  <c r="R300" i="33"/>
  <c r="R301" i="33"/>
  <c r="R302" i="33"/>
  <c r="R303" i="33"/>
  <c r="R304" i="33"/>
  <c r="R305" i="33"/>
  <c r="R306" i="33"/>
  <c r="R307" i="33"/>
  <c r="R308" i="33"/>
  <c r="R309" i="33"/>
  <c r="R310" i="33"/>
  <c r="R311" i="33"/>
  <c r="R312" i="33"/>
  <c r="R313" i="33"/>
  <c r="R314" i="33"/>
  <c r="R315" i="33"/>
  <c r="R316" i="33"/>
  <c r="R317" i="33"/>
  <c r="R318" i="33"/>
  <c r="R319" i="33"/>
  <c r="R320" i="33"/>
  <c r="R321" i="33"/>
  <c r="R322" i="33"/>
  <c r="R323" i="33"/>
  <c r="R324" i="33"/>
  <c r="R325" i="33"/>
  <c r="R326" i="33"/>
  <c r="R327" i="33"/>
  <c r="R328" i="33"/>
  <c r="R329" i="33"/>
  <c r="R330" i="33"/>
  <c r="R331" i="33"/>
  <c r="R332" i="33"/>
  <c r="R333" i="33"/>
  <c r="R334" i="33"/>
  <c r="R335" i="33"/>
  <c r="R336" i="33"/>
  <c r="R337" i="33"/>
  <c r="R338" i="33"/>
  <c r="R339" i="33"/>
  <c r="R340" i="33"/>
  <c r="R341" i="33"/>
  <c r="R342" i="33"/>
  <c r="R343" i="33"/>
  <c r="R344" i="33"/>
  <c r="R345" i="33"/>
  <c r="R346" i="33"/>
  <c r="R347" i="33"/>
  <c r="R348" i="33"/>
  <c r="R349" i="33"/>
  <c r="R350" i="33"/>
  <c r="R351" i="33"/>
  <c r="R352" i="33"/>
  <c r="R353" i="33"/>
  <c r="R354" i="33"/>
  <c r="R355" i="33"/>
  <c r="R356" i="33"/>
  <c r="R357" i="33"/>
  <c r="R358" i="33"/>
  <c r="R359" i="33"/>
  <c r="R360" i="33"/>
  <c r="R361" i="33"/>
  <c r="R362" i="33"/>
  <c r="R363" i="33"/>
  <c r="R364" i="33"/>
  <c r="R365" i="33"/>
  <c r="R366" i="33"/>
  <c r="R367" i="33"/>
  <c r="R368" i="33"/>
  <c r="R369" i="33"/>
  <c r="R370" i="33"/>
  <c r="R371" i="33"/>
  <c r="R372" i="33"/>
  <c r="R373" i="33"/>
  <c r="R374" i="33"/>
  <c r="R375" i="33"/>
  <c r="R376" i="33"/>
  <c r="R377" i="33"/>
  <c r="R378" i="33"/>
  <c r="R379" i="33"/>
  <c r="R380" i="33"/>
  <c r="R381" i="33"/>
  <c r="R382" i="33"/>
  <c r="R383" i="33"/>
  <c r="R384" i="33"/>
  <c r="R385" i="33"/>
  <c r="R386" i="33"/>
  <c r="R387" i="33"/>
  <c r="R388" i="33"/>
  <c r="R389" i="33"/>
  <c r="R390" i="33"/>
  <c r="R391" i="33"/>
  <c r="R392" i="33"/>
  <c r="R393" i="33"/>
  <c r="R394" i="33"/>
  <c r="R395" i="33"/>
  <c r="R396" i="33"/>
  <c r="R397" i="33"/>
  <c r="R398" i="33"/>
  <c r="R399" i="33"/>
  <c r="R400" i="33"/>
  <c r="R401" i="33"/>
  <c r="R402" i="33"/>
  <c r="R403" i="33"/>
  <c r="R404" i="33"/>
  <c r="R405" i="33"/>
  <c r="R406" i="33"/>
  <c r="R407" i="33"/>
  <c r="R408" i="33"/>
  <c r="R409" i="33"/>
  <c r="R410" i="33"/>
  <c r="R411" i="33"/>
  <c r="R412" i="33"/>
  <c r="R413" i="33"/>
  <c r="R414" i="33"/>
  <c r="R415" i="33"/>
  <c r="R416" i="33"/>
  <c r="R417" i="33"/>
  <c r="R418" i="33"/>
  <c r="R419" i="33"/>
  <c r="R420" i="33"/>
  <c r="R421" i="33"/>
  <c r="R422" i="33"/>
  <c r="R423" i="33"/>
  <c r="R424" i="33"/>
  <c r="R425" i="33"/>
  <c r="R426" i="33"/>
  <c r="R427" i="33"/>
  <c r="R428" i="33"/>
  <c r="R429" i="33"/>
  <c r="R430" i="33"/>
  <c r="R431" i="33"/>
  <c r="R432" i="33"/>
  <c r="R433" i="33"/>
  <c r="R434" i="33"/>
  <c r="R435" i="33"/>
  <c r="R436" i="33"/>
  <c r="R437" i="33"/>
  <c r="R438" i="33"/>
  <c r="R439" i="33"/>
  <c r="R440" i="33"/>
  <c r="R441" i="33"/>
  <c r="R442" i="33"/>
  <c r="R443" i="33"/>
  <c r="R444" i="33"/>
  <c r="R445" i="33"/>
  <c r="R446" i="33"/>
  <c r="R447" i="33"/>
  <c r="R448" i="33"/>
  <c r="R449" i="33"/>
  <c r="R450" i="33"/>
  <c r="R451" i="33"/>
  <c r="R452" i="33"/>
  <c r="R453" i="33"/>
  <c r="R454" i="33"/>
  <c r="R455" i="33"/>
  <c r="R456" i="33"/>
  <c r="R457" i="33"/>
  <c r="R458" i="33"/>
  <c r="R459" i="33"/>
  <c r="R460" i="33"/>
  <c r="R461" i="33"/>
  <c r="R462" i="33"/>
  <c r="R463" i="33"/>
  <c r="R464" i="33"/>
  <c r="R465" i="33"/>
  <c r="R466" i="33"/>
  <c r="R467" i="33"/>
  <c r="R468" i="33"/>
  <c r="R469" i="33"/>
  <c r="R470" i="33"/>
  <c r="R471" i="33"/>
  <c r="R472" i="33"/>
  <c r="R473" i="33"/>
  <c r="R474" i="33"/>
  <c r="R475" i="33"/>
  <c r="R476" i="33"/>
  <c r="R477" i="33"/>
  <c r="R478" i="33"/>
  <c r="R479" i="33"/>
  <c r="R480" i="33"/>
  <c r="R481" i="33"/>
  <c r="R482" i="33"/>
  <c r="R483" i="33"/>
  <c r="R484" i="33"/>
  <c r="R485" i="33"/>
  <c r="R486" i="33"/>
  <c r="R487" i="33"/>
  <c r="R488" i="33"/>
  <c r="R489" i="33"/>
  <c r="R490" i="33"/>
  <c r="R491" i="33"/>
  <c r="R492" i="33"/>
  <c r="R493" i="33"/>
  <c r="R494" i="33"/>
  <c r="R495" i="33"/>
  <c r="R496" i="33"/>
  <c r="R497" i="33"/>
  <c r="R498" i="33"/>
  <c r="R499" i="33"/>
  <c r="R500" i="33"/>
  <c r="R501" i="33"/>
  <c r="R502" i="33"/>
  <c r="R503" i="33"/>
  <c r="R504" i="33"/>
  <c r="R505" i="33"/>
  <c r="R506" i="33"/>
  <c r="S8" i="33"/>
  <c r="S9" i="33"/>
  <c r="S10" i="33"/>
  <c r="S11" i="33"/>
  <c r="S12" i="33"/>
  <c r="J8" i="33"/>
  <c r="R8" i="33" s="1"/>
  <c r="J9" i="33"/>
  <c r="R9" i="33" s="1"/>
  <c r="J10" i="33"/>
  <c r="R10" i="33" s="1"/>
  <c r="J11" i="33"/>
  <c r="R11" i="33" s="1"/>
  <c r="J12" i="33"/>
  <c r="R12" i="33" s="1"/>
  <c r="J13" i="33"/>
  <c r="R13" i="33" s="1"/>
  <c r="J14" i="33"/>
  <c r="J15" i="33"/>
  <c r="J16" i="33"/>
  <c r="J17" i="33"/>
  <c r="J18" i="33"/>
  <c r="J19" i="33"/>
  <c r="J20" i="33"/>
  <c r="J21" i="33"/>
  <c r="J22" i="33"/>
  <c r="J23" i="33"/>
  <c r="J24" i="33"/>
  <c r="J25" i="33"/>
  <c r="J26" i="33"/>
  <c r="J27" i="33"/>
  <c r="J28" i="33"/>
  <c r="J29" i="33"/>
  <c r="J30" i="33"/>
  <c r="J31" i="33"/>
  <c r="J32" i="33"/>
  <c r="J33" i="33"/>
  <c r="J34" i="33"/>
  <c r="J35" i="33"/>
  <c r="J36" i="33"/>
  <c r="J37" i="33"/>
  <c r="J38" i="33"/>
  <c r="J39" i="33"/>
  <c r="J40" i="33"/>
  <c r="J41" i="33"/>
  <c r="J42" i="33"/>
  <c r="J43" i="33"/>
  <c r="J44" i="33"/>
  <c r="J45" i="33"/>
  <c r="J46" i="33"/>
  <c r="J47" i="33"/>
  <c r="J48" i="33"/>
  <c r="J49" i="33"/>
  <c r="J50" i="33"/>
  <c r="J51" i="33"/>
  <c r="J52" i="33"/>
  <c r="J53" i="33"/>
  <c r="J54" i="33"/>
  <c r="J55" i="33"/>
  <c r="J56" i="33"/>
  <c r="J57" i="33"/>
  <c r="J58" i="33"/>
  <c r="J59" i="33"/>
  <c r="J60" i="33"/>
  <c r="J61" i="33"/>
  <c r="J62" i="33"/>
  <c r="J63" i="33"/>
  <c r="J64" i="33"/>
  <c r="J65" i="33"/>
  <c r="J66" i="33"/>
  <c r="J67" i="33"/>
  <c r="J68" i="33"/>
  <c r="J69" i="33"/>
  <c r="J70" i="33"/>
  <c r="J71" i="33"/>
  <c r="J72" i="33"/>
  <c r="J73" i="33"/>
  <c r="J74" i="33"/>
  <c r="J75" i="33"/>
  <c r="J76" i="33"/>
  <c r="J77" i="33"/>
  <c r="J78" i="33"/>
  <c r="J79" i="33"/>
  <c r="J80" i="33"/>
  <c r="J81" i="33"/>
  <c r="J82" i="33"/>
  <c r="J83" i="33"/>
  <c r="J84" i="33"/>
  <c r="J85" i="33"/>
  <c r="J86" i="33"/>
  <c r="J87" i="33"/>
  <c r="J88" i="33"/>
  <c r="J89" i="33"/>
  <c r="J90" i="33"/>
  <c r="J91" i="33"/>
  <c r="J92" i="33"/>
  <c r="J93" i="33"/>
  <c r="J94" i="33"/>
  <c r="J95" i="33"/>
  <c r="J96" i="33"/>
  <c r="J97" i="33"/>
  <c r="J98" i="33"/>
  <c r="J99" i="33"/>
  <c r="J100" i="33"/>
  <c r="J101" i="33"/>
  <c r="J102" i="33"/>
  <c r="J103" i="33"/>
  <c r="J104" i="33"/>
  <c r="J105" i="33"/>
  <c r="J106" i="33"/>
  <c r="J107" i="33"/>
  <c r="J108" i="33"/>
  <c r="J109" i="33"/>
  <c r="J110" i="33"/>
  <c r="J111" i="33"/>
  <c r="J112" i="33"/>
  <c r="J113" i="33"/>
  <c r="J114" i="33"/>
  <c r="J115" i="33"/>
  <c r="J116" i="33"/>
  <c r="J117" i="33"/>
  <c r="J118" i="33"/>
  <c r="J119" i="33"/>
  <c r="J120" i="33"/>
  <c r="J121" i="33"/>
  <c r="J122" i="33"/>
  <c r="J123" i="33"/>
  <c r="J124" i="33"/>
  <c r="J125" i="33"/>
  <c r="J126" i="33"/>
  <c r="J127" i="33"/>
  <c r="J128" i="33"/>
  <c r="J129" i="33"/>
  <c r="J130" i="33"/>
  <c r="J131" i="33"/>
  <c r="J132" i="33"/>
  <c r="J133" i="33"/>
  <c r="J134" i="33"/>
  <c r="J135" i="33"/>
  <c r="J136" i="33"/>
  <c r="J137" i="33"/>
  <c r="J138" i="33"/>
  <c r="J139" i="33"/>
  <c r="J140" i="33"/>
  <c r="J141" i="33"/>
  <c r="J142" i="33"/>
  <c r="J143" i="33"/>
  <c r="J144" i="33"/>
  <c r="J145" i="33"/>
  <c r="J146" i="33"/>
  <c r="J147" i="33"/>
  <c r="J148" i="33"/>
  <c r="J149" i="33"/>
  <c r="J150" i="33"/>
  <c r="J151" i="33"/>
  <c r="J152" i="33"/>
  <c r="J153" i="33"/>
  <c r="J154" i="33"/>
  <c r="J155" i="33"/>
  <c r="J156" i="33"/>
  <c r="J157" i="33"/>
  <c r="J158" i="33"/>
  <c r="J159" i="33"/>
  <c r="J160" i="33"/>
  <c r="J161" i="33"/>
  <c r="J162" i="33"/>
  <c r="J163" i="33"/>
  <c r="J164" i="33"/>
  <c r="J165" i="33"/>
  <c r="J166" i="33"/>
  <c r="J167" i="33"/>
  <c r="J168" i="33"/>
  <c r="J169" i="33"/>
  <c r="J170" i="33"/>
  <c r="J171" i="33"/>
  <c r="J172" i="33"/>
  <c r="J173" i="33"/>
  <c r="J174" i="33"/>
  <c r="J175" i="33"/>
  <c r="J176" i="33"/>
  <c r="J177" i="33"/>
  <c r="J178" i="33"/>
  <c r="J179" i="33"/>
  <c r="J180" i="33"/>
  <c r="J181" i="33"/>
  <c r="J182" i="33"/>
  <c r="J183" i="33"/>
  <c r="J184" i="33"/>
  <c r="J185" i="33"/>
  <c r="J186" i="33"/>
  <c r="J187" i="33"/>
  <c r="J188" i="33"/>
  <c r="J189" i="33"/>
  <c r="J190" i="33"/>
  <c r="J191" i="33"/>
  <c r="J192" i="33"/>
  <c r="J193" i="33"/>
  <c r="J194" i="33"/>
  <c r="J195" i="33"/>
  <c r="J196" i="33"/>
  <c r="J197" i="33"/>
  <c r="J198" i="33"/>
  <c r="J199" i="33"/>
  <c r="J200" i="33"/>
  <c r="J201" i="33"/>
  <c r="J202" i="33"/>
  <c r="J203" i="33"/>
  <c r="J204" i="33"/>
  <c r="J205" i="33"/>
  <c r="J206" i="33"/>
  <c r="J207" i="33"/>
  <c r="J208" i="33"/>
  <c r="J209" i="33"/>
  <c r="J210" i="33"/>
  <c r="J211" i="33"/>
  <c r="J212" i="33"/>
  <c r="J213" i="33"/>
  <c r="J214" i="33"/>
  <c r="J215" i="33"/>
  <c r="J216" i="33"/>
  <c r="J217" i="33"/>
  <c r="J218" i="33"/>
  <c r="J219" i="33"/>
  <c r="J220" i="33"/>
  <c r="J221" i="33"/>
  <c r="J222" i="33"/>
  <c r="J223" i="33"/>
  <c r="J224" i="33"/>
  <c r="J225" i="33"/>
  <c r="J226" i="33"/>
  <c r="J227" i="33"/>
  <c r="J228" i="33"/>
  <c r="J229" i="33"/>
  <c r="J230" i="33"/>
  <c r="J231" i="33"/>
  <c r="J232" i="33"/>
  <c r="J233" i="33"/>
  <c r="J234" i="33"/>
  <c r="J235" i="33"/>
  <c r="J236" i="33"/>
  <c r="J237" i="33"/>
  <c r="J238" i="33"/>
  <c r="J239" i="33"/>
  <c r="J240" i="33"/>
  <c r="J241" i="33"/>
  <c r="J242" i="33"/>
  <c r="J243" i="33"/>
  <c r="J244" i="33"/>
  <c r="J245" i="33"/>
  <c r="J246" i="33"/>
  <c r="J247" i="33"/>
  <c r="J248" i="33"/>
  <c r="J249" i="33"/>
  <c r="J250" i="33"/>
  <c r="J251" i="33"/>
  <c r="J252" i="33"/>
  <c r="J253" i="33"/>
  <c r="J254" i="33"/>
  <c r="J255" i="33"/>
  <c r="J256" i="33"/>
  <c r="J257" i="33"/>
  <c r="J258" i="33"/>
  <c r="J259" i="33"/>
  <c r="J260" i="33"/>
  <c r="J261" i="33"/>
  <c r="J262" i="33"/>
  <c r="J263" i="33"/>
  <c r="J264" i="33"/>
  <c r="J265" i="33"/>
  <c r="J266" i="33"/>
  <c r="J267" i="33"/>
  <c r="J268" i="33"/>
  <c r="J269" i="33"/>
  <c r="J270" i="33"/>
  <c r="J271" i="33"/>
  <c r="J272" i="33"/>
  <c r="J273" i="33"/>
  <c r="J274" i="33"/>
  <c r="J275" i="33"/>
  <c r="J276" i="33"/>
  <c r="J277" i="33"/>
  <c r="J278" i="33"/>
  <c r="J279" i="33"/>
  <c r="J280" i="33"/>
  <c r="J281" i="33"/>
  <c r="J282" i="33"/>
  <c r="J283" i="33"/>
  <c r="J284" i="33"/>
  <c r="J285" i="33"/>
  <c r="J286" i="33"/>
  <c r="J287" i="33"/>
  <c r="J288" i="33"/>
  <c r="J289" i="33"/>
  <c r="J290" i="33"/>
  <c r="J291" i="33"/>
  <c r="J292" i="33"/>
  <c r="J293" i="33"/>
  <c r="J294" i="33"/>
  <c r="J295" i="33"/>
  <c r="J296" i="33"/>
  <c r="J297" i="33"/>
  <c r="J298" i="33"/>
  <c r="J299" i="33"/>
  <c r="J300" i="33"/>
  <c r="J301" i="33"/>
  <c r="J302" i="33"/>
  <c r="J303" i="33"/>
  <c r="J304" i="33"/>
  <c r="J305" i="33"/>
  <c r="J306" i="33"/>
  <c r="J307" i="33"/>
  <c r="J308" i="33"/>
  <c r="J309" i="33"/>
  <c r="J310" i="33"/>
  <c r="J311" i="33"/>
  <c r="J312" i="33"/>
  <c r="J313" i="33"/>
  <c r="J314" i="33"/>
  <c r="J315" i="33"/>
  <c r="J316" i="33"/>
  <c r="J317" i="33"/>
  <c r="J318" i="33"/>
  <c r="J319" i="33"/>
  <c r="J320" i="33"/>
  <c r="J321" i="33"/>
  <c r="J322" i="33"/>
  <c r="J323" i="33"/>
  <c r="J324" i="33"/>
  <c r="J325" i="33"/>
  <c r="J326" i="33"/>
  <c r="J327" i="33"/>
  <c r="J328" i="33"/>
  <c r="J329" i="33"/>
  <c r="J330" i="33"/>
  <c r="J331" i="33"/>
  <c r="J332" i="33"/>
  <c r="J333" i="33"/>
  <c r="J334" i="33"/>
  <c r="J335" i="33"/>
  <c r="J336" i="33"/>
  <c r="J337" i="33"/>
  <c r="J338" i="33"/>
  <c r="J339" i="33"/>
  <c r="J340" i="33"/>
  <c r="J341" i="33"/>
  <c r="J342" i="33"/>
  <c r="J343" i="33"/>
  <c r="J344" i="33"/>
  <c r="J345" i="33"/>
  <c r="J346" i="33"/>
  <c r="J347" i="33"/>
  <c r="J348" i="33"/>
  <c r="J349" i="33"/>
  <c r="J350" i="33"/>
  <c r="J351" i="33"/>
  <c r="J352" i="33"/>
  <c r="J353" i="33"/>
  <c r="J354" i="33"/>
  <c r="J355" i="33"/>
  <c r="J356" i="33"/>
  <c r="J357" i="33"/>
  <c r="J358" i="33"/>
  <c r="J359" i="33"/>
  <c r="J360" i="33"/>
  <c r="J361" i="33"/>
  <c r="J362" i="33"/>
  <c r="J363" i="33"/>
  <c r="J364" i="33"/>
  <c r="J365" i="33"/>
  <c r="J366" i="33"/>
  <c r="J367" i="33"/>
  <c r="J368" i="33"/>
  <c r="J369" i="33"/>
  <c r="J370" i="33"/>
  <c r="J371" i="33"/>
  <c r="J372" i="33"/>
  <c r="J373" i="33"/>
  <c r="J374" i="33"/>
  <c r="J375" i="33"/>
  <c r="J376" i="33"/>
  <c r="J377" i="33"/>
  <c r="J378" i="33"/>
  <c r="J379" i="33"/>
  <c r="J380" i="33"/>
  <c r="J381" i="33"/>
  <c r="J382" i="33"/>
  <c r="J383" i="33"/>
  <c r="J384" i="33"/>
  <c r="J385" i="33"/>
  <c r="J386" i="33"/>
  <c r="J387" i="33"/>
  <c r="J388" i="33"/>
  <c r="J389" i="33"/>
  <c r="J390" i="33"/>
  <c r="J391" i="33"/>
  <c r="J392" i="33"/>
  <c r="J393" i="33"/>
  <c r="J394" i="33"/>
  <c r="J395" i="33"/>
  <c r="J396" i="33"/>
  <c r="J397" i="33"/>
  <c r="J398" i="33"/>
  <c r="J399" i="33"/>
  <c r="J400" i="33"/>
  <c r="J401" i="33"/>
  <c r="J402" i="33"/>
  <c r="J403" i="33"/>
  <c r="J404" i="33"/>
  <c r="J405" i="33"/>
  <c r="J406" i="33"/>
  <c r="J407" i="33"/>
  <c r="J408" i="33"/>
  <c r="J409" i="33"/>
  <c r="J410" i="33"/>
  <c r="J411" i="33"/>
  <c r="J412" i="33"/>
  <c r="J413" i="33"/>
  <c r="J414" i="33"/>
  <c r="J415" i="33"/>
  <c r="J416" i="33"/>
  <c r="J417" i="33"/>
  <c r="J418" i="33"/>
  <c r="J419" i="33"/>
  <c r="J420" i="33"/>
  <c r="J421" i="33"/>
  <c r="J422" i="33"/>
  <c r="J423" i="33"/>
  <c r="J424" i="33"/>
  <c r="J425" i="33"/>
  <c r="J426" i="33"/>
  <c r="J427" i="33"/>
  <c r="J428" i="33"/>
  <c r="J429" i="33"/>
  <c r="J430" i="33"/>
  <c r="J431" i="33"/>
  <c r="J432" i="33"/>
  <c r="J433" i="33"/>
  <c r="J434" i="33"/>
  <c r="J435" i="33"/>
  <c r="J436" i="33"/>
  <c r="J437" i="33"/>
  <c r="J438" i="33"/>
  <c r="J439" i="33"/>
  <c r="J440" i="33"/>
  <c r="J441" i="33"/>
  <c r="J442" i="33"/>
  <c r="J443" i="33"/>
  <c r="J444" i="33"/>
  <c r="J445" i="33"/>
  <c r="J446" i="33"/>
  <c r="J447" i="33"/>
  <c r="J448" i="33"/>
  <c r="J449" i="33"/>
  <c r="J450" i="33"/>
  <c r="J451" i="33"/>
  <c r="J452" i="33"/>
  <c r="J453" i="33"/>
  <c r="J454" i="33"/>
  <c r="J455" i="33"/>
  <c r="J456" i="33"/>
  <c r="J457" i="33"/>
  <c r="J458" i="33"/>
  <c r="J459" i="33"/>
  <c r="J460" i="33"/>
  <c r="J461" i="33"/>
  <c r="J462" i="33"/>
  <c r="J463" i="33"/>
  <c r="J464" i="33"/>
  <c r="J465" i="33"/>
  <c r="J466" i="33"/>
  <c r="J467" i="33"/>
  <c r="J468" i="33"/>
  <c r="J469" i="33"/>
  <c r="J470" i="33"/>
  <c r="J471" i="33"/>
  <c r="J472" i="33"/>
  <c r="J473" i="33"/>
  <c r="J474" i="33"/>
  <c r="J475" i="33"/>
  <c r="J476" i="33"/>
  <c r="J477" i="33"/>
  <c r="J478" i="33"/>
  <c r="J479" i="33"/>
  <c r="J480" i="33"/>
  <c r="J481" i="33"/>
  <c r="J482" i="33"/>
  <c r="J483" i="33"/>
  <c r="J484" i="33"/>
  <c r="J485" i="33"/>
  <c r="J486" i="33"/>
  <c r="J487" i="33"/>
  <c r="J488" i="33"/>
  <c r="J489" i="33"/>
  <c r="J490" i="33"/>
  <c r="J491" i="33"/>
  <c r="J492" i="33"/>
  <c r="J493" i="33"/>
  <c r="J494" i="33"/>
  <c r="J495" i="33"/>
  <c r="J496" i="33"/>
  <c r="J497" i="33"/>
  <c r="J498" i="33"/>
  <c r="J499" i="33"/>
  <c r="J500" i="33"/>
  <c r="J501" i="33"/>
  <c r="J502" i="33"/>
  <c r="J503" i="33"/>
  <c r="J504" i="33"/>
  <c r="J505" i="33"/>
  <c r="J506" i="33"/>
  <c r="S7" i="33"/>
  <c r="J7" i="33"/>
  <c r="R7" i="33" s="1"/>
  <c r="G8" i="33"/>
  <c r="G9" i="33"/>
  <c r="G10" i="33"/>
  <c r="G11" i="33"/>
  <c r="G12" i="33"/>
  <c r="G13" i="33"/>
  <c r="G14" i="33"/>
  <c r="G15" i="33"/>
  <c r="G16" i="33"/>
  <c r="G17" i="33"/>
  <c r="G18" i="33"/>
  <c r="G19" i="33"/>
  <c r="G20" i="33"/>
  <c r="G21" i="33"/>
  <c r="G22" i="33"/>
  <c r="G23" i="33"/>
  <c r="G24" i="33"/>
  <c r="G25" i="33"/>
  <c r="G26" i="33"/>
  <c r="G27" i="33"/>
  <c r="G28" i="33"/>
  <c r="G29" i="33"/>
  <c r="G30" i="33"/>
  <c r="G31" i="33"/>
  <c r="G32" i="33"/>
  <c r="G33" i="33"/>
  <c r="G34" i="33"/>
  <c r="G35" i="33"/>
  <c r="G36" i="33"/>
  <c r="G37" i="33"/>
  <c r="G38" i="33"/>
  <c r="G39" i="33"/>
  <c r="G40" i="33"/>
  <c r="G41" i="33"/>
  <c r="G42" i="33"/>
  <c r="G43" i="33"/>
  <c r="G44" i="33"/>
  <c r="G45" i="33"/>
  <c r="G46" i="33"/>
  <c r="G47" i="33"/>
  <c r="G48" i="33"/>
  <c r="G49" i="33"/>
  <c r="G50" i="33"/>
  <c r="G51" i="33"/>
  <c r="G52" i="33"/>
  <c r="G53" i="33"/>
  <c r="G54" i="33"/>
  <c r="G55" i="33"/>
  <c r="G56" i="33"/>
  <c r="G57" i="33"/>
  <c r="G58" i="33"/>
  <c r="G59" i="33"/>
  <c r="G60" i="33"/>
  <c r="G61" i="33"/>
  <c r="G62" i="33"/>
  <c r="G63" i="33"/>
  <c r="G64" i="33"/>
  <c r="G65" i="33"/>
  <c r="G66" i="33"/>
  <c r="G67" i="33"/>
  <c r="G68" i="33"/>
  <c r="G69" i="33"/>
  <c r="G70" i="33"/>
  <c r="G71" i="33"/>
  <c r="G72" i="33"/>
  <c r="G73" i="33"/>
  <c r="G74" i="33"/>
  <c r="G75" i="33"/>
  <c r="G76" i="33"/>
  <c r="G77" i="33"/>
  <c r="G78" i="33"/>
  <c r="G79" i="33"/>
  <c r="G80" i="33"/>
  <c r="G81" i="33"/>
  <c r="G82" i="33"/>
  <c r="G83" i="33"/>
  <c r="G84" i="33"/>
  <c r="G85" i="33"/>
  <c r="G86" i="33"/>
  <c r="G87" i="33"/>
  <c r="G88" i="33"/>
  <c r="G89" i="33"/>
  <c r="G90" i="33"/>
  <c r="G91" i="33"/>
  <c r="G92" i="33"/>
  <c r="G93" i="33"/>
  <c r="G94" i="33"/>
  <c r="G95" i="33"/>
  <c r="G96" i="33"/>
  <c r="G97" i="33"/>
  <c r="G98" i="33"/>
  <c r="G99" i="33"/>
  <c r="G100" i="33"/>
  <c r="G101" i="33"/>
  <c r="G102" i="33"/>
  <c r="G103" i="33"/>
  <c r="G104" i="33"/>
  <c r="G105" i="33"/>
  <c r="G106" i="33"/>
  <c r="G107" i="33"/>
  <c r="G108" i="33"/>
  <c r="G109" i="33"/>
  <c r="G110" i="33"/>
  <c r="G111" i="33"/>
  <c r="G112" i="33"/>
  <c r="G113" i="33"/>
  <c r="G114" i="33"/>
  <c r="G115" i="33"/>
  <c r="G116" i="33"/>
  <c r="G117" i="33"/>
  <c r="G118" i="33"/>
  <c r="G119" i="33"/>
  <c r="G120" i="33"/>
  <c r="G121" i="33"/>
  <c r="G122" i="33"/>
  <c r="G123" i="33"/>
  <c r="G124" i="33"/>
  <c r="G125" i="33"/>
  <c r="G126" i="33"/>
  <c r="G127" i="33"/>
  <c r="G128" i="33"/>
  <c r="G129" i="33"/>
  <c r="G130" i="33"/>
  <c r="G131" i="33"/>
  <c r="G132" i="33"/>
  <c r="G133" i="33"/>
  <c r="G134" i="33"/>
  <c r="G135" i="33"/>
  <c r="G136" i="33"/>
  <c r="G137" i="33"/>
  <c r="G138" i="33"/>
  <c r="G139" i="33"/>
  <c r="G140" i="33"/>
  <c r="G141" i="33"/>
  <c r="G142" i="33"/>
  <c r="G143" i="33"/>
  <c r="G144" i="33"/>
  <c r="G145" i="33"/>
  <c r="G146" i="33"/>
  <c r="G147" i="33"/>
  <c r="G148" i="33"/>
  <c r="G149" i="33"/>
  <c r="G150" i="33"/>
  <c r="G151" i="33"/>
  <c r="G152" i="33"/>
  <c r="G153" i="33"/>
  <c r="G154" i="33"/>
  <c r="G155" i="33"/>
  <c r="G156" i="33"/>
  <c r="G157" i="33"/>
  <c r="G158" i="33"/>
  <c r="G159" i="33"/>
  <c r="G160" i="33"/>
  <c r="G161" i="33"/>
  <c r="G162" i="33"/>
  <c r="G163" i="33"/>
  <c r="G164" i="33"/>
  <c r="G165" i="33"/>
  <c r="G166" i="33"/>
  <c r="G167" i="33"/>
  <c r="G168" i="33"/>
  <c r="G169" i="33"/>
  <c r="G170" i="33"/>
  <c r="G171" i="33"/>
  <c r="G172" i="33"/>
  <c r="G173" i="33"/>
  <c r="G174" i="33"/>
  <c r="G175" i="33"/>
  <c r="G176" i="33"/>
  <c r="G177" i="33"/>
  <c r="G178" i="33"/>
  <c r="G179" i="33"/>
  <c r="G180" i="33"/>
  <c r="G181" i="33"/>
  <c r="G182" i="33"/>
  <c r="G183" i="33"/>
  <c r="G184" i="33"/>
  <c r="G185" i="33"/>
  <c r="G186" i="33"/>
  <c r="G187" i="33"/>
  <c r="G188" i="33"/>
  <c r="G189" i="33"/>
  <c r="G190" i="33"/>
  <c r="G191" i="33"/>
  <c r="G192" i="33"/>
  <c r="G193" i="33"/>
  <c r="G194" i="33"/>
  <c r="G195" i="33"/>
  <c r="G196" i="33"/>
  <c r="G197" i="33"/>
  <c r="G198" i="33"/>
  <c r="G199" i="33"/>
  <c r="G200" i="33"/>
  <c r="G201" i="33"/>
  <c r="G202" i="33"/>
  <c r="G203" i="33"/>
  <c r="G204" i="33"/>
  <c r="G205" i="33"/>
  <c r="G206" i="33"/>
  <c r="G207" i="33"/>
  <c r="G208" i="33"/>
  <c r="G209" i="33"/>
  <c r="G210" i="33"/>
  <c r="G211" i="33"/>
  <c r="G212" i="33"/>
  <c r="G213" i="33"/>
  <c r="G214" i="33"/>
  <c r="G215" i="33"/>
  <c r="G216" i="33"/>
  <c r="G217" i="33"/>
  <c r="G218" i="33"/>
  <c r="G219" i="33"/>
  <c r="G220" i="33"/>
  <c r="G221" i="33"/>
  <c r="G222" i="33"/>
  <c r="G223" i="33"/>
  <c r="G224" i="33"/>
  <c r="G225" i="33"/>
  <c r="G226" i="33"/>
  <c r="G227" i="33"/>
  <c r="G228" i="33"/>
  <c r="G229" i="33"/>
  <c r="G230" i="33"/>
  <c r="G231" i="33"/>
  <c r="G232" i="33"/>
  <c r="G233" i="33"/>
  <c r="G234" i="33"/>
  <c r="G235" i="33"/>
  <c r="G236" i="33"/>
  <c r="G237" i="33"/>
  <c r="G238" i="33"/>
  <c r="G239" i="33"/>
  <c r="G240" i="33"/>
  <c r="G241" i="33"/>
  <c r="G242" i="33"/>
  <c r="G243" i="33"/>
  <c r="G244" i="33"/>
  <c r="G245" i="33"/>
  <c r="G246" i="33"/>
  <c r="G247" i="33"/>
  <c r="G248" i="33"/>
  <c r="G249" i="33"/>
  <c r="G250" i="33"/>
  <c r="G251" i="33"/>
  <c r="G252" i="33"/>
  <c r="G253" i="33"/>
  <c r="G254" i="33"/>
  <c r="G255" i="33"/>
  <c r="G256" i="33"/>
  <c r="G257" i="33"/>
  <c r="G258" i="33"/>
  <c r="G259" i="33"/>
  <c r="G260" i="33"/>
  <c r="G261" i="33"/>
  <c r="G262" i="33"/>
  <c r="G263" i="33"/>
  <c r="G264" i="33"/>
  <c r="G265" i="33"/>
  <c r="G266" i="33"/>
  <c r="G267" i="33"/>
  <c r="G268" i="33"/>
  <c r="G269" i="33"/>
  <c r="G270" i="33"/>
  <c r="G271" i="33"/>
  <c r="G272" i="33"/>
  <c r="G273" i="33"/>
  <c r="G274" i="33"/>
  <c r="G275" i="33"/>
  <c r="G276" i="33"/>
  <c r="G277" i="33"/>
  <c r="G278" i="33"/>
  <c r="G279" i="33"/>
  <c r="G280" i="33"/>
  <c r="G281" i="33"/>
  <c r="G282" i="33"/>
  <c r="G283" i="33"/>
  <c r="G284" i="33"/>
  <c r="G285" i="33"/>
  <c r="G286" i="33"/>
  <c r="G287" i="33"/>
  <c r="G288" i="33"/>
  <c r="G289" i="33"/>
  <c r="G290" i="33"/>
  <c r="G291" i="33"/>
  <c r="G292" i="33"/>
  <c r="G293" i="33"/>
  <c r="G294" i="33"/>
  <c r="G295" i="33"/>
  <c r="G296" i="33"/>
  <c r="G297" i="33"/>
  <c r="G298" i="33"/>
  <c r="G299" i="33"/>
  <c r="G300" i="33"/>
  <c r="G301" i="33"/>
  <c r="G302" i="33"/>
  <c r="G303" i="33"/>
  <c r="G304" i="33"/>
  <c r="G305" i="33"/>
  <c r="G306" i="33"/>
  <c r="G307" i="33"/>
  <c r="G308" i="33"/>
  <c r="G309" i="33"/>
  <c r="G310" i="33"/>
  <c r="G311" i="33"/>
  <c r="G312" i="33"/>
  <c r="G313" i="33"/>
  <c r="G314" i="33"/>
  <c r="G315" i="33"/>
  <c r="G316" i="33"/>
  <c r="G317" i="33"/>
  <c r="G318" i="33"/>
  <c r="G319" i="33"/>
  <c r="G320" i="33"/>
  <c r="G321" i="33"/>
  <c r="G322" i="33"/>
  <c r="G323" i="33"/>
  <c r="G324" i="33"/>
  <c r="G325" i="33"/>
  <c r="G326" i="33"/>
  <c r="G327" i="33"/>
  <c r="G328" i="33"/>
  <c r="G329" i="33"/>
  <c r="G330" i="33"/>
  <c r="G331" i="33"/>
  <c r="G332" i="33"/>
  <c r="G333" i="33"/>
  <c r="G334" i="33"/>
  <c r="G335" i="33"/>
  <c r="G336" i="33"/>
  <c r="G337" i="33"/>
  <c r="G338" i="33"/>
  <c r="G339" i="33"/>
  <c r="G340" i="33"/>
  <c r="G341" i="33"/>
  <c r="G342" i="33"/>
  <c r="G343" i="33"/>
  <c r="G344" i="33"/>
  <c r="G345" i="33"/>
  <c r="G346" i="33"/>
  <c r="G347" i="33"/>
  <c r="G348" i="33"/>
  <c r="G349" i="33"/>
  <c r="G350" i="33"/>
  <c r="G351" i="33"/>
  <c r="G352" i="33"/>
  <c r="G353" i="33"/>
  <c r="G354" i="33"/>
  <c r="G355" i="33"/>
  <c r="G356" i="33"/>
  <c r="G357" i="33"/>
  <c r="G358" i="33"/>
  <c r="G359" i="33"/>
  <c r="G360" i="33"/>
  <c r="G361" i="33"/>
  <c r="G362" i="33"/>
  <c r="G363" i="33"/>
  <c r="G364" i="33"/>
  <c r="G365" i="33"/>
  <c r="G366" i="33"/>
  <c r="G367" i="33"/>
  <c r="G368" i="33"/>
  <c r="G369" i="33"/>
  <c r="G370" i="33"/>
  <c r="G371" i="33"/>
  <c r="G372" i="33"/>
  <c r="G373" i="33"/>
  <c r="G374" i="33"/>
  <c r="G375" i="33"/>
  <c r="G376" i="33"/>
  <c r="G377" i="33"/>
  <c r="G378" i="33"/>
  <c r="G379" i="33"/>
  <c r="G380" i="33"/>
  <c r="G381" i="33"/>
  <c r="G382" i="33"/>
  <c r="G383" i="33"/>
  <c r="G384" i="33"/>
  <c r="G385" i="33"/>
  <c r="G386" i="33"/>
  <c r="G387" i="33"/>
  <c r="G388" i="33"/>
  <c r="G389" i="33"/>
  <c r="G390" i="33"/>
  <c r="G391" i="33"/>
  <c r="G392" i="33"/>
  <c r="G393" i="33"/>
  <c r="G394" i="33"/>
  <c r="G395" i="33"/>
  <c r="G396" i="33"/>
  <c r="G397" i="33"/>
  <c r="G398" i="33"/>
  <c r="G399" i="33"/>
  <c r="G400" i="33"/>
  <c r="G401" i="33"/>
  <c r="G402" i="33"/>
  <c r="G403" i="33"/>
  <c r="G404" i="33"/>
  <c r="G405" i="33"/>
  <c r="G406" i="33"/>
  <c r="G407" i="33"/>
  <c r="G408" i="33"/>
  <c r="G409" i="33"/>
  <c r="G410" i="33"/>
  <c r="G411" i="33"/>
  <c r="G412" i="33"/>
  <c r="G413" i="33"/>
  <c r="G414" i="33"/>
  <c r="G415" i="33"/>
  <c r="G416" i="33"/>
  <c r="G417" i="33"/>
  <c r="G418" i="33"/>
  <c r="G419" i="33"/>
  <c r="G420" i="33"/>
  <c r="G421" i="33"/>
  <c r="G422" i="33"/>
  <c r="G423" i="33"/>
  <c r="G424" i="33"/>
  <c r="G425" i="33"/>
  <c r="G426" i="33"/>
  <c r="G427" i="33"/>
  <c r="G428" i="33"/>
  <c r="G429" i="33"/>
  <c r="G430" i="33"/>
  <c r="G431" i="33"/>
  <c r="G432" i="33"/>
  <c r="G433" i="33"/>
  <c r="G434" i="33"/>
  <c r="G435" i="33"/>
  <c r="G436" i="33"/>
  <c r="G437" i="33"/>
  <c r="G438" i="33"/>
  <c r="G439" i="33"/>
  <c r="G440" i="33"/>
  <c r="G441" i="33"/>
  <c r="G442" i="33"/>
  <c r="G443" i="33"/>
  <c r="G444" i="33"/>
  <c r="G445" i="33"/>
  <c r="G446" i="33"/>
  <c r="G447" i="33"/>
  <c r="G448" i="33"/>
  <c r="G449" i="33"/>
  <c r="G450" i="33"/>
  <c r="G451" i="33"/>
  <c r="G452" i="33"/>
  <c r="G453" i="33"/>
  <c r="G454" i="33"/>
  <c r="G455" i="33"/>
  <c r="G456" i="33"/>
  <c r="G457" i="33"/>
  <c r="G458" i="33"/>
  <c r="G459" i="33"/>
  <c r="G460" i="33"/>
  <c r="G461" i="33"/>
  <c r="G462" i="33"/>
  <c r="G463" i="33"/>
  <c r="G464" i="33"/>
  <c r="G465" i="33"/>
  <c r="G466" i="33"/>
  <c r="G467" i="33"/>
  <c r="G468" i="33"/>
  <c r="G469" i="33"/>
  <c r="G470" i="33"/>
  <c r="G471" i="33"/>
  <c r="G472" i="33"/>
  <c r="G473" i="33"/>
  <c r="G474" i="33"/>
  <c r="G475" i="33"/>
  <c r="G476" i="33"/>
  <c r="G477" i="33"/>
  <c r="G478" i="33"/>
  <c r="G479" i="33"/>
  <c r="G480" i="33"/>
  <c r="G481" i="33"/>
  <c r="G482" i="33"/>
  <c r="G483" i="33"/>
  <c r="G484" i="33"/>
  <c r="G485" i="33"/>
  <c r="G486" i="33"/>
  <c r="G487" i="33"/>
  <c r="G488" i="33"/>
  <c r="G489" i="33"/>
  <c r="G490" i="33"/>
  <c r="G491" i="33"/>
  <c r="G492" i="33"/>
  <c r="G493" i="33"/>
  <c r="G494" i="33"/>
  <c r="G495" i="33"/>
  <c r="G496" i="33"/>
  <c r="G497" i="33"/>
  <c r="G498" i="33"/>
  <c r="G499" i="33"/>
  <c r="G500" i="33"/>
  <c r="G501" i="33"/>
  <c r="G502" i="33"/>
  <c r="G503" i="33"/>
  <c r="G504" i="33"/>
  <c r="G505" i="33"/>
  <c r="G506" i="33"/>
  <c r="G7" i="33"/>
  <c r="O15" i="29" l="1"/>
  <c r="O13" i="29"/>
  <c r="R9" i="36"/>
  <c r="R11" i="36"/>
  <c r="R10" i="36"/>
  <c r="R8" i="36"/>
  <c r="R7" i="36"/>
  <c r="X11" i="31" l="1"/>
  <c r="X12" i="31"/>
  <c r="X13" i="31"/>
  <c r="X14" i="31"/>
  <c r="X15" i="31"/>
  <c r="X16" i="31"/>
  <c r="X17" i="31"/>
  <c r="X18" i="31"/>
  <c r="X19" i="31"/>
  <c r="X20" i="31"/>
  <c r="X21" i="31"/>
  <c r="X22" i="31"/>
  <c r="X23" i="31"/>
  <c r="X24" i="31"/>
  <c r="X25" i="31"/>
  <c r="X26" i="31"/>
  <c r="X27" i="31"/>
  <c r="X28" i="31"/>
  <c r="X29" i="31"/>
  <c r="X30" i="31"/>
  <c r="X31" i="31"/>
  <c r="X32" i="31"/>
  <c r="X33" i="31"/>
  <c r="X34" i="31"/>
  <c r="X35" i="31"/>
  <c r="X36" i="31"/>
  <c r="X37" i="31"/>
  <c r="X38" i="31"/>
  <c r="X39" i="31"/>
  <c r="X40" i="31"/>
  <c r="X41" i="31"/>
  <c r="X42" i="31"/>
  <c r="X43" i="31"/>
  <c r="X44" i="31"/>
  <c r="X45" i="31"/>
  <c r="X46" i="31"/>
  <c r="X47" i="31"/>
  <c r="X48" i="31"/>
  <c r="X49" i="31"/>
  <c r="X50" i="31"/>
  <c r="X51" i="31"/>
  <c r="X52" i="31"/>
  <c r="X53" i="31"/>
  <c r="X54" i="31"/>
  <c r="X55" i="31"/>
  <c r="X56" i="31"/>
  <c r="X57" i="31"/>
  <c r="X58" i="31"/>
  <c r="X59" i="31"/>
  <c r="X60" i="31"/>
  <c r="X61" i="31"/>
  <c r="X62" i="31"/>
  <c r="X63" i="31"/>
  <c r="X64" i="31"/>
  <c r="X65" i="31"/>
  <c r="X66" i="31"/>
  <c r="X67" i="31"/>
  <c r="X68" i="31"/>
  <c r="X69" i="31"/>
  <c r="X70" i="31"/>
  <c r="X71" i="31"/>
  <c r="X72" i="31"/>
  <c r="X73" i="31"/>
  <c r="X74" i="31"/>
  <c r="X75" i="31"/>
  <c r="X76" i="31"/>
  <c r="X77" i="31"/>
  <c r="X78" i="31"/>
  <c r="X79" i="31"/>
  <c r="X80" i="31"/>
  <c r="X81" i="31"/>
  <c r="X82" i="31"/>
  <c r="X83" i="31"/>
  <c r="X84" i="31"/>
  <c r="X85" i="31"/>
  <c r="X86" i="31"/>
  <c r="X87" i="31"/>
  <c r="X88" i="31"/>
  <c r="X89" i="31"/>
  <c r="X90" i="31"/>
  <c r="X91" i="31"/>
  <c r="X92" i="31"/>
  <c r="X93" i="31"/>
  <c r="X94" i="31"/>
  <c r="X95" i="31"/>
  <c r="X96" i="31"/>
  <c r="X97" i="31"/>
  <c r="X98" i="31"/>
  <c r="X99" i="31"/>
  <c r="X100" i="31"/>
  <c r="X101" i="31"/>
  <c r="X102" i="31"/>
  <c r="X103" i="31"/>
  <c r="X104" i="31"/>
  <c r="X105" i="31"/>
  <c r="X106" i="31"/>
  <c r="X107" i="31"/>
  <c r="X108" i="31"/>
  <c r="X109" i="31"/>
  <c r="X110" i="31"/>
  <c r="X111" i="31"/>
  <c r="X112" i="31"/>
  <c r="X113" i="31"/>
  <c r="X114" i="31"/>
  <c r="X115" i="31"/>
  <c r="X116" i="31"/>
  <c r="X117" i="31"/>
  <c r="X118" i="31"/>
  <c r="X119" i="31"/>
  <c r="X120" i="31"/>
  <c r="X121" i="31"/>
  <c r="X122" i="31"/>
  <c r="X123" i="31"/>
  <c r="X124" i="31"/>
  <c r="X125" i="31"/>
  <c r="X126" i="31"/>
  <c r="X127" i="31"/>
  <c r="X128" i="31"/>
  <c r="X129" i="31"/>
  <c r="X130" i="31"/>
  <c r="X131" i="31"/>
  <c r="X132" i="31"/>
  <c r="X133" i="31"/>
  <c r="X134" i="31"/>
  <c r="X135" i="31"/>
  <c r="X136" i="31"/>
  <c r="X137" i="31"/>
  <c r="X138" i="31"/>
  <c r="X139" i="31"/>
  <c r="X140" i="31"/>
  <c r="X141" i="31"/>
  <c r="X142" i="31"/>
  <c r="X143" i="31"/>
  <c r="X144" i="31"/>
  <c r="X145" i="31"/>
  <c r="X146" i="31"/>
  <c r="X147" i="31"/>
  <c r="X148" i="31"/>
  <c r="X149" i="31"/>
  <c r="X150" i="31"/>
  <c r="X151" i="31"/>
  <c r="X152" i="31"/>
  <c r="X153" i="31"/>
  <c r="X154" i="31"/>
  <c r="X155" i="31"/>
  <c r="X156" i="31"/>
  <c r="X157" i="31"/>
  <c r="X158" i="31"/>
  <c r="X159" i="31"/>
  <c r="X160" i="31"/>
  <c r="X161" i="31"/>
  <c r="X162" i="31"/>
  <c r="X163" i="31"/>
  <c r="X164" i="31"/>
  <c r="X165" i="31"/>
  <c r="X166" i="31"/>
  <c r="X167" i="31"/>
  <c r="X168" i="31"/>
  <c r="X169" i="31"/>
  <c r="X170" i="31"/>
  <c r="X171" i="31"/>
  <c r="X172" i="31"/>
  <c r="X173" i="31"/>
  <c r="X174" i="31"/>
  <c r="X175" i="31"/>
  <c r="X176" i="31"/>
  <c r="X177" i="31"/>
  <c r="X178" i="31"/>
  <c r="X179" i="31"/>
  <c r="X180" i="31"/>
  <c r="X181" i="31"/>
  <c r="X182" i="31"/>
  <c r="X183" i="31"/>
  <c r="X184" i="31"/>
  <c r="X185" i="31"/>
  <c r="X186" i="31"/>
  <c r="X187" i="31"/>
  <c r="X188" i="31"/>
  <c r="X189" i="31"/>
  <c r="X190" i="31"/>
  <c r="X191" i="31"/>
  <c r="X192" i="31"/>
  <c r="X193" i="31"/>
  <c r="X194" i="31"/>
  <c r="X195" i="31"/>
  <c r="X196" i="31"/>
  <c r="X197" i="31"/>
  <c r="X198" i="31"/>
  <c r="X199" i="31"/>
  <c r="X200" i="31"/>
  <c r="X201" i="31"/>
  <c r="X202" i="31"/>
  <c r="X203" i="31"/>
  <c r="X204" i="31"/>
  <c r="X205" i="31"/>
  <c r="X206" i="31"/>
  <c r="X207" i="31"/>
  <c r="X208" i="31"/>
  <c r="X209" i="31"/>
  <c r="X210" i="31"/>
  <c r="X211" i="31"/>
  <c r="X212" i="31"/>
  <c r="X213" i="31"/>
  <c r="X214" i="31"/>
  <c r="X215" i="31"/>
  <c r="X216" i="31"/>
  <c r="X217" i="31"/>
  <c r="X218" i="31"/>
  <c r="X219" i="31"/>
  <c r="X220" i="31"/>
  <c r="X221" i="31"/>
  <c r="X222" i="31"/>
  <c r="X223" i="31"/>
  <c r="X224" i="31"/>
  <c r="X225" i="31"/>
  <c r="X226" i="31"/>
  <c r="X227" i="31"/>
  <c r="X228" i="31"/>
  <c r="X229" i="31"/>
  <c r="X230" i="31"/>
  <c r="X231" i="31"/>
  <c r="X232" i="31"/>
  <c r="X233" i="31"/>
  <c r="X234" i="31"/>
  <c r="X235" i="31"/>
  <c r="X236" i="31"/>
  <c r="X237" i="31"/>
  <c r="X238" i="31"/>
  <c r="X239" i="31"/>
  <c r="X240" i="31"/>
  <c r="X241" i="31"/>
  <c r="X242" i="31"/>
  <c r="X243" i="31"/>
  <c r="X244" i="31"/>
  <c r="X245" i="31"/>
  <c r="X246" i="31"/>
  <c r="X247" i="31"/>
  <c r="X248" i="31"/>
  <c r="X249" i="31"/>
  <c r="X250" i="31"/>
  <c r="X251" i="31"/>
  <c r="X252" i="31"/>
  <c r="X253" i="31"/>
  <c r="X254" i="31"/>
  <c r="X255" i="31"/>
  <c r="X256" i="31"/>
  <c r="X257" i="31"/>
  <c r="X258" i="31"/>
  <c r="X259" i="31"/>
  <c r="X260" i="31"/>
  <c r="X261" i="31"/>
  <c r="X262" i="31"/>
  <c r="X263" i="31"/>
  <c r="X264" i="31"/>
  <c r="X265" i="31"/>
  <c r="X266" i="31"/>
  <c r="X267" i="31"/>
  <c r="X268" i="31"/>
  <c r="X269" i="31"/>
  <c r="X270" i="31"/>
  <c r="X271" i="31"/>
  <c r="X272" i="31"/>
  <c r="X273" i="31"/>
  <c r="X274" i="31"/>
  <c r="X275" i="31"/>
  <c r="X276" i="31"/>
  <c r="X277" i="31"/>
  <c r="X278" i="31"/>
  <c r="X279" i="31"/>
  <c r="X280" i="31"/>
  <c r="X281" i="31"/>
  <c r="X282" i="31"/>
  <c r="X283" i="31"/>
  <c r="X284" i="31"/>
  <c r="X285" i="31"/>
  <c r="X286" i="31"/>
  <c r="X287" i="31"/>
  <c r="X288" i="31"/>
  <c r="X289" i="31"/>
  <c r="X290" i="31"/>
  <c r="X291" i="31"/>
  <c r="X292" i="31"/>
  <c r="X293" i="31"/>
  <c r="X294" i="31"/>
  <c r="X295" i="31"/>
  <c r="X296" i="31"/>
  <c r="X297" i="31"/>
  <c r="X298" i="31"/>
  <c r="X299" i="31"/>
  <c r="X300" i="31"/>
  <c r="X301" i="31"/>
  <c r="X302" i="31"/>
  <c r="X303" i="31"/>
  <c r="X304" i="31"/>
  <c r="X305" i="31"/>
  <c r="X306" i="31"/>
  <c r="X307" i="31"/>
  <c r="X308" i="31"/>
  <c r="X309" i="31"/>
  <c r="X310" i="31"/>
  <c r="X311" i="31"/>
  <c r="X312" i="31"/>
  <c r="X313" i="31"/>
  <c r="X314" i="31"/>
  <c r="X315" i="31"/>
  <c r="X316" i="31"/>
  <c r="X317" i="31"/>
  <c r="X318" i="31"/>
  <c r="X319" i="31"/>
  <c r="X320" i="31"/>
  <c r="X321" i="31"/>
  <c r="X322" i="31"/>
  <c r="X323" i="31"/>
  <c r="X324" i="31"/>
  <c r="X325" i="31"/>
  <c r="X326" i="31"/>
  <c r="X327" i="31"/>
  <c r="X328" i="31"/>
  <c r="X329" i="31"/>
  <c r="X330" i="31"/>
  <c r="X331" i="31"/>
  <c r="X332" i="31"/>
  <c r="X333" i="31"/>
  <c r="X334" i="31"/>
  <c r="X335" i="31"/>
  <c r="X336" i="31"/>
  <c r="X337" i="31"/>
  <c r="X338" i="31"/>
  <c r="X339" i="31"/>
  <c r="X340" i="31"/>
  <c r="X341" i="31"/>
  <c r="X342" i="31"/>
  <c r="X343" i="31"/>
  <c r="X344" i="31"/>
  <c r="X345" i="31"/>
  <c r="X346" i="31"/>
  <c r="X347" i="31"/>
  <c r="X348" i="31"/>
  <c r="X349" i="31"/>
  <c r="X350" i="31"/>
  <c r="X351" i="31"/>
  <c r="X352" i="31"/>
  <c r="X353" i="31"/>
  <c r="X354" i="31"/>
  <c r="X355" i="31"/>
  <c r="X356" i="31"/>
  <c r="X357" i="31"/>
  <c r="X358" i="31"/>
  <c r="X359" i="31"/>
  <c r="X360" i="31"/>
  <c r="X361" i="31"/>
  <c r="X362" i="31"/>
  <c r="X363" i="31"/>
  <c r="X364" i="31"/>
  <c r="X365" i="31"/>
  <c r="X366" i="31"/>
  <c r="X367" i="31"/>
  <c r="X368" i="31"/>
  <c r="X369" i="31"/>
  <c r="X370" i="31"/>
  <c r="X371" i="31"/>
  <c r="X372" i="31"/>
  <c r="X373" i="31"/>
  <c r="X374" i="31"/>
  <c r="X375" i="31"/>
  <c r="X376" i="31"/>
  <c r="X377" i="31"/>
  <c r="X378" i="31"/>
  <c r="X379" i="31"/>
  <c r="X380" i="31"/>
  <c r="X381" i="31"/>
  <c r="X382" i="31"/>
  <c r="X383" i="31"/>
  <c r="X384" i="31"/>
  <c r="X385" i="31"/>
  <c r="X386" i="31"/>
  <c r="X387" i="31"/>
  <c r="X388" i="31"/>
  <c r="X389" i="31"/>
  <c r="X390" i="31"/>
  <c r="X391" i="31"/>
  <c r="X392" i="31"/>
  <c r="X393" i="31"/>
  <c r="X394" i="31"/>
  <c r="X395" i="31"/>
  <c r="X396" i="31"/>
  <c r="X397" i="31"/>
  <c r="X398" i="31"/>
  <c r="X399" i="31"/>
  <c r="X400" i="31"/>
  <c r="X401" i="31"/>
  <c r="X402" i="31"/>
  <c r="X403" i="31"/>
  <c r="X404" i="31"/>
  <c r="X405" i="31"/>
  <c r="X406" i="31"/>
  <c r="X407" i="31"/>
  <c r="X408" i="31"/>
  <c r="X409" i="31"/>
  <c r="X410" i="31"/>
  <c r="X411" i="31"/>
  <c r="X412" i="31"/>
  <c r="X413" i="31"/>
  <c r="X414" i="31"/>
  <c r="X415" i="31"/>
  <c r="X416" i="31"/>
  <c r="X417" i="31"/>
  <c r="X418" i="31"/>
  <c r="X419" i="31"/>
  <c r="X420" i="31"/>
  <c r="X421" i="31"/>
  <c r="X422" i="31"/>
  <c r="X423" i="31"/>
  <c r="X424" i="31"/>
  <c r="X425" i="31"/>
  <c r="X426" i="31"/>
  <c r="X427" i="31"/>
  <c r="X428" i="31"/>
  <c r="X429" i="31"/>
  <c r="X430" i="31"/>
  <c r="X431" i="31"/>
  <c r="X432" i="31"/>
  <c r="X433" i="31"/>
  <c r="X434" i="31"/>
  <c r="X435" i="31"/>
  <c r="X436" i="31"/>
  <c r="X437" i="31"/>
  <c r="X438" i="31"/>
  <c r="X439" i="31"/>
  <c r="X440" i="31"/>
  <c r="X441" i="31"/>
  <c r="X442" i="31"/>
  <c r="X443" i="31"/>
  <c r="X444" i="31"/>
  <c r="X445" i="31"/>
  <c r="X446" i="31"/>
  <c r="X447" i="31"/>
  <c r="X448" i="31"/>
  <c r="X449" i="31"/>
  <c r="X450" i="31"/>
  <c r="X451" i="31"/>
  <c r="X452" i="31"/>
  <c r="X453" i="31"/>
  <c r="X454" i="31"/>
  <c r="X455" i="31"/>
  <c r="X456" i="31"/>
  <c r="X457" i="31"/>
  <c r="X458" i="31"/>
  <c r="X459" i="31"/>
  <c r="X460" i="31"/>
  <c r="X461" i="31"/>
  <c r="X462" i="31"/>
  <c r="X463" i="31"/>
  <c r="X464" i="31"/>
  <c r="X465" i="31"/>
  <c r="X466" i="31"/>
  <c r="X467" i="31"/>
  <c r="X468" i="31"/>
  <c r="X469" i="31"/>
  <c r="X470" i="31"/>
  <c r="X471" i="31"/>
  <c r="X472" i="31"/>
  <c r="X473" i="31"/>
  <c r="X474" i="31"/>
  <c r="X475" i="31"/>
  <c r="X476" i="31"/>
  <c r="X477" i="31"/>
  <c r="X478" i="31"/>
  <c r="X479" i="31"/>
  <c r="X480" i="31"/>
  <c r="X481" i="31"/>
  <c r="X482" i="31"/>
  <c r="X483" i="31"/>
  <c r="X484" i="31"/>
  <c r="X485" i="31"/>
  <c r="X486" i="31"/>
  <c r="X487" i="31"/>
  <c r="X488" i="31"/>
  <c r="X489" i="31"/>
  <c r="X490" i="31"/>
  <c r="X491" i="31"/>
  <c r="X492" i="31"/>
  <c r="X493" i="31"/>
  <c r="X494" i="31"/>
  <c r="X495" i="31"/>
  <c r="X496" i="31"/>
  <c r="X497" i="31"/>
  <c r="X498" i="31"/>
  <c r="X499" i="31"/>
  <c r="X500" i="31"/>
  <c r="X501" i="31"/>
  <c r="X502" i="31"/>
  <c r="X503" i="31"/>
  <c r="X504" i="31"/>
  <c r="X505" i="31"/>
  <c r="X506" i="31"/>
  <c r="Z10" i="31"/>
  <c r="Z11" i="31"/>
  <c r="Z12" i="31"/>
  <c r="Z13" i="31"/>
  <c r="Z14" i="31"/>
  <c r="Z15" i="31"/>
  <c r="Z16" i="31"/>
  <c r="Z17" i="31"/>
  <c r="Z18" i="31"/>
  <c r="Z19" i="31"/>
  <c r="Z20" i="31"/>
  <c r="Z21" i="31"/>
  <c r="Z22" i="31"/>
  <c r="Z23" i="31"/>
  <c r="Z24" i="31"/>
  <c r="Z25" i="31"/>
  <c r="Z26" i="31"/>
  <c r="Z27" i="31"/>
  <c r="Z28" i="31"/>
  <c r="Z29" i="31"/>
  <c r="Z30" i="31"/>
  <c r="Z31" i="31"/>
  <c r="Z32" i="31"/>
  <c r="Z33" i="31"/>
  <c r="Z34" i="31"/>
  <c r="Z35" i="31"/>
  <c r="Z36" i="31"/>
  <c r="Z37" i="31"/>
  <c r="Z38" i="31"/>
  <c r="Z39" i="31"/>
  <c r="Z40" i="31"/>
  <c r="Z41" i="31"/>
  <c r="Z42" i="31"/>
  <c r="Z43" i="31"/>
  <c r="Z44" i="31"/>
  <c r="Z45" i="31"/>
  <c r="Z46" i="31"/>
  <c r="Z47" i="31"/>
  <c r="Z48" i="31"/>
  <c r="Z49" i="31"/>
  <c r="Z50" i="31"/>
  <c r="Z51" i="31"/>
  <c r="Z52" i="31"/>
  <c r="Z53" i="31"/>
  <c r="Z54" i="31"/>
  <c r="Z55" i="31"/>
  <c r="Z56" i="31"/>
  <c r="Z57" i="31"/>
  <c r="Z58" i="31"/>
  <c r="Z59" i="31"/>
  <c r="Z60" i="31"/>
  <c r="Z61" i="31"/>
  <c r="Z62" i="31"/>
  <c r="Z63" i="31"/>
  <c r="Z64" i="31"/>
  <c r="Z65" i="31"/>
  <c r="Z66" i="31"/>
  <c r="Z67" i="31"/>
  <c r="Z68" i="31"/>
  <c r="Z69" i="31"/>
  <c r="Z70" i="31"/>
  <c r="Z71" i="31"/>
  <c r="Z72" i="31"/>
  <c r="Z73" i="31"/>
  <c r="Z74" i="31"/>
  <c r="Z75" i="31"/>
  <c r="Z76" i="31"/>
  <c r="Z77" i="31"/>
  <c r="Z78" i="31"/>
  <c r="Z79" i="31"/>
  <c r="Z80" i="31"/>
  <c r="Z81" i="31"/>
  <c r="Z82" i="31"/>
  <c r="Z83" i="31"/>
  <c r="Z84" i="31"/>
  <c r="Z85" i="31"/>
  <c r="Z86" i="31"/>
  <c r="Z87" i="31"/>
  <c r="Z88" i="31"/>
  <c r="Z89" i="31"/>
  <c r="Z90" i="31"/>
  <c r="Z91" i="31"/>
  <c r="Z92" i="31"/>
  <c r="Z93" i="31"/>
  <c r="Z94" i="31"/>
  <c r="Z95" i="31"/>
  <c r="Z96" i="31"/>
  <c r="Z97" i="31"/>
  <c r="Z98" i="31"/>
  <c r="Z99" i="31"/>
  <c r="Z100" i="31"/>
  <c r="Z101" i="31"/>
  <c r="Z102" i="31"/>
  <c r="Z103" i="31"/>
  <c r="Z104" i="31"/>
  <c r="Z105" i="31"/>
  <c r="Z106" i="31"/>
  <c r="Z107" i="31"/>
  <c r="Z108" i="31"/>
  <c r="Z109" i="31"/>
  <c r="Z110" i="31"/>
  <c r="Z111" i="31"/>
  <c r="Z112" i="31"/>
  <c r="Z113" i="31"/>
  <c r="Z114" i="31"/>
  <c r="Z115" i="31"/>
  <c r="Z116" i="31"/>
  <c r="Z117" i="31"/>
  <c r="Z118" i="31"/>
  <c r="Z119" i="31"/>
  <c r="Z120" i="31"/>
  <c r="Z121" i="31"/>
  <c r="Z122" i="31"/>
  <c r="Z123" i="31"/>
  <c r="Z124" i="31"/>
  <c r="Z125" i="31"/>
  <c r="Z126" i="31"/>
  <c r="Z127" i="31"/>
  <c r="Z128" i="31"/>
  <c r="Z129" i="31"/>
  <c r="Z130" i="31"/>
  <c r="Z131" i="31"/>
  <c r="Z132" i="31"/>
  <c r="Z133" i="31"/>
  <c r="Z134" i="31"/>
  <c r="Z135" i="31"/>
  <c r="Z136" i="31"/>
  <c r="Z137" i="31"/>
  <c r="Z138" i="31"/>
  <c r="Z139" i="31"/>
  <c r="Z140" i="31"/>
  <c r="Z141" i="31"/>
  <c r="Z142" i="31"/>
  <c r="Z143" i="31"/>
  <c r="Z144" i="31"/>
  <c r="Z145" i="31"/>
  <c r="Z146" i="31"/>
  <c r="Z147" i="31"/>
  <c r="Z148" i="31"/>
  <c r="Z149" i="31"/>
  <c r="Z150" i="31"/>
  <c r="Z151" i="31"/>
  <c r="Z152" i="31"/>
  <c r="Z153" i="31"/>
  <c r="Z154" i="31"/>
  <c r="Z155" i="31"/>
  <c r="Z156" i="31"/>
  <c r="Z157" i="31"/>
  <c r="Z158" i="31"/>
  <c r="Z159" i="31"/>
  <c r="Z160" i="31"/>
  <c r="Z161" i="31"/>
  <c r="Z162" i="31"/>
  <c r="Z163" i="31"/>
  <c r="Z164" i="31"/>
  <c r="Z165" i="31"/>
  <c r="Z166" i="31"/>
  <c r="Z167" i="31"/>
  <c r="Z168" i="31"/>
  <c r="Z169" i="31"/>
  <c r="Z170" i="31"/>
  <c r="Z171" i="31"/>
  <c r="Z172" i="31"/>
  <c r="Z173" i="31"/>
  <c r="Z174" i="31"/>
  <c r="Z175" i="31"/>
  <c r="Z176" i="31"/>
  <c r="Z177" i="31"/>
  <c r="Z178" i="31"/>
  <c r="Z179" i="31"/>
  <c r="Z180" i="31"/>
  <c r="Z181" i="31"/>
  <c r="Z182" i="31"/>
  <c r="Z183" i="31"/>
  <c r="Z184" i="31"/>
  <c r="Z185" i="31"/>
  <c r="Z186" i="31"/>
  <c r="Z187" i="31"/>
  <c r="Z188" i="31"/>
  <c r="Z189" i="31"/>
  <c r="Z190" i="31"/>
  <c r="Z191" i="31"/>
  <c r="Z192" i="31"/>
  <c r="Z193" i="31"/>
  <c r="Z194" i="31"/>
  <c r="Z195" i="31"/>
  <c r="Z196" i="31"/>
  <c r="Z197" i="31"/>
  <c r="Z198" i="31"/>
  <c r="Z199" i="31"/>
  <c r="Z200" i="31"/>
  <c r="Z201" i="31"/>
  <c r="Z202" i="31"/>
  <c r="Z203" i="31"/>
  <c r="Z204" i="31"/>
  <c r="Z205" i="31"/>
  <c r="Z206" i="31"/>
  <c r="Z207" i="31"/>
  <c r="Z208" i="31"/>
  <c r="Z209" i="31"/>
  <c r="Z210" i="31"/>
  <c r="Z211" i="31"/>
  <c r="Z212" i="31"/>
  <c r="Z213" i="31"/>
  <c r="Z214" i="31"/>
  <c r="Z215" i="31"/>
  <c r="Z216" i="31"/>
  <c r="Z217" i="31"/>
  <c r="Z218" i="31"/>
  <c r="Z219" i="31"/>
  <c r="Z220" i="31"/>
  <c r="Z221" i="31"/>
  <c r="Z222" i="31"/>
  <c r="Z223" i="31"/>
  <c r="Z224" i="31"/>
  <c r="Z225" i="31"/>
  <c r="Z226" i="31"/>
  <c r="Z227" i="31"/>
  <c r="Z228" i="31"/>
  <c r="Z229" i="31"/>
  <c r="Z230" i="31"/>
  <c r="Z231" i="31"/>
  <c r="Z232" i="31"/>
  <c r="Z233" i="31"/>
  <c r="Z234" i="31"/>
  <c r="Z235" i="31"/>
  <c r="Z236" i="31"/>
  <c r="Z237" i="31"/>
  <c r="Z238" i="31"/>
  <c r="Z239" i="31"/>
  <c r="Z240" i="31"/>
  <c r="Z241" i="31"/>
  <c r="Z242" i="31"/>
  <c r="Z243" i="31"/>
  <c r="Z244" i="31"/>
  <c r="Z245" i="31"/>
  <c r="Z246" i="31"/>
  <c r="Z247" i="31"/>
  <c r="Z248" i="31"/>
  <c r="Z249" i="31"/>
  <c r="Z250" i="31"/>
  <c r="Z251" i="31"/>
  <c r="Z252" i="31"/>
  <c r="Z253" i="31"/>
  <c r="Z254" i="31"/>
  <c r="Z255" i="31"/>
  <c r="Z256" i="31"/>
  <c r="Z257" i="31"/>
  <c r="Z258" i="31"/>
  <c r="Z259" i="31"/>
  <c r="Z260" i="31"/>
  <c r="Z261" i="31"/>
  <c r="Z262" i="31"/>
  <c r="Z263" i="31"/>
  <c r="Z264" i="31"/>
  <c r="Z265" i="31"/>
  <c r="Z266" i="31"/>
  <c r="Z267" i="31"/>
  <c r="Z268" i="31"/>
  <c r="Z269" i="31"/>
  <c r="Z270" i="31"/>
  <c r="Z271" i="31"/>
  <c r="Z272" i="31"/>
  <c r="Z273" i="31"/>
  <c r="Z274" i="31"/>
  <c r="Z275" i="31"/>
  <c r="Z276" i="31"/>
  <c r="Z277" i="31"/>
  <c r="Z278" i="31"/>
  <c r="Z279" i="31"/>
  <c r="Z280" i="31"/>
  <c r="Z281" i="31"/>
  <c r="Z282" i="31"/>
  <c r="Z283" i="31"/>
  <c r="Z284" i="31"/>
  <c r="Z285" i="31"/>
  <c r="Z286" i="31"/>
  <c r="Z287" i="31"/>
  <c r="Z288" i="31"/>
  <c r="Z289" i="31"/>
  <c r="Z290" i="31"/>
  <c r="Z291" i="31"/>
  <c r="Z292" i="31"/>
  <c r="Z293" i="31"/>
  <c r="Z294" i="31"/>
  <c r="Z295" i="31"/>
  <c r="Z296" i="31"/>
  <c r="Z297" i="31"/>
  <c r="Z298" i="31"/>
  <c r="Z299" i="31"/>
  <c r="Z300" i="31"/>
  <c r="Z301" i="31"/>
  <c r="Z302" i="31"/>
  <c r="Z303" i="31"/>
  <c r="Z304" i="31"/>
  <c r="Z305" i="31"/>
  <c r="Z306" i="31"/>
  <c r="Z307" i="31"/>
  <c r="Z308" i="31"/>
  <c r="Z309" i="31"/>
  <c r="Z310" i="31"/>
  <c r="Z311" i="31"/>
  <c r="Z312" i="31"/>
  <c r="Z313" i="31"/>
  <c r="Z314" i="31"/>
  <c r="Z315" i="31"/>
  <c r="Z316" i="31"/>
  <c r="Z317" i="31"/>
  <c r="Z318" i="31"/>
  <c r="Z319" i="31"/>
  <c r="Z320" i="31"/>
  <c r="Z321" i="31"/>
  <c r="Z322" i="31"/>
  <c r="Z323" i="31"/>
  <c r="Z324" i="31"/>
  <c r="Z325" i="31"/>
  <c r="Z326" i="31"/>
  <c r="Z327" i="31"/>
  <c r="Z328" i="31"/>
  <c r="Z329" i="31"/>
  <c r="Z330" i="31"/>
  <c r="Z331" i="31"/>
  <c r="Z332" i="31"/>
  <c r="Z333" i="31"/>
  <c r="Z334" i="31"/>
  <c r="Z335" i="31"/>
  <c r="Z336" i="31"/>
  <c r="Z337" i="31"/>
  <c r="Z338" i="31"/>
  <c r="Z339" i="31"/>
  <c r="Z340" i="31"/>
  <c r="Z341" i="31"/>
  <c r="Z342" i="31"/>
  <c r="Z343" i="31"/>
  <c r="Z344" i="31"/>
  <c r="Z345" i="31"/>
  <c r="Z346" i="31"/>
  <c r="Z347" i="31"/>
  <c r="Z348" i="31"/>
  <c r="Z349" i="31"/>
  <c r="Z350" i="31"/>
  <c r="Z351" i="31"/>
  <c r="Z352" i="31"/>
  <c r="Z353" i="31"/>
  <c r="Z354" i="31"/>
  <c r="Z355" i="31"/>
  <c r="Z356" i="31"/>
  <c r="Z357" i="31"/>
  <c r="Z358" i="31"/>
  <c r="Z359" i="31"/>
  <c r="Z360" i="31"/>
  <c r="Z361" i="31"/>
  <c r="Z362" i="31"/>
  <c r="Z363" i="31"/>
  <c r="Z364" i="31"/>
  <c r="Z365" i="31"/>
  <c r="Z366" i="31"/>
  <c r="Z367" i="31"/>
  <c r="Z368" i="31"/>
  <c r="Z369" i="31"/>
  <c r="Z370" i="31"/>
  <c r="Z371" i="31"/>
  <c r="Z372" i="31"/>
  <c r="Z373" i="31"/>
  <c r="Z374" i="31"/>
  <c r="Z375" i="31"/>
  <c r="Z376" i="31"/>
  <c r="Z377" i="31"/>
  <c r="Z378" i="31"/>
  <c r="Z379" i="31"/>
  <c r="Z380" i="31"/>
  <c r="Z381" i="31"/>
  <c r="Z382" i="31"/>
  <c r="Z383" i="31"/>
  <c r="Z384" i="31"/>
  <c r="Z385" i="31"/>
  <c r="Z386" i="31"/>
  <c r="Z387" i="31"/>
  <c r="Z388" i="31"/>
  <c r="Z389" i="31"/>
  <c r="Z390" i="31"/>
  <c r="Z391" i="31"/>
  <c r="Z392" i="31"/>
  <c r="Z393" i="31"/>
  <c r="Z394" i="31"/>
  <c r="Z395" i="31"/>
  <c r="Z396" i="31"/>
  <c r="Z397" i="31"/>
  <c r="Z398" i="31"/>
  <c r="Z399" i="31"/>
  <c r="Z400" i="31"/>
  <c r="Z401" i="31"/>
  <c r="Z402" i="31"/>
  <c r="Z403" i="31"/>
  <c r="Z404" i="31"/>
  <c r="Z405" i="31"/>
  <c r="Z406" i="31"/>
  <c r="Z407" i="31"/>
  <c r="Z408" i="31"/>
  <c r="Z409" i="31"/>
  <c r="Z410" i="31"/>
  <c r="Z411" i="31"/>
  <c r="Z412" i="31"/>
  <c r="Z413" i="31"/>
  <c r="Z414" i="31"/>
  <c r="Z415" i="31"/>
  <c r="Z416" i="31"/>
  <c r="Z417" i="31"/>
  <c r="Z418" i="31"/>
  <c r="Z419" i="31"/>
  <c r="Z420" i="31"/>
  <c r="Z421" i="31"/>
  <c r="Z422" i="31"/>
  <c r="Z423" i="31"/>
  <c r="Z424" i="31"/>
  <c r="Z425" i="31"/>
  <c r="Z426" i="31"/>
  <c r="Z427" i="31"/>
  <c r="Z428" i="31"/>
  <c r="Z429" i="31"/>
  <c r="Z430" i="31"/>
  <c r="Z431" i="31"/>
  <c r="Z432" i="31"/>
  <c r="Z433" i="31"/>
  <c r="Z434" i="31"/>
  <c r="Z435" i="31"/>
  <c r="Z436" i="31"/>
  <c r="Z437" i="31"/>
  <c r="Z438" i="31"/>
  <c r="Z439" i="31"/>
  <c r="Z440" i="31"/>
  <c r="Z441" i="31"/>
  <c r="Z442" i="31"/>
  <c r="Z443" i="31"/>
  <c r="Z444" i="31"/>
  <c r="Z445" i="31"/>
  <c r="Z446" i="31"/>
  <c r="Z447" i="31"/>
  <c r="Z448" i="31"/>
  <c r="Z449" i="31"/>
  <c r="Z450" i="31"/>
  <c r="Z451" i="31"/>
  <c r="Z452" i="31"/>
  <c r="Z453" i="31"/>
  <c r="Z454" i="31"/>
  <c r="Z455" i="31"/>
  <c r="Z456" i="31"/>
  <c r="Z457" i="31"/>
  <c r="Z458" i="31"/>
  <c r="Z459" i="31"/>
  <c r="Z460" i="31"/>
  <c r="Z461" i="31"/>
  <c r="Z462" i="31"/>
  <c r="Z463" i="31"/>
  <c r="Z464" i="31"/>
  <c r="Z465" i="31"/>
  <c r="Z466" i="31"/>
  <c r="Z467" i="31"/>
  <c r="Z468" i="31"/>
  <c r="Z469" i="31"/>
  <c r="Z470" i="31"/>
  <c r="Z471" i="31"/>
  <c r="Z472" i="31"/>
  <c r="Z473" i="31"/>
  <c r="Z474" i="31"/>
  <c r="Z475" i="31"/>
  <c r="Z476" i="31"/>
  <c r="Z477" i="31"/>
  <c r="Z478" i="31"/>
  <c r="Z479" i="31"/>
  <c r="Z480" i="31"/>
  <c r="Z481" i="31"/>
  <c r="Z482" i="31"/>
  <c r="Z483" i="31"/>
  <c r="Z484" i="31"/>
  <c r="Z485" i="31"/>
  <c r="Z486" i="31"/>
  <c r="Z487" i="31"/>
  <c r="Z488" i="31"/>
  <c r="Z489" i="31"/>
  <c r="Z490" i="31"/>
  <c r="Z491" i="31"/>
  <c r="Z492" i="31"/>
  <c r="Z493" i="31"/>
  <c r="Z494" i="31"/>
  <c r="Z495" i="31"/>
  <c r="Z496" i="31"/>
  <c r="Z497" i="31"/>
  <c r="Z498" i="31"/>
  <c r="Z499" i="31"/>
  <c r="Z500" i="31"/>
  <c r="Z501" i="31"/>
  <c r="Z502" i="31"/>
  <c r="Z503" i="31"/>
  <c r="Z504" i="31"/>
  <c r="Z505" i="31"/>
  <c r="Z506" i="31"/>
  <c r="O10" i="31"/>
  <c r="O11" i="31"/>
  <c r="O12" i="31"/>
  <c r="O13" i="31"/>
  <c r="O14" i="31"/>
  <c r="O15" i="31"/>
  <c r="O16" i="31"/>
  <c r="O17" i="31"/>
  <c r="O18" i="31"/>
  <c r="O19" i="31"/>
  <c r="O20" i="31"/>
  <c r="O21" i="31"/>
  <c r="O22" i="31"/>
  <c r="O23" i="31"/>
  <c r="O24" i="31"/>
  <c r="O25" i="31"/>
  <c r="O26" i="31"/>
  <c r="O27" i="31"/>
  <c r="O28"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N10" i="31"/>
  <c r="N11" i="31"/>
  <c r="N12" i="31"/>
  <c r="N13" i="31"/>
  <c r="N14" i="31"/>
  <c r="N15" i="31"/>
  <c r="N16" i="31"/>
  <c r="N17" i="31"/>
  <c r="N18" i="31"/>
  <c r="N19" i="31"/>
  <c r="N20" i="31"/>
  <c r="N21" i="31"/>
  <c r="N22" i="31"/>
  <c r="N23" i="31"/>
  <c r="N24" i="31"/>
  <c r="N25" i="31"/>
  <c r="N26" i="31"/>
  <c r="N27" i="31"/>
  <c r="N28" i="31"/>
  <c r="N29" i="31"/>
  <c r="N30" i="31"/>
  <c r="N31" i="31"/>
  <c r="N32" i="31"/>
  <c r="N33" i="31"/>
  <c r="N34" i="31"/>
  <c r="N35" i="31"/>
  <c r="N36" i="31"/>
  <c r="N37" i="31"/>
  <c r="N38" i="31"/>
  <c r="N39" i="31"/>
  <c r="N40" i="31"/>
  <c r="N41" i="31"/>
  <c r="N42" i="31"/>
  <c r="N43" i="31"/>
  <c r="N44" i="31"/>
  <c r="N45" i="31"/>
  <c r="N46" i="31"/>
  <c r="N47" i="31"/>
  <c r="N48" i="31"/>
  <c r="N49" i="31"/>
  <c r="N50" i="31"/>
  <c r="N51" i="31"/>
  <c r="N52" i="31"/>
  <c r="N53" i="31"/>
  <c r="N54" i="31"/>
  <c r="N55" i="31"/>
  <c r="N56" i="31"/>
  <c r="N57" i="31"/>
  <c r="N58" i="31"/>
  <c r="N59" i="31"/>
  <c r="N60" i="31"/>
  <c r="N61" i="31"/>
  <c r="N62" i="31"/>
  <c r="N63" i="31"/>
  <c r="N64" i="31"/>
  <c r="N65" i="31"/>
  <c r="N66" i="31"/>
  <c r="N67" i="31"/>
  <c r="N68" i="31"/>
  <c r="N69" i="31"/>
  <c r="N70" i="31"/>
  <c r="N71" i="31"/>
  <c r="N72" i="31"/>
  <c r="N73" i="31"/>
  <c r="N74" i="31"/>
  <c r="N75" i="31"/>
  <c r="N76" i="31"/>
  <c r="N77" i="31"/>
  <c r="N78" i="31"/>
  <c r="N79" i="31"/>
  <c r="N80" i="31"/>
  <c r="N81" i="31"/>
  <c r="N82" i="31"/>
  <c r="N83" i="31"/>
  <c r="N84" i="31"/>
  <c r="N85" i="31"/>
  <c r="N86" i="31"/>
  <c r="N87" i="31"/>
  <c r="N88" i="31"/>
  <c r="N89" i="31"/>
  <c r="N90" i="31"/>
  <c r="N91" i="31"/>
  <c r="N92" i="31"/>
  <c r="N93" i="31"/>
  <c r="N94" i="31"/>
  <c r="N95" i="31"/>
  <c r="N96" i="31"/>
  <c r="N97" i="31"/>
  <c r="N98" i="31"/>
  <c r="N99" i="31"/>
  <c r="N100" i="31"/>
  <c r="N101" i="31"/>
  <c r="N102" i="31"/>
  <c r="N103" i="31"/>
  <c r="N104" i="31"/>
  <c r="N105" i="31"/>
  <c r="N106" i="31"/>
  <c r="N107" i="31"/>
  <c r="N108" i="31"/>
  <c r="N109" i="31"/>
  <c r="N110" i="31"/>
  <c r="N111" i="31"/>
  <c r="N112" i="31"/>
  <c r="N113" i="31"/>
  <c r="N114" i="31"/>
  <c r="N115" i="31"/>
  <c r="N116" i="31"/>
  <c r="N117" i="31"/>
  <c r="N118" i="31"/>
  <c r="N119" i="31"/>
  <c r="N120" i="31"/>
  <c r="N121" i="31"/>
  <c r="N122" i="31"/>
  <c r="N123" i="31"/>
  <c r="N124" i="31"/>
  <c r="N125" i="31"/>
  <c r="N126" i="31"/>
  <c r="N127" i="31"/>
  <c r="N128" i="31"/>
  <c r="N129" i="31"/>
  <c r="N130" i="31"/>
  <c r="N131" i="31"/>
  <c r="N132" i="31"/>
  <c r="N133" i="31"/>
  <c r="N134" i="31"/>
  <c r="N135" i="31"/>
  <c r="N136" i="31"/>
  <c r="N137" i="31"/>
  <c r="N138" i="31"/>
  <c r="N139" i="31"/>
  <c r="N140" i="31"/>
  <c r="N141" i="31"/>
  <c r="N142" i="31"/>
  <c r="N143" i="31"/>
  <c r="N144" i="31"/>
  <c r="N145" i="31"/>
  <c r="N146" i="31"/>
  <c r="N147" i="31"/>
  <c r="N148" i="31"/>
  <c r="N149" i="31"/>
  <c r="N150" i="31"/>
  <c r="N151" i="31"/>
  <c r="N152" i="31"/>
  <c r="N153" i="31"/>
  <c r="N154" i="31"/>
  <c r="N155" i="31"/>
  <c r="N156" i="31"/>
  <c r="N157" i="31"/>
  <c r="N158" i="31"/>
  <c r="N159" i="31"/>
  <c r="N160" i="31"/>
  <c r="N161" i="31"/>
  <c r="N162" i="31"/>
  <c r="N163" i="31"/>
  <c r="N164" i="31"/>
  <c r="N165" i="31"/>
  <c r="N166" i="31"/>
  <c r="N167" i="31"/>
  <c r="N168" i="31"/>
  <c r="N169" i="31"/>
  <c r="N170" i="31"/>
  <c r="N171" i="31"/>
  <c r="N172" i="31"/>
  <c r="N173" i="31"/>
  <c r="N174" i="31"/>
  <c r="N175" i="31"/>
  <c r="N176" i="31"/>
  <c r="N177" i="31"/>
  <c r="N178" i="31"/>
  <c r="N179" i="31"/>
  <c r="N180" i="31"/>
  <c r="N181" i="31"/>
  <c r="N182" i="31"/>
  <c r="N183" i="31"/>
  <c r="N184" i="31"/>
  <c r="N185" i="31"/>
  <c r="N186" i="31"/>
  <c r="N187" i="31"/>
  <c r="N188" i="31"/>
  <c r="N189" i="31"/>
  <c r="N190" i="31"/>
  <c r="N191" i="31"/>
  <c r="N192" i="31"/>
  <c r="N193" i="31"/>
  <c r="N194" i="31"/>
  <c r="N195" i="31"/>
  <c r="N196" i="31"/>
  <c r="N197" i="31"/>
  <c r="N198" i="31"/>
  <c r="N199" i="31"/>
  <c r="N200" i="31"/>
  <c r="N201" i="31"/>
  <c r="N202" i="31"/>
  <c r="N203" i="31"/>
  <c r="N204" i="31"/>
  <c r="N205" i="31"/>
  <c r="N206" i="31"/>
  <c r="N207" i="31"/>
  <c r="N208" i="31"/>
  <c r="N209" i="31"/>
  <c r="N210" i="31"/>
  <c r="N211" i="31"/>
  <c r="N212" i="31"/>
  <c r="N213" i="31"/>
  <c r="N214" i="31"/>
  <c r="N215" i="31"/>
  <c r="N216" i="31"/>
  <c r="N217" i="31"/>
  <c r="N218" i="31"/>
  <c r="N219" i="31"/>
  <c r="N220" i="31"/>
  <c r="N221" i="31"/>
  <c r="N222" i="31"/>
  <c r="N223" i="31"/>
  <c r="N224" i="31"/>
  <c r="N225" i="31"/>
  <c r="N226" i="31"/>
  <c r="N227" i="31"/>
  <c r="N228" i="31"/>
  <c r="N229" i="31"/>
  <c r="N230" i="31"/>
  <c r="N231" i="31"/>
  <c r="N232" i="31"/>
  <c r="N233" i="31"/>
  <c r="N234" i="31"/>
  <c r="N235" i="31"/>
  <c r="N236" i="31"/>
  <c r="N237" i="31"/>
  <c r="N238" i="31"/>
  <c r="N239" i="31"/>
  <c r="N240" i="31"/>
  <c r="N241" i="31"/>
  <c r="N242" i="31"/>
  <c r="N243" i="31"/>
  <c r="N244" i="31"/>
  <c r="N245" i="31"/>
  <c r="N246" i="31"/>
  <c r="N247" i="31"/>
  <c r="N248" i="31"/>
  <c r="N249" i="31"/>
  <c r="N250" i="31"/>
  <c r="N251" i="31"/>
  <c r="N252" i="31"/>
  <c r="N253" i="31"/>
  <c r="N254" i="31"/>
  <c r="N255" i="31"/>
  <c r="N256" i="31"/>
  <c r="N257" i="31"/>
  <c r="N258" i="31"/>
  <c r="N259" i="31"/>
  <c r="N260" i="31"/>
  <c r="N261" i="31"/>
  <c r="N262" i="31"/>
  <c r="N263" i="31"/>
  <c r="N264" i="31"/>
  <c r="N265" i="31"/>
  <c r="N266" i="31"/>
  <c r="N267" i="31"/>
  <c r="N268" i="31"/>
  <c r="N269" i="31"/>
  <c r="N270" i="31"/>
  <c r="N271" i="31"/>
  <c r="N272" i="31"/>
  <c r="N273" i="31"/>
  <c r="N274" i="31"/>
  <c r="N275" i="31"/>
  <c r="N276" i="31"/>
  <c r="N277" i="31"/>
  <c r="N278" i="31"/>
  <c r="N279" i="31"/>
  <c r="N280" i="31"/>
  <c r="N281" i="31"/>
  <c r="N282" i="31"/>
  <c r="N283" i="31"/>
  <c r="N284" i="31"/>
  <c r="N285" i="31"/>
  <c r="N286" i="31"/>
  <c r="N287" i="31"/>
  <c r="N288" i="31"/>
  <c r="N289" i="31"/>
  <c r="N290" i="31"/>
  <c r="N291" i="31"/>
  <c r="N292" i="31"/>
  <c r="N293" i="31"/>
  <c r="N294" i="31"/>
  <c r="N295" i="31"/>
  <c r="N296" i="31"/>
  <c r="N297" i="31"/>
  <c r="N298" i="31"/>
  <c r="N299" i="31"/>
  <c r="N300" i="31"/>
  <c r="N301" i="31"/>
  <c r="N302" i="31"/>
  <c r="N303" i="31"/>
  <c r="N304" i="31"/>
  <c r="N305" i="31"/>
  <c r="N306" i="31"/>
  <c r="N307" i="31"/>
  <c r="N308" i="31"/>
  <c r="N309" i="31"/>
  <c r="N310" i="31"/>
  <c r="N311" i="31"/>
  <c r="N312" i="31"/>
  <c r="N313" i="31"/>
  <c r="N314" i="31"/>
  <c r="N315" i="31"/>
  <c r="N316" i="31"/>
  <c r="N317" i="31"/>
  <c r="N318" i="31"/>
  <c r="N319" i="31"/>
  <c r="N320" i="31"/>
  <c r="N321" i="31"/>
  <c r="N322" i="31"/>
  <c r="N323" i="31"/>
  <c r="N324" i="31"/>
  <c r="N325" i="31"/>
  <c r="N326" i="31"/>
  <c r="N327" i="31"/>
  <c r="N328" i="31"/>
  <c r="N329" i="31"/>
  <c r="N330" i="31"/>
  <c r="N331" i="31"/>
  <c r="N332" i="31"/>
  <c r="N333" i="31"/>
  <c r="N334" i="31"/>
  <c r="N335" i="31"/>
  <c r="N336" i="31"/>
  <c r="N337" i="31"/>
  <c r="N338" i="31"/>
  <c r="N339" i="31"/>
  <c r="N340" i="31"/>
  <c r="N341" i="31"/>
  <c r="N342" i="31"/>
  <c r="N343" i="31"/>
  <c r="N344" i="31"/>
  <c r="N345" i="31"/>
  <c r="N346" i="31"/>
  <c r="N347" i="31"/>
  <c r="N348" i="31"/>
  <c r="N349" i="31"/>
  <c r="N350" i="31"/>
  <c r="N351" i="31"/>
  <c r="N352" i="31"/>
  <c r="N353" i="31"/>
  <c r="N354" i="31"/>
  <c r="N355" i="31"/>
  <c r="N356" i="31"/>
  <c r="N357" i="31"/>
  <c r="N358" i="31"/>
  <c r="N359" i="31"/>
  <c r="N360" i="31"/>
  <c r="N361" i="31"/>
  <c r="N362" i="31"/>
  <c r="N363" i="31"/>
  <c r="N364" i="31"/>
  <c r="N365" i="31"/>
  <c r="N366" i="31"/>
  <c r="N367" i="31"/>
  <c r="N368" i="31"/>
  <c r="N369" i="31"/>
  <c r="N370" i="31"/>
  <c r="N371" i="31"/>
  <c r="N372" i="31"/>
  <c r="N373" i="31"/>
  <c r="N374" i="31"/>
  <c r="N375" i="31"/>
  <c r="N376" i="31"/>
  <c r="N377" i="31"/>
  <c r="N378" i="31"/>
  <c r="N379" i="31"/>
  <c r="N380" i="31"/>
  <c r="N381" i="31"/>
  <c r="N382" i="31"/>
  <c r="N383" i="31"/>
  <c r="N384" i="31"/>
  <c r="N385" i="31"/>
  <c r="N386" i="31"/>
  <c r="N387" i="31"/>
  <c r="N388" i="31"/>
  <c r="N389" i="31"/>
  <c r="N390" i="31"/>
  <c r="N391" i="31"/>
  <c r="N392" i="31"/>
  <c r="N393" i="31"/>
  <c r="N394" i="31"/>
  <c r="N395" i="31"/>
  <c r="N396" i="31"/>
  <c r="N397" i="31"/>
  <c r="N398" i="31"/>
  <c r="N399" i="31"/>
  <c r="N400" i="31"/>
  <c r="N401" i="31"/>
  <c r="N402" i="31"/>
  <c r="N403" i="31"/>
  <c r="N404" i="31"/>
  <c r="N405" i="31"/>
  <c r="N406" i="31"/>
  <c r="N407" i="31"/>
  <c r="N408" i="31"/>
  <c r="N409" i="31"/>
  <c r="N410" i="31"/>
  <c r="N411" i="31"/>
  <c r="N412" i="31"/>
  <c r="N413" i="31"/>
  <c r="N414" i="31"/>
  <c r="N415" i="31"/>
  <c r="N416" i="31"/>
  <c r="N417" i="31"/>
  <c r="N418" i="31"/>
  <c r="N419" i="31"/>
  <c r="N420" i="31"/>
  <c r="N421" i="31"/>
  <c r="N422" i="31"/>
  <c r="N423" i="31"/>
  <c r="N424" i="31"/>
  <c r="N425" i="31"/>
  <c r="N426" i="31"/>
  <c r="N427" i="31"/>
  <c r="N428" i="31"/>
  <c r="N429" i="31"/>
  <c r="N430" i="31"/>
  <c r="N431" i="31"/>
  <c r="N432" i="31"/>
  <c r="N433" i="31"/>
  <c r="N434" i="31"/>
  <c r="N435" i="31"/>
  <c r="N436" i="31"/>
  <c r="N437" i="31"/>
  <c r="N438" i="31"/>
  <c r="N439" i="31"/>
  <c r="N440" i="31"/>
  <c r="N441" i="31"/>
  <c r="N442" i="31"/>
  <c r="N443" i="31"/>
  <c r="N444" i="31"/>
  <c r="N445" i="31"/>
  <c r="N446" i="31"/>
  <c r="N447" i="31"/>
  <c r="N448" i="31"/>
  <c r="N449" i="31"/>
  <c r="N450" i="31"/>
  <c r="N451" i="31"/>
  <c r="N452" i="31"/>
  <c r="N453" i="31"/>
  <c r="N454" i="31"/>
  <c r="N455" i="31"/>
  <c r="N456" i="31"/>
  <c r="N457" i="31"/>
  <c r="N458" i="31"/>
  <c r="N459" i="31"/>
  <c r="N460" i="31"/>
  <c r="N461" i="31"/>
  <c r="N462" i="31"/>
  <c r="N463" i="31"/>
  <c r="N464" i="31"/>
  <c r="N465" i="31"/>
  <c r="N466" i="31"/>
  <c r="N467" i="31"/>
  <c r="N468" i="31"/>
  <c r="N469" i="31"/>
  <c r="N470" i="31"/>
  <c r="N471" i="31"/>
  <c r="N472" i="31"/>
  <c r="N473" i="31"/>
  <c r="N474" i="31"/>
  <c r="N475" i="31"/>
  <c r="N476" i="31"/>
  <c r="N477" i="31"/>
  <c r="N478" i="31"/>
  <c r="N479" i="31"/>
  <c r="N480" i="31"/>
  <c r="N481" i="31"/>
  <c r="N482" i="31"/>
  <c r="N483" i="31"/>
  <c r="N484" i="31"/>
  <c r="N485" i="31"/>
  <c r="N486" i="31"/>
  <c r="N487" i="31"/>
  <c r="N488" i="31"/>
  <c r="N489" i="31"/>
  <c r="N490" i="31"/>
  <c r="N491" i="31"/>
  <c r="N492" i="31"/>
  <c r="N493" i="31"/>
  <c r="N494" i="31"/>
  <c r="N495" i="31"/>
  <c r="N496" i="31"/>
  <c r="N497" i="31"/>
  <c r="N498" i="31"/>
  <c r="N499" i="31"/>
  <c r="N500" i="31"/>
  <c r="N501" i="31"/>
  <c r="N502" i="31"/>
  <c r="N503" i="31"/>
  <c r="N504" i="31"/>
  <c r="N505" i="31"/>
  <c r="N506" i="31"/>
  <c r="H8" i="31"/>
  <c r="O8" i="31" s="1"/>
  <c r="H9" i="31"/>
  <c r="O9" i="31" s="1"/>
  <c r="H10" i="31"/>
  <c r="H11" i="31"/>
  <c r="H12" i="31"/>
  <c r="H13" i="31"/>
  <c r="H14" i="31"/>
  <c r="H15" i="31"/>
  <c r="H16" i="31"/>
  <c r="H17" i="31"/>
  <c r="H18" i="31"/>
  <c r="H19" i="31"/>
  <c r="H20" i="31"/>
  <c r="H21" i="31"/>
  <c r="H22" i="31"/>
  <c r="H23" i="31"/>
  <c r="H24" i="31"/>
  <c r="H25" i="31"/>
  <c r="H26" i="31"/>
  <c r="H27" i="31"/>
  <c r="H28" i="31"/>
  <c r="H29" i="31"/>
  <c r="H30" i="31"/>
  <c r="H31" i="31"/>
  <c r="H32" i="31"/>
  <c r="H33" i="31"/>
  <c r="H34" i="31"/>
  <c r="H35" i="31"/>
  <c r="H36" i="31"/>
  <c r="H37" i="31"/>
  <c r="H38" i="31"/>
  <c r="H39" i="31"/>
  <c r="H40" i="31"/>
  <c r="H41" i="31"/>
  <c r="H42" i="31"/>
  <c r="H43" i="31"/>
  <c r="H44" i="31"/>
  <c r="H45" i="31"/>
  <c r="H46" i="31"/>
  <c r="H47" i="31"/>
  <c r="H48" i="31"/>
  <c r="H49" i="31"/>
  <c r="H50" i="31"/>
  <c r="H51" i="31"/>
  <c r="H52" i="31"/>
  <c r="H53" i="31"/>
  <c r="H54" i="31"/>
  <c r="H55" i="31"/>
  <c r="H56" i="31"/>
  <c r="H57" i="31"/>
  <c r="H58" i="31"/>
  <c r="H59" i="31"/>
  <c r="H60" i="31"/>
  <c r="H61" i="31"/>
  <c r="H62" i="31"/>
  <c r="H63" i="31"/>
  <c r="H64" i="31"/>
  <c r="H65" i="31"/>
  <c r="H66" i="31"/>
  <c r="H67" i="31"/>
  <c r="H68" i="31"/>
  <c r="H69" i="31"/>
  <c r="H70" i="31"/>
  <c r="H71" i="31"/>
  <c r="H72" i="31"/>
  <c r="H73" i="31"/>
  <c r="H74" i="31"/>
  <c r="H75" i="31"/>
  <c r="H76" i="31"/>
  <c r="H77" i="31"/>
  <c r="H78" i="31"/>
  <c r="H79" i="31"/>
  <c r="H80" i="31"/>
  <c r="H81" i="31"/>
  <c r="H82" i="31"/>
  <c r="H83" i="31"/>
  <c r="H84" i="31"/>
  <c r="H85" i="31"/>
  <c r="H86" i="31"/>
  <c r="H87" i="31"/>
  <c r="H88" i="31"/>
  <c r="H89" i="31"/>
  <c r="H90" i="31"/>
  <c r="H91" i="31"/>
  <c r="H92" i="31"/>
  <c r="H93" i="31"/>
  <c r="H94" i="31"/>
  <c r="H95" i="31"/>
  <c r="H96" i="31"/>
  <c r="H97" i="31"/>
  <c r="H98" i="31"/>
  <c r="H99" i="31"/>
  <c r="H100" i="31"/>
  <c r="H101" i="31"/>
  <c r="H102" i="31"/>
  <c r="H103" i="31"/>
  <c r="H104" i="31"/>
  <c r="H105" i="31"/>
  <c r="H106" i="31"/>
  <c r="H107" i="31"/>
  <c r="H108" i="31"/>
  <c r="H109" i="31"/>
  <c r="H110" i="31"/>
  <c r="H111" i="31"/>
  <c r="H112" i="31"/>
  <c r="H113" i="31"/>
  <c r="H114" i="31"/>
  <c r="H115" i="31"/>
  <c r="H116" i="31"/>
  <c r="H117" i="31"/>
  <c r="H118" i="31"/>
  <c r="H119" i="31"/>
  <c r="H120" i="31"/>
  <c r="H121" i="31"/>
  <c r="H122" i="31"/>
  <c r="H123" i="31"/>
  <c r="H124" i="31"/>
  <c r="H125" i="31"/>
  <c r="H126" i="31"/>
  <c r="H127" i="31"/>
  <c r="H128" i="31"/>
  <c r="H129" i="31"/>
  <c r="H130" i="31"/>
  <c r="H131" i="31"/>
  <c r="H132" i="31"/>
  <c r="H133" i="31"/>
  <c r="H134" i="31"/>
  <c r="H135" i="31"/>
  <c r="H136" i="31"/>
  <c r="H137" i="31"/>
  <c r="H138" i="31"/>
  <c r="H139" i="31"/>
  <c r="H140" i="31"/>
  <c r="H141" i="31"/>
  <c r="H142" i="31"/>
  <c r="H143" i="31"/>
  <c r="H144" i="31"/>
  <c r="H145" i="31"/>
  <c r="H146" i="31"/>
  <c r="H147" i="31"/>
  <c r="H148" i="31"/>
  <c r="H149" i="31"/>
  <c r="H150" i="31"/>
  <c r="H151" i="31"/>
  <c r="H152" i="31"/>
  <c r="H153" i="31"/>
  <c r="H154" i="31"/>
  <c r="H155" i="31"/>
  <c r="H156" i="31"/>
  <c r="H157" i="31"/>
  <c r="H158" i="31"/>
  <c r="H159" i="31"/>
  <c r="H160" i="31"/>
  <c r="H161" i="31"/>
  <c r="H162" i="31"/>
  <c r="H163" i="31"/>
  <c r="H164" i="31"/>
  <c r="H165" i="31"/>
  <c r="H166" i="31"/>
  <c r="H167" i="31"/>
  <c r="H168" i="31"/>
  <c r="H169" i="31"/>
  <c r="H170" i="31"/>
  <c r="H171" i="31"/>
  <c r="H172" i="31"/>
  <c r="H173" i="31"/>
  <c r="H174" i="31"/>
  <c r="H175" i="31"/>
  <c r="H176" i="31"/>
  <c r="H177" i="31"/>
  <c r="H178" i="31"/>
  <c r="H179" i="31"/>
  <c r="H180" i="31"/>
  <c r="H181" i="31"/>
  <c r="H182" i="31"/>
  <c r="H183" i="31"/>
  <c r="H184" i="31"/>
  <c r="H185" i="31"/>
  <c r="H186" i="31"/>
  <c r="H187" i="31"/>
  <c r="H188" i="31"/>
  <c r="H189" i="31"/>
  <c r="H190" i="31"/>
  <c r="H191" i="31"/>
  <c r="H192" i="31"/>
  <c r="H193" i="31"/>
  <c r="H194" i="31"/>
  <c r="H195" i="31"/>
  <c r="H196" i="31"/>
  <c r="H197" i="31"/>
  <c r="H198" i="31"/>
  <c r="H199" i="31"/>
  <c r="H200" i="31"/>
  <c r="H201" i="31"/>
  <c r="H202" i="31"/>
  <c r="H203" i="31"/>
  <c r="H204" i="31"/>
  <c r="H205" i="31"/>
  <c r="H206" i="31"/>
  <c r="H207" i="31"/>
  <c r="H208" i="31"/>
  <c r="H209" i="31"/>
  <c r="H210" i="31"/>
  <c r="H211" i="31"/>
  <c r="H212" i="31"/>
  <c r="H213" i="31"/>
  <c r="H214" i="31"/>
  <c r="H215" i="31"/>
  <c r="H216" i="31"/>
  <c r="H217" i="31"/>
  <c r="H218" i="31"/>
  <c r="H219" i="31"/>
  <c r="H220" i="31"/>
  <c r="H221" i="31"/>
  <c r="H222" i="31"/>
  <c r="H223" i="31"/>
  <c r="H224" i="31"/>
  <c r="H225" i="31"/>
  <c r="H226" i="31"/>
  <c r="H227" i="31"/>
  <c r="H228" i="31"/>
  <c r="H229" i="31"/>
  <c r="H230" i="31"/>
  <c r="H231" i="31"/>
  <c r="H232" i="31"/>
  <c r="H233" i="31"/>
  <c r="H234" i="31"/>
  <c r="H235" i="31"/>
  <c r="H236" i="31"/>
  <c r="H237" i="31"/>
  <c r="H238" i="31"/>
  <c r="H239" i="31"/>
  <c r="H240" i="31"/>
  <c r="H241" i="31"/>
  <c r="H242" i="31"/>
  <c r="H243" i="31"/>
  <c r="H244" i="31"/>
  <c r="H245" i="31"/>
  <c r="H246" i="31"/>
  <c r="H247" i="31"/>
  <c r="H248" i="31"/>
  <c r="H249" i="31"/>
  <c r="H250" i="31"/>
  <c r="H251" i="31"/>
  <c r="H252" i="31"/>
  <c r="H253" i="31"/>
  <c r="H254" i="31"/>
  <c r="H255" i="31"/>
  <c r="H256" i="31"/>
  <c r="H257" i="31"/>
  <c r="H258" i="31"/>
  <c r="H259" i="31"/>
  <c r="H260" i="31"/>
  <c r="H261" i="31"/>
  <c r="H262" i="31"/>
  <c r="H263" i="31"/>
  <c r="H264" i="31"/>
  <c r="H265" i="31"/>
  <c r="H266" i="31"/>
  <c r="H267" i="31"/>
  <c r="H268" i="31"/>
  <c r="H269" i="31"/>
  <c r="H270" i="31"/>
  <c r="H271" i="31"/>
  <c r="H272" i="31"/>
  <c r="H273" i="31"/>
  <c r="H274" i="31"/>
  <c r="H275" i="31"/>
  <c r="H276" i="31"/>
  <c r="H277" i="31"/>
  <c r="H278" i="31"/>
  <c r="H279" i="31"/>
  <c r="H280" i="31"/>
  <c r="H281" i="31"/>
  <c r="H282" i="31"/>
  <c r="H283" i="31"/>
  <c r="H284" i="31"/>
  <c r="H285" i="31"/>
  <c r="H286" i="31"/>
  <c r="H287" i="31"/>
  <c r="H288" i="31"/>
  <c r="H289" i="31"/>
  <c r="H290" i="31"/>
  <c r="H291" i="31"/>
  <c r="H292" i="31"/>
  <c r="H293" i="31"/>
  <c r="H294" i="31"/>
  <c r="H295" i="31"/>
  <c r="H296" i="31"/>
  <c r="H297" i="31"/>
  <c r="H298" i="31"/>
  <c r="H299" i="31"/>
  <c r="H300" i="31"/>
  <c r="H301" i="31"/>
  <c r="H302" i="31"/>
  <c r="H303" i="31"/>
  <c r="H304" i="31"/>
  <c r="H305" i="31"/>
  <c r="H306" i="31"/>
  <c r="H307" i="31"/>
  <c r="H308" i="31"/>
  <c r="H309" i="31"/>
  <c r="H310" i="31"/>
  <c r="H311" i="31"/>
  <c r="H312" i="31"/>
  <c r="H313" i="31"/>
  <c r="H314" i="31"/>
  <c r="H315" i="31"/>
  <c r="H316" i="31"/>
  <c r="H317" i="31"/>
  <c r="H318" i="31"/>
  <c r="H319" i="31"/>
  <c r="H320" i="31"/>
  <c r="H321" i="31"/>
  <c r="H322" i="31"/>
  <c r="H323" i="31"/>
  <c r="H324" i="31"/>
  <c r="H325" i="31"/>
  <c r="H326" i="31"/>
  <c r="H327" i="31"/>
  <c r="H328" i="31"/>
  <c r="H329" i="31"/>
  <c r="H330" i="31"/>
  <c r="H331" i="31"/>
  <c r="H332" i="31"/>
  <c r="H333" i="31"/>
  <c r="H334" i="31"/>
  <c r="H335" i="31"/>
  <c r="H336" i="31"/>
  <c r="H337" i="31"/>
  <c r="H338" i="31"/>
  <c r="H339" i="31"/>
  <c r="H340" i="31"/>
  <c r="H341" i="31"/>
  <c r="H342" i="31"/>
  <c r="H343" i="31"/>
  <c r="H344" i="31"/>
  <c r="H345" i="31"/>
  <c r="H346" i="31"/>
  <c r="H347" i="31"/>
  <c r="H348" i="31"/>
  <c r="H349" i="31"/>
  <c r="H350" i="31"/>
  <c r="H351" i="31"/>
  <c r="H352" i="31"/>
  <c r="H353" i="31"/>
  <c r="H354" i="31"/>
  <c r="H355" i="31"/>
  <c r="H356" i="31"/>
  <c r="H357" i="31"/>
  <c r="H358" i="31"/>
  <c r="H359" i="31"/>
  <c r="H360" i="31"/>
  <c r="H361" i="31"/>
  <c r="H362" i="31"/>
  <c r="H363" i="31"/>
  <c r="H364" i="31"/>
  <c r="H365" i="31"/>
  <c r="H366" i="31"/>
  <c r="H367" i="31"/>
  <c r="H368" i="31"/>
  <c r="H369" i="31"/>
  <c r="H370" i="31"/>
  <c r="H371" i="31"/>
  <c r="H372" i="31"/>
  <c r="H373" i="31"/>
  <c r="H374" i="31"/>
  <c r="H375" i="31"/>
  <c r="H376" i="31"/>
  <c r="H377" i="31"/>
  <c r="H378" i="31"/>
  <c r="H379" i="31"/>
  <c r="H380" i="31"/>
  <c r="H381" i="31"/>
  <c r="H382" i="31"/>
  <c r="H383" i="31"/>
  <c r="H384" i="31"/>
  <c r="H385" i="31"/>
  <c r="H386" i="31"/>
  <c r="H387" i="31"/>
  <c r="H388" i="31"/>
  <c r="H389" i="31"/>
  <c r="H390" i="31"/>
  <c r="H391" i="31"/>
  <c r="H392" i="31"/>
  <c r="H393" i="31"/>
  <c r="H394" i="31"/>
  <c r="H395" i="31"/>
  <c r="H396" i="31"/>
  <c r="H397" i="31"/>
  <c r="H398" i="31"/>
  <c r="H399" i="31"/>
  <c r="H400" i="31"/>
  <c r="H401" i="31"/>
  <c r="H402" i="31"/>
  <c r="H403" i="31"/>
  <c r="H404" i="31"/>
  <c r="H405" i="31"/>
  <c r="H406" i="31"/>
  <c r="H407" i="31"/>
  <c r="H408" i="31"/>
  <c r="H409" i="31"/>
  <c r="H410" i="31"/>
  <c r="H411" i="31"/>
  <c r="H412" i="31"/>
  <c r="H413" i="31"/>
  <c r="H414" i="31"/>
  <c r="H415" i="31"/>
  <c r="H416" i="31"/>
  <c r="H417" i="31"/>
  <c r="H418" i="31"/>
  <c r="H419" i="31"/>
  <c r="H420" i="31"/>
  <c r="H421" i="31"/>
  <c r="H422" i="31"/>
  <c r="H423" i="31"/>
  <c r="H424" i="31"/>
  <c r="H425" i="31"/>
  <c r="H426" i="31"/>
  <c r="H427" i="31"/>
  <c r="H428" i="31"/>
  <c r="H429" i="31"/>
  <c r="H430" i="31"/>
  <c r="H431" i="31"/>
  <c r="H432" i="31"/>
  <c r="H433" i="31"/>
  <c r="H434" i="31"/>
  <c r="H435" i="31"/>
  <c r="H436" i="31"/>
  <c r="H437" i="31"/>
  <c r="H438" i="31"/>
  <c r="H439" i="31"/>
  <c r="H440" i="31"/>
  <c r="H441" i="31"/>
  <c r="H442" i="31"/>
  <c r="H443" i="31"/>
  <c r="H444" i="31"/>
  <c r="H445" i="31"/>
  <c r="H446" i="31"/>
  <c r="H447" i="31"/>
  <c r="H448" i="31"/>
  <c r="H449" i="31"/>
  <c r="H450" i="31"/>
  <c r="H451" i="31"/>
  <c r="H452" i="31"/>
  <c r="H453" i="31"/>
  <c r="H454" i="31"/>
  <c r="H455" i="31"/>
  <c r="H456" i="31"/>
  <c r="H457" i="31"/>
  <c r="H458" i="31"/>
  <c r="H459" i="31"/>
  <c r="H460" i="31"/>
  <c r="H461" i="31"/>
  <c r="H462" i="31"/>
  <c r="H463" i="31"/>
  <c r="H464" i="31"/>
  <c r="H465" i="31"/>
  <c r="H466" i="31"/>
  <c r="H467" i="31"/>
  <c r="H468" i="31"/>
  <c r="H469" i="31"/>
  <c r="H470" i="31"/>
  <c r="H471" i="31"/>
  <c r="H472" i="31"/>
  <c r="H473" i="31"/>
  <c r="H474" i="31"/>
  <c r="H475" i="31"/>
  <c r="H476" i="31"/>
  <c r="H477" i="31"/>
  <c r="H478" i="31"/>
  <c r="H479" i="31"/>
  <c r="H480" i="31"/>
  <c r="H481" i="31"/>
  <c r="H482" i="31"/>
  <c r="H483" i="31"/>
  <c r="H484" i="31"/>
  <c r="H485" i="31"/>
  <c r="H486" i="31"/>
  <c r="H487" i="31"/>
  <c r="H488" i="31"/>
  <c r="H489" i="31"/>
  <c r="H490" i="31"/>
  <c r="H491" i="31"/>
  <c r="H492" i="31"/>
  <c r="H493" i="31"/>
  <c r="H494" i="31"/>
  <c r="H495" i="31"/>
  <c r="H496" i="31"/>
  <c r="H497" i="31"/>
  <c r="H498" i="31"/>
  <c r="H499" i="31"/>
  <c r="H500" i="31"/>
  <c r="H501" i="31"/>
  <c r="H502" i="31"/>
  <c r="H503" i="31"/>
  <c r="H504" i="31"/>
  <c r="H505" i="31"/>
  <c r="H506" i="31"/>
  <c r="G8" i="31"/>
  <c r="N8" i="31" s="1"/>
  <c r="G9" i="31"/>
  <c r="N9" i="31" s="1"/>
  <c r="G10" i="31"/>
  <c r="G11" i="31"/>
  <c r="G12" i="31"/>
  <c r="G13" i="31"/>
  <c r="G14" i="31"/>
  <c r="G15" i="31"/>
  <c r="G16" i="31"/>
  <c r="G17" i="31"/>
  <c r="G18"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F8" i="31"/>
  <c r="F9" i="31"/>
  <c r="F10" i="31"/>
  <c r="F11" i="31"/>
  <c r="F12" i="31"/>
  <c r="F13" i="31"/>
  <c r="F14" i="31"/>
  <c r="F15" i="31"/>
  <c r="F16" i="31"/>
  <c r="F17" i="31"/>
  <c r="F18" i="31"/>
  <c r="F19" i="31"/>
  <c r="F20" i="31"/>
  <c r="F21" i="31"/>
  <c r="F22" i="31"/>
  <c r="F23" i="31"/>
  <c r="F24" i="31"/>
  <c r="F25" i="31"/>
  <c r="F26" i="31"/>
  <c r="F27" i="31"/>
  <c r="F28" i="31"/>
  <c r="F29" i="31"/>
  <c r="F30" i="31"/>
  <c r="F31" i="31"/>
  <c r="F32" i="31"/>
  <c r="F33" i="31"/>
  <c r="F34" i="31"/>
  <c r="F35" i="31"/>
  <c r="F36" i="31"/>
  <c r="F37" i="31"/>
  <c r="F38" i="31"/>
  <c r="F39" i="31"/>
  <c r="F40" i="31"/>
  <c r="F41" i="31"/>
  <c r="F42" i="31"/>
  <c r="F43" i="31"/>
  <c r="F44" i="31"/>
  <c r="F45" i="31"/>
  <c r="F46" i="31"/>
  <c r="F47" i="31"/>
  <c r="F48" i="31"/>
  <c r="F49" i="31"/>
  <c r="F50" i="31"/>
  <c r="F51" i="31"/>
  <c r="F52" i="31"/>
  <c r="F53" i="31"/>
  <c r="F54" i="31"/>
  <c r="F55" i="31"/>
  <c r="F56" i="31"/>
  <c r="F57" i="31"/>
  <c r="F58" i="31"/>
  <c r="F59" i="31"/>
  <c r="F60" i="31"/>
  <c r="F61" i="31"/>
  <c r="F62" i="31"/>
  <c r="F63" i="31"/>
  <c r="F64" i="31"/>
  <c r="F65" i="31"/>
  <c r="F66" i="31"/>
  <c r="F67" i="31"/>
  <c r="F68" i="31"/>
  <c r="F69" i="31"/>
  <c r="F70" i="31"/>
  <c r="F71" i="31"/>
  <c r="F72" i="31"/>
  <c r="F73" i="31"/>
  <c r="F74" i="31"/>
  <c r="F75" i="31"/>
  <c r="F76" i="31"/>
  <c r="F77" i="31"/>
  <c r="F78" i="31"/>
  <c r="F79" i="31"/>
  <c r="F80" i="31"/>
  <c r="F81" i="31"/>
  <c r="F82" i="31"/>
  <c r="F83" i="31"/>
  <c r="F84" i="31"/>
  <c r="F85" i="31"/>
  <c r="F86" i="31"/>
  <c r="F87" i="31"/>
  <c r="F88" i="31"/>
  <c r="F89" i="31"/>
  <c r="F90" i="31"/>
  <c r="F91" i="31"/>
  <c r="F92" i="31"/>
  <c r="F93" i="31"/>
  <c r="F94" i="31"/>
  <c r="F95" i="31"/>
  <c r="F96" i="31"/>
  <c r="F97" i="31"/>
  <c r="F98" i="31"/>
  <c r="F99" i="31"/>
  <c r="F100" i="31"/>
  <c r="F101" i="31"/>
  <c r="F102" i="31"/>
  <c r="F103" i="31"/>
  <c r="F104" i="31"/>
  <c r="F105" i="31"/>
  <c r="F106" i="31"/>
  <c r="F107" i="31"/>
  <c r="F108" i="31"/>
  <c r="F109" i="31"/>
  <c r="F110" i="31"/>
  <c r="F111" i="31"/>
  <c r="F112" i="31"/>
  <c r="F113" i="31"/>
  <c r="F114" i="31"/>
  <c r="F115" i="31"/>
  <c r="F116" i="31"/>
  <c r="F117" i="31"/>
  <c r="F118" i="31"/>
  <c r="F119" i="31"/>
  <c r="F120" i="31"/>
  <c r="F121" i="31"/>
  <c r="F122" i="31"/>
  <c r="F123" i="31"/>
  <c r="F124" i="31"/>
  <c r="F125" i="31"/>
  <c r="F126" i="31"/>
  <c r="F127" i="31"/>
  <c r="F128" i="31"/>
  <c r="F129" i="31"/>
  <c r="F130" i="31"/>
  <c r="F131" i="31"/>
  <c r="F132" i="31"/>
  <c r="F133" i="31"/>
  <c r="F134" i="31"/>
  <c r="F135" i="31"/>
  <c r="F136" i="31"/>
  <c r="F137" i="31"/>
  <c r="F138" i="31"/>
  <c r="F139" i="31"/>
  <c r="F140" i="31"/>
  <c r="F141" i="31"/>
  <c r="F142" i="31"/>
  <c r="F143" i="31"/>
  <c r="F144" i="31"/>
  <c r="F145" i="31"/>
  <c r="F146" i="31"/>
  <c r="F147" i="31"/>
  <c r="F148" i="31"/>
  <c r="F149" i="31"/>
  <c r="F150" i="31"/>
  <c r="F151" i="31"/>
  <c r="F152" i="31"/>
  <c r="F153" i="31"/>
  <c r="F154" i="31"/>
  <c r="F155" i="31"/>
  <c r="F156" i="31"/>
  <c r="F157" i="31"/>
  <c r="F158" i="31"/>
  <c r="F159" i="31"/>
  <c r="F160" i="31"/>
  <c r="F161" i="31"/>
  <c r="F162" i="31"/>
  <c r="F163" i="31"/>
  <c r="F164" i="31"/>
  <c r="F165" i="31"/>
  <c r="F166" i="31"/>
  <c r="F167" i="31"/>
  <c r="F168" i="31"/>
  <c r="F169" i="31"/>
  <c r="F170" i="31"/>
  <c r="F171" i="31"/>
  <c r="F172" i="31"/>
  <c r="F173" i="31"/>
  <c r="F174" i="31"/>
  <c r="F175" i="31"/>
  <c r="F176" i="31"/>
  <c r="F177" i="31"/>
  <c r="F178" i="31"/>
  <c r="F179" i="31"/>
  <c r="F180" i="31"/>
  <c r="F181" i="31"/>
  <c r="F182" i="31"/>
  <c r="F183" i="31"/>
  <c r="F184" i="31"/>
  <c r="F185" i="31"/>
  <c r="F186" i="31"/>
  <c r="F187" i="31"/>
  <c r="F188" i="31"/>
  <c r="F189" i="31"/>
  <c r="F190" i="31"/>
  <c r="F191" i="31"/>
  <c r="F192" i="31"/>
  <c r="F193" i="31"/>
  <c r="F194" i="31"/>
  <c r="F195" i="31"/>
  <c r="F196" i="31"/>
  <c r="F197" i="31"/>
  <c r="F198" i="31"/>
  <c r="F199" i="31"/>
  <c r="F200" i="31"/>
  <c r="F201" i="31"/>
  <c r="F202" i="31"/>
  <c r="F203" i="31"/>
  <c r="F204" i="31"/>
  <c r="F205" i="31"/>
  <c r="F206" i="31"/>
  <c r="F207" i="31"/>
  <c r="F208" i="31"/>
  <c r="F209" i="31"/>
  <c r="F210" i="31"/>
  <c r="F211" i="31"/>
  <c r="F212" i="31"/>
  <c r="F213" i="31"/>
  <c r="F214" i="31"/>
  <c r="F215" i="31"/>
  <c r="F216" i="31"/>
  <c r="F217" i="31"/>
  <c r="F218" i="31"/>
  <c r="F219" i="31"/>
  <c r="F220" i="31"/>
  <c r="F221" i="31"/>
  <c r="F222" i="31"/>
  <c r="F223" i="31"/>
  <c r="F224" i="31"/>
  <c r="F225" i="31"/>
  <c r="F226" i="31"/>
  <c r="F227" i="31"/>
  <c r="F228" i="31"/>
  <c r="F229" i="31"/>
  <c r="F230" i="31"/>
  <c r="F231" i="31"/>
  <c r="F232" i="31"/>
  <c r="F233" i="31"/>
  <c r="F234" i="31"/>
  <c r="F235" i="31"/>
  <c r="F236" i="31"/>
  <c r="F237" i="31"/>
  <c r="F238" i="31"/>
  <c r="F239" i="31"/>
  <c r="F240" i="31"/>
  <c r="F241" i="31"/>
  <c r="F242" i="31"/>
  <c r="F243" i="31"/>
  <c r="F244" i="31"/>
  <c r="F245" i="31"/>
  <c r="F246" i="31"/>
  <c r="F247" i="31"/>
  <c r="F248" i="31"/>
  <c r="F249" i="31"/>
  <c r="F250" i="31"/>
  <c r="F251" i="31"/>
  <c r="F252" i="31"/>
  <c r="F253" i="31"/>
  <c r="F254" i="31"/>
  <c r="F255" i="31"/>
  <c r="F256" i="31"/>
  <c r="F257" i="31"/>
  <c r="F258" i="31"/>
  <c r="F259" i="31"/>
  <c r="F260" i="31"/>
  <c r="F261" i="31"/>
  <c r="F262" i="31"/>
  <c r="F263" i="31"/>
  <c r="F264" i="31"/>
  <c r="F265" i="31"/>
  <c r="F266" i="31"/>
  <c r="F267" i="31"/>
  <c r="F268" i="31"/>
  <c r="F269" i="31"/>
  <c r="F270" i="31"/>
  <c r="F271" i="31"/>
  <c r="F272" i="31"/>
  <c r="F273" i="31"/>
  <c r="F274" i="31"/>
  <c r="F275" i="31"/>
  <c r="F276" i="31"/>
  <c r="F277" i="31"/>
  <c r="F278" i="31"/>
  <c r="F279" i="31"/>
  <c r="F280" i="31"/>
  <c r="F281" i="31"/>
  <c r="F282" i="31"/>
  <c r="F283" i="31"/>
  <c r="F284" i="31"/>
  <c r="F285" i="31"/>
  <c r="F286" i="31"/>
  <c r="F287" i="31"/>
  <c r="F288" i="31"/>
  <c r="F289" i="31"/>
  <c r="F290" i="31"/>
  <c r="F291" i="31"/>
  <c r="F292" i="31"/>
  <c r="F293" i="31"/>
  <c r="F294" i="31"/>
  <c r="F295" i="31"/>
  <c r="F296" i="31"/>
  <c r="F297" i="31"/>
  <c r="F298" i="31"/>
  <c r="F299" i="31"/>
  <c r="F300" i="31"/>
  <c r="F301" i="31"/>
  <c r="F302" i="31"/>
  <c r="F303" i="31"/>
  <c r="F304" i="31"/>
  <c r="F305" i="31"/>
  <c r="F306" i="31"/>
  <c r="F307" i="31"/>
  <c r="F308" i="31"/>
  <c r="F309" i="31"/>
  <c r="F310" i="31"/>
  <c r="F311" i="31"/>
  <c r="F312" i="31"/>
  <c r="F313" i="31"/>
  <c r="F314" i="31"/>
  <c r="F315" i="31"/>
  <c r="F316" i="31"/>
  <c r="F317" i="31"/>
  <c r="F318" i="31"/>
  <c r="F319" i="31"/>
  <c r="F320" i="31"/>
  <c r="F321" i="31"/>
  <c r="F322" i="31"/>
  <c r="F323" i="31"/>
  <c r="F324" i="31"/>
  <c r="F325" i="31"/>
  <c r="F326" i="31"/>
  <c r="F327" i="31"/>
  <c r="F328" i="31"/>
  <c r="F329" i="31"/>
  <c r="F330" i="31"/>
  <c r="F331" i="31"/>
  <c r="F332" i="31"/>
  <c r="F333" i="31"/>
  <c r="F334" i="31"/>
  <c r="F335" i="31"/>
  <c r="F336" i="31"/>
  <c r="F337" i="31"/>
  <c r="F338" i="31"/>
  <c r="F339" i="31"/>
  <c r="F340" i="31"/>
  <c r="F341" i="31"/>
  <c r="F342" i="31"/>
  <c r="F343" i="31"/>
  <c r="F344" i="31"/>
  <c r="F345" i="31"/>
  <c r="F346" i="31"/>
  <c r="F347" i="31"/>
  <c r="F348" i="31"/>
  <c r="F349" i="31"/>
  <c r="F350" i="31"/>
  <c r="F351" i="31"/>
  <c r="F352" i="31"/>
  <c r="F353" i="31"/>
  <c r="F354" i="31"/>
  <c r="F355" i="31"/>
  <c r="F356" i="31"/>
  <c r="F357" i="31"/>
  <c r="F358" i="31"/>
  <c r="F359" i="31"/>
  <c r="F360" i="31"/>
  <c r="F361" i="31"/>
  <c r="F362" i="31"/>
  <c r="F363" i="31"/>
  <c r="F364" i="31"/>
  <c r="F365" i="31"/>
  <c r="F366" i="31"/>
  <c r="F367" i="31"/>
  <c r="F368" i="31"/>
  <c r="F369" i="31"/>
  <c r="F370" i="31"/>
  <c r="F371" i="31"/>
  <c r="F372" i="31"/>
  <c r="F373" i="31"/>
  <c r="F374" i="31"/>
  <c r="F375" i="31"/>
  <c r="F376" i="31"/>
  <c r="F377" i="31"/>
  <c r="F378" i="31"/>
  <c r="F379" i="31"/>
  <c r="F380" i="31"/>
  <c r="F381" i="31"/>
  <c r="F382" i="31"/>
  <c r="F383" i="31"/>
  <c r="F384" i="31"/>
  <c r="F385" i="31"/>
  <c r="F386" i="31"/>
  <c r="F387" i="31"/>
  <c r="F388" i="31"/>
  <c r="F389" i="31"/>
  <c r="F390" i="31"/>
  <c r="F391" i="31"/>
  <c r="F392" i="31"/>
  <c r="F393" i="31"/>
  <c r="F394" i="31"/>
  <c r="F395" i="31"/>
  <c r="F396" i="31"/>
  <c r="F397" i="31"/>
  <c r="F398" i="31"/>
  <c r="F399" i="31"/>
  <c r="F400" i="31"/>
  <c r="F401" i="31"/>
  <c r="F402" i="31"/>
  <c r="F403" i="31"/>
  <c r="F404" i="31"/>
  <c r="F405" i="31"/>
  <c r="F406" i="31"/>
  <c r="F407" i="31"/>
  <c r="F408" i="31"/>
  <c r="F409" i="31"/>
  <c r="F410" i="31"/>
  <c r="F411" i="31"/>
  <c r="F412" i="31"/>
  <c r="F413" i="31"/>
  <c r="F414" i="31"/>
  <c r="F415" i="31"/>
  <c r="F416" i="31"/>
  <c r="F417" i="31"/>
  <c r="F418" i="31"/>
  <c r="F419" i="31"/>
  <c r="F420" i="31"/>
  <c r="F421" i="31"/>
  <c r="F422" i="31"/>
  <c r="F423" i="31"/>
  <c r="F424" i="31"/>
  <c r="F425" i="31"/>
  <c r="F426" i="31"/>
  <c r="F427" i="31"/>
  <c r="F428" i="31"/>
  <c r="F429" i="31"/>
  <c r="F430" i="31"/>
  <c r="F431" i="31"/>
  <c r="F432" i="31"/>
  <c r="F433" i="31"/>
  <c r="F434" i="31"/>
  <c r="F435" i="31"/>
  <c r="F436" i="31"/>
  <c r="F437" i="31"/>
  <c r="F438" i="31"/>
  <c r="F439" i="31"/>
  <c r="F440" i="31"/>
  <c r="F441" i="31"/>
  <c r="F442" i="31"/>
  <c r="F443" i="31"/>
  <c r="F444" i="31"/>
  <c r="F445" i="31"/>
  <c r="F446" i="31"/>
  <c r="F447" i="31"/>
  <c r="F448" i="31"/>
  <c r="F449" i="31"/>
  <c r="F450" i="31"/>
  <c r="F451" i="31"/>
  <c r="F452" i="31"/>
  <c r="F453" i="31"/>
  <c r="F454" i="31"/>
  <c r="F455" i="31"/>
  <c r="F456" i="31"/>
  <c r="F457" i="31"/>
  <c r="F458" i="31"/>
  <c r="F459" i="31"/>
  <c r="F460" i="31"/>
  <c r="F461" i="31"/>
  <c r="F462" i="31"/>
  <c r="F463" i="31"/>
  <c r="F464" i="31"/>
  <c r="F465" i="31"/>
  <c r="F466" i="31"/>
  <c r="F467" i="31"/>
  <c r="F468" i="31"/>
  <c r="F469" i="31"/>
  <c r="F470" i="31"/>
  <c r="F471" i="31"/>
  <c r="F472" i="31"/>
  <c r="F473" i="31"/>
  <c r="F474" i="31"/>
  <c r="F475" i="31"/>
  <c r="F476" i="31"/>
  <c r="F477" i="31"/>
  <c r="F478" i="31"/>
  <c r="F479" i="31"/>
  <c r="F480" i="31"/>
  <c r="F481" i="31"/>
  <c r="F482" i="31"/>
  <c r="F483" i="31"/>
  <c r="F484" i="31"/>
  <c r="F485" i="31"/>
  <c r="F486" i="31"/>
  <c r="F487" i="31"/>
  <c r="F488" i="31"/>
  <c r="F489" i="31"/>
  <c r="F490" i="31"/>
  <c r="F491" i="31"/>
  <c r="F492" i="31"/>
  <c r="F493" i="31"/>
  <c r="F494" i="31"/>
  <c r="F495" i="31"/>
  <c r="F496" i="31"/>
  <c r="F497" i="31"/>
  <c r="F498" i="31"/>
  <c r="F499" i="31"/>
  <c r="F500" i="31"/>
  <c r="F501" i="31"/>
  <c r="F502" i="31"/>
  <c r="F503" i="31"/>
  <c r="F504" i="31"/>
  <c r="F505" i="31"/>
  <c r="F506" i="31"/>
  <c r="F7" i="31"/>
  <c r="G7" i="31"/>
  <c r="N7" i="31" s="1"/>
  <c r="H7" i="31"/>
  <c r="O7" i="31" s="1"/>
  <c r="G34" i="20"/>
  <c r="G33" i="20"/>
  <c r="G32" i="20"/>
  <c r="G31" i="20"/>
  <c r="G29" i="20"/>
  <c r="G28" i="20"/>
  <c r="G27" i="20"/>
  <c r="G25" i="20"/>
  <c r="G24" i="20"/>
  <c r="H6" i="24" l="1"/>
  <c r="I6" i="35"/>
  <c r="V10" i="31" l="1"/>
  <c r="V11" i="31"/>
  <c r="V12" i="31"/>
  <c r="V13" i="31"/>
  <c r="V14" i="31"/>
  <c r="V15" i="31"/>
  <c r="V16" i="31"/>
  <c r="V17" i="31"/>
  <c r="V18" i="31"/>
  <c r="V19" i="31"/>
  <c r="V20" i="31"/>
  <c r="V21" i="31"/>
  <c r="V22" i="31"/>
  <c r="V23" i="31"/>
  <c r="V24" i="31"/>
  <c r="V25" i="31"/>
  <c r="V26" i="31"/>
  <c r="V27" i="31"/>
  <c r="V28" i="31"/>
  <c r="V29" i="31"/>
  <c r="V30" i="31"/>
  <c r="V31" i="31"/>
  <c r="V32" i="31"/>
  <c r="V33" i="31"/>
  <c r="V34" i="31"/>
  <c r="V35" i="31"/>
  <c r="V36" i="31"/>
  <c r="V37" i="31"/>
  <c r="V38" i="31"/>
  <c r="V39" i="31"/>
  <c r="V40" i="31"/>
  <c r="V41" i="31"/>
  <c r="V42" i="31"/>
  <c r="V43" i="31"/>
  <c r="V44" i="31"/>
  <c r="V45" i="31"/>
  <c r="V46" i="31"/>
  <c r="V47" i="31"/>
  <c r="V48" i="31"/>
  <c r="V49" i="31"/>
  <c r="V50" i="31"/>
  <c r="V51" i="31"/>
  <c r="V52" i="31"/>
  <c r="V53" i="31"/>
  <c r="V54" i="31"/>
  <c r="V55" i="31"/>
  <c r="V56" i="31"/>
  <c r="V57" i="31"/>
  <c r="V58" i="31"/>
  <c r="V59" i="31"/>
  <c r="V60" i="31"/>
  <c r="V61" i="31"/>
  <c r="V62" i="31"/>
  <c r="V63" i="31"/>
  <c r="V64" i="31"/>
  <c r="V65" i="31"/>
  <c r="V66" i="31"/>
  <c r="V67" i="31"/>
  <c r="V68" i="31"/>
  <c r="V69" i="31"/>
  <c r="V70" i="31"/>
  <c r="V71" i="31"/>
  <c r="V72" i="31"/>
  <c r="V73" i="31"/>
  <c r="V74" i="31"/>
  <c r="V75" i="31"/>
  <c r="V76" i="31"/>
  <c r="V77" i="31"/>
  <c r="V78" i="31"/>
  <c r="V79" i="31"/>
  <c r="V80" i="31"/>
  <c r="V81" i="31"/>
  <c r="V82" i="31"/>
  <c r="V83" i="31"/>
  <c r="V84" i="31"/>
  <c r="V85" i="31"/>
  <c r="V86" i="31"/>
  <c r="V87" i="31"/>
  <c r="V88" i="31"/>
  <c r="V89" i="31"/>
  <c r="V90" i="31"/>
  <c r="V91" i="31"/>
  <c r="V92" i="31"/>
  <c r="V93" i="31"/>
  <c r="V94" i="31"/>
  <c r="V95" i="31"/>
  <c r="V96" i="31"/>
  <c r="V97" i="31"/>
  <c r="V98" i="31"/>
  <c r="V99" i="31"/>
  <c r="V100" i="31"/>
  <c r="V101" i="31"/>
  <c r="V102" i="31"/>
  <c r="V103" i="31"/>
  <c r="V104" i="31"/>
  <c r="V105" i="31"/>
  <c r="V106" i="31"/>
  <c r="V107" i="31"/>
  <c r="V108" i="31"/>
  <c r="V109" i="31"/>
  <c r="V110" i="31"/>
  <c r="V111" i="31"/>
  <c r="V112" i="31"/>
  <c r="V113" i="31"/>
  <c r="V114" i="31"/>
  <c r="V115" i="31"/>
  <c r="V116" i="31"/>
  <c r="V117" i="31"/>
  <c r="V118" i="31"/>
  <c r="V119" i="31"/>
  <c r="V120" i="31"/>
  <c r="V121" i="31"/>
  <c r="V122" i="31"/>
  <c r="V123" i="31"/>
  <c r="V124" i="31"/>
  <c r="V125" i="31"/>
  <c r="V126" i="31"/>
  <c r="V127" i="31"/>
  <c r="V128" i="31"/>
  <c r="V129" i="31"/>
  <c r="V130" i="31"/>
  <c r="V131" i="31"/>
  <c r="V132" i="31"/>
  <c r="V133" i="31"/>
  <c r="V134" i="31"/>
  <c r="V135" i="31"/>
  <c r="V136" i="31"/>
  <c r="V137" i="31"/>
  <c r="V138" i="31"/>
  <c r="V139" i="31"/>
  <c r="V140" i="31"/>
  <c r="V141" i="31"/>
  <c r="V142" i="31"/>
  <c r="V143" i="31"/>
  <c r="V144" i="31"/>
  <c r="V145" i="31"/>
  <c r="V146" i="31"/>
  <c r="V147" i="31"/>
  <c r="V148" i="31"/>
  <c r="V149" i="31"/>
  <c r="V150" i="31"/>
  <c r="V151" i="31"/>
  <c r="V152" i="31"/>
  <c r="V153" i="31"/>
  <c r="V154" i="31"/>
  <c r="V155" i="31"/>
  <c r="V156" i="31"/>
  <c r="V157" i="31"/>
  <c r="V158" i="31"/>
  <c r="V159" i="31"/>
  <c r="V160" i="31"/>
  <c r="V161" i="31"/>
  <c r="V162" i="31"/>
  <c r="V163" i="31"/>
  <c r="V164" i="31"/>
  <c r="V165" i="31"/>
  <c r="V166" i="31"/>
  <c r="V167" i="31"/>
  <c r="V168" i="31"/>
  <c r="V169" i="31"/>
  <c r="V170" i="31"/>
  <c r="V171" i="31"/>
  <c r="V172" i="31"/>
  <c r="V173" i="31"/>
  <c r="V174" i="31"/>
  <c r="V175" i="31"/>
  <c r="V176" i="31"/>
  <c r="V177" i="31"/>
  <c r="V178" i="31"/>
  <c r="V179" i="31"/>
  <c r="V180" i="31"/>
  <c r="V181" i="31"/>
  <c r="V182" i="31"/>
  <c r="V183" i="31"/>
  <c r="V184" i="31"/>
  <c r="V185" i="31"/>
  <c r="V186" i="31"/>
  <c r="V187" i="31"/>
  <c r="V188" i="31"/>
  <c r="V189" i="31"/>
  <c r="V190" i="31"/>
  <c r="V191" i="31"/>
  <c r="V192" i="31"/>
  <c r="V193" i="31"/>
  <c r="V194" i="31"/>
  <c r="V195" i="31"/>
  <c r="V196" i="31"/>
  <c r="V197" i="31"/>
  <c r="V198" i="31"/>
  <c r="V199" i="31"/>
  <c r="V200" i="31"/>
  <c r="V201" i="31"/>
  <c r="V202" i="31"/>
  <c r="V203" i="31"/>
  <c r="V204" i="31"/>
  <c r="V205" i="31"/>
  <c r="V206" i="31"/>
  <c r="V207" i="31"/>
  <c r="V208" i="31"/>
  <c r="V209" i="31"/>
  <c r="V210" i="31"/>
  <c r="V211" i="31"/>
  <c r="V212" i="31"/>
  <c r="V213" i="31"/>
  <c r="V214" i="31"/>
  <c r="V215" i="31"/>
  <c r="V216" i="31"/>
  <c r="V217" i="31"/>
  <c r="V218" i="31"/>
  <c r="V219" i="31"/>
  <c r="V220" i="31"/>
  <c r="V221" i="31"/>
  <c r="V222" i="31"/>
  <c r="V223" i="31"/>
  <c r="V224" i="31"/>
  <c r="V225" i="31"/>
  <c r="V226" i="31"/>
  <c r="V227" i="31"/>
  <c r="V228" i="31"/>
  <c r="V229" i="31"/>
  <c r="V230" i="31"/>
  <c r="V231" i="31"/>
  <c r="V232" i="31"/>
  <c r="V233" i="31"/>
  <c r="V234" i="31"/>
  <c r="V235" i="31"/>
  <c r="V236" i="31"/>
  <c r="V237" i="31"/>
  <c r="V238" i="31"/>
  <c r="V239" i="31"/>
  <c r="V240" i="31"/>
  <c r="V241" i="31"/>
  <c r="V242" i="31"/>
  <c r="V243" i="31"/>
  <c r="V244" i="31"/>
  <c r="V245" i="31"/>
  <c r="V246" i="31"/>
  <c r="V247" i="31"/>
  <c r="V248" i="31"/>
  <c r="V249" i="31"/>
  <c r="V250" i="31"/>
  <c r="V251" i="31"/>
  <c r="V252" i="31"/>
  <c r="V253" i="31"/>
  <c r="V254" i="31"/>
  <c r="V255" i="31"/>
  <c r="V256" i="31"/>
  <c r="V257" i="31"/>
  <c r="V258" i="31"/>
  <c r="V259" i="31"/>
  <c r="V260" i="31"/>
  <c r="V261" i="31"/>
  <c r="V262" i="31"/>
  <c r="V263" i="31"/>
  <c r="V264" i="31"/>
  <c r="V265" i="31"/>
  <c r="V266" i="31"/>
  <c r="V267" i="31"/>
  <c r="V268" i="31"/>
  <c r="V269" i="31"/>
  <c r="V270" i="31"/>
  <c r="V271" i="31"/>
  <c r="V272" i="31"/>
  <c r="V273" i="31"/>
  <c r="V274" i="31"/>
  <c r="V275" i="31"/>
  <c r="V276" i="31"/>
  <c r="V277" i="31"/>
  <c r="V278" i="31"/>
  <c r="V279" i="31"/>
  <c r="V280" i="31"/>
  <c r="V281" i="31"/>
  <c r="V282" i="31"/>
  <c r="V283" i="31"/>
  <c r="V284" i="31"/>
  <c r="V285" i="31"/>
  <c r="V286" i="31"/>
  <c r="V287" i="31"/>
  <c r="V288" i="31"/>
  <c r="V289" i="31"/>
  <c r="V290" i="31"/>
  <c r="V291" i="31"/>
  <c r="V292" i="31"/>
  <c r="V293" i="31"/>
  <c r="V294" i="31"/>
  <c r="V295" i="31"/>
  <c r="V296" i="31"/>
  <c r="V297" i="31"/>
  <c r="V298" i="31"/>
  <c r="V299" i="31"/>
  <c r="V300" i="31"/>
  <c r="V301" i="31"/>
  <c r="V302" i="31"/>
  <c r="V303" i="31"/>
  <c r="V304" i="31"/>
  <c r="V305" i="31"/>
  <c r="V306" i="31"/>
  <c r="V307" i="31"/>
  <c r="V308" i="31"/>
  <c r="V309" i="31"/>
  <c r="V310" i="31"/>
  <c r="V311" i="31"/>
  <c r="V312" i="31"/>
  <c r="V313" i="31"/>
  <c r="V314" i="31"/>
  <c r="V315" i="31"/>
  <c r="V316" i="31"/>
  <c r="V317" i="31"/>
  <c r="V318" i="31"/>
  <c r="V319" i="31"/>
  <c r="V320" i="31"/>
  <c r="V321" i="31"/>
  <c r="V322" i="31"/>
  <c r="V323" i="31"/>
  <c r="V324" i="31"/>
  <c r="V325" i="31"/>
  <c r="V326" i="31"/>
  <c r="V327" i="31"/>
  <c r="V328" i="31"/>
  <c r="V329" i="31"/>
  <c r="V330" i="31"/>
  <c r="V331" i="31"/>
  <c r="V332" i="31"/>
  <c r="V333" i="31"/>
  <c r="V334" i="31"/>
  <c r="V335" i="31"/>
  <c r="V336" i="31"/>
  <c r="V337" i="31"/>
  <c r="V338" i="31"/>
  <c r="V339" i="31"/>
  <c r="V340" i="31"/>
  <c r="V341" i="31"/>
  <c r="V342" i="31"/>
  <c r="V343" i="31"/>
  <c r="V344" i="31"/>
  <c r="V345" i="31"/>
  <c r="V346" i="31"/>
  <c r="V347" i="31"/>
  <c r="V348" i="31"/>
  <c r="V349" i="31"/>
  <c r="V350" i="31"/>
  <c r="V351" i="31"/>
  <c r="V352" i="31"/>
  <c r="V353" i="31"/>
  <c r="V354" i="31"/>
  <c r="V355" i="31"/>
  <c r="V356" i="31"/>
  <c r="V357" i="31"/>
  <c r="V358" i="31"/>
  <c r="V359" i="31"/>
  <c r="V360" i="31"/>
  <c r="V361" i="31"/>
  <c r="V362" i="31"/>
  <c r="V363" i="31"/>
  <c r="V364" i="31"/>
  <c r="V365" i="31"/>
  <c r="V366" i="31"/>
  <c r="V367" i="31"/>
  <c r="V368" i="31"/>
  <c r="V369" i="31"/>
  <c r="V370" i="31"/>
  <c r="V371" i="31"/>
  <c r="V372" i="31"/>
  <c r="V373" i="31"/>
  <c r="V374" i="31"/>
  <c r="V375" i="31"/>
  <c r="V376" i="31"/>
  <c r="V377" i="31"/>
  <c r="V378" i="31"/>
  <c r="V379" i="31"/>
  <c r="V380" i="31"/>
  <c r="V381" i="31"/>
  <c r="V382" i="31"/>
  <c r="V383" i="31"/>
  <c r="V384" i="31"/>
  <c r="V385" i="31"/>
  <c r="V386" i="31"/>
  <c r="V387" i="31"/>
  <c r="V388" i="31"/>
  <c r="V389" i="31"/>
  <c r="V390" i="31"/>
  <c r="V391" i="31"/>
  <c r="V392" i="31"/>
  <c r="V393" i="31"/>
  <c r="V394" i="31"/>
  <c r="V395" i="31"/>
  <c r="V396" i="31"/>
  <c r="V397" i="31"/>
  <c r="V398" i="31"/>
  <c r="V399" i="31"/>
  <c r="V400" i="31"/>
  <c r="V401" i="31"/>
  <c r="V402" i="31"/>
  <c r="V403" i="31"/>
  <c r="V404" i="31"/>
  <c r="V405" i="31"/>
  <c r="V406" i="31"/>
  <c r="V407" i="31"/>
  <c r="V408" i="31"/>
  <c r="V409" i="31"/>
  <c r="V410" i="31"/>
  <c r="V411" i="31"/>
  <c r="V412" i="31"/>
  <c r="V413" i="31"/>
  <c r="V414" i="31"/>
  <c r="V415" i="31"/>
  <c r="V416" i="31"/>
  <c r="V417" i="31"/>
  <c r="V418" i="31"/>
  <c r="V419" i="31"/>
  <c r="V420" i="31"/>
  <c r="V421" i="31"/>
  <c r="V422" i="31"/>
  <c r="V423" i="31"/>
  <c r="V424" i="31"/>
  <c r="V425" i="31"/>
  <c r="V426" i="31"/>
  <c r="V427" i="31"/>
  <c r="V428" i="31"/>
  <c r="V429" i="31"/>
  <c r="V430" i="31"/>
  <c r="V431" i="31"/>
  <c r="V432" i="31"/>
  <c r="V433" i="31"/>
  <c r="V434" i="31"/>
  <c r="V435" i="31"/>
  <c r="V436" i="31"/>
  <c r="V437" i="31"/>
  <c r="V438" i="31"/>
  <c r="V439" i="31"/>
  <c r="V440" i="31"/>
  <c r="V441" i="31"/>
  <c r="V442" i="31"/>
  <c r="V443" i="31"/>
  <c r="V444" i="31"/>
  <c r="V445" i="31"/>
  <c r="V446" i="31"/>
  <c r="V447" i="31"/>
  <c r="V448" i="31"/>
  <c r="V449" i="31"/>
  <c r="V450" i="31"/>
  <c r="V451" i="31"/>
  <c r="V452" i="31"/>
  <c r="V453" i="31"/>
  <c r="V454" i="31"/>
  <c r="V455" i="31"/>
  <c r="V456" i="31"/>
  <c r="V457" i="31"/>
  <c r="V458" i="31"/>
  <c r="V459" i="31"/>
  <c r="V460" i="31"/>
  <c r="V461" i="31"/>
  <c r="V462" i="31"/>
  <c r="V463" i="31"/>
  <c r="V464" i="31"/>
  <c r="V465" i="31"/>
  <c r="V466" i="31"/>
  <c r="V467" i="31"/>
  <c r="V468" i="31"/>
  <c r="V469" i="31"/>
  <c r="V470" i="31"/>
  <c r="V471" i="31"/>
  <c r="V472" i="31"/>
  <c r="V473" i="31"/>
  <c r="V474" i="31"/>
  <c r="V475" i="31"/>
  <c r="V476" i="31"/>
  <c r="V477" i="31"/>
  <c r="V478" i="31"/>
  <c r="V479" i="31"/>
  <c r="V480" i="31"/>
  <c r="V481" i="31"/>
  <c r="V482" i="31"/>
  <c r="V483" i="31"/>
  <c r="V484" i="31"/>
  <c r="V485" i="31"/>
  <c r="V486" i="31"/>
  <c r="V487" i="31"/>
  <c r="V488" i="31"/>
  <c r="V489" i="31"/>
  <c r="V490" i="31"/>
  <c r="V491" i="31"/>
  <c r="V492" i="31"/>
  <c r="V493" i="31"/>
  <c r="V494" i="31"/>
  <c r="V495" i="31"/>
  <c r="V496" i="31"/>
  <c r="V497" i="31"/>
  <c r="V498" i="31"/>
  <c r="V499" i="31"/>
  <c r="V500" i="31"/>
  <c r="V501" i="31"/>
  <c r="V502" i="31"/>
  <c r="V503" i="31"/>
  <c r="V504" i="31"/>
  <c r="V505" i="31"/>
  <c r="V506" i="31"/>
  <c r="B7" i="36" l="1"/>
  <c r="T7" i="36" s="1"/>
  <c r="C9" i="36"/>
  <c r="C9" i="33"/>
  <c r="B9" i="33"/>
  <c r="Y9" i="33" s="1"/>
  <c r="B13" i="33"/>
  <c r="Y13" i="33" s="1"/>
  <c r="J8" i="31"/>
  <c r="C7" i="31"/>
  <c r="A4" i="34" l="1"/>
  <c r="G7" i="29" l="1"/>
  <c r="K7" i="29" s="1"/>
  <c r="H9" i="29"/>
  <c r="H10" i="29"/>
  <c r="H11" i="29"/>
  <c r="H12" i="29"/>
  <c r="H13" i="29"/>
  <c r="H14" i="29"/>
  <c r="H15" i="29"/>
  <c r="H16" i="29"/>
  <c r="H17" i="29"/>
  <c r="H18" i="29"/>
  <c r="H19" i="29"/>
  <c r="H20" i="29"/>
  <c r="H21" i="29"/>
  <c r="H22" i="29"/>
  <c r="H23" i="29"/>
  <c r="H24" i="29"/>
  <c r="H25" i="29"/>
  <c r="H26" i="29"/>
  <c r="H27" i="29"/>
  <c r="H28" i="29"/>
  <c r="H29" i="29"/>
  <c r="H30" i="29"/>
  <c r="H31" i="29"/>
  <c r="H32" i="29"/>
  <c r="H33" i="29"/>
  <c r="H34" i="29"/>
  <c r="H35" i="29"/>
  <c r="H36" i="29"/>
  <c r="H37" i="29"/>
  <c r="H38" i="29"/>
  <c r="H39" i="29"/>
  <c r="H40" i="29"/>
  <c r="H41" i="29"/>
  <c r="H42" i="29"/>
  <c r="H43" i="29"/>
  <c r="H44" i="29"/>
  <c r="H45" i="29"/>
  <c r="H46" i="29"/>
  <c r="H47" i="29"/>
  <c r="H48" i="29"/>
  <c r="H49" i="29"/>
  <c r="H50" i="29"/>
  <c r="H51" i="29"/>
  <c r="H52" i="29"/>
  <c r="H53" i="29"/>
  <c r="H54" i="29"/>
  <c r="H55" i="29"/>
  <c r="H56" i="29"/>
  <c r="H57" i="29"/>
  <c r="H58" i="29"/>
  <c r="H59" i="29"/>
  <c r="H60" i="29"/>
  <c r="H61" i="29"/>
  <c r="H62" i="29"/>
  <c r="H63" i="29"/>
  <c r="H64" i="29"/>
  <c r="H65" i="29"/>
  <c r="H66" i="29"/>
  <c r="H67" i="29"/>
  <c r="H68" i="29"/>
  <c r="H69" i="29"/>
  <c r="H70" i="29"/>
  <c r="H71" i="29"/>
  <c r="H72" i="29"/>
  <c r="H73" i="29"/>
  <c r="H74" i="29"/>
  <c r="H75" i="29"/>
  <c r="H76" i="29"/>
  <c r="H77" i="29"/>
  <c r="H78" i="29"/>
  <c r="H79" i="29"/>
  <c r="H80" i="29"/>
  <c r="H81" i="29"/>
  <c r="H82" i="29"/>
  <c r="H83" i="29"/>
  <c r="H84" i="29"/>
  <c r="H85" i="29"/>
  <c r="H86" i="29"/>
  <c r="H87" i="29"/>
  <c r="H88" i="29"/>
  <c r="H89" i="29"/>
  <c r="H90" i="29"/>
  <c r="H91" i="29"/>
  <c r="H92" i="29"/>
  <c r="H93" i="29"/>
  <c r="H94" i="29"/>
  <c r="H95" i="29"/>
  <c r="H96" i="29"/>
  <c r="H97" i="29"/>
  <c r="H98" i="29"/>
  <c r="H99" i="29"/>
  <c r="H100" i="29"/>
  <c r="H101" i="29"/>
  <c r="H102" i="29"/>
  <c r="H103" i="29"/>
  <c r="H104" i="29"/>
  <c r="H105" i="29"/>
  <c r="H106" i="29"/>
  <c r="H107" i="29"/>
  <c r="H108" i="29"/>
  <c r="H109" i="29"/>
  <c r="H110" i="29"/>
  <c r="H111" i="29"/>
  <c r="H112" i="29"/>
  <c r="H113" i="29"/>
  <c r="H114" i="29"/>
  <c r="H115" i="29"/>
  <c r="H116" i="29"/>
  <c r="H117" i="29"/>
  <c r="H118" i="29"/>
  <c r="H119" i="29"/>
  <c r="H120" i="29"/>
  <c r="H121" i="29"/>
  <c r="H122" i="29"/>
  <c r="H123" i="29"/>
  <c r="H124" i="29"/>
  <c r="H125" i="29"/>
  <c r="H126" i="29"/>
  <c r="H127" i="29"/>
  <c r="H128" i="29"/>
  <c r="H129" i="29"/>
  <c r="H130" i="29"/>
  <c r="H131" i="29"/>
  <c r="H132" i="29"/>
  <c r="H133" i="29"/>
  <c r="H134" i="29"/>
  <c r="H135" i="29"/>
  <c r="H136" i="29"/>
  <c r="H137" i="29"/>
  <c r="H138" i="29"/>
  <c r="H139" i="29"/>
  <c r="H140" i="29"/>
  <c r="H141" i="29"/>
  <c r="H142" i="29"/>
  <c r="H143" i="29"/>
  <c r="H144" i="29"/>
  <c r="H145" i="29"/>
  <c r="H146" i="29"/>
  <c r="H147" i="29"/>
  <c r="H148" i="29"/>
  <c r="H149" i="29"/>
  <c r="H150" i="29"/>
  <c r="H151" i="29"/>
  <c r="H152" i="29"/>
  <c r="H153" i="29"/>
  <c r="H154" i="29"/>
  <c r="H155" i="29"/>
  <c r="H156" i="29"/>
  <c r="H157" i="29"/>
  <c r="H158" i="29"/>
  <c r="H159" i="29"/>
  <c r="H160" i="29"/>
  <c r="H161" i="29"/>
  <c r="H162" i="29"/>
  <c r="H163" i="29"/>
  <c r="H164" i="29"/>
  <c r="H165" i="29"/>
  <c r="H166" i="29"/>
  <c r="H167" i="29"/>
  <c r="H168" i="29"/>
  <c r="H169" i="29"/>
  <c r="H170" i="29"/>
  <c r="H171" i="29"/>
  <c r="H172" i="29"/>
  <c r="H173" i="29"/>
  <c r="H174" i="29"/>
  <c r="H175" i="29"/>
  <c r="H176" i="29"/>
  <c r="H177" i="29"/>
  <c r="H178" i="29"/>
  <c r="H179" i="29"/>
  <c r="H180" i="29"/>
  <c r="H181" i="29"/>
  <c r="H182" i="29"/>
  <c r="H183" i="29"/>
  <c r="H184" i="29"/>
  <c r="H185" i="29"/>
  <c r="H186" i="29"/>
  <c r="H187" i="29"/>
  <c r="H188" i="29"/>
  <c r="H189" i="29"/>
  <c r="H190" i="29"/>
  <c r="H191" i="29"/>
  <c r="H192" i="29"/>
  <c r="H193" i="29"/>
  <c r="H194" i="29"/>
  <c r="H195" i="29"/>
  <c r="H196" i="29"/>
  <c r="H197" i="29"/>
  <c r="H198" i="29"/>
  <c r="H199" i="29"/>
  <c r="H200" i="29"/>
  <c r="H201" i="29"/>
  <c r="H202" i="29"/>
  <c r="H203" i="29"/>
  <c r="H204" i="29"/>
  <c r="H205" i="29"/>
  <c r="H206" i="29"/>
  <c r="H207" i="29"/>
  <c r="H208" i="29"/>
  <c r="H209" i="29"/>
  <c r="H210" i="29"/>
  <c r="H211" i="29"/>
  <c r="H212" i="29"/>
  <c r="H213" i="29"/>
  <c r="H214" i="29"/>
  <c r="H215" i="29"/>
  <c r="H216" i="29"/>
  <c r="H217" i="29"/>
  <c r="H218" i="29"/>
  <c r="H219" i="29"/>
  <c r="H220" i="29"/>
  <c r="H221" i="29"/>
  <c r="H222" i="29"/>
  <c r="H223" i="29"/>
  <c r="H224" i="29"/>
  <c r="H225" i="29"/>
  <c r="H226" i="29"/>
  <c r="H227" i="29"/>
  <c r="H228" i="29"/>
  <c r="H229" i="29"/>
  <c r="H230" i="29"/>
  <c r="H231" i="29"/>
  <c r="H232" i="29"/>
  <c r="H233" i="29"/>
  <c r="H234" i="29"/>
  <c r="H235" i="29"/>
  <c r="H236" i="29"/>
  <c r="H237" i="29"/>
  <c r="H238" i="29"/>
  <c r="H239" i="29"/>
  <c r="H240" i="29"/>
  <c r="H241" i="29"/>
  <c r="H242" i="29"/>
  <c r="H243" i="29"/>
  <c r="H244" i="29"/>
  <c r="H245" i="29"/>
  <c r="H246" i="29"/>
  <c r="H247" i="29"/>
  <c r="H248" i="29"/>
  <c r="H249" i="29"/>
  <c r="H250" i="29"/>
  <c r="H251" i="29"/>
  <c r="H252" i="29"/>
  <c r="H253" i="29"/>
  <c r="H254" i="29"/>
  <c r="H255" i="29"/>
  <c r="H256" i="29"/>
  <c r="H257" i="29"/>
  <c r="H258" i="29"/>
  <c r="H259" i="29"/>
  <c r="H260" i="29"/>
  <c r="H261" i="29"/>
  <c r="H262" i="29"/>
  <c r="H263" i="29"/>
  <c r="H264" i="29"/>
  <c r="H265" i="29"/>
  <c r="H266" i="29"/>
  <c r="H267" i="29"/>
  <c r="H268" i="29"/>
  <c r="H269" i="29"/>
  <c r="H270" i="29"/>
  <c r="H271" i="29"/>
  <c r="H272" i="29"/>
  <c r="H273" i="29"/>
  <c r="H274" i="29"/>
  <c r="H275" i="29"/>
  <c r="H276" i="29"/>
  <c r="H277" i="29"/>
  <c r="H278" i="29"/>
  <c r="H279" i="29"/>
  <c r="H280" i="29"/>
  <c r="H281" i="29"/>
  <c r="H282" i="29"/>
  <c r="H283" i="29"/>
  <c r="H284" i="29"/>
  <c r="H285" i="29"/>
  <c r="H286" i="29"/>
  <c r="H287" i="29"/>
  <c r="H288" i="29"/>
  <c r="H289" i="29"/>
  <c r="H290" i="29"/>
  <c r="H291" i="29"/>
  <c r="H292" i="29"/>
  <c r="H293" i="29"/>
  <c r="H294" i="29"/>
  <c r="H295" i="29"/>
  <c r="H296" i="29"/>
  <c r="H297" i="29"/>
  <c r="H298" i="29"/>
  <c r="H299" i="29"/>
  <c r="H300" i="29"/>
  <c r="H301" i="29"/>
  <c r="H302" i="29"/>
  <c r="H303" i="29"/>
  <c r="H304" i="29"/>
  <c r="H305" i="29"/>
  <c r="H306" i="29"/>
  <c r="H307" i="29"/>
  <c r="H308" i="29"/>
  <c r="H309" i="29"/>
  <c r="H310" i="29"/>
  <c r="H311" i="29"/>
  <c r="H312" i="29"/>
  <c r="H313" i="29"/>
  <c r="H314" i="29"/>
  <c r="H315" i="29"/>
  <c r="H316" i="29"/>
  <c r="H317" i="29"/>
  <c r="H318" i="29"/>
  <c r="H319" i="29"/>
  <c r="H320" i="29"/>
  <c r="H321" i="29"/>
  <c r="H322" i="29"/>
  <c r="H323" i="29"/>
  <c r="H324" i="29"/>
  <c r="H325" i="29"/>
  <c r="H326" i="29"/>
  <c r="H327" i="29"/>
  <c r="H328" i="29"/>
  <c r="H329" i="29"/>
  <c r="H330" i="29"/>
  <c r="H331" i="29"/>
  <c r="H332" i="29"/>
  <c r="H333" i="29"/>
  <c r="H334" i="29"/>
  <c r="H335" i="29"/>
  <c r="H336" i="29"/>
  <c r="H337" i="29"/>
  <c r="H338" i="29"/>
  <c r="H339" i="29"/>
  <c r="H340" i="29"/>
  <c r="H341" i="29"/>
  <c r="H342" i="29"/>
  <c r="H343" i="29"/>
  <c r="H344" i="29"/>
  <c r="H345" i="29"/>
  <c r="H346" i="29"/>
  <c r="H347" i="29"/>
  <c r="H348" i="29"/>
  <c r="H349" i="29"/>
  <c r="H350" i="29"/>
  <c r="H351" i="29"/>
  <c r="H352" i="29"/>
  <c r="H353" i="29"/>
  <c r="H354" i="29"/>
  <c r="H355" i="29"/>
  <c r="H356" i="29"/>
  <c r="H357" i="29"/>
  <c r="H358" i="29"/>
  <c r="H359" i="29"/>
  <c r="H360" i="29"/>
  <c r="H361" i="29"/>
  <c r="H362" i="29"/>
  <c r="H363" i="29"/>
  <c r="H364" i="29"/>
  <c r="H365" i="29"/>
  <c r="H366" i="29"/>
  <c r="H367" i="29"/>
  <c r="H368" i="29"/>
  <c r="H369" i="29"/>
  <c r="H370" i="29"/>
  <c r="H371" i="29"/>
  <c r="H372" i="29"/>
  <c r="H373" i="29"/>
  <c r="H374" i="29"/>
  <c r="H375" i="29"/>
  <c r="H376" i="29"/>
  <c r="H377" i="29"/>
  <c r="H378" i="29"/>
  <c r="H379" i="29"/>
  <c r="H380" i="29"/>
  <c r="H381" i="29"/>
  <c r="H382" i="29"/>
  <c r="H383" i="29"/>
  <c r="H384" i="29"/>
  <c r="H385" i="29"/>
  <c r="H386" i="29"/>
  <c r="H387" i="29"/>
  <c r="H388" i="29"/>
  <c r="H389" i="29"/>
  <c r="H390" i="29"/>
  <c r="H391" i="29"/>
  <c r="H392" i="29"/>
  <c r="H393" i="29"/>
  <c r="H394" i="29"/>
  <c r="H395" i="29"/>
  <c r="H396" i="29"/>
  <c r="H397" i="29"/>
  <c r="H398" i="29"/>
  <c r="H399" i="29"/>
  <c r="H400" i="29"/>
  <c r="H401" i="29"/>
  <c r="H402" i="29"/>
  <c r="H403" i="29"/>
  <c r="H404" i="29"/>
  <c r="H405" i="29"/>
  <c r="H406" i="29"/>
  <c r="H407" i="29"/>
  <c r="H408" i="29"/>
  <c r="H409" i="29"/>
  <c r="H410" i="29"/>
  <c r="H411" i="29"/>
  <c r="H412" i="29"/>
  <c r="H413" i="29"/>
  <c r="H414" i="29"/>
  <c r="H415" i="29"/>
  <c r="H416" i="29"/>
  <c r="H417" i="29"/>
  <c r="H418" i="29"/>
  <c r="H419" i="29"/>
  <c r="H420" i="29"/>
  <c r="H421" i="29"/>
  <c r="H422" i="29"/>
  <c r="H423" i="29"/>
  <c r="H424" i="29"/>
  <c r="H425" i="29"/>
  <c r="H426" i="29"/>
  <c r="H427" i="29"/>
  <c r="H428" i="29"/>
  <c r="H429" i="29"/>
  <c r="H430" i="29"/>
  <c r="H431" i="29"/>
  <c r="H432" i="29"/>
  <c r="H433" i="29"/>
  <c r="H434" i="29"/>
  <c r="H435" i="29"/>
  <c r="H436" i="29"/>
  <c r="H437" i="29"/>
  <c r="H438" i="29"/>
  <c r="H439" i="29"/>
  <c r="H440" i="29"/>
  <c r="H441" i="29"/>
  <c r="H442" i="29"/>
  <c r="H443" i="29"/>
  <c r="H444" i="29"/>
  <c r="H445" i="29"/>
  <c r="H446" i="29"/>
  <c r="H447" i="29"/>
  <c r="H448" i="29"/>
  <c r="H449" i="29"/>
  <c r="H450" i="29"/>
  <c r="H451" i="29"/>
  <c r="H452" i="29"/>
  <c r="H453" i="29"/>
  <c r="H454" i="29"/>
  <c r="H455" i="29"/>
  <c r="H456" i="29"/>
  <c r="H457" i="29"/>
  <c r="H458" i="29"/>
  <c r="H459" i="29"/>
  <c r="H460" i="29"/>
  <c r="H461" i="29"/>
  <c r="H462" i="29"/>
  <c r="H463" i="29"/>
  <c r="H464" i="29"/>
  <c r="H465" i="29"/>
  <c r="H466" i="29"/>
  <c r="H467" i="29"/>
  <c r="H468" i="29"/>
  <c r="H469" i="29"/>
  <c r="H470" i="29"/>
  <c r="H471" i="29"/>
  <c r="H472" i="29"/>
  <c r="H473" i="29"/>
  <c r="H474" i="29"/>
  <c r="H475" i="29"/>
  <c r="H476" i="29"/>
  <c r="H477" i="29"/>
  <c r="H478" i="29"/>
  <c r="H479" i="29"/>
  <c r="H480" i="29"/>
  <c r="H481" i="29"/>
  <c r="H482" i="29"/>
  <c r="H483" i="29"/>
  <c r="H484" i="29"/>
  <c r="H485" i="29"/>
  <c r="H486" i="29"/>
  <c r="H487" i="29"/>
  <c r="H488" i="29"/>
  <c r="H489" i="29"/>
  <c r="H490" i="29"/>
  <c r="H491" i="29"/>
  <c r="H492" i="29"/>
  <c r="H493" i="29"/>
  <c r="H494" i="29"/>
  <c r="H495" i="29"/>
  <c r="H496" i="29"/>
  <c r="H497" i="29"/>
  <c r="H498" i="29"/>
  <c r="H499" i="29"/>
  <c r="H500" i="29"/>
  <c r="H501" i="29"/>
  <c r="H502" i="29"/>
  <c r="H503" i="29"/>
  <c r="H504" i="29"/>
  <c r="H505" i="29"/>
  <c r="H506" i="29"/>
  <c r="H8" i="29"/>
  <c r="H7" i="29"/>
  <c r="F507" i="24"/>
  <c r="O5" i="28"/>
  <c r="B4" i="34"/>
  <c r="L507" i="29" l="1"/>
  <c r="G30" i="20" l="1"/>
  <c r="G26" i="20"/>
  <c r="I12" i="36"/>
  <c r="I9" i="36"/>
  <c r="B8" i="36"/>
  <c r="T8" i="36" s="1"/>
  <c r="C8" i="36"/>
  <c r="D8" i="36"/>
  <c r="E8" i="36"/>
  <c r="F8" i="36"/>
  <c r="I8" i="36"/>
  <c r="B9" i="36"/>
  <c r="T9" i="36" s="1"/>
  <c r="D9" i="36"/>
  <c r="E9" i="36"/>
  <c r="F9" i="36"/>
  <c r="B10" i="36"/>
  <c r="T10" i="36" s="1"/>
  <c r="C10" i="36"/>
  <c r="D10" i="36"/>
  <c r="E10" i="36"/>
  <c r="F10" i="36"/>
  <c r="I10" i="36"/>
  <c r="B11" i="36"/>
  <c r="T11" i="36" s="1"/>
  <c r="C11" i="36"/>
  <c r="D11" i="36"/>
  <c r="E11" i="36"/>
  <c r="F11" i="36"/>
  <c r="P11" i="36" s="1"/>
  <c r="Q11" i="36" s="1"/>
  <c r="I11" i="36"/>
  <c r="B12" i="36"/>
  <c r="C12" i="36"/>
  <c r="D12" i="36"/>
  <c r="E12" i="36"/>
  <c r="F12" i="36"/>
  <c r="P12" i="36" s="1"/>
  <c r="B13" i="36"/>
  <c r="C13" i="36"/>
  <c r="D13" i="36"/>
  <c r="E13" i="36"/>
  <c r="F13" i="36"/>
  <c r="P13" i="36" s="1"/>
  <c r="I13" i="36"/>
  <c r="B14" i="36"/>
  <c r="C14" i="36"/>
  <c r="D14" i="36"/>
  <c r="E14" i="36"/>
  <c r="F14" i="36"/>
  <c r="P14" i="36" s="1"/>
  <c r="I14" i="36"/>
  <c r="B15" i="36"/>
  <c r="C15" i="36"/>
  <c r="D15" i="36"/>
  <c r="E15" i="36"/>
  <c r="F15" i="36"/>
  <c r="P15" i="36" s="1"/>
  <c r="I15" i="36"/>
  <c r="B16" i="36"/>
  <c r="C16" i="36"/>
  <c r="D16" i="36"/>
  <c r="E16" i="36"/>
  <c r="F16" i="36"/>
  <c r="P16" i="36" s="1"/>
  <c r="I16" i="36"/>
  <c r="B17" i="36"/>
  <c r="C17" i="36"/>
  <c r="D17" i="36"/>
  <c r="E17" i="36"/>
  <c r="F17" i="36"/>
  <c r="P17" i="36" s="1"/>
  <c r="I17" i="36"/>
  <c r="B18" i="36"/>
  <c r="C18" i="36"/>
  <c r="D18" i="36"/>
  <c r="E18" i="36"/>
  <c r="F18" i="36"/>
  <c r="P18" i="36" s="1"/>
  <c r="I18" i="36"/>
  <c r="B19" i="36"/>
  <c r="C19" i="36"/>
  <c r="D19" i="36"/>
  <c r="E19" i="36"/>
  <c r="F19" i="36"/>
  <c r="P19" i="36" s="1"/>
  <c r="I19" i="36"/>
  <c r="B20" i="36"/>
  <c r="C20" i="36"/>
  <c r="D20" i="36"/>
  <c r="E20" i="36"/>
  <c r="F20" i="36"/>
  <c r="P20" i="36" s="1"/>
  <c r="I20" i="36"/>
  <c r="B21" i="36"/>
  <c r="C21" i="36"/>
  <c r="D21" i="36"/>
  <c r="E21" i="36"/>
  <c r="F21" i="36"/>
  <c r="P21" i="36" s="1"/>
  <c r="I21" i="36"/>
  <c r="B22" i="36"/>
  <c r="C22" i="36"/>
  <c r="D22" i="36"/>
  <c r="E22" i="36"/>
  <c r="F22" i="36"/>
  <c r="P22" i="36" s="1"/>
  <c r="I22" i="36"/>
  <c r="B23" i="36"/>
  <c r="C23" i="36"/>
  <c r="D23" i="36"/>
  <c r="E23" i="36"/>
  <c r="F23" i="36"/>
  <c r="P23" i="36" s="1"/>
  <c r="I23" i="36"/>
  <c r="B24" i="36"/>
  <c r="C24" i="36"/>
  <c r="D24" i="36"/>
  <c r="E24" i="36"/>
  <c r="F24" i="36"/>
  <c r="I24" i="36"/>
  <c r="B25" i="36"/>
  <c r="C25" i="36"/>
  <c r="D25" i="36"/>
  <c r="E25" i="36"/>
  <c r="F25" i="36"/>
  <c r="I25" i="36"/>
  <c r="B26" i="36"/>
  <c r="C26" i="36"/>
  <c r="D26" i="36"/>
  <c r="E26" i="36"/>
  <c r="F26" i="36"/>
  <c r="I26" i="36"/>
  <c r="B27" i="36"/>
  <c r="C27" i="36"/>
  <c r="D27" i="36"/>
  <c r="E27" i="36"/>
  <c r="F27" i="36"/>
  <c r="I27" i="36"/>
  <c r="B28" i="36"/>
  <c r="C28" i="36"/>
  <c r="D28" i="36"/>
  <c r="E28" i="36"/>
  <c r="F28" i="36"/>
  <c r="I28" i="36"/>
  <c r="B29" i="36"/>
  <c r="C29" i="36"/>
  <c r="D29" i="36"/>
  <c r="E29" i="36"/>
  <c r="F29" i="36"/>
  <c r="I29" i="36"/>
  <c r="B30" i="36"/>
  <c r="C30" i="36"/>
  <c r="D30" i="36"/>
  <c r="E30" i="36"/>
  <c r="F30" i="36"/>
  <c r="I30" i="36"/>
  <c r="B31" i="36"/>
  <c r="C31" i="36"/>
  <c r="D31" i="36"/>
  <c r="E31" i="36"/>
  <c r="F31" i="36"/>
  <c r="I31" i="36"/>
  <c r="B32" i="36"/>
  <c r="C32" i="36"/>
  <c r="D32" i="36"/>
  <c r="E32" i="36"/>
  <c r="F32" i="36"/>
  <c r="I32" i="36"/>
  <c r="B33" i="36"/>
  <c r="C33" i="36"/>
  <c r="D33" i="36"/>
  <c r="E33" i="36"/>
  <c r="F33" i="36"/>
  <c r="I33" i="36"/>
  <c r="B34" i="36"/>
  <c r="C34" i="36"/>
  <c r="D34" i="36"/>
  <c r="E34" i="36"/>
  <c r="F34" i="36"/>
  <c r="I34" i="36"/>
  <c r="B35" i="36"/>
  <c r="C35" i="36"/>
  <c r="D35" i="36"/>
  <c r="E35" i="36"/>
  <c r="F35" i="36"/>
  <c r="I35" i="36"/>
  <c r="B36" i="36"/>
  <c r="C36" i="36"/>
  <c r="D36" i="36"/>
  <c r="E36" i="36"/>
  <c r="F36" i="36"/>
  <c r="I36" i="36"/>
  <c r="B37" i="36"/>
  <c r="C37" i="36"/>
  <c r="D37" i="36"/>
  <c r="E37" i="36"/>
  <c r="F37" i="36"/>
  <c r="I37" i="36"/>
  <c r="B38" i="36"/>
  <c r="C38" i="36"/>
  <c r="D38" i="36"/>
  <c r="E38" i="36"/>
  <c r="F38" i="36"/>
  <c r="I38" i="36"/>
  <c r="B39" i="36"/>
  <c r="C39" i="36"/>
  <c r="D39" i="36"/>
  <c r="E39" i="36"/>
  <c r="F39" i="36"/>
  <c r="I39" i="36"/>
  <c r="B40" i="36"/>
  <c r="C40" i="36"/>
  <c r="D40" i="36"/>
  <c r="E40" i="36"/>
  <c r="F40" i="36"/>
  <c r="I40" i="36"/>
  <c r="B41" i="36"/>
  <c r="C41" i="36"/>
  <c r="D41" i="36"/>
  <c r="E41" i="36"/>
  <c r="F41" i="36"/>
  <c r="I41" i="36"/>
  <c r="B42" i="36"/>
  <c r="C42" i="36"/>
  <c r="D42" i="36"/>
  <c r="E42" i="36"/>
  <c r="F42" i="36"/>
  <c r="I42" i="36"/>
  <c r="B43" i="36"/>
  <c r="C43" i="36"/>
  <c r="D43" i="36"/>
  <c r="E43" i="36"/>
  <c r="F43" i="36"/>
  <c r="I43" i="36"/>
  <c r="B44" i="36"/>
  <c r="C44" i="36"/>
  <c r="D44" i="36"/>
  <c r="E44" i="36"/>
  <c r="F44" i="36"/>
  <c r="I44" i="36"/>
  <c r="B45" i="36"/>
  <c r="C45" i="36"/>
  <c r="D45" i="36"/>
  <c r="E45" i="36"/>
  <c r="F45" i="36"/>
  <c r="I45" i="36"/>
  <c r="B46" i="36"/>
  <c r="C46" i="36"/>
  <c r="D46" i="36"/>
  <c r="E46" i="36"/>
  <c r="F46" i="36"/>
  <c r="I46" i="36"/>
  <c r="B47" i="36"/>
  <c r="C47" i="36"/>
  <c r="D47" i="36"/>
  <c r="E47" i="36"/>
  <c r="F47" i="36"/>
  <c r="I47" i="36"/>
  <c r="B48" i="36"/>
  <c r="C48" i="36"/>
  <c r="D48" i="36"/>
  <c r="E48" i="36"/>
  <c r="F48" i="36"/>
  <c r="I48" i="36"/>
  <c r="B49" i="36"/>
  <c r="C49" i="36"/>
  <c r="D49" i="36"/>
  <c r="E49" i="36"/>
  <c r="F49" i="36"/>
  <c r="I49" i="36"/>
  <c r="B50" i="36"/>
  <c r="C50" i="36"/>
  <c r="D50" i="36"/>
  <c r="E50" i="36"/>
  <c r="F50" i="36"/>
  <c r="I50" i="36"/>
  <c r="B51" i="36"/>
  <c r="C51" i="36"/>
  <c r="D51" i="36"/>
  <c r="E51" i="36"/>
  <c r="F51" i="36"/>
  <c r="I51" i="36"/>
  <c r="B52" i="36"/>
  <c r="C52" i="36"/>
  <c r="D52" i="36"/>
  <c r="E52" i="36"/>
  <c r="F52" i="36"/>
  <c r="I52" i="36"/>
  <c r="B53" i="36"/>
  <c r="C53" i="36"/>
  <c r="D53" i="36"/>
  <c r="E53" i="36"/>
  <c r="F53" i="36"/>
  <c r="I53" i="36"/>
  <c r="B54" i="36"/>
  <c r="C54" i="36"/>
  <c r="D54" i="36"/>
  <c r="E54" i="36"/>
  <c r="F54" i="36"/>
  <c r="I54" i="36"/>
  <c r="B55" i="36"/>
  <c r="C55" i="36"/>
  <c r="D55" i="36"/>
  <c r="E55" i="36"/>
  <c r="F55" i="36"/>
  <c r="I55" i="36"/>
  <c r="B56" i="36"/>
  <c r="C56" i="36"/>
  <c r="D56" i="36"/>
  <c r="E56" i="36"/>
  <c r="F56" i="36"/>
  <c r="I56" i="36"/>
  <c r="B57" i="36"/>
  <c r="C57" i="36"/>
  <c r="D57" i="36"/>
  <c r="E57" i="36"/>
  <c r="F57" i="36"/>
  <c r="I57" i="36"/>
  <c r="B58" i="36"/>
  <c r="C58" i="36"/>
  <c r="D58" i="36"/>
  <c r="E58" i="36"/>
  <c r="F58" i="36"/>
  <c r="I58" i="36"/>
  <c r="B59" i="36"/>
  <c r="C59" i="36"/>
  <c r="D59" i="36"/>
  <c r="E59" i="36"/>
  <c r="F59" i="36"/>
  <c r="I59" i="36"/>
  <c r="B60" i="36"/>
  <c r="C60" i="36"/>
  <c r="D60" i="36"/>
  <c r="E60" i="36"/>
  <c r="F60" i="36"/>
  <c r="I60" i="36"/>
  <c r="B61" i="36"/>
  <c r="C61" i="36"/>
  <c r="D61" i="36"/>
  <c r="E61" i="36"/>
  <c r="F61" i="36"/>
  <c r="I61" i="36"/>
  <c r="B62" i="36"/>
  <c r="C62" i="36"/>
  <c r="D62" i="36"/>
  <c r="E62" i="36"/>
  <c r="F62" i="36"/>
  <c r="I62" i="36"/>
  <c r="B63" i="36"/>
  <c r="C63" i="36"/>
  <c r="D63" i="36"/>
  <c r="E63" i="36"/>
  <c r="F63" i="36"/>
  <c r="I63" i="36"/>
  <c r="B64" i="36"/>
  <c r="C64" i="36"/>
  <c r="D64" i="36"/>
  <c r="E64" i="36"/>
  <c r="F64" i="36"/>
  <c r="I64" i="36"/>
  <c r="B65" i="36"/>
  <c r="C65" i="36"/>
  <c r="D65" i="36"/>
  <c r="E65" i="36"/>
  <c r="F65" i="36"/>
  <c r="I65" i="36"/>
  <c r="B66" i="36"/>
  <c r="C66" i="36"/>
  <c r="D66" i="36"/>
  <c r="E66" i="36"/>
  <c r="F66" i="36"/>
  <c r="I66" i="36"/>
  <c r="B67" i="36"/>
  <c r="C67" i="36"/>
  <c r="D67" i="36"/>
  <c r="E67" i="36"/>
  <c r="F67" i="36"/>
  <c r="I67" i="36"/>
  <c r="B68" i="36"/>
  <c r="C68" i="36"/>
  <c r="D68" i="36"/>
  <c r="E68" i="36"/>
  <c r="F68" i="36"/>
  <c r="I68" i="36"/>
  <c r="B69" i="36"/>
  <c r="C69" i="36"/>
  <c r="D69" i="36"/>
  <c r="E69" i="36"/>
  <c r="F69" i="36"/>
  <c r="I69" i="36"/>
  <c r="B70" i="36"/>
  <c r="C70" i="36"/>
  <c r="D70" i="36"/>
  <c r="E70" i="36"/>
  <c r="F70" i="36"/>
  <c r="I70" i="36"/>
  <c r="B71" i="36"/>
  <c r="C71" i="36"/>
  <c r="D71" i="36"/>
  <c r="E71" i="36"/>
  <c r="F71" i="36"/>
  <c r="I71" i="36"/>
  <c r="B72" i="36"/>
  <c r="C72" i="36"/>
  <c r="D72" i="36"/>
  <c r="E72" i="36"/>
  <c r="F72" i="36"/>
  <c r="I72" i="36"/>
  <c r="B73" i="36"/>
  <c r="C73" i="36"/>
  <c r="D73" i="36"/>
  <c r="E73" i="36"/>
  <c r="F73" i="36"/>
  <c r="I73" i="36"/>
  <c r="B74" i="36"/>
  <c r="C74" i="36"/>
  <c r="D74" i="36"/>
  <c r="E74" i="36"/>
  <c r="F74" i="36"/>
  <c r="I74" i="36"/>
  <c r="B75" i="36"/>
  <c r="C75" i="36"/>
  <c r="D75" i="36"/>
  <c r="E75" i="36"/>
  <c r="F75" i="36"/>
  <c r="I75" i="36"/>
  <c r="B76" i="36"/>
  <c r="C76" i="36"/>
  <c r="D76" i="36"/>
  <c r="E76" i="36"/>
  <c r="F76" i="36"/>
  <c r="I76" i="36"/>
  <c r="B77" i="36"/>
  <c r="C77" i="36"/>
  <c r="D77" i="36"/>
  <c r="E77" i="36"/>
  <c r="F77" i="36"/>
  <c r="I77" i="36"/>
  <c r="B78" i="36"/>
  <c r="C78" i="36"/>
  <c r="D78" i="36"/>
  <c r="E78" i="36"/>
  <c r="F78" i="36"/>
  <c r="I78" i="36"/>
  <c r="B79" i="36"/>
  <c r="C79" i="36"/>
  <c r="D79" i="36"/>
  <c r="E79" i="36"/>
  <c r="F79" i="36"/>
  <c r="I79" i="36"/>
  <c r="B80" i="36"/>
  <c r="C80" i="36"/>
  <c r="D80" i="36"/>
  <c r="E80" i="36"/>
  <c r="F80" i="36"/>
  <c r="I80" i="36"/>
  <c r="B81" i="36"/>
  <c r="C81" i="36"/>
  <c r="D81" i="36"/>
  <c r="E81" i="36"/>
  <c r="F81" i="36"/>
  <c r="I81" i="36"/>
  <c r="B82" i="36"/>
  <c r="C82" i="36"/>
  <c r="D82" i="36"/>
  <c r="E82" i="36"/>
  <c r="F82" i="36"/>
  <c r="I82" i="36"/>
  <c r="B83" i="36"/>
  <c r="C83" i="36"/>
  <c r="D83" i="36"/>
  <c r="E83" i="36"/>
  <c r="F83" i="36"/>
  <c r="I83" i="36"/>
  <c r="B84" i="36"/>
  <c r="C84" i="36"/>
  <c r="D84" i="36"/>
  <c r="E84" i="36"/>
  <c r="F84" i="36"/>
  <c r="I84" i="36"/>
  <c r="B85" i="36"/>
  <c r="C85" i="36"/>
  <c r="D85" i="36"/>
  <c r="E85" i="36"/>
  <c r="F85" i="36"/>
  <c r="I85" i="36"/>
  <c r="B86" i="36"/>
  <c r="C86" i="36"/>
  <c r="D86" i="36"/>
  <c r="E86" i="36"/>
  <c r="F86" i="36"/>
  <c r="I86" i="36"/>
  <c r="B87" i="36"/>
  <c r="C87" i="36"/>
  <c r="D87" i="36"/>
  <c r="E87" i="36"/>
  <c r="F87" i="36"/>
  <c r="I87" i="36"/>
  <c r="B88" i="36"/>
  <c r="C88" i="36"/>
  <c r="D88" i="36"/>
  <c r="E88" i="36"/>
  <c r="F88" i="36"/>
  <c r="I88" i="36"/>
  <c r="B89" i="36"/>
  <c r="C89" i="36"/>
  <c r="D89" i="36"/>
  <c r="E89" i="36"/>
  <c r="F89" i="36"/>
  <c r="I89" i="36"/>
  <c r="B90" i="36"/>
  <c r="C90" i="36"/>
  <c r="D90" i="36"/>
  <c r="E90" i="36"/>
  <c r="F90" i="36"/>
  <c r="I90" i="36"/>
  <c r="B91" i="36"/>
  <c r="C91" i="36"/>
  <c r="D91" i="36"/>
  <c r="E91" i="36"/>
  <c r="F91" i="36"/>
  <c r="I91" i="36"/>
  <c r="B92" i="36"/>
  <c r="C92" i="36"/>
  <c r="D92" i="36"/>
  <c r="E92" i="36"/>
  <c r="F92" i="36"/>
  <c r="I92" i="36"/>
  <c r="B93" i="36"/>
  <c r="C93" i="36"/>
  <c r="D93" i="36"/>
  <c r="E93" i="36"/>
  <c r="F93" i="36"/>
  <c r="I93" i="36"/>
  <c r="B94" i="36"/>
  <c r="C94" i="36"/>
  <c r="D94" i="36"/>
  <c r="E94" i="36"/>
  <c r="F94" i="36"/>
  <c r="I94" i="36"/>
  <c r="B95" i="36"/>
  <c r="C95" i="36"/>
  <c r="D95" i="36"/>
  <c r="E95" i="36"/>
  <c r="F95" i="36"/>
  <c r="I95" i="36"/>
  <c r="B96" i="36"/>
  <c r="C96" i="36"/>
  <c r="D96" i="36"/>
  <c r="E96" i="36"/>
  <c r="F96" i="36"/>
  <c r="I96" i="36"/>
  <c r="B97" i="36"/>
  <c r="C97" i="36"/>
  <c r="D97" i="36"/>
  <c r="E97" i="36"/>
  <c r="F97" i="36"/>
  <c r="I97" i="36"/>
  <c r="B98" i="36"/>
  <c r="C98" i="36"/>
  <c r="D98" i="36"/>
  <c r="E98" i="36"/>
  <c r="F98" i="36"/>
  <c r="I98" i="36"/>
  <c r="B99" i="36"/>
  <c r="C99" i="36"/>
  <c r="D99" i="36"/>
  <c r="E99" i="36"/>
  <c r="F99" i="36"/>
  <c r="I99" i="36"/>
  <c r="B100" i="36"/>
  <c r="C100" i="36"/>
  <c r="D100" i="36"/>
  <c r="E100" i="36"/>
  <c r="F100" i="36"/>
  <c r="I100" i="36"/>
  <c r="B101" i="36"/>
  <c r="C101" i="36"/>
  <c r="D101" i="36"/>
  <c r="E101" i="36"/>
  <c r="F101" i="36"/>
  <c r="I101" i="36"/>
  <c r="B102" i="36"/>
  <c r="C102" i="36"/>
  <c r="D102" i="36"/>
  <c r="E102" i="36"/>
  <c r="F102" i="36"/>
  <c r="I102" i="36"/>
  <c r="B103" i="36"/>
  <c r="C103" i="36"/>
  <c r="D103" i="36"/>
  <c r="E103" i="36"/>
  <c r="F103" i="36"/>
  <c r="I103" i="36"/>
  <c r="B104" i="36"/>
  <c r="C104" i="36"/>
  <c r="D104" i="36"/>
  <c r="E104" i="36"/>
  <c r="F104" i="36"/>
  <c r="I104" i="36"/>
  <c r="B105" i="36"/>
  <c r="C105" i="36"/>
  <c r="D105" i="36"/>
  <c r="E105" i="36"/>
  <c r="F105" i="36"/>
  <c r="I105" i="36"/>
  <c r="B106" i="36"/>
  <c r="C106" i="36"/>
  <c r="D106" i="36"/>
  <c r="E106" i="36"/>
  <c r="F106" i="36"/>
  <c r="I106" i="36"/>
  <c r="B107" i="36"/>
  <c r="C107" i="36"/>
  <c r="D107" i="36"/>
  <c r="E107" i="36"/>
  <c r="F107" i="36"/>
  <c r="I107" i="36"/>
  <c r="B108" i="36"/>
  <c r="C108" i="36"/>
  <c r="D108" i="36"/>
  <c r="E108" i="36"/>
  <c r="F108" i="36"/>
  <c r="I108" i="36"/>
  <c r="B109" i="36"/>
  <c r="C109" i="36"/>
  <c r="D109" i="36"/>
  <c r="E109" i="36"/>
  <c r="F109" i="36"/>
  <c r="I109" i="36"/>
  <c r="B110" i="36"/>
  <c r="C110" i="36"/>
  <c r="D110" i="36"/>
  <c r="E110" i="36"/>
  <c r="F110" i="36"/>
  <c r="I110" i="36"/>
  <c r="B111" i="36"/>
  <c r="C111" i="36"/>
  <c r="D111" i="36"/>
  <c r="E111" i="36"/>
  <c r="F111" i="36"/>
  <c r="I111" i="36"/>
  <c r="B112" i="36"/>
  <c r="C112" i="36"/>
  <c r="D112" i="36"/>
  <c r="E112" i="36"/>
  <c r="F112" i="36"/>
  <c r="I112" i="36"/>
  <c r="B113" i="36"/>
  <c r="C113" i="36"/>
  <c r="D113" i="36"/>
  <c r="E113" i="36"/>
  <c r="F113" i="36"/>
  <c r="I113" i="36"/>
  <c r="B114" i="36"/>
  <c r="C114" i="36"/>
  <c r="D114" i="36"/>
  <c r="E114" i="36"/>
  <c r="F114" i="36"/>
  <c r="I114" i="36"/>
  <c r="B115" i="36"/>
  <c r="C115" i="36"/>
  <c r="D115" i="36"/>
  <c r="E115" i="36"/>
  <c r="F115" i="36"/>
  <c r="I115" i="36"/>
  <c r="B116" i="36"/>
  <c r="C116" i="36"/>
  <c r="D116" i="36"/>
  <c r="E116" i="36"/>
  <c r="F116" i="36"/>
  <c r="I116" i="36"/>
  <c r="B117" i="36"/>
  <c r="C117" i="36"/>
  <c r="D117" i="36"/>
  <c r="E117" i="36"/>
  <c r="F117" i="36"/>
  <c r="I117" i="36"/>
  <c r="B118" i="36"/>
  <c r="C118" i="36"/>
  <c r="D118" i="36"/>
  <c r="E118" i="36"/>
  <c r="F118" i="36"/>
  <c r="I118" i="36"/>
  <c r="B119" i="36"/>
  <c r="C119" i="36"/>
  <c r="D119" i="36"/>
  <c r="E119" i="36"/>
  <c r="F119" i="36"/>
  <c r="I119" i="36"/>
  <c r="B120" i="36"/>
  <c r="C120" i="36"/>
  <c r="D120" i="36"/>
  <c r="E120" i="36"/>
  <c r="F120" i="36"/>
  <c r="I120" i="36"/>
  <c r="B121" i="36"/>
  <c r="C121" i="36"/>
  <c r="D121" i="36"/>
  <c r="E121" i="36"/>
  <c r="F121" i="36"/>
  <c r="I121" i="36"/>
  <c r="B122" i="36"/>
  <c r="C122" i="36"/>
  <c r="D122" i="36"/>
  <c r="E122" i="36"/>
  <c r="F122" i="36"/>
  <c r="I122" i="36"/>
  <c r="B123" i="36"/>
  <c r="C123" i="36"/>
  <c r="D123" i="36"/>
  <c r="E123" i="36"/>
  <c r="F123" i="36"/>
  <c r="I123" i="36"/>
  <c r="B124" i="36"/>
  <c r="C124" i="36"/>
  <c r="D124" i="36"/>
  <c r="E124" i="36"/>
  <c r="F124" i="36"/>
  <c r="I124" i="36"/>
  <c r="B125" i="36"/>
  <c r="C125" i="36"/>
  <c r="D125" i="36"/>
  <c r="E125" i="36"/>
  <c r="F125" i="36"/>
  <c r="I125" i="36"/>
  <c r="B126" i="36"/>
  <c r="C126" i="36"/>
  <c r="D126" i="36"/>
  <c r="E126" i="36"/>
  <c r="F126" i="36"/>
  <c r="I126" i="36"/>
  <c r="B127" i="36"/>
  <c r="C127" i="36"/>
  <c r="D127" i="36"/>
  <c r="E127" i="36"/>
  <c r="F127" i="36"/>
  <c r="I127" i="36"/>
  <c r="B128" i="36"/>
  <c r="C128" i="36"/>
  <c r="D128" i="36"/>
  <c r="E128" i="36"/>
  <c r="F128" i="36"/>
  <c r="I128" i="36"/>
  <c r="B129" i="36"/>
  <c r="C129" i="36"/>
  <c r="D129" i="36"/>
  <c r="E129" i="36"/>
  <c r="F129" i="36"/>
  <c r="I129" i="36"/>
  <c r="B130" i="36"/>
  <c r="C130" i="36"/>
  <c r="D130" i="36"/>
  <c r="E130" i="36"/>
  <c r="F130" i="36"/>
  <c r="I130" i="36"/>
  <c r="B131" i="36"/>
  <c r="C131" i="36"/>
  <c r="D131" i="36"/>
  <c r="E131" i="36"/>
  <c r="F131" i="36"/>
  <c r="I131" i="36"/>
  <c r="B132" i="36"/>
  <c r="C132" i="36"/>
  <c r="D132" i="36"/>
  <c r="E132" i="36"/>
  <c r="F132" i="36"/>
  <c r="I132" i="36"/>
  <c r="B133" i="36"/>
  <c r="C133" i="36"/>
  <c r="D133" i="36"/>
  <c r="E133" i="36"/>
  <c r="F133" i="36"/>
  <c r="I133" i="36"/>
  <c r="B134" i="36"/>
  <c r="C134" i="36"/>
  <c r="D134" i="36"/>
  <c r="E134" i="36"/>
  <c r="F134" i="36"/>
  <c r="I134" i="36"/>
  <c r="B135" i="36"/>
  <c r="C135" i="36"/>
  <c r="D135" i="36"/>
  <c r="E135" i="36"/>
  <c r="F135" i="36"/>
  <c r="I135" i="36"/>
  <c r="B136" i="36"/>
  <c r="C136" i="36"/>
  <c r="D136" i="36"/>
  <c r="E136" i="36"/>
  <c r="F136" i="36"/>
  <c r="I136" i="36"/>
  <c r="B137" i="36"/>
  <c r="C137" i="36"/>
  <c r="D137" i="36"/>
  <c r="E137" i="36"/>
  <c r="F137" i="36"/>
  <c r="I137" i="36"/>
  <c r="B138" i="36"/>
  <c r="C138" i="36"/>
  <c r="D138" i="36"/>
  <c r="E138" i="36"/>
  <c r="F138" i="36"/>
  <c r="I138" i="36"/>
  <c r="B139" i="36"/>
  <c r="C139" i="36"/>
  <c r="D139" i="36"/>
  <c r="E139" i="36"/>
  <c r="F139" i="36"/>
  <c r="I139" i="36"/>
  <c r="B140" i="36"/>
  <c r="C140" i="36"/>
  <c r="D140" i="36"/>
  <c r="E140" i="36"/>
  <c r="F140" i="36"/>
  <c r="I140" i="36"/>
  <c r="B141" i="36"/>
  <c r="C141" i="36"/>
  <c r="D141" i="36"/>
  <c r="E141" i="36"/>
  <c r="F141" i="36"/>
  <c r="I141" i="36"/>
  <c r="B142" i="36"/>
  <c r="C142" i="36"/>
  <c r="D142" i="36"/>
  <c r="E142" i="36"/>
  <c r="F142" i="36"/>
  <c r="I142" i="36"/>
  <c r="B143" i="36"/>
  <c r="C143" i="36"/>
  <c r="D143" i="36"/>
  <c r="E143" i="36"/>
  <c r="F143" i="36"/>
  <c r="I143" i="36"/>
  <c r="B144" i="36"/>
  <c r="C144" i="36"/>
  <c r="D144" i="36"/>
  <c r="E144" i="36"/>
  <c r="F144" i="36"/>
  <c r="I144" i="36"/>
  <c r="B145" i="36"/>
  <c r="C145" i="36"/>
  <c r="D145" i="36"/>
  <c r="E145" i="36"/>
  <c r="F145" i="36"/>
  <c r="I145" i="36"/>
  <c r="B146" i="36"/>
  <c r="C146" i="36"/>
  <c r="D146" i="36"/>
  <c r="E146" i="36"/>
  <c r="F146" i="36"/>
  <c r="I146" i="36"/>
  <c r="B147" i="36"/>
  <c r="C147" i="36"/>
  <c r="D147" i="36"/>
  <c r="E147" i="36"/>
  <c r="F147" i="36"/>
  <c r="I147" i="36"/>
  <c r="B148" i="36"/>
  <c r="C148" i="36"/>
  <c r="D148" i="36"/>
  <c r="E148" i="36"/>
  <c r="F148" i="36"/>
  <c r="I148" i="36"/>
  <c r="B149" i="36"/>
  <c r="C149" i="36"/>
  <c r="D149" i="36"/>
  <c r="E149" i="36"/>
  <c r="F149" i="36"/>
  <c r="I149" i="36"/>
  <c r="B150" i="36"/>
  <c r="C150" i="36"/>
  <c r="D150" i="36"/>
  <c r="E150" i="36"/>
  <c r="F150" i="36"/>
  <c r="I150" i="36"/>
  <c r="B151" i="36"/>
  <c r="C151" i="36"/>
  <c r="D151" i="36"/>
  <c r="E151" i="36"/>
  <c r="F151" i="36"/>
  <c r="I151" i="36"/>
  <c r="B152" i="36"/>
  <c r="C152" i="36"/>
  <c r="D152" i="36"/>
  <c r="E152" i="36"/>
  <c r="F152" i="36"/>
  <c r="I152" i="36"/>
  <c r="B153" i="36"/>
  <c r="C153" i="36"/>
  <c r="D153" i="36"/>
  <c r="E153" i="36"/>
  <c r="F153" i="36"/>
  <c r="I153" i="36"/>
  <c r="B154" i="36"/>
  <c r="C154" i="36"/>
  <c r="D154" i="36"/>
  <c r="E154" i="36"/>
  <c r="F154" i="36"/>
  <c r="I154" i="36"/>
  <c r="B155" i="36"/>
  <c r="C155" i="36"/>
  <c r="D155" i="36"/>
  <c r="E155" i="36"/>
  <c r="F155" i="36"/>
  <c r="I155" i="36"/>
  <c r="B156" i="36"/>
  <c r="C156" i="36"/>
  <c r="D156" i="36"/>
  <c r="E156" i="36"/>
  <c r="F156" i="36"/>
  <c r="I156" i="36"/>
  <c r="B157" i="36"/>
  <c r="C157" i="36"/>
  <c r="D157" i="36"/>
  <c r="E157" i="36"/>
  <c r="F157" i="36"/>
  <c r="I157" i="36"/>
  <c r="B158" i="36"/>
  <c r="C158" i="36"/>
  <c r="D158" i="36"/>
  <c r="E158" i="36"/>
  <c r="F158" i="36"/>
  <c r="I158" i="36"/>
  <c r="B159" i="36"/>
  <c r="C159" i="36"/>
  <c r="D159" i="36"/>
  <c r="E159" i="36"/>
  <c r="F159" i="36"/>
  <c r="I159" i="36"/>
  <c r="B160" i="36"/>
  <c r="C160" i="36"/>
  <c r="D160" i="36"/>
  <c r="E160" i="36"/>
  <c r="F160" i="36"/>
  <c r="I160" i="36"/>
  <c r="B161" i="36"/>
  <c r="C161" i="36"/>
  <c r="D161" i="36"/>
  <c r="E161" i="36"/>
  <c r="F161" i="36"/>
  <c r="I161" i="36"/>
  <c r="B162" i="36"/>
  <c r="C162" i="36"/>
  <c r="D162" i="36"/>
  <c r="E162" i="36"/>
  <c r="F162" i="36"/>
  <c r="I162" i="36"/>
  <c r="B163" i="36"/>
  <c r="C163" i="36"/>
  <c r="D163" i="36"/>
  <c r="E163" i="36"/>
  <c r="F163" i="36"/>
  <c r="I163" i="36"/>
  <c r="B164" i="36"/>
  <c r="C164" i="36"/>
  <c r="D164" i="36"/>
  <c r="E164" i="36"/>
  <c r="F164" i="36"/>
  <c r="I164" i="36"/>
  <c r="B165" i="36"/>
  <c r="C165" i="36"/>
  <c r="D165" i="36"/>
  <c r="E165" i="36"/>
  <c r="F165" i="36"/>
  <c r="I165" i="36"/>
  <c r="B166" i="36"/>
  <c r="C166" i="36"/>
  <c r="D166" i="36"/>
  <c r="E166" i="36"/>
  <c r="F166" i="36"/>
  <c r="I166" i="36"/>
  <c r="B167" i="36"/>
  <c r="C167" i="36"/>
  <c r="D167" i="36"/>
  <c r="E167" i="36"/>
  <c r="F167" i="36"/>
  <c r="I167" i="36"/>
  <c r="B168" i="36"/>
  <c r="C168" i="36"/>
  <c r="D168" i="36"/>
  <c r="E168" i="36"/>
  <c r="F168" i="36"/>
  <c r="I168" i="36"/>
  <c r="B169" i="36"/>
  <c r="C169" i="36"/>
  <c r="D169" i="36"/>
  <c r="E169" i="36"/>
  <c r="F169" i="36"/>
  <c r="I169" i="36"/>
  <c r="B170" i="36"/>
  <c r="C170" i="36"/>
  <c r="D170" i="36"/>
  <c r="E170" i="36"/>
  <c r="F170" i="36"/>
  <c r="I170" i="36"/>
  <c r="B171" i="36"/>
  <c r="C171" i="36"/>
  <c r="D171" i="36"/>
  <c r="E171" i="36"/>
  <c r="F171" i="36"/>
  <c r="I171" i="36"/>
  <c r="B172" i="36"/>
  <c r="C172" i="36"/>
  <c r="D172" i="36"/>
  <c r="E172" i="36"/>
  <c r="F172" i="36"/>
  <c r="I172" i="36"/>
  <c r="B173" i="36"/>
  <c r="C173" i="36"/>
  <c r="D173" i="36"/>
  <c r="E173" i="36"/>
  <c r="F173" i="36"/>
  <c r="I173" i="36"/>
  <c r="B174" i="36"/>
  <c r="C174" i="36"/>
  <c r="D174" i="36"/>
  <c r="E174" i="36"/>
  <c r="F174" i="36"/>
  <c r="I174" i="36"/>
  <c r="B175" i="36"/>
  <c r="C175" i="36"/>
  <c r="D175" i="36"/>
  <c r="E175" i="36"/>
  <c r="F175" i="36"/>
  <c r="I175" i="36"/>
  <c r="B176" i="36"/>
  <c r="C176" i="36"/>
  <c r="D176" i="36"/>
  <c r="E176" i="36"/>
  <c r="F176" i="36"/>
  <c r="I176" i="36"/>
  <c r="B177" i="36"/>
  <c r="C177" i="36"/>
  <c r="D177" i="36"/>
  <c r="E177" i="36"/>
  <c r="F177" i="36"/>
  <c r="I177" i="36"/>
  <c r="B178" i="36"/>
  <c r="C178" i="36"/>
  <c r="D178" i="36"/>
  <c r="E178" i="36"/>
  <c r="F178" i="36"/>
  <c r="I178" i="36"/>
  <c r="B179" i="36"/>
  <c r="C179" i="36"/>
  <c r="D179" i="36"/>
  <c r="E179" i="36"/>
  <c r="F179" i="36"/>
  <c r="I179" i="36"/>
  <c r="B180" i="36"/>
  <c r="C180" i="36"/>
  <c r="D180" i="36"/>
  <c r="E180" i="36"/>
  <c r="F180" i="36"/>
  <c r="I180" i="36"/>
  <c r="B181" i="36"/>
  <c r="C181" i="36"/>
  <c r="D181" i="36"/>
  <c r="E181" i="36"/>
  <c r="F181" i="36"/>
  <c r="I181" i="36"/>
  <c r="B182" i="36"/>
  <c r="C182" i="36"/>
  <c r="D182" i="36"/>
  <c r="E182" i="36"/>
  <c r="F182" i="36"/>
  <c r="I182" i="36"/>
  <c r="B183" i="36"/>
  <c r="C183" i="36"/>
  <c r="D183" i="36"/>
  <c r="E183" i="36"/>
  <c r="F183" i="36"/>
  <c r="I183" i="36"/>
  <c r="B184" i="36"/>
  <c r="C184" i="36"/>
  <c r="D184" i="36"/>
  <c r="E184" i="36"/>
  <c r="F184" i="36"/>
  <c r="I184" i="36"/>
  <c r="B185" i="36"/>
  <c r="C185" i="36"/>
  <c r="D185" i="36"/>
  <c r="E185" i="36"/>
  <c r="F185" i="36"/>
  <c r="I185" i="36"/>
  <c r="B186" i="36"/>
  <c r="C186" i="36"/>
  <c r="D186" i="36"/>
  <c r="E186" i="36"/>
  <c r="F186" i="36"/>
  <c r="I186" i="36"/>
  <c r="B187" i="36"/>
  <c r="C187" i="36"/>
  <c r="D187" i="36"/>
  <c r="E187" i="36"/>
  <c r="F187" i="36"/>
  <c r="I187" i="36"/>
  <c r="B188" i="36"/>
  <c r="C188" i="36"/>
  <c r="D188" i="36"/>
  <c r="E188" i="36"/>
  <c r="F188" i="36"/>
  <c r="I188" i="36"/>
  <c r="B189" i="36"/>
  <c r="C189" i="36"/>
  <c r="D189" i="36"/>
  <c r="E189" i="36"/>
  <c r="F189" i="36"/>
  <c r="I189" i="36"/>
  <c r="B190" i="36"/>
  <c r="C190" i="36"/>
  <c r="D190" i="36"/>
  <c r="E190" i="36"/>
  <c r="F190" i="36"/>
  <c r="I190" i="36"/>
  <c r="B191" i="36"/>
  <c r="C191" i="36"/>
  <c r="D191" i="36"/>
  <c r="E191" i="36"/>
  <c r="F191" i="36"/>
  <c r="I191" i="36"/>
  <c r="B192" i="36"/>
  <c r="C192" i="36"/>
  <c r="D192" i="36"/>
  <c r="E192" i="36"/>
  <c r="F192" i="36"/>
  <c r="I192" i="36"/>
  <c r="B193" i="36"/>
  <c r="C193" i="36"/>
  <c r="D193" i="36"/>
  <c r="E193" i="36"/>
  <c r="F193" i="36"/>
  <c r="I193" i="36"/>
  <c r="B194" i="36"/>
  <c r="C194" i="36"/>
  <c r="D194" i="36"/>
  <c r="E194" i="36"/>
  <c r="F194" i="36"/>
  <c r="I194" i="36"/>
  <c r="B195" i="36"/>
  <c r="C195" i="36"/>
  <c r="D195" i="36"/>
  <c r="E195" i="36"/>
  <c r="F195" i="36"/>
  <c r="I195" i="36"/>
  <c r="B196" i="36"/>
  <c r="C196" i="36"/>
  <c r="D196" i="36"/>
  <c r="E196" i="36"/>
  <c r="F196" i="36"/>
  <c r="I196" i="36"/>
  <c r="B197" i="36"/>
  <c r="C197" i="36"/>
  <c r="D197" i="36"/>
  <c r="E197" i="36"/>
  <c r="F197" i="36"/>
  <c r="I197" i="36"/>
  <c r="B198" i="36"/>
  <c r="C198" i="36"/>
  <c r="D198" i="36"/>
  <c r="E198" i="36"/>
  <c r="F198" i="36"/>
  <c r="I198" i="36"/>
  <c r="B199" i="36"/>
  <c r="C199" i="36"/>
  <c r="D199" i="36"/>
  <c r="E199" i="36"/>
  <c r="F199" i="36"/>
  <c r="I199" i="36"/>
  <c r="B200" i="36"/>
  <c r="C200" i="36"/>
  <c r="D200" i="36"/>
  <c r="E200" i="36"/>
  <c r="F200" i="36"/>
  <c r="I200" i="36"/>
  <c r="B201" i="36"/>
  <c r="C201" i="36"/>
  <c r="D201" i="36"/>
  <c r="E201" i="36"/>
  <c r="F201" i="36"/>
  <c r="I201" i="36"/>
  <c r="B202" i="36"/>
  <c r="C202" i="36"/>
  <c r="D202" i="36"/>
  <c r="E202" i="36"/>
  <c r="F202" i="36"/>
  <c r="I202" i="36"/>
  <c r="B203" i="36"/>
  <c r="C203" i="36"/>
  <c r="D203" i="36"/>
  <c r="E203" i="36"/>
  <c r="F203" i="36"/>
  <c r="I203" i="36"/>
  <c r="B204" i="36"/>
  <c r="C204" i="36"/>
  <c r="D204" i="36"/>
  <c r="E204" i="36"/>
  <c r="F204" i="36"/>
  <c r="I204" i="36"/>
  <c r="B205" i="36"/>
  <c r="C205" i="36"/>
  <c r="D205" i="36"/>
  <c r="E205" i="36"/>
  <c r="F205" i="36"/>
  <c r="I205" i="36"/>
  <c r="B206" i="36"/>
  <c r="C206" i="36"/>
  <c r="D206" i="36"/>
  <c r="E206" i="36"/>
  <c r="F206" i="36"/>
  <c r="I206" i="36"/>
  <c r="B207" i="36"/>
  <c r="C207" i="36"/>
  <c r="D207" i="36"/>
  <c r="E207" i="36"/>
  <c r="F207" i="36"/>
  <c r="I207" i="36"/>
  <c r="B208" i="36"/>
  <c r="C208" i="36"/>
  <c r="D208" i="36"/>
  <c r="E208" i="36"/>
  <c r="F208" i="36"/>
  <c r="I208" i="36"/>
  <c r="B209" i="36"/>
  <c r="C209" i="36"/>
  <c r="D209" i="36"/>
  <c r="E209" i="36"/>
  <c r="F209" i="36"/>
  <c r="I209" i="36"/>
  <c r="B210" i="36"/>
  <c r="C210" i="36"/>
  <c r="D210" i="36"/>
  <c r="E210" i="36"/>
  <c r="F210" i="36"/>
  <c r="I210" i="36"/>
  <c r="B211" i="36"/>
  <c r="C211" i="36"/>
  <c r="D211" i="36"/>
  <c r="E211" i="36"/>
  <c r="F211" i="36"/>
  <c r="I211" i="36"/>
  <c r="B212" i="36"/>
  <c r="C212" i="36"/>
  <c r="D212" i="36"/>
  <c r="E212" i="36"/>
  <c r="F212" i="36"/>
  <c r="I212" i="36"/>
  <c r="B213" i="36"/>
  <c r="C213" i="36"/>
  <c r="D213" i="36"/>
  <c r="E213" i="36"/>
  <c r="F213" i="36"/>
  <c r="I213" i="36"/>
  <c r="B214" i="36"/>
  <c r="C214" i="36"/>
  <c r="D214" i="36"/>
  <c r="E214" i="36"/>
  <c r="F214" i="36"/>
  <c r="I214" i="36"/>
  <c r="B215" i="36"/>
  <c r="C215" i="36"/>
  <c r="D215" i="36"/>
  <c r="E215" i="36"/>
  <c r="F215" i="36"/>
  <c r="I215" i="36"/>
  <c r="B216" i="36"/>
  <c r="C216" i="36"/>
  <c r="D216" i="36"/>
  <c r="E216" i="36"/>
  <c r="F216" i="36"/>
  <c r="I216" i="36"/>
  <c r="B217" i="36"/>
  <c r="C217" i="36"/>
  <c r="D217" i="36"/>
  <c r="E217" i="36"/>
  <c r="F217" i="36"/>
  <c r="I217" i="36"/>
  <c r="B218" i="36"/>
  <c r="C218" i="36"/>
  <c r="D218" i="36"/>
  <c r="E218" i="36"/>
  <c r="F218" i="36"/>
  <c r="I218" i="36"/>
  <c r="B219" i="36"/>
  <c r="C219" i="36"/>
  <c r="D219" i="36"/>
  <c r="E219" i="36"/>
  <c r="F219" i="36"/>
  <c r="I219" i="36"/>
  <c r="B220" i="36"/>
  <c r="C220" i="36"/>
  <c r="D220" i="36"/>
  <c r="E220" i="36"/>
  <c r="F220" i="36"/>
  <c r="I220" i="36"/>
  <c r="B221" i="36"/>
  <c r="C221" i="36"/>
  <c r="D221" i="36"/>
  <c r="E221" i="36"/>
  <c r="F221" i="36"/>
  <c r="I221" i="36"/>
  <c r="B222" i="36"/>
  <c r="C222" i="36"/>
  <c r="D222" i="36"/>
  <c r="E222" i="36"/>
  <c r="F222" i="36"/>
  <c r="I222" i="36"/>
  <c r="B223" i="36"/>
  <c r="C223" i="36"/>
  <c r="D223" i="36"/>
  <c r="E223" i="36"/>
  <c r="F223" i="36"/>
  <c r="I223" i="36"/>
  <c r="B224" i="36"/>
  <c r="C224" i="36"/>
  <c r="D224" i="36"/>
  <c r="E224" i="36"/>
  <c r="F224" i="36"/>
  <c r="I224" i="36"/>
  <c r="B225" i="36"/>
  <c r="C225" i="36"/>
  <c r="D225" i="36"/>
  <c r="E225" i="36"/>
  <c r="F225" i="36"/>
  <c r="I225" i="36"/>
  <c r="B226" i="36"/>
  <c r="C226" i="36"/>
  <c r="D226" i="36"/>
  <c r="E226" i="36"/>
  <c r="F226" i="36"/>
  <c r="I226" i="36"/>
  <c r="B227" i="36"/>
  <c r="C227" i="36"/>
  <c r="D227" i="36"/>
  <c r="E227" i="36"/>
  <c r="F227" i="36"/>
  <c r="I227" i="36"/>
  <c r="B228" i="36"/>
  <c r="C228" i="36"/>
  <c r="D228" i="36"/>
  <c r="E228" i="36"/>
  <c r="F228" i="36"/>
  <c r="I228" i="36"/>
  <c r="B229" i="36"/>
  <c r="C229" i="36"/>
  <c r="D229" i="36"/>
  <c r="E229" i="36"/>
  <c r="F229" i="36"/>
  <c r="I229" i="36"/>
  <c r="B230" i="36"/>
  <c r="C230" i="36"/>
  <c r="D230" i="36"/>
  <c r="E230" i="36"/>
  <c r="F230" i="36"/>
  <c r="I230" i="36"/>
  <c r="B231" i="36"/>
  <c r="C231" i="36"/>
  <c r="D231" i="36"/>
  <c r="E231" i="36"/>
  <c r="F231" i="36"/>
  <c r="I231" i="36"/>
  <c r="B232" i="36"/>
  <c r="C232" i="36"/>
  <c r="D232" i="36"/>
  <c r="E232" i="36"/>
  <c r="F232" i="36"/>
  <c r="I232" i="36"/>
  <c r="B233" i="36"/>
  <c r="C233" i="36"/>
  <c r="D233" i="36"/>
  <c r="E233" i="36"/>
  <c r="F233" i="36"/>
  <c r="I233" i="36"/>
  <c r="B234" i="36"/>
  <c r="C234" i="36"/>
  <c r="D234" i="36"/>
  <c r="E234" i="36"/>
  <c r="F234" i="36"/>
  <c r="I234" i="36"/>
  <c r="B235" i="36"/>
  <c r="C235" i="36"/>
  <c r="D235" i="36"/>
  <c r="E235" i="36"/>
  <c r="F235" i="36"/>
  <c r="I235" i="36"/>
  <c r="B236" i="36"/>
  <c r="C236" i="36"/>
  <c r="D236" i="36"/>
  <c r="E236" i="36"/>
  <c r="F236" i="36"/>
  <c r="I236" i="36"/>
  <c r="B237" i="36"/>
  <c r="C237" i="36"/>
  <c r="D237" i="36"/>
  <c r="E237" i="36"/>
  <c r="F237" i="36"/>
  <c r="I237" i="36"/>
  <c r="B238" i="36"/>
  <c r="C238" i="36"/>
  <c r="D238" i="36"/>
  <c r="E238" i="36"/>
  <c r="F238" i="36"/>
  <c r="I238" i="36"/>
  <c r="B239" i="36"/>
  <c r="C239" i="36"/>
  <c r="D239" i="36"/>
  <c r="E239" i="36"/>
  <c r="F239" i="36"/>
  <c r="I239" i="36"/>
  <c r="B240" i="36"/>
  <c r="C240" i="36"/>
  <c r="D240" i="36"/>
  <c r="E240" i="36"/>
  <c r="F240" i="36"/>
  <c r="I240" i="36"/>
  <c r="B241" i="36"/>
  <c r="C241" i="36"/>
  <c r="D241" i="36"/>
  <c r="E241" i="36"/>
  <c r="F241" i="36"/>
  <c r="I241" i="36"/>
  <c r="B242" i="36"/>
  <c r="C242" i="36"/>
  <c r="D242" i="36"/>
  <c r="E242" i="36"/>
  <c r="F242" i="36"/>
  <c r="I242" i="36"/>
  <c r="B243" i="36"/>
  <c r="C243" i="36"/>
  <c r="D243" i="36"/>
  <c r="E243" i="36"/>
  <c r="F243" i="36"/>
  <c r="I243" i="36"/>
  <c r="B244" i="36"/>
  <c r="C244" i="36"/>
  <c r="D244" i="36"/>
  <c r="E244" i="36"/>
  <c r="F244" i="36"/>
  <c r="I244" i="36"/>
  <c r="B245" i="36"/>
  <c r="C245" i="36"/>
  <c r="D245" i="36"/>
  <c r="E245" i="36"/>
  <c r="F245" i="36"/>
  <c r="I245" i="36"/>
  <c r="B246" i="36"/>
  <c r="C246" i="36"/>
  <c r="D246" i="36"/>
  <c r="E246" i="36"/>
  <c r="F246" i="36"/>
  <c r="I246" i="36"/>
  <c r="B247" i="36"/>
  <c r="C247" i="36"/>
  <c r="D247" i="36"/>
  <c r="E247" i="36"/>
  <c r="F247" i="36"/>
  <c r="I247" i="36"/>
  <c r="B248" i="36"/>
  <c r="C248" i="36"/>
  <c r="D248" i="36"/>
  <c r="E248" i="36"/>
  <c r="F248" i="36"/>
  <c r="I248" i="36"/>
  <c r="B249" i="36"/>
  <c r="C249" i="36"/>
  <c r="D249" i="36"/>
  <c r="E249" i="36"/>
  <c r="F249" i="36"/>
  <c r="I249" i="36"/>
  <c r="B250" i="36"/>
  <c r="C250" i="36"/>
  <c r="D250" i="36"/>
  <c r="E250" i="36"/>
  <c r="F250" i="36"/>
  <c r="I250" i="36"/>
  <c r="B251" i="36"/>
  <c r="C251" i="36"/>
  <c r="D251" i="36"/>
  <c r="E251" i="36"/>
  <c r="F251" i="36"/>
  <c r="I251" i="36"/>
  <c r="B252" i="36"/>
  <c r="C252" i="36"/>
  <c r="D252" i="36"/>
  <c r="E252" i="36"/>
  <c r="F252" i="36"/>
  <c r="I252" i="36"/>
  <c r="B253" i="36"/>
  <c r="C253" i="36"/>
  <c r="D253" i="36"/>
  <c r="E253" i="36"/>
  <c r="F253" i="36"/>
  <c r="I253" i="36"/>
  <c r="B254" i="36"/>
  <c r="C254" i="36"/>
  <c r="D254" i="36"/>
  <c r="E254" i="36"/>
  <c r="F254" i="36"/>
  <c r="I254" i="36"/>
  <c r="B255" i="36"/>
  <c r="C255" i="36"/>
  <c r="D255" i="36"/>
  <c r="E255" i="36"/>
  <c r="F255" i="36"/>
  <c r="I255" i="36"/>
  <c r="B256" i="36"/>
  <c r="C256" i="36"/>
  <c r="D256" i="36"/>
  <c r="E256" i="36"/>
  <c r="F256" i="36"/>
  <c r="I256" i="36"/>
  <c r="B257" i="36"/>
  <c r="C257" i="36"/>
  <c r="D257" i="36"/>
  <c r="E257" i="36"/>
  <c r="F257" i="36"/>
  <c r="I257" i="36"/>
  <c r="B258" i="36"/>
  <c r="C258" i="36"/>
  <c r="D258" i="36"/>
  <c r="E258" i="36"/>
  <c r="F258" i="36"/>
  <c r="I258" i="36"/>
  <c r="B259" i="36"/>
  <c r="C259" i="36"/>
  <c r="D259" i="36"/>
  <c r="E259" i="36"/>
  <c r="F259" i="36"/>
  <c r="I259" i="36"/>
  <c r="B260" i="36"/>
  <c r="C260" i="36"/>
  <c r="D260" i="36"/>
  <c r="E260" i="36"/>
  <c r="F260" i="36"/>
  <c r="I260" i="36"/>
  <c r="B261" i="36"/>
  <c r="C261" i="36"/>
  <c r="D261" i="36"/>
  <c r="E261" i="36"/>
  <c r="F261" i="36"/>
  <c r="I261" i="36"/>
  <c r="B262" i="36"/>
  <c r="C262" i="36"/>
  <c r="D262" i="36"/>
  <c r="E262" i="36"/>
  <c r="F262" i="36"/>
  <c r="I262" i="36"/>
  <c r="B263" i="36"/>
  <c r="C263" i="36"/>
  <c r="D263" i="36"/>
  <c r="E263" i="36"/>
  <c r="F263" i="36"/>
  <c r="I263" i="36"/>
  <c r="B264" i="36"/>
  <c r="C264" i="36"/>
  <c r="D264" i="36"/>
  <c r="E264" i="36"/>
  <c r="F264" i="36"/>
  <c r="I264" i="36"/>
  <c r="B265" i="36"/>
  <c r="C265" i="36"/>
  <c r="D265" i="36"/>
  <c r="E265" i="36"/>
  <c r="F265" i="36"/>
  <c r="I265" i="36"/>
  <c r="B266" i="36"/>
  <c r="C266" i="36"/>
  <c r="D266" i="36"/>
  <c r="E266" i="36"/>
  <c r="F266" i="36"/>
  <c r="I266" i="36"/>
  <c r="B267" i="36"/>
  <c r="C267" i="36"/>
  <c r="D267" i="36"/>
  <c r="E267" i="36"/>
  <c r="F267" i="36"/>
  <c r="I267" i="36"/>
  <c r="B268" i="36"/>
  <c r="C268" i="36"/>
  <c r="D268" i="36"/>
  <c r="E268" i="36"/>
  <c r="F268" i="36"/>
  <c r="I268" i="36"/>
  <c r="B269" i="36"/>
  <c r="C269" i="36"/>
  <c r="D269" i="36"/>
  <c r="E269" i="36"/>
  <c r="F269" i="36"/>
  <c r="I269" i="36"/>
  <c r="B270" i="36"/>
  <c r="C270" i="36"/>
  <c r="D270" i="36"/>
  <c r="E270" i="36"/>
  <c r="F270" i="36"/>
  <c r="I270" i="36"/>
  <c r="B271" i="36"/>
  <c r="C271" i="36"/>
  <c r="D271" i="36"/>
  <c r="E271" i="36"/>
  <c r="F271" i="36"/>
  <c r="I271" i="36"/>
  <c r="B272" i="36"/>
  <c r="C272" i="36"/>
  <c r="D272" i="36"/>
  <c r="E272" i="36"/>
  <c r="F272" i="36"/>
  <c r="I272" i="36"/>
  <c r="B273" i="36"/>
  <c r="C273" i="36"/>
  <c r="D273" i="36"/>
  <c r="E273" i="36"/>
  <c r="F273" i="36"/>
  <c r="I273" i="36"/>
  <c r="B274" i="36"/>
  <c r="C274" i="36"/>
  <c r="D274" i="36"/>
  <c r="E274" i="36"/>
  <c r="F274" i="36"/>
  <c r="I274" i="36"/>
  <c r="B275" i="36"/>
  <c r="C275" i="36"/>
  <c r="D275" i="36"/>
  <c r="E275" i="36"/>
  <c r="F275" i="36"/>
  <c r="I275" i="36"/>
  <c r="B276" i="36"/>
  <c r="C276" i="36"/>
  <c r="D276" i="36"/>
  <c r="E276" i="36"/>
  <c r="F276" i="36"/>
  <c r="I276" i="36"/>
  <c r="B277" i="36"/>
  <c r="C277" i="36"/>
  <c r="D277" i="36"/>
  <c r="E277" i="36"/>
  <c r="F277" i="36"/>
  <c r="I277" i="36"/>
  <c r="B278" i="36"/>
  <c r="C278" i="36"/>
  <c r="D278" i="36"/>
  <c r="E278" i="36"/>
  <c r="F278" i="36"/>
  <c r="I278" i="36"/>
  <c r="B279" i="36"/>
  <c r="C279" i="36"/>
  <c r="D279" i="36"/>
  <c r="E279" i="36"/>
  <c r="F279" i="36"/>
  <c r="I279" i="36"/>
  <c r="B280" i="36"/>
  <c r="C280" i="36"/>
  <c r="D280" i="36"/>
  <c r="E280" i="36"/>
  <c r="F280" i="36"/>
  <c r="I280" i="36"/>
  <c r="B281" i="36"/>
  <c r="C281" i="36"/>
  <c r="D281" i="36"/>
  <c r="E281" i="36"/>
  <c r="F281" i="36"/>
  <c r="I281" i="36"/>
  <c r="B282" i="36"/>
  <c r="C282" i="36"/>
  <c r="D282" i="36"/>
  <c r="E282" i="36"/>
  <c r="F282" i="36"/>
  <c r="I282" i="36"/>
  <c r="B283" i="36"/>
  <c r="C283" i="36"/>
  <c r="D283" i="36"/>
  <c r="E283" i="36"/>
  <c r="F283" i="36"/>
  <c r="I283" i="36"/>
  <c r="B284" i="36"/>
  <c r="C284" i="36"/>
  <c r="D284" i="36"/>
  <c r="E284" i="36"/>
  <c r="F284" i="36"/>
  <c r="I284" i="36"/>
  <c r="B285" i="36"/>
  <c r="C285" i="36"/>
  <c r="D285" i="36"/>
  <c r="E285" i="36"/>
  <c r="F285" i="36"/>
  <c r="I285" i="36"/>
  <c r="B286" i="36"/>
  <c r="C286" i="36"/>
  <c r="D286" i="36"/>
  <c r="E286" i="36"/>
  <c r="F286" i="36"/>
  <c r="I286" i="36"/>
  <c r="B287" i="36"/>
  <c r="C287" i="36"/>
  <c r="D287" i="36"/>
  <c r="E287" i="36"/>
  <c r="F287" i="36"/>
  <c r="I287" i="36"/>
  <c r="B288" i="36"/>
  <c r="C288" i="36"/>
  <c r="D288" i="36"/>
  <c r="E288" i="36"/>
  <c r="F288" i="36"/>
  <c r="I288" i="36"/>
  <c r="B289" i="36"/>
  <c r="C289" i="36"/>
  <c r="D289" i="36"/>
  <c r="E289" i="36"/>
  <c r="F289" i="36"/>
  <c r="I289" i="36"/>
  <c r="B290" i="36"/>
  <c r="C290" i="36"/>
  <c r="D290" i="36"/>
  <c r="E290" i="36"/>
  <c r="F290" i="36"/>
  <c r="I290" i="36"/>
  <c r="B291" i="36"/>
  <c r="C291" i="36"/>
  <c r="D291" i="36"/>
  <c r="E291" i="36"/>
  <c r="F291" i="36"/>
  <c r="I291" i="36"/>
  <c r="B292" i="36"/>
  <c r="C292" i="36"/>
  <c r="D292" i="36"/>
  <c r="E292" i="36"/>
  <c r="F292" i="36"/>
  <c r="I292" i="36"/>
  <c r="B293" i="36"/>
  <c r="C293" i="36"/>
  <c r="D293" i="36"/>
  <c r="E293" i="36"/>
  <c r="F293" i="36"/>
  <c r="I293" i="36"/>
  <c r="B294" i="36"/>
  <c r="C294" i="36"/>
  <c r="D294" i="36"/>
  <c r="E294" i="36"/>
  <c r="F294" i="36"/>
  <c r="I294" i="36"/>
  <c r="B295" i="36"/>
  <c r="C295" i="36"/>
  <c r="D295" i="36"/>
  <c r="E295" i="36"/>
  <c r="F295" i="36"/>
  <c r="I295" i="36"/>
  <c r="B296" i="36"/>
  <c r="C296" i="36"/>
  <c r="D296" i="36"/>
  <c r="E296" i="36"/>
  <c r="F296" i="36"/>
  <c r="I296" i="36"/>
  <c r="B297" i="36"/>
  <c r="C297" i="36"/>
  <c r="D297" i="36"/>
  <c r="E297" i="36"/>
  <c r="F297" i="36"/>
  <c r="I297" i="36"/>
  <c r="B298" i="36"/>
  <c r="C298" i="36"/>
  <c r="D298" i="36"/>
  <c r="E298" i="36"/>
  <c r="F298" i="36"/>
  <c r="I298" i="36"/>
  <c r="B299" i="36"/>
  <c r="C299" i="36"/>
  <c r="D299" i="36"/>
  <c r="E299" i="36"/>
  <c r="F299" i="36"/>
  <c r="I299" i="36"/>
  <c r="B300" i="36"/>
  <c r="C300" i="36"/>
  <c r="D300" i="36"/>
  <c r="E300" i="36"/>
  <c r="F300" i="36"/>
  <c r="I300" i="36"/>
  <c r="B301" i="36"/>
  <c r="C301" i="36"/>
  <c r="D301" i="36"/>
  <c r="E301" i="36"/>
  <c r="F301" i="36"/>
  <c r="I301" i="36"/>
  <c r="B302" i="36"/>
  <c r="C302" i="36"/>
  <c r="D302" i="36"/>
  <c r="E302" i="36"/>
  <c r="F302" i="36"/>
  <c r="I302" i="36"/>
  <c r="B303" i="36"/>
  <c r="C303" i="36"/>
  <c r="D303" i="36"/>
  <c r="E303" i="36"/>
  <c r="F303" i="36"/>
  <c r="I303" i="36"/>
  <c r="B304" i="36"/>
  <c r="C304" i="36"/>
  <c r="D304" i="36"/>
  <c r="E304" i="36"/>
  <c r="F304" i="36"/>
  <c r="I304" i="36"/>
  <c r="B305" i="36"/>
  <c r="C305" i="36"/>
  <c r="D305" i="36"/>
  <c r="E305" i="36"/>
  <c r="F305" i="36"/>
  <c r="I305" i="36"/>
  <c r="B306" i="36"/>
  <c r="C306" i="36"/>
  <c r="D306" i="36"/>
  <c r="E306" i="36"/>
  <c r="F306" i="36"/>
  <c r="I306" i="36"/>
  <c r="B307" i="36"/>
  <c r="C307" i="36"/>
  <c r="D307" i="36"/>
  <c r="E307" i="36"/>
  <c r="F307" i="36"/>
  <c r="I307" i="36"/>
  <c r="B308" i="36"/>
  <c r="C308" i="36"/>
  <c r="D308" i="36"/>
  <c r="E308" i="36"/>
  <c r="F308" i="36"/>
  <c r="I308" i="36"/>
  <c r="B309" i="36"/>
  <c r="C309" i="36"/>
  <c r="D309" i="36"/>
  <c r="E309" i="36"/>
  <c r="F309" i="36"/>
  <c r="I309" i="36"/>
  <c r="B310" i="36"/>
  <c r="C310" i="36"/>
  <c r="D310" i="36"/>
  <c r="E310" i="36"/>
  <c r="F310" i="36"/>
  <c r="I310" i="36"/>
  <c r="B311" i="36"/>
  <c r="C311" i="36"/>
  <c r="D311" i="36"/>
  <c r="E311" i="36"/>
  <c r="F311" i="36"/>
  <c r="I311" i="36"/>
  <c r="B312" i="36"/>
  <c r="C312" i="36"/>
  <c r="D312" i="36"/>
  <c r="E312" i="36"/>
  <c r="F312" i="36"/>
  <c r="I312" i="36"/>
  <c r="B313" i="36"/>
  <c r="C313" i="36"/>
  <c r="D313" i="36"/>
  <c r="E313" i="36"/>
  <c r="F313" i="36"/>
  <c r="I313" i="36"/>
  <c r="B314" i="36"/>
  <c r="C314" i="36"/>
  <c r="D314" i="36"/>
  <c r="E314" i="36"/>
  <c r="F314" i="36"/>
  <c r="I314" i="36"/>
  <c r="B315" i="36"/>
  <c r="C315" i="36"/>
  <c r="D315" i="36"/>
  <c r="E315" i="36"/>
  <c r="F315" i="36"/>
  <c r="I315" i="36"/>
  <c r="B316" i="36"/>
  <c r="C316" i="36"/>
  <c r="D316" i="36"/>
  <c r="E316" i="36"/>
  <c r="F316" i="36"/>
  <c r="I316" i="36"/>
  <c r="B317" i="36"/>
  <c r="C317" i="36"/>
  <c r="D317" i="36"/>
  <c r="E317" i="36"/>
  <c r="F317" i="36"/>
  <c r="I317" i="36"/>
  <c r="B318" i="36"/>
  <c r="C318" i="36"/>
  <c r="D318" i="36"/>
  <c r="E318" i="36"/>
  <c r="F318" i="36"/>
  <c r="I318" i="36"/>
  <c r="B319" i="36"/>
  <c r="C319" i="36"/>
  <c r="D319" i="36"/>
  <c r="E319" i="36"/>
  <c r="F319" i="36"/>
  <c r="I319" i="36"/>
  <c r="B320" i="36"/>
  <c r="C320" i="36"/>
  <c r="D320" i="36"/>
  <c r="E320" i="36"/>
  <c r="F320" i="36"/>
  <c r="I320" i="36"/>
  <c r="B321" i="36"/>
  <c r="C321" i="36"/>
  <c r="D321" i="36"/>
  <c r="E321" i="36"/>
  <c r="F321" i="36"/>
  <c r="I321" i="36"/>
  <c r="B322" i="36"/>
  <c r="C322" i="36"/>
  <c r="D322" i="36"/>
  <c r="E322" i="36"/>
  <c r="F322" i="36"/>
  <c r="I322" i="36"/>
  <c r="B323" i="36"/>
  <c r="C323" i="36"/>
  <c r="D323" i="36"/>
  <c r="E323" i="36"/>
  <c r="F323" i="36"/>
  <c r="I323" i="36"/>
  <c r="B324" i="36"/>
  <c r="C324" i="36"/>
  <c r="D324" i="36"/>
  <c r="E324" i="36"/>
  <c r="F324" i="36"/>
  <c r="I324" i="36"/>
  <c r="B325" i="36"/>
  <c r="C325" i="36"/>
  <c r="D325" i="36"/>
  <c r="E325" i="36"/>
  <c r="F325" i="36"/>
  <c r="I325" i="36"/>
  <c r="B326" i="36"/>
  <c r="C326" i="36"/>
  <c r="D326" i="36"/>
  <c r="E326" i="36"/>
  <c r="F326" i="36"/>
  <c r="I326" i="36"/>
  <c r="B327" i="36"/>
  <c r="C327" i="36"/>
  <c r="D327" i="36"/>
  <c r="E327" i="36"/>
  <c r="F327" i="36"/>
  <c r="I327" i="36"/>
  <c r="B328" i="36"/>
  <c r="C328" i="36"/>
  <c r="D328" i="36"/>
  <c r="E328" i="36"/>
  <c r="F328" i="36"/>
  <c r="I328" i="36"/>
  <c r="B329" i="36"/>
  <c r="C329" i="36"/>
  <c r="D329" i="36"/>
  <c r="E329" i="36"/>
  <c r="F329" i="36"/>
  <c r="I329" i="36"/>
  <c r="B330" i="36"/>
  <c r="C330" i="36"/>
  <c r="D330" i="36"/>
  <c r="E330" i="36"/>
  <c r="F330" i="36"/>
  <c r="I330" i="36"/>
  <c r="B331" i="36"/>
  <c r="C331" i="36"/>
  <c r="D331" i="36"/>
  <c r="E331" i="36"/>
  <c r="F331" i="36"/>
  <c r="I331" i="36"/>
  <c r="B332" i="36"/>
  <c r="C332" i="36"/>
  <c r="D332" i="36"/>
  <c r="E332" i="36"/>
  <c r="F332" i="36"/>
  <c r="I332" i="36"/>
  <c r="B333" i="36"/>
  <c r="C333" i="36"/>
  <c r="D333" i="36"/>
  <c r="E333" i="36"/>
  <c r="F333" i="36"/>
  <c r="I333" i="36"/>
  <c r="B334" i="36"/>
  <c r="C334" i="36"/>
  <c r="D334" i="36"/>
  <c r="E334" i="36"/>
  <c r="F334" i="36"/>
  <c r="I334" i="36"/>
  <c r="B335" i="36"/>
  <c r="C335" i="36"/>
  <c r="D335" i="36"/>
  <c r="E335" i="36"/>
  <c r="F335" i="36"/>
  <c r="I335" i="36"/>
  <c r="B336" i="36"/>
  <c r="C336" i="36"/>
  <c r="D336" i="36"/>
  <c r="E336" i="36"/>
  <c r="F336" i="36"/>
  <c r="I336" i="36"/>
  <c r="B337" i="36"/>
  <c r="C337" i="36"/>
  <c r="D337" i="36"/>
  <c r="E337" i="36"/>
  <c r="F337" i="36"/>
  <c r="I337" i="36"/>
  <c r="B338" i="36"/>
  <c r="C338" i="36"/>
  <c r="D338" i="36"/>
  <c r="E338" i="36"/>
  <c r="F338" i="36"/>
  <c r="I338" i="36"/>
  <c r="B339" i="36"/>
  <c r="C339" i="36"/>
  <c r="D339" i="36"/>
  <c r="E339" i="36"/>
  <c r="F339" i="36"/>
  <c r="I339" i="36"/>
  <c r="B340" i="36"/>
  <c r="C340" i="36"/>
  <c r="D340" i="36"/>
  <c r="E340" i="36"/>
  <c r="F340" i="36"/>
  <c r="I340" i="36"/>
  <c r="B341" i="36"/>
  <c r="C341" i="36"/>
  <c r="D341" i="36"/>
  <c r="E341" i="36"/>
  <c r="F341" i="36"/>
  <c r="I341" i="36"/>
  <c r="B342" i="36"/>
  <c r="C342" i="36"/>
  <c r="D342" i="36"/>
  <c r="E342" i="36"/>
  <c r="F342" i="36"/>
  <c r="I342" i="36"/>
  <c r="B343" i="36"/>
  <c r="C343" i="36"/>
  <c r="D343" i="36"/>
  <c r="E343" i="36"/>
  <c r="F343" i="36"/>
  <c r="I343" i="36"/>
  <c r="B344" i="36"/>
  <c r="C344" i="36"/>
  <c r="D344" i="36"/>
  <c r="E344" i="36"/>
  <c r="F344" i="36"/>
  <c r="I344" i="36"/>
  <c r="B345" i="36"/>
  <c r="C345" i="36"/>
  <c r="D345" i="36"/>
  <c r="E345" i="36"/>
  <c r="F345" i="36"/>
  <c r="I345" i="36"/>
  <c r="B346" i="36"/>
  <c r="C346" i="36"/>
  <c r="D346" i="36"/>
  <c r="E346" i="36"/>
  <c r="F346" i="36"/>
  <c r="I346" i="36"/>
  <c r="B347" i="36"/>
  <c r="C347" i="36"/>
  <c r="D347" i="36"/>
  <c r="E347" i="36"/>
  <c r="F347" i="36"/>
  <c r="I347" i="36"/>
  <c r="B348" i="36"/>
  <c r="C348" i="36"/>
  <c r="D348" i="36"/>
  <c r="E348" i="36"/>
  <c r="F348" i="36"/>
  <c r="I348" i="36"/>
  <c r="B349" i="36"/>
  <c r="C349" i="36"/>
  <c r="D349" i="36"/>
  <c r="E349" i="36"/>
  <c r="F349" i="36"/>
  <c r="I349" i="36"/>
  <c r="B350" i="36"/>
  <c r="C350" i="36"/>
  <c r="D350" i="36"/>
  <c r="E350" i="36"/>
  <c r="F350" i="36"/>
  <c r="I350" i="36"/>
  <c r="B351" i="36"/>
  <c r="C351" i="36"/>
  <c r="D351" i="36"/>
  <c r="E351" i="36"/>
  <c r="F351" i="36"/>
  <c r="I351" i="36"/>
  <c r="B352" i="36"/>
  <c r="C352" i="36"/>
  <c r="D352" i="36"/>
  <c r="E352" i="36"/>
  <c r="F352" i="36"/>
  <c r="I352" i="36"/>
  <c r="B353" i="36"/>
  <c r="C353" i="36"/>
  <c r="D353" i="36"/>
  <c r="E353" i="36"/>
  <c r="F353" i="36"/>
  <c r="I353" i="36"/>
  <c r="B354" i="36"/>
  <c r="C354" i="36"/>
  <c r="D354" i="36"/>
  <c r="E354" i="36"/>
  <c r="F354" i="36"/>
  <c r="I354" i="36"/>
  <c r="B355" i="36"/>
  <c r="C355" i="36"/>
  <c r="D355" i="36"/>
  <c r="E355" i="36"/>
  <c r="F355" i="36"/>
  <c r="I355" i="36"/>
  <c r="B356" i="36"/>
  <c r="C356" i="36"/>
  <c r="D356" i="36"/>
  <c r="E356" i="36"/>
  <c r="F356" i="36"/>
  <c r="I356" i="36"/>
  <c r="B357" i="36"/>
  <c r="C357" i="36"/>
  <c r="D357" i="36"/>
  <c r="E357" i="36"/>
  <c r="F357" i="36"/>
  <c r="I357" i="36"/>
  <c r="B358" i="36"/>
  <c r="C358" i="36"/>
  <c r="D358" i="36"/>
  <c r="E358" i="36"/>
  <c r="F358" i="36"/>
  <c r="I358" i="36"/>
  <c r="B359" i="36"/>
  <c r="C359" i="36"/>
  <c r="D359" i="36"/>
  <c r="E359" i="36"/>
  <c r="F359" i="36"/>
  <c r="I359" i="36"/>
  <c r="B360" i="36"/>
  <c r="C360" i="36"/>
  <c r="D360" i="36"/>
  <c r="E360" i="36"/>
  <c r="F360" i="36"/>
  <c r="I360" i="36"/>
  <c r="B361" i="36"/>
  <c r="C361" i="36"/>
  <c r="D361" i="36"/>
  <c r="E361" i="36"/>
  <c r="F361" i="36"/>
  <c r="I361" i="36"/>
  <c r="B362" i="36"/>
  <c r="C362" i="36"/>
  <c r="D362" i="36"/>
  <c r="E362" i="36"/>
  <c r="F362" i="36"/>
  <c r="I362" i="36"/>
  <c r="B363" i="36"/>
  <c r="C363" i="36"/>
  <c r="D363" i="36"/>
  <c r="E363" i="36"/>
  <c r="F363" i="36"/>
  <c r="I363" i="36"/>
  <c r="B364" i="36"/>
  <c r="C364" i="36"/>
  <c r="D364" i="36"/>
  <c r="E364" i="36"/>
  <c r="F364" i="36"/>
  <c r="I364" i="36"/>
  <c r="B365" i="36"/>
  <c r="C365" i="36"/>
  <c r="D365" i="36"/>
  <c r="E365" i="36"/>
  <c r="F365" i="36"/>
  <c r="I365" i="36"/>
  <c r="B366" i="36"/>
  <c r="C366" i="36"/>
  <c r="D366" i="36"/>
  <c r="E366" i="36"/>
  <c r="F366" i="36"/>
  <c r="I366" i="36"/>
  <c r="B367" i="36"/>
  <c r="C367" i="36"/>
  <c r="D367" i="36"/>
  <c r="E367" i="36"/>
  <c r="F367" i="36"/>
  <c r="I367" i="36"/>
  <c r="B368" i="36"/>
  <c r="C368" i="36"/>
  <c r="D368" i="36"/>
  <c r="E368" i="36"/>
  <c r="F368" i="36"/>
  <c r="I368" i="36"/>
  <c r="B369" i="36"/>
  <c r="C369" i="36"/>
  <c r="D369" i="36"/>
  <c r="E369" i="36"/>
  <c r="F369" i="36"/>
  <c r="I369" i="36"/>
  <c r="B370" i="36"/>
  <c r="C370" i="36"/>
  <c r="D370" i="36"/>
  <c r="E370" i="36"/>
  <c r="F370" i="36"/>
  <c r="I370" i="36"/>
  <c r="B371" i="36"/>
  <c r="C371" i="36"/>
  <c r="D371" i="36"/>
  <c r="E371" i="36"/>
  <c r="F371" i="36"/>
  <c r="I371" i="36"/>
  <c r="B372" i="36"/>
  <c r="C372" i="36"/>
  <c r="D372" i="36"/>
  <c r="E372" i="36"/>
  <c r="F372" i="36"/>
  <c r="I372" i="36"/>
  <c r="B373" i="36"/>
  <c r="C373" i="36"/>
  <c r="D373" i="36"/>
  <c r="E373" i="36"/>
  <c r="F373" i="36"/>
  <c r="I373" i="36"/>
  <c r="B374" i="36"/>
  <c r="C374" i="36"/>
  <c r="D374" i="36"/>
  <c r="E374" i="36"/>
  <c r="F374" i="36"/>
  <c r="I374" i="36"/>
  <c r="B375" i="36"/>
  <c r="C375" i="36"/>
  <c r="D375" i="36"/>
  <c r="E375" i="36"/>
  <c r="F375" i="36"/>
  <c r="I375" i="36"/>
  <c r="B376" i="36"/>
  <c r="C376" i="36"/>
  <c r="D376" i="36"/>
  <c r="E376" i="36"/>
  <c r="F376" i="36"/>
  <c r="I376" i="36"/>
  <c r="B377" i="36"/>
  <c r="C377" i="36"/>
  <c r="D377" i="36"/>
  <c r="E377" i="36"/>
  <c r="F377" i="36"/>
  <c r="I377" i="36"/>
  <c r="B378" i="36"/>
  <c r="C378" i="36"/>
  <c r="D378" i="36"/>
  <c r="E378" i="36"/>
  <c r="F378" i="36"/>
  <c r="I378" i="36"/>
  <c r="B379" i="36"/>
  <c r="C379" i="36"/>
  <c r="D379" i="36"/>
  <c r="E379" i="36"/>
  <c r="F379" i="36"/>
  <c r="I379" i="36"/>
  <c r="B380" i="36"/>
  <c r="C380" i="36"/>
  <c r="D380" i="36"/>
  <c r="E380" i="36"/>
  <c r="F380" i="36"/>
  <c r="I380" i="36"/>
  <c r="B381" i="36"/>
  <c r="C381" i="36"/>
  <c r="D381" i="36"/>
  <c r="E381" i="36"/>
  <c r="F381" i="36"/>
  <c r="I381" i="36"/>
  <c r="B382" i="36"/>
  <c r="C382" i="36"/>
  <c r="D382" i="36"/>
  <c r="E382" i="36"/>
  <c r="F382" i="36"/>
  <c r="I382" i="36"/>
  <c r="B383" i="36"/>
  <c r="C383" i="36"/>
  <c r="D383" i="36"/>
  <c r="E383" i="36"/>
  <c r="F383" i="36"/>
  <c r="I383" i="36"/>
  <c r="B384" i="36"/>
  <c r="C384" i="36"/>
  <c r="D384" i="36"/>
  <c r="E384" i="36"/>
  <c r="F384" i="36"/>
  <c r="I384" i="36"/>
  <c r="B385" i="36"/>
  <c r="C385" i="36"/>
  <c r="D385" i="36"/>
  <c r="E385" i="36"/>
  <c r="F385" i="36"/>
  <c r="I385" i="36"/>
  <c r="B386" i="36"/>
  <c r="C386" i="36"/>
  <c r="D386" i="36"/>
  <c r="E386" i="36"/>
  <c r="F386" i="36"/>
  <c r="I386" i="36"/>
  <c r="B387" i="36"/>
  <c r="C387" i="36"/>
  <c r="D387" i="36"/>
  <c r="E387" i="36"/>
  <c r="F387" i="36"/>
  <c r="I387" i="36"/>
  <c r="B388" i="36"/>
  <c r="C388" i="36"/>
  <c r="D388" i="36"/>
  <c r="E388" i="36"/>
  <c r="F388" i="36"/>
  <c r="I388" i="36"/>
  <c r="B389" i="36"/>
  <c r="C389" i="36"/>
  <c r="D389" i="36"/>
  <c r="E389" i="36"/>
  <c r="F389" i="36"/>
  <c r="I389" i="36"/>
  <c r="B390" i="36"/>
  <c r="C390" i="36"/>
  <c r="D390" i="36"/>
  <c r="E390" i="36"/>
  <c r="F390" i="36"/>
  <c r="I390" i="36"/>
  <c r="B391" i="36"/>
  <c r="C391" i="36"/>
  <c r="D391" i="36"/>
  <c r="E391" i="36"/>
  <c r="F391" i="36"/>
  <c r="I391" i="36"/>
  <c r="B392" i="36"/>
  <c r="C392" i="36"/>
  <c r="D392" i="36"/>
  <c r="E392" i="36"/>
  <c r="F392" i="36"/>
  <c r="I392" i="36"/>
  <c r="B393" i="36"/>
  <c r="C393" i="36"/>
  <c r="D393" i="36"/>
  <c r="E393" i="36"/>
  <c r="F393" i="36"/>
  <c r="I393" i="36"/>
  <c r="B394" i="36"/>
  <c r="C394" i="36"/>
  <c r="D394" i="36"/>
  <c r="E394" i="36"/>
  <c r="F394" i="36"/>
  <c r="I394" i="36"/>
  <c r="B395" i="36"/>
  <c r="C395" i="36"/>
  <c r="D395" i="36"/>
  <c r="E395" i="36"/>
  <c r="F395" i="36"/>
  <c r="I395" i="36"/>
  <c r="B396" i="36"/>
  <c r="C396" i="36"/>
  <c r="D396" i="36"/>
  <c r="E396" i="36"/>
  <c r="F396" i="36"/>
  <c r="I396" i="36"/>
  <c r="B397" i="36"/>
  <c r="C397" i="36"/>
  <c r="D397" i="36"/>
  <c r="E397" i="36"/>
  <c r="F397" i="36"/>
  <c r="I397" i="36"/>
  <c r="B398" i="36"/>
  <c r="C398" i="36"/>
  <c r="D398" i="36"/>
  <c r="E398" i="36"/>
  <c r="F398" i="36"/>
  <c r="I398" i="36"/>
  <c r="B399" i="36"/>
  <c r="C399" i="36"/>
  <c r="D399" i="36"/>
  <c r="E399" i="36"/>
  <c r="F399" i="36"/>
  <c r="I399" i="36"/>
  <c r="B400" i="36"/>
  <c r="C400" i="36"/>
  <c r="D400" i="36"/>
  <c r="E400" i="36"/>
  <c r="F400" i="36"/>
  <c r="I400" i="36"/>
  <c r="B401" i="36"/>
  <c r="C401" i="36"/>
  <c r="D401" i="36"/>
  <c r="E401" i="36"/>
  <c r="F401" i="36"/>
  <c r="I401" i="36"/>
  <c r="B402" i="36"/>
  <c r="C402" i="36"/>
  <c r="D402" i="36"/>
  <c r="E402" i="36"/>
  <c r="F402" i="36"/>
  <c r="I402" i="36"/>
  <c r="B403" i="36"/>
  <c r="C403" i="36"/>
  <c r="D403" i="36"/>
  <c r="E403" i="36"/>
  <c r="F403" i="36"/>
  <c r="I403" i="36"/>
  <c r="B404" i="36"/>
  <c r="C404" i="36"/>
  <c r="D404" i="36"/>
  <c r="E404" i="36"/>
  <c r="F404" i="36"/>
  <c r="I404" i="36"/>
  <c r="B405" i="36"/>
  <c r="C405" i="36"/>
  <c r="D405" i="36"/>
  <c r="E405" i="36"/>
  <c r="F405" i="36"/>
  <c r="I405" i="36"/>
  <c r="B406" i="36"/>
  <c r="C406" i="36"/>
  <c r="D406" i="36"/>
  <c r="E406" i="36"/>
  <c r="F406" i="36"/>
  <c r="I406" i="36"/>
  <c r="B407" i="36"/>
  <c r="C407" i="36"/>
  <c r="D407" i="36"/>
  <c r="E407" i="36"/>
  <c r="F407" i="36"/>
  <c r="I407" i="36"/>
  <c r="B408" i="36"/>
  <c r="C408" i="36"/>
  <c r="D408" i="36"/>
  <c r="E408" i="36"/>
  <c r="F408" i="36"/>
  <c r="I408" i="36"/>
  <c r="B409" i="36"/>
  <c r="C409" i="36"/>
  <c r="D409" i="36"/>
  <c r="E409" i="36"/>
  <c r="F409" i="36"/>
  <c r="I409" i="36"/>
  <c r="B410" i="36"/>
  <c r="C410" i="36"/>
  <c r="D410" i="36"/>
  <c r="E410" i="36"/>
  <c r="F410" i="36"/>
  <c r="I410" i="36"/>
  <c r="B411" i="36"/>
  <c r="C411" i="36"/>
  <c r="D411" i="36"/>
  <c r="E411" i="36"/>
  <c r="F411" i="36"/>
  <c r="I411" i="36"/>
  <c r="B412" i="36"/>
  <c r="C412" i="36"/>
  <c r="D412" i="36"/>
  <c r="E412" i="36"/>
  <c r="F412" i="36"/>
  <c r="I412" i="36"/>
  <c r="B413" i="36"/>
  <c r="C413" i="36"/>
  <c r="D413" i="36"/>
  <c r="E413" i="36"/>
  <c r="F413" i="36"/>
  <c r="I413" i="36"/>
  <c r="B414" i="36"/>
  <c r="C414" i="36"/>
  <c r="D414" i="36"/>
  <c r="E414" i="36"/>
  <c r="F414" i="36"/>
  <c r="I414" i="36"/>
  <c r="B415" i="36"/>
  <c r="C415" i="36"/>
  <c r="D415" i="36"/>
  <c r="E415" i="36"/>
  <c r="F415" i="36"/>
  <c r="I415" i="36"/>
  <c r="B416" i="36"/>
  <c r="C416" i="36"/>
  <c r="D416" i="36"/>
  <c r="E416" i="36"/>
  <c r="F416" i="36"/>
  <c r="I416" i="36"/>
  <c r="B417" i="36"/>
  <c r="C417" i="36"/>
  <c r="D417" i="36"/>
  <c r="E417" i="36"/>
  <c r="F417" i="36"/>
  <c r="I417" i="36"/>
  <c r="B418" i="36"/>
  <c r="C418" i="36"/>
  <c r="D418" i="36"/>
  <c r="E418" i="36"/>
  <c r="F418" i="36"/>
  <c r="I418" i="36"/>
  <c r="B419" i="36"/>
  <c r="C419" i="36"/>
  <c r="D419" i="36"/>
  <c r="E419" i="36"/>
  <c r="F419" i="36"/>
  <c r="I419" i="36"/>
  <c r="B420" i="36"/>
  <c r="C420" i="36"/>
  <c r="D420" i="36"/>
  <c r="E420" i="36"/>
  <c r="F420" i="36"/>
  <c r="I420" i="36"/>
  <c r="B421" i="36"/>
  <c r="C421" i="36"/>
  <c r="D421" i="36"/>
  <c r="E421" i="36"/>
  <c r="F421" i="36"/>
  <c r="I421" i="36"/>
  <c r="B422" i="36"/>
  <c r="C422" i="36"/>
  <c r="D422" i="36"/>
  <c r="E422" i="36"/>
  <c r="F422" i="36"/>
  <c r="I422" i="36"/>
  <c r="B423" i="36"/>
  <c r="C423" i="36"/>
  <c r="D423" i="36"/>
  <c r="E423" i="36"/>
  <c r="F423" i="36"/>
  <c r="I423" i="36"/>
  <c r="B424" i="36"/>
  <c r="C424" i="36"/>
  <c r="D424" i="36"/>
  <c r="E424" i="36"/>
  <c r="F424" i="36"/>
  <c r="I424" i="36"/>
  <c r="B425" i="36"/>
  <c r="C425" i="36"/>
  <c r="D425" i="36"/>
  <c r="E425" i="36"/>
  <c r="F425" i="36"/>
  <c r="I425" i="36"/>
  <c r="B426" i="36"/>
  <c r="C426" i="36"/>
  <c r="D426" i="36"/>
  <c r="E426" i="36"/>
  <c r="F426" i="36"/>
  <c r="I426" i="36"/>
  <c r="B427" i="36"/>
  <c r="C427" i="36"/>
  <c r="D427" i="36"/>
  <c r="E427" i="36"/>
  <c r="F427" i="36"/>
  <c r="I427" i="36"/>
  <c r="B428" i="36"/>
  <c r="C428" i="36"/>
  <c r="D428" i="36"/>
  <c r="E428" i="36"/>
  <c r="F428" i="36"/>
  <c r="I428" i="36"/>
  <c r="B429" i="36"/>
  <c r="C429" i="36"/>
  <c r="D429" i="36"/>
  <c r="E429" i="36"/>
  <c r="F429" i="36"/>
  <c r="I429" i="36"/>
  <c r="B430" i="36"/>
  <c r="C430" i="36"/>
  <c r="D430" i="36"/>
  <c r="E430" i="36"/>
  <c r="F430" i="36"/>
  <c r="I430" i="36"/>
  <c r="B431" i="36"/>
  <c r="C431" i="36"/>
  <c r="D431" i="36"/>
  <c r="E431" i="36"/>
  <c r="F431" i="36"/>
  <c r="I431" i="36"/>
  <c r="B432" i="36"/>
  <c r="C432" i="36"/>
  <c r="D432" i="36"/>
  <c r="E432" i="36"/>
  <c r="F432" i="36"/>
  <c r="I432" i="36"/>
  <c r="B433" i="36"/>
  <c r="C433" i="36"/>
  <c r="D433" i="36"/>
  <c r="E433" i="36"/>
  <c r="F433" i="36"/>
  <c r="I433" i="36"/>
  <c r="B434" i="36"/>
  <c r="C434" i="36"/>
  <c r="D434" i="36"/>
  <c r="E434" i="36"/>
  <c r="F434" i="36"/>
  <c r="I434" i="36"/>
  <c r="B435" i="36"/>
  <c r="C435" i="36"/>
  <c r="D435" i="36"/>
  <c r="E435" i="36"/>
  <c r="F435" i="36"/>
  <c r="I435" i="36"/>
  <c r="B436" i="36"/>
  <c r="C436" i="36"/>
  <c r="D436" i="36"/>
  <c r="E436" i="36"/>
  <c r="F436" i="36"/>
  <c r="I436" i="36"/>
  <c r="B437" i="36"/>
  <c r="C437" i="36"/>
  <c r="D437" i="36"/>
  <c r="E437" i="36"/>
  <c r="F437" i="36"/>
  <c r="I437" i="36"/>
  <c r="B438" i="36"/>
  <c r="C438" i="36"/>
  <c r="D438" i="36"/>
  <c r="E438" i="36"/>
  <c r="F438" i="36"/>
  <c r="I438" i="36"/>
  <c r="B439" i="36"/>
  <c r="C439" i="36"/>
  <c r="D439" i="36"/>
  <c r="E439" i="36"/>
  <c r="F439" i="36"/>
  <c r="I439" i="36"/>
  <c r="B440" i="36"/>
  <c r="C440" i="36"/>
  <c r="D440" i="36"/>
  <c r="E440" i="36"/>
  <c r="F440" i="36"/>
  <c r="I440" i="36"/>
  <c r="B441" i="36"/>
  <c r="C441" i="36"/>
  <c r="D441" i="36"/>
  <c r="E441" i="36"/>
  <c r="F441" i="36"/>
  <c r="I441" i="36"/>
  <c r="B442" i="36"/>
  <c r="C442" i="36"/>
  <c r="D442" i="36"/>
  <c r="E442" i="36"/>
  <c r="F442" i="36"/>
  <c r="I442" i="36"/>
  <c r="B443" i="36"/>
  <c r="C443" i="36"/>
  <c r="D443" i="36"/>
  <c r="E443" i="36"/>
  <c r="F443" i="36"/>
  <c r="I443" i="36"/>
  <c r="B444" i="36"/>
  <c r="C444" i="36"/>
  <c r="D444" i="36"/>
  <c r="E444" i="36"/>
  <c r="F444" i="36"/>
  <c r="I444" i="36"/>
  <c r="B445" i="36"/>
  <c r="C445" i="36"/>
  <c r="D445" i="36"/>
  <c r="E445" i="36"/>
  <c r="F445" i="36"/>
  <c r="I445" i="36"/>
  <c r="B446" i="36"/>
  <c r="C446" i="36"/>
  <c r="D446" i="36"/>
  <c r="E446" i="36"/>
  <c r="F446" i="36"/>
  <c r="I446" i="36"/>
  <c r="B447" i="36"/>
  <c r="C447" i="36"/>
  <c r="D447" i="36"/>
  <c r="E447" i="36"/>
  <c r="F447" i="36"/>
  <c r="I447" i="36"/>
  <c r="B448" i="36"/>
  <c r="C448" i="36"/>
  <c r="D448" i="36"/>
  <c r="E448" i="36"/>
  <c r="F448" i="36"/>
  <c r="I448" i="36"/>
  <c r="B449" i="36"/>
  <c r="C449" i="36"/>
  <c r="D449" i="36"/>
  <c r="E449" i="36"/>
  <c r="F449" i="36"/>
  <c r="I449" i="36"/>
  <c r="B450" i="36"/>
  <c r="C450" i="36"/>
  <c r="D450" i="36"/>
  <c r="E450" i="36"/>
  <c r="F450" i="36"/>
  <c r="I450" i="36"/>
  <c r="B451" i="36"/>
  <c r="C451" i="36"/>
  <c r="D451" i="36"/>
  <c r="E451" i="36"/>
  <c r="F451" i="36"/>
  <c r="I451" i="36"/>
  <c r="B452" i="36"/>
  <c r="C452" i="36"/>
  <c r="D452" i="36"/>
  <c r="E452" i="36"/>
  <c r="F452" i="36"/>
  <c r="I452" i="36"/>
  <c r="B453" i="36"/>
  <c r="C453" i="36"/>
  <c r="D453" i="36"/>
  <c r="E453" i="36"/>
  <c r="F453" i="36"/>
  <c r="I453" i="36"/>
  <c r="B454" i="36"/>
  <c r="C454" i="36"/>
  <c r="D454" i="36"/>
  <c r="E454" i="36"/>
  <c r="F454" i="36"/>
  <c r="I454" i="36"/>
  <c r="B455" i="36"/>
  <c r="C455" i="36"/>
  <c r="D455" i="36"/>
  <c r="E455" i="36"/>
  <c r="F455" i="36"/>
  <c r="I455" i="36"/>
  <c r="B456" i="36"/>
  <c r="C456" i="36"/>
  <c r="D456" i="36"/>
  <c r="E456" i="36"/>
  <c r="F456" i="36"/>
  <c r="I456" i="36"/>
  <c r="B457" i="36"/>
  <c r="C457" i="36"/>
  <c r="D457" i="36"/>
  <c r="E457" i="36"/>
  <c r="F457" i="36"/>
  <c r="I457" i="36"/>
  <c r="B458" i="36"/>
  <c r="C458" i="36"/>
  <c r="D458" i="36"/>
  <c r="E458" i="36"/>
  <c r="F458" i="36"/>
  <c r="I458" i="36"/>
  <c r="B459" i="36"/>
  <c r="C459" i="36"/>
  <c r="D459" i="36"/>
  <c r="E459" i="36"/>
  <c r="F459" i="36"/>
  <c r="I459" i="36"/>
  <c r="B460" i="36"/>
  <c r="C460" i="36"/>
  <c r="D460" i="36"/>
  <c r="E460" i="36"/>
  <c r="F460" i="36"/>
  <c r="I460" i="36"/>
  <c r="B461" i="36"/>
  <c r="C461" i="36"/>
  <c r="D461" i="36"/>
  <c r="E461" i="36"/>
  <c r="F461" i="36"/>
  <c r="I461" i="36"/>
  <c r="B462" i="36"/>
  <c r="C462" i="36"/>
  <c r="D462" i="36"/>
  <c r="E462" i="36"/>
  <c r="F462" i="36"/>
  <c r="I462" i="36"/>
  <c r="B463" i="36"/>
  <c r="C463" i="36"/>
  <c r="D463" i="36"/>
  <c r="E463" i="36"/>
  <c r="F463" i="36"/>
  <c r="I463" i="36"/>
  <c r="B464" i="36"/>
  <c r="C464" i="36"/>
  <c r="D464" i="36"/>
  <c r="E464" i="36"/>
  <c r="F464" i="36"/>
  <c r="I464" i="36"/>
  <c r="B465" i="36"/>
  <c r="C465" i="36"/>
  <c r="D465" i="36"/>
  <c r="E465" i="36"/>
  <c r="F465" i="36"/>
  <c r="I465" i="36"/>
  <c r="B466" i="36"/>
  <c r="C466" i="36"/>
  <c r="D466" i="36"/>
  <c r="E466" i="36"/>
  <c r="F466" i="36"/>
  <c r="I466" i="36"/>
  <c r="B467" i="36"/>
  <c r="C467" i="36"/>
  <c r="D467" i="36"/>
  <c r="E467" i="36"/>
  <c r="F467" i="36"/>
  <c r="I467" i="36"/>
  <c r="B468" i="36"/>
  <c r="C468" i="36"/>
  <c r="D468" i="36"/>
  <c r="E468" i="36"/>
  <c r="F468" i="36"/>
  <c r="I468" i="36"/>
  <c r="B469" i="36"/>
  <c r="C469" i="36"/>
  <c r="D469" i="36"/>
  <c r="E469" i="36"/>
  <c r="F469" i="36"/>
  <c r="I469" i="36"/>
  <c r="B470" i="36"/>
  <c r="C470" i="36"/>
  <c r="D470" i="36"/>
  <c r="E470" i="36"/>
  <c r="F470" i="36"/>
  <c r="I470" i="36"/>
  <c r="B471" i="36"/>
  <c r="C471" i="36"/>
  <c r="D471" i="36"/>
  <c r="E471" i="36"/>
  <c r="F471" i="36"/>
  <c r="I471" i="36"/>
  <c r="B472" i="36"/>
  <c r="C472" i="36"/>
  <c r="D472" i="36"/>
  <c r="E472" i="36"/>
  <c r="F472" i="36"/>
  <c r="I472" i="36"/>
  <c r="B473" i="36"/>
  <c r="C473" i="36"/>
  <c r="D473" i="36"/>
  <c r="E473" i="36"/>
  <c r="F473" i="36"/>
  <c r="I473" i="36"/>
  <c r="B474" i="36"/>
  <c r="C474" i="36"/>
  <c r="D474" i="36"/>
  <c r="E474" i="36"/>
  <c r="F474" i="36"/>
  <c r="I474" i="36"/>
  <c r="B475" i="36"/>
  <c r="C475" i="36"/>
  <c r="D475" i="36"/>
  <c r="E475" i="36"/>
  <c r="F475" i="36"/>
  <c r="I475" i="36"/>
  <c r="B476" i="36"/>
  <c r="C476" i="36"/>
  <c r="D476" i="36"/>
  <c r="E476" i="36"/>
  <c r="F476" i="36"/>
  <c r="I476" i="36"/>
  <c r="B477" i="36"/>
  <c r="C477" i="36"/>
  <c r="D477" i="36"/>
  <c r="E477" i="36"/>
  <c r="F477" i="36"/>
  <c r="I477" i="36"/>
  <c r="B478" i="36"/>
  <c r="C478" i="36"/>
  <c r="D478" i="36"/>
  <c r="E478" i="36"/>
  <c r="F478" i="36"/>
  <c r="I478" i="36"/>
  <c r="B479" i="36"/>
  <c r="C479" i="36"/>
  <c r="D479" i="36"/>
  <c r="E479" i="36"/>
  <c r="F479" i="36"/>
  <c r="I479" i="36"/>
  <c r="B480" i="36"/>
  <c r="C480" i="36"/>
  <c r="D480" i="36"/>
  <c r="E480" i="36"/>
  <c r="F480" i="36"/>
  <c r="I480" i="36"/>
  <c r="B481" i="36"/>
  <c r="C481" i="36"/>
  <c r="D481" i="36"/>
  <c r="E481" i="36"/>
  <c r="F481" i="36"/>
  <c r="I481" i="36"/>
  <c r="B482" i="36"/>
  <c r="C482" i="36"/>
  <c r="D482" i="36"/>
  <c r="E482" i="36"/>
  <c r="F482" i="36"/>
  <c r="I482" i="36"/>
  <c r="B483" i="36"/>
  <c r="C483" i="36"/>
  <c r="D483" i="36"/>
  <c r="E483" i="36"/>
  <c r="F483" i="36"/>
  <c r="I483" i="36"/>
  <c r="B484" i="36"/>
  <c r="C484" i="36"/>
  <c r="D484" i="36"/>
  <c r="E484" i="36"/>
  <c r="F484" i="36"/>
  <c r="I484" i="36"/>
  <c r="B485" i="36"/>
  <c r="C485" i="36"/>
  <c r="D485" i="36"/>
  <c r="E485" i="36"/>
  <c r="F485" i="36"/>
  <c r="I485" i="36"/>
  <c r="B486" i="36"/>
  <c r="C486" i="36"/>
  <c r="D486" i="36"/>
  <c r="E486" i="36"/>
  <c r="F486" i="36"/>
  <c r="I486" i="36"/>
  <c r="B487" i="36"/>
  <c r="C487" i="36"/>
  <c r="D487" i="36"/>
  <c r="E487" i="36"/>
  <c r="F487" i="36"/>
  <c r="I487" i="36"/>
  <c r="B488" i="36"/>
  <c r="C488" i="36"/>
  <c r="D488" i="36"/>
  <c r="E488" i="36"/>
  <c r="F488" i="36"/>
  <c r="I488" i="36"/>
  <c r="B489" i="36"/>
  <c r="C489" i="36"/>
  <c r="D489" i="36"/>
  <c r="E489" i="36"/>
  <c r="F489" i="36"/>
  <c r="I489" i="36"/>
  <c r="B490" i="36"/>
  <c r="C490" i="36"/>
  <c r="D490" i="36"/>
  <c r="E490" i="36"/>
  <c r="F490" i="36"/>
  <c r="I490" i="36"/>
  <c r="B491" i="36"/>
  <c r="C491" i="36"/>
  <c r="D491" i="36"/>
  <c r="E491" i="36"/>
  <c r="F491" i="36"/>
  <c r="I491" i="36"/>
  <c r="B492" i="36"/>
  <c r="C492" i="36"/>
  <c r="D492" i="36"/>
  <c r="E492" i="36"/>
  <c r="F492" i="36"/>
  <c r="I492" i="36"/>
  <c r="B493" i="36"/>
  <c r="C493" i="36"/>
  <c r="D493" i="36"/>
  <c r="E493" i="36"/>
  <c r="F493" i="36"/>
  <c r="I493" i="36"/>
  <c r="B494" i="36"/>
  <c r="C494" i="36"/>
  <c r="D494" i="36"/>
  <c r="E494" i="36"/>
  <c r="F494" i="36"/>
  <c r="I494" i="36"/>
  <c r="B495" i="36"/>
  <c r="C495" i="36"/>
  <c r="D495" i="36"/>
  <c r="E495" i="36"/>
  <c r="F495" i="36"/>
  <c r="I495" i="36"/>
  <c r="B496" i="36"/>
  <c r="C496" i="36"/>
  <c r="D496" i="36"/>
  <c r="E496" i="36"/>
  <c r="F496" i="36"/>
  <c r="I496" i="36"/>
  <c r="B497" i="36"/>
  <c r="C497" i="36"/>
  <c r="D497" i="36"/>
  <c r="E497" i="36"/>
  <c r="F497" i="36"/>
  <c r="I497" i="36"/>
  <c r="B498" i="36"/>
  <c r="C498" i="36"/>
  <c r="D498" i="36"/>
  <c r="E498" i="36"/>
  <c r="F498" i="36"/>
  <c r="I498" i="36"/>
  <c r="B499" i="36"/>
  <c r="C499" i="36"/>
  <c r="D499" i="36"/>
  <c r="E499" i="36"/>
  <c r="F499" i="36"/>
  <c r="I499" i="36"/>
  <c r="B500" i="36"/>
  <c r="C500" i="36"/>
  <c r="D500" i="36"/>
  <c r="E500" i="36"/>
  <c r="F500" i="36"/>
  <c r="I500" i="36"/>
  <c r="B501" i="36"/>
  <c r="C501" i="36"/>
  <c r="D501" i="36"/>
  <c r="E501" i="36"/>
  <c r="F501" i="36"/>
  <c r="I501" i="36"/>
  <c r="B502" i="36"/>
  <c r="C502" i="36"/>
  <c r="D502" i="36"/>
  <c r="E502" i="36"/>
  <c r="F502" i="36"/>
  <c r="I502" i="36"/>
  <c r="B503" i="36"/>
  <c r="C503" i="36"/>
  <c r="D503" i="36"/>
  <c r="E503" i="36"/>
  <c r="F503" i="36"/>
  <c r="I503" i="36"/>
  <c r="B504" i="36"/>
  <c r="C504" i="36"/>
  <c r="D504" i="36"/>
  <c r="E504" i="36"/>
  <c r="F504" i="36"/>
  <c r="I504" i="36"/>
  <c r="B505" i="36"/>
  <c r="C505" i="36"/>
  <c r="D505" i="36"/>
  <c r="E505" i="36"/>
  <c r="F505" i="36"/>
  <c r="I505" i="36"/>
  <c r="B506" i="36"/>
  <c r="C506" i="36"/>
  <c r="D506" i="36"/>
  <c r="E506" i="36"/>
  <c r="F506" i="36"/>
  <c r="I506" i="36"/>
  <c r="I7" i="36"/>
  <c r="D7" i="36"/>
  <c r="E7" i="36"/>
  <c r="F7" i="36"/>
  <c r="C7" i="36"/>
  <c r="J9" i="35"/>
  <c r="J10" i="35"/>
  <c r="J11" i="35"/>
  <c r="J12" i="35"/>
  <c r="J13" i="35"/>
  <c r="J14" i="35"/>
  <c r="J15" i="35"/>
  <c r="J16" i="35"/>
  <c r="J17" i="35"/>
  <c r="J18" i="35"/>
  <c r="J19" i="35"/>
  <c r="J20" i="35"/>
  <c r="J21" i="35"/>
  <c r="J22" i="35"/>
  <c r="J23" i="35"/>
  <c r="J24" i="35"/>
  <c r="J25" i="35"/>
  <c r="J26" i="35"/>
  <c r="J27" i="35"/>
  <c r="J28" i="35"/>
  <c r="J29" i="35"/>
  <c r="J30" i="35"/>
  <c r="J31" i="35"/>
  <c r="J32" i="35"/>
  <c r="J33" i="35"/>
  <c r="J34" i="35"/>
  <c r="J35" i="35"/>
  <c r="J36" i="35"/>
  <c r="J37" i="35"/>
  <c r="J38" i="35"/>
  <c r="J39" i="35"/>
  <c r="J40" i="35"/>
  <c r="J41" i="35"/>
  <c r="J42" i="35"/>
  <c r="J43" i="35"/>
  <c r="J44" i="35"/>
  <c r="J45" i="35"/>
  <c r="J46" i="35"/>
  <c r="J47" i="35"/>
  <c r="J48" i="35"/>
  <c r="J49" i="35"/>
  <c r="J50" i="35"/>
  <c r="J51" i="35"/>
  <c r="J52" i="35"/>
  <c r="J53" i="35"/>
  <c r="J54" i="35"/>
  <c r="J55" i="35"/>
  <c r="J56" i="35"/>
  <c r="J57" i="35"/>
  <c r="J58" i="35"/>
  <c r="J59" i="35"/>
  <c r="J60" i="35"/>
  <c r="J61" i="35"/>
  <c r="J62" i="35"/>
  <c r="J63" i="35"/>
  <c r="J64" i="35"/>
  <c r="J65" i="35"/>
  <c r="J66" i="35"/>
  <c r="J67" i="35"/>
  <c r="J68" i="35"/>
  <c r="J69" i="35"/>
  <c r="J70" i="35"/>
  <c r="J71" i="35"/>
  <c r="J72" i="35"/>
  <c r="J73" i="35"/>
  <c r="J74" i="35"/>
  <c r="J75" i="35"/>
  <c r="J76" i="35"/>
  <c r="J77" i="35"/>
  <c r="J78" i="35"/>
  <c r="J79" i="35"/>
  <c r="J80" i="35"/>
  <c r="J81" i="35"/>
  <c r="J82" i="35"/>
  <c r="J83" i="35"/>
  <c r="J84" i="35"/>
  <c r="J85" i="35"/>
  <c r="J86" i="35"/>
  <c r="J87" i="35"/>
  <c r="J88" i="35"/>
  <c r="J89" i="35"/>
  <c r="J90" i="35"/>
  <c r="J91" i="35"/>
  <c r="J92" i="35"/>
  <c r="J93" i="35"/>
  <c r="J94" i="35"/>
  <c r="J95" i="35"/>
  <c r="J96" i="35"/>
  <c r="J97" i="35"/>
  <c r="J98" i="35"/>
  <c r="J99" i="35"/>
  <c r="J100" i="35"/>
  <c r="J101" i="35"/>
  <c r="J102" i="35"/>
  <c r="J103" i="35"/>
  <c r="J104" i="35"/>
  <c r="J105" i="35"/>
  <c r="J106" i="35"/>
  <c r="J107" i="35"/>
  <c r="J108" i="35"/>
  <c r="J109" i="35"/>
  <c r="J110" i="35"/>
  <c r="J111" i="35"/>
  <c r="J112" i="35"/>
  <c r="J113" i="35"/>
  <c r="J114" i="35"/>
  <c r="J115" i="35"/>
  <c r="J116" i="35"/>
  <c r="J117" i="35"/>
  <c r="J118" i="35"/>
  <c r="J119" i="35"/>
  <c r="J120" i="35"/>
  <c r="J121" i="35"/>
  <c r="J122" i="35"/>
  <c r="J123" i="35"/>
  <c r="J124" i="35"/>
  <c r="J125" i="35"/>
  <c r="J126" i="35"/>
  <c r="J127" i="35"/>
  <c r="J128" i="35"/>
  <c r="J129" i="35"/>
  <c r="J130" i="35"/>
  <c r="J131" i="35"/>
  <c r="J132" i="35"/>
  <c r="J133" i="35"/>
  <c r="J134" i="35"/>
  <c r="J135" i="35"/>
  <c r="J136" i="35"/>
  <c r="J137" i="35"/>
  <c r="J138" i="35"/>
  <c r="J139" i="35"/>
  <c r="J140" i="35"/>
  <c r="J141" i="35"/>
  <c r="J142" i="35"/>
  <c r="J143" i="35"/>
  <c r="J144" i="35"/>
  <c r="J145" i="35"/>
  <c r="J146" i="35"/>
  <c r="J147" i="35"/>
  <c r="J148" i="35"/>
  <c r="J149" i="35"/>
  <c r="J150" i="35"/>
  <c r="J151" i="35"/>
  <c r="J152" i="35"/>
  <c r="J153" i="35"/>
  <c r="J154" i="35"/>
  <c r="J155" i="35"/>
  <c r="J156" i="35"/>
  <c r="J157" i="35"/>
  <c r="J158" i="35"/>
  <c r="J159" i="35"/>
  <c r="J160" i="35"/>
  <c r="J161" i="35"/>
  <c r="J162" i="35"/>
  <c r="J163" i="35"/>
  <c r="J164" i="35"/>
  <c r="J165" i="35"/>
  <c r="J166" i="35"/>
  <c r="J167" i="35"/>
  <c r="J168" i="35"/>
  <c r="J169" i="35"/>
  <c r="J170" i="35"/>
  <c r="J171" i="35"/>
  <c r="J172" i="35"/>
  <c r="J173" i="35"/>
  <c r="J174" i="35"/>
  <c r="J175" i="35"/>
  <c r="J176" i="35"/>
  <c r="J177" i="35"/>
  <c r="J178" i="35"/>
  <c r="J179" i="35"/>
  <c r="J180" i="35"/>
  <c r="J181" i="35"/>
  <c r="J182" i="35"/>
  <c r="J183" i="35"/>
  <c r="J184" i="35"/>
  <c r="J185" i="35"/>
  <c r="J186" i="35"/>
  <c r="J187" i="35"/>
  <c r="J188" i="35"/>
  <c r="J189" i="35"/>
  <c r="J190" i="35"/>
  <c r="J191" i="35"/>
  <c r="J192" i="35"/>
  <c r="J193" i="35"/>
  <c r="J194" i="35"/>
  <c r="J195" i="35"/>
  <c r="J196" i="35"/>
  <c r="J197" i="35"/>
  <c r="J198" i="35"/>
  <c r="J199" i="35"/>
  <c r="J200" i="35"/>
  <c r="J201" i="35"/>
  <c r="J202" i="35"/>
  <c r="J203" i="35"/>
  <c r="J204" i="35"/>
  <c r="J205" i="35"/>
  <c r="J206" i="35"/>
  <c r="J207" i="35"/>
  <c r="J208" i="35"/>
  <c r="J209" i="35"/>
  <c r="J210" i="35"/>
  <c r="J211" i="35"/>
  <c r="J212" i="35"/>
  <c r="J213" i="35"/>
  <c r="J214" i="35"/>
  <c r="J215" i="35"/>
  <c r="J216" i="35"/>
  <c r="J217" i="35"/>
  <c r="J218" i="35"/>
  <c r="J219" i="35"/>
  <c r="J220" i="35"/>
  <c r="J221" i="35"/>
  <c r="J222" i="35"/>
  <c r="J223" i="35"/>
  <c r="J224" i="35"/>
  <c r="J225" i="35"/>
  <c r="J226" i="35"/>
  <c r="J227" i="35"/>
  <c r="J228" i="35"/>
  <c r="J229" i="35"/>
  <c r="J230" i="35"/>
  <c r="J231" i="35"/>
  <c r="J232" i="35"/>
  <c r="J233" i="35"/>
  <c r="J234" i="35"/>
  <c r="J235" i="35"/>
  <c r="J236" i="35"/>
  <c r="J237" i="35"/>
  <c r="J238" i="35"/>
  <c r="J239" i="35"/>
  <c r="J240" i="35"/>
  <c r="J241" i="35"/>
  <c r="J242" i="35"/>
  <c r="J243" i="35"/>
  <c r="J244" i="35"/>
  <c r="J245" i="35"/>
  <c r="J246" i="35"/>
  <c r="J247" i="35"/>
  <c r="J248" i="35"/>
  <c r="J249" i="35"/>
  <c r="J250" i="35"/>
  <c r="J251" i="35"/>
  <c r="J252" i="35"/>
  <c r="J253" i="35"/>
  <c r="J254" i="35"/>
  <c r="J255" i="35"/>
  <c r="J256" i="35"/>
  <c r="J257" i="35"/>
  <c r="J258" i="35"/>
  <c r="J259" i="35"/>
  <c r="J260" i="35"/>
  <c r="J261" i="35"/>
  <c r="J262" i="35"/>
  <c r="J263" i="35"/>
  <c r="J264" i="35"/>
  <c r="J265" i="35"/>
  <c r="J266" i="35"/>
  <c r="J267" i="35"/>
  <c r="J268" i="35"/>
  <c r="J269" i="35"/>
  <c r="J270" i="35"/>
  <c r="J271" i="35"/>
  <c r="J272" i="35"/>
  <c r="J273" i="35"/>
  <c r="J274" i="35"/>
  <c r="J275" i="35"/>
  <c r="J276" i="35"/>
  <c r="J277" i="35"/>
  <c r="J278" i="35"/>
  <c r="J279" i="35"/>
  <c r="J280" i="35"/>
  <c r="J281" i="35"/>
  <c r="J282" i="35"/>
  <c r="J283" i="35"/>
  <c r="J284" i="35"/>
  <c r="J285" i="35"/>
  <c r="J286" i="35"/>
  <c r="J287" i="35"/>
  <c r="J288" i="35"/>
  <c r="J289" i="35"/>
  <c r="J290" i="35"/>
  <c r="J291" i="35"/>
  <c r="J292" i="35"/>
  <c r="J293" i="35"/>
  <c r="J294" i="35"/>
  <c r="J295" i="35"/>
  <c r="J296" i="35"/>
  <c r="J297" i="35"/>
  <c r="J298" i="35"/>
  <c r="J299" i="35"/>
  <c r="J300" i="35"/>
  <c r="J301" i="35"/>
  <c r="J302" i="35"/>
  <c r="J303" i="35"/>
  <c r="J304" i="35"/>
  <c r="J305" i="35"/>
  <c r="J306" i="35"/>
  <c r="J307" i="35"/>
  <c r="J308" i="35"/>
  <c r="J309" i="35"/>
  <c r="J310" i="35"/>
  <c r="J311" i="35"/>
  <c r="J312" i="35"/>
  <c r="J313" i="35"/>
  <c r="J314" i="35"/>
  <c r="J315" i="35"/>
  <c r="J316" i="35"/>
  <c r="J317" i="35"/>
  <c r="J318" i="35"/>
  <c r="J319" i="35"/>
  <c r="J320" i="35"/>
  <c r="J321" i="35"/>
  <c r="J322" i="35"/>
  <c r="J323" i="35"/>
  <c r="J324" i="35"/>
  <c r="J325" i="35"/>
  <c r="J326" i="35"/>
  <c r="J327" i="35"/>
  <c r="J328" i="35"/>
  <c r="J329" i="35"/>
  <c r="J330" i="35"/>
  <c r="J331" i="35"/>
  <c r="J332" i="35"/>
  <c r="J333" i="35"/>
  <c r="J334" i="35"/>
  <c r="J335" i="35"/>
  <c r="J336" i="35"/>
  <c r="J337" i="35"/>
  <c r="J338" i="35"/>
  <c r="J339" i="35"/>
  <c r="J340" i="35"/>
  <c r="J341" i="35"/>
  <c r="J342" i="35"/>
  <c r="J343" i="35"/>
  <c r="J344" i="35"/>
  <c r="J345" i="35"/>
  <c r="J346" i="35"/>
  <c r="J347" i="35"/>
  <c r="J348" i="35"/>
  <c r="J349" i="35"/>
  <c r="J350" i="35"/>
  <c r="J351" i="35"/>
  <c r="J352" i="35"/>
  <c r="J353" i="35"/>
  <c r="J354" i="35"/>
  <c r="J355" i="35"/>
  <c r="J356" i="35"/>
  <c r="J357" i="35"/>
  <c r="J358" i="35"/>
  <c r="J359" i="35"/>
  <c r="J360" i="35"/>
  <c r="J361" i="35"/>
  <c r="J362" i="35"/>
  <c r="J363" i="35"/>
  <c r="J364" i="35"/>
  <c r="J365" i="35"/>
  <c r="J366" i="35"/>
  <c r="J367" i="35"/>
  <c r="J368" i="35"/>
  <c r="J369" i="35"/>
  <c r="J370" i="35"/>
  <c r="J371" i="35"/>
  <c r="J372" i="35"/>
  <c r="J373" i="35"/>
  <c r="J374" i="35"/>
  <c r="J375" i="35"/>
  <c r="J376" i="35"/>
  <c r="J377" i="35"/>
  <c r="J378" i="35"/>
  <c r="J379" i="35"/>
  <c r="J380" i="35"/>
  <c r="J381" i="35"/>
  <c r="J382" i="35"/>
  <c r="J383" i="35"/>
  <c r="J384" i="35"/>
  <c r="J385" i="35"/>
  <c r="J386" i="35"/>
  <c r="J387" i="35"/>
  <c r="J388" i="35"/>
  <c r="J389" i="35"/>
  <c r="J390" i="35"/>
  <c r="J391" i="35"/>
  <c r="J392" i="35"/>
  <c r="J393" i="35"/>
  <c r="J394" i="35"/>
  <c r="J395" i="35"/>
  <c r="J396" i="35"/>
  <c r="J397" i="35"/>
  <c r="J398" i="35"/>
  <c r="J399" i="35"/>
  <c r="J400" i="35"/>
  <c r="J401" i="35"/>
  <c r="J402" i="35"/>
  <c r="J403" i="35"/>
  <c r="J404" i="35"/>
  <c r="J405" i="35"/>
  <c r="J406" i="35"/>
  <c r="J407" i="35"/>
  <c r="J408" i="35"/>
  <c r="J409" i="35"/>
  <c r="J410" i="35"/>
  <c r="J411" i="35"/>
  <c r="J412" i="35"/>
  <c r="J413" i="35"/>
  <c r="J414" i="35"/>
  <c r="J415" i="35"/>
  <c r="J416" i="35"/>
  <c r="J417" i="35"/>
  <c r="J418" i="35"/>
  <c r="J419" i="35"/>
  <c r="J420" i="35"/>
  <c r="J421" i="35"/>
  <c r="J422" i="35"/>
  <c r="J423" i="35"/>
  <c r="J424" i="35"/>
  <c r="J425" i="35"/>
  <c r="J426" i="35"/>
  <c r="J427" i="35"/>
  <c r="J428" i="35"/>
  <c r="J429" i="35"/>
  <c r="J430" i="35"/>
  <c r="J431" i="35"/>
  <c r="J432" i="35"/>
  <c r="J433" i="35"/>
  <c r="J434" i="35"/>
  <c r="J435" i="35"/>
  <c r="J436" i="35"/>
  <c r="J437" i="35"/>
  <c r="J438" i="35"/>
  <c r="J439" i="35"/>
  <c r="J440" i="35"/>
  <c r="J441" i="35"/>
  <c r="J442" i="35"/>
  <c r="J443" i="35"/>
  <c r="J444" i="35"/>
  <c r="J445" i="35"/>
  <c r="J446" i="35"/>
  <c r="J447" i="35"/>
  <c r="J448" i="35"/>
  <c r="J449" i="35"/>
  <c r="J450" i="35"/>
  <c r="J451" i="35"/>
  <c r="J452" i="35"/>
  <c r="J453" i="35"/>
  <c r="J454" i="35"/>
  <c r="J455" i="35"/>
  <c r="J456" i="35"/>
  <c r="J457" i="35"/>
  <c r="J458" i="35"/>
  <c r="J459" i="35"/>
  <c r="J460" i="35"/>
  <c r="J461" i="35"/>
  <c r="J462" i="35"/>
  <c r="J463" i="35"/>
  <c r="J464" i="35"/>
  <c r="J465" i="35"/>
  <c r="J466" i="35"/>
  <c r="J467" i="35"/>
  <c r="J468" i="35"/>
  <c r="J469" i="35"/>
  <c r="J470" i="35"/>
  <c r="J471" i="35"/>
  <c r="J472" i="35"/>
  <c r="J473" i="35"/>
  <c r="J474" i="35"/>
  <c r="J475" i="35"/>
  <c r="J476" i="35"/>
  <c r="J477" i="35"/>
  <c r="J478" i="35"/>
  <c r="J479" i="35"/>
  <c r="J480" i="35"/>
  <c r="J481" i="35"/>
  <c r="J482" i="35"/>
  <c r="J483" i="35"/>
  <c r="J484" i="35"/>
  <c r="J485" i="35"/>
  <c r="J486" i="35"/>
  <c r="J487" i="35"/>
  <c r="J488" i="35"/>
  <c r="J489" i="35"/>
  <c r="J490" i="35"/>
  <c r="J491" i="35"/>
  <c r="J492" i="35"/>
  <c r="J493" i="35"/>
  <c r="J494" i="35"/>
  <c r="J495" i="35"/>
  <c r="J496" i="35"/>
  <c r="J497" i="35"/>
  <c r="J498" i="35"/>
  <c r="J499" i="35"/>
  <c r="J500" i="35"/>
  <c r="J501" i="35"/>
  <c r="J502" i="35"/>
  <c r="J503" i="35"/>
  <c r="J504" i="35"/>
  <c r="J505" i="35"/>
  <c r="J506" i="35"/>
  <c r="J8" i="35"/>
  <c r="J7" i="35"/>
  <c r="P7" i="36" l="1"/>
  <c r="Q7" i="36" s="1"/>
  <c r="T6" i="36"/>
  <c r="N4" i="36" s="1"/>
  <c r="B19" i="21" s="1"/>
  <c r="P9" i="36"/>
  <c r="Q9" i="36" s="1"/>
  <c r="P10" i="36"/>
  <c r="Q10" i="36" s="1"/>
  <c r="P8" i="36"/>
  <c r="Q8" i="36" s="1"/>
  <c r="N5" i="28"/>
  <c r="M5" i="28"/>
  <c r="D506" i="31"/>
  <c r="D8" i="31"/>
  <c r="D9" i="31"/>
  <c r="D10" i="31"/>
  <c r="D11" i="31"/>
  <c r="D12" i="31"/>
  <c r="D13" i="31"/>
  <c r="D14" i="31"/>
  <c r="D15" i="31"/>
  <c r="D16" i="31"/>
  <c r="D17" i="31"/>
  <c r="D18" i="31"/>
  <c r="D19" i="31"/>
  <c r="D20" i="31"/>
  <c r="D21" i="31"/>
  <c r="D22" i="31"/>
  <c r="D23" i="31"/>
  <c r="D24" i="31"/>
  <c r="D25" i="31"/>
  <c r="D26" i="31"/>
  <c r="D27" i="31"/>
  <c r="D28" i="31"/>
  <c r="D29" i="31"/>
  <c r="D30" i="31"/>
  <c r="D31" i="31"/>
  <c r="D32" i="31"/>
  <c r="D33" i="31"/>
  <c r="D34" i="31"/>
  <c r="D35" i="31"/>
  <c r="D36" i="31"/>
  <c r="D37" i="31"/>
  <c r="D38" i="31"/>
  <c r="D39" i="31"/>
  <c r="D40" i="31"/>
  <c r="D41" i="31"/>
  <c r="D42" i="31"/>
  <c r="D43" i="31"/>
  <c r="D44" i="31"/>
  <c r="D45" i="31"/>
  <c r="D46" i="31"/>
  <c r="D47" i="31"/>
  <c r="D48" i="31"/>
  <c r="D49" i="31"/>
  <c r="D50" i="31"/>
  <c r="D51" i="31"/>
  <c r="D52" i="31"/>
  <c r="D53" i="31"/>
  <c r="D54" i="31"/>
  <c r="D55" i="31"/>
  <c r="D56" i="31"/>
  <c r="D57" i="31"/>
  <c r="D58" i="31"/>
  <c r="D59" i="31"/>
  <c r="D60" i="31"/>
  <c r="D61" i="31"/>
  <c r="D62" i="31"/>
  <c r="D63" i="31"/>
  <c r="D64" i="31"/>
  <c r="D65" i="31"/>
  <c r="D66" i="31"/>
  <c r="D67" i="31"/>
  <c r="D68" i="31"/>
  <c r="D69" i="31"/>
  <c r="D70" i="31"/>
  <c r="D71" i="31"/>
  <c r="D72" i="31"/>
  <c r="D73" i="31"/>
  <c r="D74" i="31"/>
  <c r="D75" i="31"/>
  <c r="D76" i="31"/>
  <c r="D77" i="31"/>
  <c r="D78" i="31"/>
  <c r="D79" i="31"/>
  <c r="D80" i="31"/>
  <c r="D81" i="31"/>
  <c r="D82" i="31"/>
  <c r="D83" i="31"/>
  <c r="D84" i="31"/>
  <c r="D85" i="31"/>
  <c r="D86" i="31"/>
  <c r="D87" i="31"/>
  <c r="D88" i="31"/>
  <c r="D89" i="31"/>
  <c r="D90" i="31"/>
  <c r="D91" i="31"/>
  <c r="D92" i="31"/>
  <c r="D93" i="31"/>
  <c r="D94" i="31"/>
  <c r="D95" i="31"/>
  <c r="D96" i="31"/>
  <c r="D97" i="31"/>
  <c r="D98" i="31"/>
  <c r="D99" i="31"/>
  <c r="D100" i="31"/>
  <c r="D101" i="31"/>
  <c r="D102" i="31"/>
  <c r="D103" i="31"/>
  <c r="D104" i="31"/>
  <c r="D105" i="31"/>
  <c r="D106" i="31"/>
  <c r="D107" i="31"/>
  <c r="D108" i="31"/>
  <c r="D109" i="31"/>
  <c r="D110" i="31"/>
  <c r="D111" i="31"/>
  <c r="D112" i="31"/>
  <c r="D113" i="31"/>
  <c r="D114" i="31"/>
  <c r="D115" i="31"/>
  <c r="D116" i="31"/>
  <c r="D117" i="31"/>
  <c r="D118" i="31"/>
  <c r="D119" i="31"/>
  <c r="D120" i="31"/>
  <c r="D121" i="31"/>
  <c r="D122" i="31"/>
  <c r="D123" i="31"/>
  <c r="D124" i="31"/>
  <c r="D125" i="31"/>
  <c r="D126" i="31"/>
  <c r="D127" i="31"/>
  <c r="D128" i="31"/>
  <c r="D129" i="31"/>
  <c r="D130" i="31"/>
  <c r="D131" i="31"/>
  <c r="D132" i="31"/>
  <c r="D133" i="31"/>
  <c r="D134" i="31"/>
  <c r="D135" i="31"/>
  <c r="D136" i="31"/>
  <c r="D137" i="31"/>
  <c r="D138" i="31"/>
  <c r="D139" i="31"/>
  <c r="D140" i="31"/>
  <c r="D141" i="31"/>
  <c r="D142" i="31"/>
  <c r="D143" i="31"/>
  <c r="D144" i="31"/>
  <c r="D145" i="31"/>
  <c r="D146" i="31"/>
  <c r="D147" i="31"/>
  <c r="D148" i="31"/>
  <c r="D149" i="31"/>
  <c r="D150" i="31"/>
  <c r="D151" i="31"/>
  <c r="D152" i="31"/>
  <c r="D153" i="31"/>
  <c r="D154" i="31"/>
  <c r="D155" i="31"/>
  <c r="D156" i="31"/>
  <c r="D157" i="31"/>
  <c r="D158" i="31"/>
  <c r="D159" i="31"/>
  <c r="D160" i="31"/>
  <c r="D161" i="31"/>
  <c r="D162" i="31"/>
  <c r="D163" i="31"/>
  <c r="D164" i="31"/>
  <c r="D165" i="31"/>
  <c r="D166" i="31"/>
  <c r="D167" i="31"/>
  <c r="D168" i="31"/>
  <c r="D169" i="31"/>
  <c r="D170" i="31"/>
  <c r="D171" i="31"/>
  <c r="D172" i="31"/>
  <c r="D173" i="31"/>
  <c r="D174" i="31"/>
  <c r="D175" i="31"/>
  <c r="D176" i="31"/>
  <c r="D177" i="31"/>
  <c r="D178" i="31"/>
  <c r="D179" i="31"/>
  <c r="D180" i="31"/>
  <c r="D181" i="31"/>
  <c r="D182" i="31"/>
  <c r="D183" i="31"/>
  <c r="D184" i="31"/>
  <c r="D185" i="31"/>
  <c r="D186" i="31"/>
  <c r="D187" i="31"/>
  <c r="D188" i="31"/>
  <c r="D189" i="31"/>
  <c r="D190" i="31"/>
  <c r="D191" i="31"/>
  <c r="D192" i="31"/>
  <c r="D193" i="31"/>
  <c r="D194" i="31"/>
  <c r="D195" i="31"/>
  <c r="D196" i="31"/>
  <c r="D197" i="31"/>
  <c r="D198" i="31"/>
  <c r="D199" i="31"/>
  <c r="D200" i="31"/>
  <c r="D201" i="31"/>
  <c r="D202" i="31"/>
  <c r="D203" i="31"/>
  <c r="D204" i="31"/>
  <c r="D205" i="31"/>
  <c r="D206" i="31"/>
  <c r="D207" i="31"/>
  <c r="D208" i="31"/>
  <c r="D209" i="31"/>
  <c r="D210" i="31"/>
  <c r="D211" i="31"/>
  <c r="D212" i="31"/>
  <c r="D213" i="31"/>
  <c r="D214" i="31"/>
  <c r="D215" i="31"/>
  <c r="D216" i="31"/>
  <c r="D217" i="31"/>
  <c r="D218" i="31"/>
  <c r="D219" i="31"/>
  <c r="D220" i="31"/>
  <c r="D221" i="31"/>
  <c r="D222" i="31"/>
  <c r="D223" i="31"/>
  <c r="D224" i="31"/>
  <c r="D225" i="31"/>
  <c r="D226" i="31"/>
  <c r="D227" i="31"/>
  <c r="D228" i="31"/>
  <c r="D229" i="31"/>
  <c r="D230" i="31"/>
  <c r="D231" i="31"/>
  <c r="D232" i="31"/>
  <c r="D233" i="31"/>
  <c r="D234" i="31"/>
  <c r="D235" i="31"/>
  <c r="D236" i="31"/>
  <c r="D237" i="31"/>
  <c r="D238" i="31"/>
  <c r="D239" i="31"/>
  <c r="D240" i="31"/>
  <c r="D241" i="31"/>
  <c r="D242" i="31"/>
  <c r="D243" i="31"/>
  <c r="D244" i="31"/>
  <c r="D245" i="31"/>
  <c r="D246" i="31"/>
  <c r="D247" i="31"/>
  <c r="D248" i="31"/>
  <c r="D249" i="31"/>
  <c r="D250" i="31"/>
  <c r="D251" i="31"/>
  <c r="D252" i="31"/>
  <c r="D253" i="31"/>
  <c r="D254" i="31"/>
  <c r="D255" i="31"/>
  <c r="D256" i="31"/>
  <c r="D257" i="31"/>
  <c r="D258" i="31"/>
  <c r="D259" i="31"/>
  <c r="D260" i="31"/>
  <c r="D261" i="31"/>
  <c r="D262" i="31"/>
  <c r="D263" i="31"/>
  <c r="D264" i="31"/>
  <c r="D265" i="31"/>
  <c r="D266" i="31"/>
  <c r="D267" i="31"/>
  <c r="D268" i="31"/>
  <c r="D269" i="31"/>
  <c r="D270" i="31"/>
  <c r="D271" i="31"/>
  <c r="D272" i="31"/>
  <c r="D273" i="31"/>
  <c r="D274" i="31"/>
  <c r="D275" i="31"/>
  <c r="D276" i="31"/>
  <c r="D277" i="31"/>
  <c r="D278" i="31"/>
  <c r="D279" i="31"/>
  <c r="D280" i="31"/>
  <c r="D281" i="31"/>
  <c r="D282" i="31"/>
  <c r="D283" i="31"/>
  <c r="D284" i="31"/>
  <c r="D285" i="31"/>
  <c r="D286" i="31"/>
  <c r="D287" i="31"/>
  <c r="D288" i="31"/>
  <c r="D289" i="31"/>
  <c r="D290" i="31"/>
  <c r="D291" i="31"/>
  <c r="D292" i="31"/>
  <c r="D293" i="31"/>
  <c r="D294" i="31"/>
  <c r="D295" i="31"/>
  <c r="D296" i="31"/>
  <c r="D297" i="31"/>
  <c r="D298" i="31"/>
  <c r="D299" i="31"/>
  <c r="D300" i="31"/>
  <c r="D301" i="31"/>
  <c r="D302" i="31"/>
  <c r="D303" i="31"/>
  <c r="D304" i="31"/>
  <c r="D305" i="31"/>
  <c r="D306" i="31"/>
  <c r="D307" i="31"/>
  <c r="D308" i="31"/>
  <c r="D309" i="31"/>
  <c r="D310" i="31"/>
  <c r="D311" i="31"/>
  <c r="D312" i="31"/>
  <c r="D313" i="31"/>
  <c r="D314" i="31"/>
  <c r="D315" i="31"/>
  <c r="D316" i="31"/>
  <c r="D317" i="31"/>
  <c r="D318" i="31"/>
  <c r="D319" i="31"/>
  <c r="D320" i="31"/>
  <c r="D321" i="31"/>
  <c r="D322" i="31"/>
  <c r="D323" i="31"/>
  <c r="D324" i="31"/>
  <c r="D325" i="31"/>
  <c r="D326" i="31"/>
  <c r="D327" i="31"/>
  <c r="D328" i="31"/>
  <c r="D329" i="31"/>
  <c r="D330" i="31"/>
  <c r="D331" i="31"/>
  <c r="D332" i="31"/>
  <c r="D333" i="31"/>
  <c r="D334" i="31"/>
  <c r="D335" i="31"/>
  <c r="D336" i="31"/>
  <c r="D337" i="31"/>
  <c r="D338" i="31"/>
  <c r="D339" i="31"/>
  <c r="D340" i="31"/>
  <c r="D341" i="31"/>
  <c r="D342" i="31"/>
  <c r="D343" i="31"/>
  <c r="D344" i="31"/>
  <c r="D345" i="31"/>
  <c r="D346" i="31"/>
  <c r="D347" i="31"/>
  <c r="D348" i="31"/>
  <c r="D349" i="31"/>
  <c r="D350" i="31"/>
  <c r="D351" i="31"/>
  <c r="D352" i="31"/>
  <c r="D353" i="31"/>
  <c r="D354" i="31"/>
  <c r="D355" i="31"/>
  <c r="D356" i="31"/>
  <c r="D357" i="31"/>
  <c r="D358" i="31"/>
  <c r="D359" i="31"/>
  <c r="D360" i="31"/>
  <c r="D361" i="31"/>
  <c r="D362" i="31"/>
  <c r="D363" i="31"/>
  <c r="D364" i="31"/>
  <c r="D365" i="31"/>
  <c r="D366" i="31"/>
  <c r="D367" i="31"/>
  <c r="D368" i="31"/>
  <c r="D369" i="31"/>
  <c r="D370" i="31"/>
  <c r="D371" i="31"/>
  <c r="D372" i="31"/>
  <c r="D373" i="31"/>
  <c r="D374" i="31"/>
  <c r="D375" i="31"/>
  <c r="D376" i="31"/>
  <c r="D377" i="31"/>
  <c r="D378" i="31"/>
  <c r="D379" i="31"/>
  <c r="D380" i="31"/>
  <c r="D381" i="31"/>
  <c r="D382" i="31"/>
  <c r="D383" i="31"/>
  <c r="D384" i="31"/>
  <c r="D385" i="31"/>
  <c r="D386" i="31"/>
  <c r="D387" i="31"/>
  <c r="D388" i="31"/>
  <c r="D389" i="31"/>
  <c r="D390" i="31"/>
  <c r="D391" i="31"/>
  <c r="D392" i="31"/>
  <c r="D393" i="31"/>
  <c r="D394" i="31"/>
  <c r="D395" i="31"/>
  <c r="D396" i="31"/>
  <c r="D397" i="31"/>
  <c r="D398" i="31"/>
  <c r="D399" i="31"/>
  <c r="D400" i="31"/>
  <c r="D401" i="31"/>
  <c r="D402" i="31"/>
  <c r="D403" i="31"/>
  <c r="D404" i="31"/>
  <c r="D405" i="31"/>
  <c r="D406" i="31"/>
  <c r="D407" i="31"/>
  <c r="D408" i="31"/>
  <c r="D409" i="31"/>
  <c r="D410" i="31"/>
  <c r="D411" i="31"/>
  <c r="D412" i="31"/>
  <c r="D413" i="31"/>
  <c r="D414" i="31"/>
  <c r="D415" i="31"/>
  <c r="D416" i="31"/>
  <c r="D417" i="31"/>
  <c r="D418" i="31"/>
  <c r="D419" i="31"/>
  <c r="D420" i="31"/>
  <c r="D421" i="31"/>
  <c r="D422" i="31"/>
  <c r="D423" i="31"/>
  <c r="D424" i="31"/>
  <c r="D425" i="31"/>
  <c r="D426" i="31"/>
  <c r="D427" i="31"/>
  <c r="D428" i="31"/>
  <c r="D429" i="31"/>
  <c r="D430" i="31"/>
  <c r="D431" i="31"/>
  <c r="D432" i="31"/>
  <c r="D433" i="31"/>
  <c r="D434" i="31"/>
  <c r="D435" i="31"/>
  <c r="D436" i="31"/>
  <c r="D437" i="31"/>
  <c r="D438" i="31"/>
  <c r="D439" i="31"/>
  <c r="D440" i="31"/>
  <c r="D441" i="31"/>
  <c r="D442" i="31"/>
  <c r="D443" i="31"/>
  <c r="D444" i="31"/>
  <c r="D445" i="31"/>
  <c r="D446" i="31"/>
  <c r="D447" i="31"/>
  <c r="D448" i="31"/>
  <c r="D449" i="31"/>
  <c r="D450" i="31"/>
  <c r="D451" i="31"/>
  <c r="D452" i="31"/>
  <c r="D453" i="31"/>
  <c r="D454" i="31"/>
  <c r="D455" i="31"/>
  <c r="D456" i="31"/>
  <c r="D457" i="31"/>
  <c r="D458" i="31"/>
  <c r="D459" i="31"/>
  <c r="D460" i="31"/>
  <c r="D461" i="31"/>
  <c r="D462" i="31"/>
  <c r="D463" i="31"/>
  <c r="D464" i="31"/>
  <c r="D465" i="31"/>
  <c r="D466" i="31"/>
  <c r="D467" i="31"/>
  <c r="D468" i="31"/>
  <c r="D469" i="31"/>
  <c r="D470" i="31"/>
  <c r="D471" i="31"/>
  <c r="D472" i="31"/>
  <c r="D473" i="31"/>
  <c r="D474" i="31"/>
  <c r="D475" i="31"/>
  <c r="D476" i="31"/>
  <c r="D477" i="31"/>
  <c r="D478" i="31"/>
  <c r="D479" i="31"/>
  <c r="D480" i="31"/>
  <c r="D481" i="31"/>
  <c r="D482" i="31"/>
  <c r="D483" i="31"/>
  <c r="D484" i="31"/>
  <c r="D485" i="31"/>
  <c r="D486" i="31"/>
  <c r="D487" i="31"/>
  <c r="D488" i="31"/>
  <c r="D489" i="31"/>
  <c r="D490" i="31"/>
  <c r="D491" i="31"/>
  <c r="D492" i="31"/>
  <c r="D493" i="31"/>
  <c r="D494" i="31"/>
  <c r="D495" i="31"/>
  <c r="D496" i="31"/>
  <c r="D497" i="31"/>
  <c r="D498" i="31"/>
  <c r="D499" i="31"/>
  <c r="D500" i="31"/>
  <c r="D501" i="31"/>
  <c r="D502" i="31"/>
  <c r="D503" i="31"/>
  <c r="D504" i="31"/>
  <c r="D505" i="31"/>
  <c r="D7" i="31"/>
  <c r="L8" i="26"/>
  <c r="L7" i="26"/>
  <c r="L9" i="26"/>
  <c r="L10" i="26"/>
  <c r="L11" i="26"/>
  <c r="L12" i="26"/>
  <c r="L13" i="26"/>
  <c r="L14" i="26"/>
  <c r="L15" i="26"/>
  <c r="L16" i="26"/>
  <c r="L17" i="26"/>
  <c r="L18" i="26"/>
  <c r="L19" i="26"/>
  <c r="L20" i="26"/>
  <c r="L21" i="26"/>
  <c r="L22" i="26"/>
  <c r="L23" i="26"/>
  <c r="L24" i="26"/>
  <c r="L25" i="26"/>
  <c r="L26" i="26"/>
  <c r="L27" i="26"/>
  <c r="L28" i="26"/>
  <c r="L29" i="26"/>
  <c r="L30" i="26"/>
  <c r="L31" i="26"/>
  <c r="L32" i="26"/>
  <c r="L33" i="26"/>
  <c r="L34" i="26"/>
  <c r="L35" i="26"/>
  <c r="L36" i="26"/>
  <c r="L37" i="26"/>
  <c r="L38" i="26"/>
  <c r="L39" i="26"/>
  <c r="L40" i="26"/>
  <c r="L41" i="26"/>
  <c r="L42" i="26"/>
  <c r="L43" i="26"/>
  <c r="L44" i="26"/>
  <c r="L45" i="26"/>
  <c r="L46" i="26"/>
  <c r="L47" i="26"/>
  <c r="L48" i="26"/>
  <c r="L49" i="26"/>
  <c r="L50" i="26"/>
  <c r="L51" i="26"/>
  <c r="L52" i="26"/>
  <c r="L53" i="26"/>
  <c r="L54" i="26"/>
  <c r="L55" i="26"/>
  <c r="L56" i="26"/>
  <c r="L57" i="26"/>
  <c r="L58" i="26"/>
  <c r="L59" i="26"/>
  <c r="L60" i="26"/>
  <c r="L61" i="26"/>
  <c r="L62" i="26"/>
  <c r="L63" i="26"/>
  <c r="L64" i="26"/>
  <c r="L65" i="26"/>
  <c r="L66" i="26"/>
  <c r="L67" i="26"/>
  <c r="L68" i="26"/>
  <c r="L69" i="26"/>
  <c r="L70" i="26"/>
  <c r="L71" i="26"/>
  <c r="L72" i="26"/>
  <c r="L73" i="26"/>
  <c r="L74" i="26"/>
  <c r="L75" i="26"/>
  <c r="L76" i="26"/>
  <c r="L77" i="26"/>
  <c r="L78" i="26"/>
  <c r="L79" i="26"/>
  <c r="L80" i="26"/>
  <c r="L81" i="26"/>
  <c r="L82" i="26"/>
  <c r="L83" i="26"/>
  <c r="L84" i="26"/>
  <c r="L85" i="26"/>
  <c r="L86" i="26"/>
  <c r="L87" i="26"/>
  <c r="L88" i="26"/>
  <c r="L89" i="26"/>
  <c r="L90" i="26"/>
  <c r="L91" i="26"/>
  <c r="L92" i="26"/>
  <c r="L93" i="26"/>
  <c r="L94" i="26"/>
  <c r="L95" i="26"/>
  <c r="L96" i="26"/>
  <c r="L97" i="26"/>
  <c r="L98" i="26"/>
  <c r="L99" i="26"/>
  <c r="L100" i="26"/>
  <c r="L101" i="26"/>
  <c r="L102" i="26"/>
  <c r="L103" i="26"/>
  <c r="L104" i="26"/>
  <c r="L105" i="26"/>
  <c r="L106" i="26"/>
  <c r="L107" i="26"/>
  <c r="L108" i="26"/>
  <c r="L109" i="26"/>
  <c r="L110" i="26"/>
  <c r="L111" i="26"/>
  <c r="L112" i="26"/>
  <c r="L113" i="26"/>
  <c r="L114" i="26"/>
  <c r="L115" i="26"/>
  <c r="L116" i="26"/>
  <c r="L117" i="26"/>
  <c r="L118" i="26"/>
  <c r="L119" i="26"/>
  <c r="L120" i="26"/>
  <c r="L121" i="26"/>
  <c r="L122" i="26"/>
  <c r="L123" i="26"/>
  <c r="L124" i="26"/>
  <c r="L125" i="26"/>
  <c r="L126" i="26"/>
  <c r="L127" i="26"/>
  <c r="L128" i="26"/>
  <c r="L129" i="26"/>
  <c r="L130" i="26"/>
  <c r="L131" i="26"/>
  <c r="L132" i="26"/>
  <c r="L133" i="26"/>
  <c r="L134" i="26"/>
  <c r="L135" i="26"/>
  <c r="L136" i="26"/>
  <c r="L137" i="26"/>
  <c r="L138" i="26"/>
  <c r="L139" i="26"/>
  <c r="L140" i="26"/>
  <c r="L141" i="26"/>
  <c r="L142" i="26"/>
  <c r="L143" i="26"/>
  <c r="L144" i="26"/>
  <c r="L145" i="26"/>
  <c r="L146" i="26"/>
  <c r="L147" i="26"/>
  <c r="L148" i="26"/>
  <c r="L149" i="26"/>
  <c r="L150" i="26"/>
  <c r="L151" i="26"/>
  <c r="L152" i="26"/>
  <c r="L153" i="26"/>
  <c r="L154" i="26"/>
  <c r="L155" i="26"/>
  <c r="L156" i="26"/>
  <c r="L157" i="26"/>
  <c r="L158" i="26"/>
  <c r="L159" i="26"/>
  <c r="L160" i="26"/>
  <c r="L161" i="26"/>
  <c r="L162" i="26"/>
  <c r="L163" i="26"/>
  <c r="L164" i="26"/>
  <c r="L165" i="26"/>
  <c r="L166" i="26"/>
  <c r="L167" i="26"/>
  <c r="L168" i="26"/>
  <c r="L169" i="26"/>
  <c r="L170" i="26"/>
  <c r="L171" i="26"/>
  <c r="L172" i="26"/>
  <c r="L173" i="26"/>
  <c r="L174" i="26"/>
  <c r="L175" i="26"/>
  <c r="L176" i="26"/>
  <c r="L177" i="26"/>
  <c r="L178" i="26"/>
  <c r="L179" i="26"/>
  <c r="L180" i="26"/>
  <c r="L181" i="26"/>
  <c r="L182" i="26"/>
  <c r="L183" i="26"/>
  <c r="L184" i="26"/>
  <c r="L185" i="26"/>
  <c r="L186" i="26"/>
  <c r="L187" i="26"/>
  <c r="L188" i="26"/>
  <c r="L189" i="26"/>
  <c r="L190" i="26"/>
  <c r="L191" i="26"/>
  <c r="L192" i="26"/>
  <c r="L193" i="26"/>
  <c r="L194" i="26"/>
  <c r="L195" i="26"/>
  <c r="L196" i="26"/>
  <c r="L197" i="26"/>
  <c r="L198" i="26"/>
  <c r="L199" i="26"/>
  <c r="L200" i="26"/>
  <c r="L201" i="26"/>
  <c r="L202" i="26"/>
  <c r="L203" i="26"/>
  <c r="L204" i="26"/>
  <c r="L205" i="26"/>
  <c r="L206" i="26"/>
  <c r="L207" i="26"/>
  <c r="L208" i="26"/>
  <c r="L209" i="26"/>
  <c r="L210" i="26"/>
  <c r="L211" i="26"/>
  <c r="L212" i="26"/>
  <c r="L213" i="26"/>
  <c r="L214" i="26"/>
  <c r="L215" i="26"/>
  <c r="L216" i="26"/>
  <c r="L217" i="26"/>
  <c r="L218" i="26"/>
  <c r="L219" i="26"/>
  <c r="L220" i="26"/>
  <c r="L221" i="26"/>
  <c r="L222" i="26"/>
  <c r="L223" i="26"/>
  <c r="L224" i="26"/>
  <c r="L225" i="26"/>
  <c r="L226" i="26"/>
  <c r="L227" i="26"/>
  <c r="L228" i="26"/>
  <c r="L229" i="26"/>
  <c r="L230" i="26"/>
  <c r="L231" i="26"/>
  <c r="L232" i="26"/>
  <c r="L233" i="26"/>
  <c r="L234" i="26"/>
  <c r="L235" i="26"/>
  <c r="L236" i="26"/>
  <c r="L237" i="26"/>
  <c r="L238" i="26"/>
  <c r="L239" i="26"/>
  <c r="L240" i="26"/>
  <c r="L241" i="26"/>
  <c r="L242" i="26"/>
  <c r="L243" i="26"/>
  <c r="L244" i="26"/>
  <c r="L245" i="26"/>
  <c r="L246" i="26"/>
  <c r="L247" i="26"/>
  <c r="L248" i="26"/>
  <c r="L249" i="26"/>
  <c r="L250" i="26"/>
  <c r="L251" i="26"/>
  <c r="L252" i="26"/>
  <c r="L253" i="26"/>
  <c r="L254" i="26"/>
  <c r="L255" i="26"/>
  <c r="L256" i="26"/>
  <c r="L257" i="26"/>
  <c r="L258" i="26"/>
  <c r="L259" i="26"/>
  <c r="L260" i="26"/>
  <c r="L261" i="26"/>
  <c r="L262" i="26"/>
  <c r="L263" i="26"/>
  <c r="L264" i="26"/>
  <c r="L265" i="26"/>
  <c r="L266" i="26"/>
  <c r="L267" i="26"/>
  <c r="L268" i="26"/>
  <c r="L269" i="26"/>
  <c r="L270" i="26"/>
  <c r="L271" i="26"/>
  <c r="L272" i="26"/>
  <c r="L273" i="26"/>
  <c r="L274" i="26"/>
  <c r="L275" i="26"/>
  <c r="L276" i="26"/>
  <c r="L277" i="26"/>
  <c r="L278" i="26"/>
  <c r="L279" i="26"/>
  <c r="L280" i="26"/>
  <c r="L281" i="26"/>
  <c r="L282" i="26"/>
  <c r="L283" i="26"/>
  <c r="L284" i="26"/>
  <c r="L285" i="26"/>
  <c r="L286" i="26"/>
  <c r="L287" i="26"/>
  <c r="L288" i="26"/>
  <c r="L289" i="26"/>
  <c r="L290" i="26"/>
  <c r="L291" i="26"/>
  <c r="L292" i="26"/>
  <c r="L293" i="26"/>
  <c r="L294" i="26"/>
  <c r="L295" i="26"/>
  <c r="L296" i="26"/>
  <c r="L297" i="26"/>
  <c r="L298" i="26"/>
  <c r="L299" i="26"/>
  <c r="L300" i="26"/>
  <c r="L301" i="26"/>
  <c r="L302" i="26"/>
  <c r="L303" i="26"/>
  <c r="L304" i="26"/>
  <c r="L305" i="26"/>
  <c r="L306" i="26"/>
  <c r="L307" i="26"/>
  <c r="L308" i="26"/>
  <c r="L309" i="26"/>
  <c r="L310" i="26"/>
  <c r="L311" i="26"/>
  <c r="L312" i="26"/>
  <c r="L313" i="26"/>
  <c r="L314" i="26"/>
  <c r="L315" i="26"/>
  <c r="L316" i="26"/>
  <c r="L317" i="26"/>
  <c r="L318" i="26"/>
  <c r="L319" i="26"/>
  <c r="L320" i="26"/>
  <c r="L321" i="26"/>
  <c r="L322" i="26"/>
  <c r="L323" i="26"/>
  <c r="L324" i="26"/>
  <c r="L325" i="26"/>
  <c r="L326" i="26"/>
  <c r="L327" i="26"/>
  <c r="L328" i="26"/>
  <c r="L329" i="26"/>
  <c r="L330" i="26"/>
  <c r="L331" i="26"/>
  <c r="L332" i="26"/>
  <c r="L333" i="26"/>
  <c r="L334" i="26"/>
  <c r="L335" i="26"/>
  <c r="L336" i="26"/>
  <c r="L337" i="26"/>
  <c r="L338" i="26"/>
  <c r="L339" i="26"/>
  <c r="L340" i="26"/>
  <c r="L341" i="26"/>
  <c r="L342" i="26"/>
  <c r="L343" i="26"/>
  <c r="L344" i="26"/>
  <c r="L345" i="26"/>
  <c r="L346" i="26"/>
  <c r="L347" i="26"/>
  <c r="L348" i="26"/>
  <c r="L349" i="26"/>
  <c r="L350" i="26"/>
  <c r="L351" i="26"/>
  <c r="L352" i="26"/>
  <c r="L353" i="26"/>
  <c r="L354" i="26"/>
  <c r="L355" i="26"/>
  <c r="L356" i="26"/>
  <c r="L357" i="26"/>
  <c r="L358" i="26"/>
  <c r="L359" i="26"/>
  <c r="L360" i="26"/>
  <c r="L361" i="26"/>
  <c r="L362" i="26"/>
  <c r="L363" i="26"/>
  <c r="L364" i="26"/>
  <c r="L365" i="26"/>
  <c r="L366" i="26"/>
  <c r="L367" i="26"/>
  <c r="L368" i="26"/>
  <c r="L369" i="26"/>
  <c r="L370" i="26"/>
  <c r="L371" i="26"/>
  <c r="L372" i="26"/>
  <c r="L373" i="26"/>
  <c r="L374" i="26"/>
  <c r="L375" i="26"/>
  <c r="L376" i="26"/>
  <c r="L377" i="26"/>
  <c r="L378" i="26"/>
  <c r="L379" i="26"/>
  <c r="L380" i="26"/>
  <c r="L381" i="26"/>
  <c r="L382" i="26"/>
  <c r="L383" i="26"/>
  <c r="L384" i="26"/>
  <c r="L385" i="26"/>
  <c r="L386" i="26"/>
  <c r="L387" i="26"/>
  <c r="L388" i="26"/>
  <c r="L389" i="26"/>
  <c r="L390" i="26"/>
  <c r="L391" i="26"/>
  <c r="L392" i="26"/>
  <c r="L393" i="26"/>
  <c r="L394" i="26"/>
  <c r="L395" i="26"/>
  <c r="L396" i="26"/>
  <c r="L397" i="26"/>
  <c r="L398" i="26"/>
  <c r="L399" i="26"/>
  <c r="L400" i="26"/>
  <c r="L401" i="26"/>
  <c r="L402" i="26"/>
  <c r="L403" i="26"/>
  <c r="L404" i="26"/>
  <c r="L405" i="26"/>
  <c r="L406" i="26"/>
  <c r="L407" i="26"/>
  <c r="L408" i="26"/>
  <c r="L409" i="26"/>
  <c r="L410" i="26"/>
  <c r="L411" i="26"/>
  <c r="L412" i="26"/>
  <c r="L413" i="26"/>
  <c r="L414" i="26"/>
  <c r="L415" i="26"/>
  <c r="L416" i="26"/>
  <c r="L417" i="26"/>
  <c r="L418" i="26"/>
  <c r="L419" i="26"/>
  <c r="L420" i="26"/>
  <c r="L421" i="26"/>
  <c r="L422" i="26"/>
  <c r="L423" i="26"/>
  <c r="L424" i="26"/>
  <c r="L425" i="26"/>
  <c r="L426" i="26"/>
  <c r="L427" i="26"/>
  <c r="L428" i="26"/>
  <c r="L429" i="26"/>
  <c r="L430" i="26"/>
  <c r="L431" i="26"/>
  <c r="L432" i="26"/>
  <c r="L433" i="26"/>
  <c r="L434" i="26"/>
  <c r="L435" i="26"/>
  <c r="L436" i="26"/>
  <c r="L437" i="26"/>
  <c r="L438" i="26"/>
  <c r="L439" i="26"/>
  <c r="L440" i="26"/>
  <c r="L441" i="26"/>
  <c r="L442" i="26"/>
  <c r="L443" i="26"/>
  <c r="L444" i="26"/>
  <c r="L445" i="26"/>
  <c r="L446" i="26"/>
  <c r="L447" i="26"/>
  <c r="L448" i="26"/>
  <c r="L449" i="26"/>
  <c r="L450" i="26"/>
  <c r="L451" i="26"/>
  <c r="L452" i="26"/>
  <c r="L453" i="26"/>
  <c r="L454" i="26"/>
  <c r="L455" i="26"/>
  <c r="L456" i="26"/>
  <c r="L457" i="26"/>
  <c r="L458" i="26"/>
  <c r="L459" i="26"/>
  <c r="L460" i="26"/>
  <c r="L461" i="26"/>
  <c r="L462" i="26"/>
  <c r="L463" i="26"/>
  <c r="L464" i="26"/>
  <c r="L465" i="26"/>
  <c r="L466" i="26"/>
  <c r="L467" i="26"/>
  <c r="L468" i="26"/>
  <c r="L469" i="26"/>
  <c r="L470" i="26"/>
  <c r="L471" i="26"/>
  <c r="L472" i="26"/>
  <c r="L473" i="26"/>
  <c r="L474" i="26"/>
  <c r="L475" i="26"/>
  <c r="L476" i="26"/>
  <c r="L477" i="26"/>
  <c r="L478" i="26"/>
  <c r="L479" i="26"/>
  <c r="L480" i="26"/>
  <c r="L481" i="26"/>
  <c r="L482" i="26"/>
  <c r="L483" i="26"/>
  <c r="L484" i="26"/>
  <c r="L485" i="26"/>
  <c r="L486" i="26"/>
  <c r="L487" i="26"/>
  <c r="L488" i="26"/>
  <c r="L489" i="26"/>
  <c r="L490" i="26"/>
  <c r="L491" i="26"/>
  <c r="L492" i="26"/>
  <c r="L493" i="26"/>
  <c r="L494" i="26"/>
  <c r="L495" i="26"/>
  <c r="L496" i="26"/>
  <c r="L497" i="26"/>
  <c r="L498" i="26"/>
  <c r="L499" i="26"/>
  <c r="L500" i="26"/>
  <c r="L501" i="26"/>
  <c r="L502" i="26"/>
  <c r="L503" i="26"/>
  <c r="L504" i="26"/>
  <c r="L505" i="26"/>
  <c r="L506" i="26"/>
  <c r="M6" i="36"/>
  <c r="P24" i="36"/>
  <c r="P26" i="36"/>
  <c r="P28" i="36"/>
  <c r="P30" i="36"/>
  <c r="P32" i="36"/>
  <c r="P34" i="36"/>
  <c r="P36" i="36"/>
  <c r="P38" i="36"/>
  <c r="P40" i="36"/>
  <c r="P42" i="36"/>
  <c r="P44" i="36"/>
  <c r="P46" i="36"/>
  <c r="P48" i="36"/>
  <c r="P50" i="36"/>
  <c r="P52" i="36"/>
  <c r="P53" i="36"/>
  <c r="P54" i="36"/>
  <c r="P56" i="36"/>
  <c r="P57" i="36"/>
  <c r="P58" i="36"/>
  <c r="P59" i="36"/>
  <c r="P60" i="36"/>
  <c r="P62" i="36"/>
  <c r="P64" i="36"/>
  <c r="P65" i="36"/>
  <c r="P66" i="36"/>
  <c r="P68" i="36"/>
  <c r="P69" i="36"/>
  <c r="P70" i="36"/>
  <c r="P72" i="36"/>
  <c r="P73" i="36"/>
  <c r="P74" i="36"/>
  <c r="P75" i="36"/>
  <c r="P76" i="36"/>
  <c r="P78" i="36"/>
  <c r="P80" i="36"/>
  <c r="P81" i="36"/>
  <c r="P82" i="36"/>
  <c r="P84" i="36"/>
  <c r="P85" i="36"/>
  <c r="P86" i="36"/>
  <c r="P88" i="36"/>
  <c r="P89" i="36"/>
  <c r="P90" i="36"/>
  <c r="P91" i="36"/>
  <c r="P92" i="36"/>
  <c r="P93" i="36"/>
  <c r="P94" i="36"/>
  <c r="P96" i="36"/>
  <c r="P98" i="36"/>
  <c r="P100" i="36"/>
  <c r="P101" i="36"/>
  <c r="P102" i="36"/>
  <c r="P103" i="36"/>
  <c r="P104" i="36"/>
  <c r="P105" i="36"/>
  <c r="P106" i="36"/>
  <c r="P107" i="36"/>
  <c r="P108" i="36"/>
  <c r="P109" i="36"/>
  <c r="P110" i="36"/>
  <c r="P111" i="36"/>
  <c r="P112" i="36"/>
  <c r="P113" i="36"/>
  <c r="P114" i="36"/>
  <c r="P115" i="36"/>
  <c r="P116" i="36"/>
  <c r="P117" i="36"/>
  <c r="P118" i="36"/>
  <c r="P119" i="36"/>
  <c r="P120" i="36"/>
  <c r="P121" i="36"/>
  <c r="P122" i="36"/>
  <c r="P124" i="36"/>
  <c r="P126" i="36"/>
  <c r="P127" i="36"/>
  <c r="P128" i="36"/>
  <c r="P130" i="36"/>
  <c r="P131" i="36"/>
  <c r="P132" i="36"/>
  <c r="P134" i="36"/>
  <c r="P136" i="36"/>
  <c r="P137" i="36"/>
  <c r="P138" i="36"/>
  <c r="P140" i="36"/>
  <c r="P142" i="36"/>
  <c r="P143" i="36"/>
  <c r="P144" i="36"/>
  <c r="P146" i="36"/>
  <c r="P147" i="36"/>
  <c r="P148" i="36"/>
  <c r="P150" i="36"/>
  <c r="P152" i="36"/>
  <c r="P154" i="36"/>
  <c r="P156" i="36"/>
  <c r="P158" i="36"/>
  <c r="P159" i="36"/>
  <c r="P160" i="36"/>
  <c r="P161" i="36"/>
  <c r="P162" i="36"/>
  <c r="P163" i="36"/>
  <c r="P164" i="36"/>
  <c r="P165" i="36"/>
  <c r="P166" i="36"/>
  <c r="P167" i="36"/>
  <c r="P168" i="36"/>
  <c r="P169" i="36"/>
  <c r="P170" i="36"/>
  <c r="P171" i="36"/>
  <c r="P172" i="36"/>
  <c r="P173" i="36"/>
  <c r="P174" i="36"/>
  <c r="P175" i="36"/>
  <c r="P176" i="36"/>
  <c r="P177" i="36"/>
  <c r="P178" i="36"/>
  <c r="P179" i="36"/>
  <c r="P180" i="36"/>
  <c r="P181" i="36"/>
  <c r="P182" i="36"/>
  <c r="P183" i="36"/>
  <c r="P184" i="36"/>
  <c r="P185" i="36"/>
  <c r="P186" i="36"/>
  <c r="P187" i="36"/>
  <c r="P188" i="36"/>
  <c r="P189" i="36"/>
  <c r="P190" i="36"/>
  <c r="P191" i="36"/>
  <c r="P192" i="36"/>
  <c r="P193" i="36"/>
  <c r="P194" i="36"/>
  <c r="P195" i="36"/>
  <c r="P196" i="36"/>
  <c r="P197" i="36"/>
  <c r="P198" i="36"/>
  <c r="P199" i="36"/>
  <c r="P200" i="36"/>
  <c r="P201" i="36"/>
  <c r="P202" i="36"/>
  <c r="P203" i="36"/>
  <c r="P204" i="36"/>
  <c r="P205" i="36"/>
  <c r="P206" i="36"/>
  <c r="P207" i="36"/>
  <c r="P208" i="36"/>
  <c r="P209" i="36"/>
  <c r="P210" i="36"/>
  <c r="P211" i="36"/>
  <c r="P212" i="36"/>
  <c r="P213" i="36"/>
  <c r="P214" i="36"/>
  <c r="P215" i="36"/>
  <c r="P216" i="36"/>
  <c r="P217" i="36"/>
  <c r="P218" i="36"/>
  <c r="P219" i="36"/>
  <c r="P220" i="36"/>
  <c r="P221" i="36"/>
  <c r="P222" i="36"/>
  <c r="P223" i="36"/>
  <c r="P224" i="36"/>
  <c r="P225" i="36"/>
  <c r="P226" i="36"/>
  <c r="P227" i="36"/>
  <c r="P228" i="36"/>
  <c r="P229" i="36"/>
  <c r="P230" i="36"/>
  <c r="P231" i="36"/>
  <c r="P232" i="36"/>
  <c r="P233" i="36"/>
  <c r="P234" i="36"/>
  <c r="P235" i="36"/>
  <c r="P237" i="36"/>
  <c r="P238" i="36"/>
  <c r="P239" i="36"/>
  <c r="P240" i="36"/>
  <c r="P241" i="36"/>
  <c r="P242" i="36"/>
  <c r="P243" i="36"/>
  <c r="P244" i="36"/>
  <c r="P245" i="36"/>
  <c r="P246" i="36"/>
  <c r="P247" i="36"/>
  <c r="P248" i="36"/>
  <c r="P249" i="36"/>
  <c r="P250" i="36"/>
  <c r="P251" i="36"/>
  <c r="P252" i="36"/>
  <c r="P253" i="36"/>
  <c r="P254" i="36"/>
  <c r="P255" i="36"/>
  <c r="P256" i="36"/>
  <c r="P257" i="36"/>
  <c r="P258" i="36"/>
  <c r="P259" i="36"/>
  <c r="P260" i="36"/>
  <c r="P261" i="36"/>
  <c r="P262" i="36"/>
  <c r="P263" i="36"/>
  <c r="P264" i="36"/>
  <c r="P265" i="36"/>
  <c r="P266" i="36"/>
  <c r="P267" i="36"/>
  <c r="P268" i="36"/>
  <c r="P269" i="36"/>
  <c r="P270" i="36"/>
  <c r="P271" i="36"/>
  <c r="P272" i="36"/>
  <c r="P273" i="36"/>
  <c r="P274" i="36"/>
  <c r="P275" i="36"/>
  <c r="P276" i="36"/>
  <c r="P277" i="36"/>
  <c r="P278" i="36"/>
  <c r="P279" i="36"/>
  <c r="P280" i="36"/>
  <c r="P281" i="36"/>
  <c r="P282" i="36"/>
  <c r="P283" i="36"/>
  <c r="P284" i="36"/>
  <c r="P285" i="36"/>
  <c r="P286" i="36"/>
  <c r="P287" i="36"/>
  <c r="P288" i="36"/>
  <c r="P289" i="36"/>
  <c r="P291" i="36"/>
  <c r="P292" i="36"/>
  <c r="P293" i="36"/>
  <c r="P295" i="36"/>
  <c r="P296" i="36"/>
  <c r="P297" i="36"/>
  <c r="P299" i="36"/>
  <c r="P301" i="36"/>
  <c r="P302" i="36"/>
  <c r="P303" i="36"/>
  <c r="P304" i="36"/>
  <c r="P305" i="36"/>
  <c r="P307" i="36"/>
  <c r="P308" i="36"/>
  <c r="P309" i="36"/>
  <c r="P310" i="36"/>
  <c r="P311" i="36"/>
  <c r="P312" i="36"/>
  <c r="P313" i="36"/>
  <c r="P314" i="36"/>
  <c r="P315" i="36"/>
  <c r="P316" i="36"/>
  <c r="P317" i="36"/>
  <c r="P318" i="36"/>
  <c r="P319" i="36"/>
  <c r="P320" i="36"/>
  <c r="P321" i="36"/>
  <c r="P322" i="36"/>
  <c r="P323" i="36"/>
  <c r="P324" i="36"/>
  <c r="P325" i="36"/>
  <c r="P326" i="36"/>
  <c r="P327" i="36"/>
  <c r="P328" i="36"/>
  <c r="P329" i="36"/>
  <c r="P330" i="36"/>
  <c r="P331" i="36"/>
  <c r="P332" i="36"/>
  <c r="P333" i="36"/>
  <c r="P334" i="36"/>
  <c r="P335" i="36"/>
  <c r="P336" i="36"/>
  <c r="P337" i="36"/>
  <c r="P338" i="36"/>
  <c r="P339" i="36"/>
  <c r="P340" i="36"/>
  <c r="P341" i="36"/>
  <c r="P342" i="36"/>
  <c r="P343" i="36"/>
  <c r="P344" i="36"/>
  <c r="P345" i="36"/>
  <c r="P346" i="36"/>
  <c r="P347" i="36"/>
  <c r="P348" i="36"/>
  <c r="P349" i="36"/>
  <c r="P350" i="36"/>
  <c r="P351" i="36"/>
  <c r="P352" i="36"/>
  <c r="P353" i="36"/>
  <c r="P354" i="36"/>
  <c r="P355" i="36"/>
  <c r="P356" i="36"/>
  <c r="P357" i="36"/>
  <c r="P358" i="36"/>
  <c r="P359" i="36"/>
  <c r="P360" i="36"/>
  <c r="P361" i="36"/>
  <c r="P362" i="36"/>
  <c r="P363" i="36"/>
  <c r="P364" i="36"/>
  <c r="P365" i="36"/>
  <c r="P366" i="36"/>
  <c r="P367" i="36"/>
  <c r="P368" i="36"/>
  <c r="P369" i="36"/>
  <c r="P370" i="36"/>
  <c r="P371" i="36"/>
  <c r="P372" i="36"/>
  <c r="P373" i="36"/>
  <c r="P374" i="36"/>
  <c r="P375" i="36"/>
  <c r="P376" i="36"/>
  <c r="P377" i="36"/>
  <c r="P378" i="36"/>
  <c r="P379" i="36"/>
  <c r="P380" i="36"/>
  <c r="P381" i="36"/>
  <c r="P382" i="36"/>
  <c r="P383" i="36"/>
  <c r="P384" i="36"/>
  <c r="P385" i="36"/>
  <c r="P386" i="36"/>
  <c r="P387" i="36"/>
  <c r="P388" i="36"/>
  <c r="P389" i="36"/>
  <c r="P390" i="36"/>
  <c r="P391" i="36"/>
  <c r="P392" i="36"/>
  <c r="P393" i="36"/>
  <c r="P394" i="36"/>
  <c r="P395" i="36"/>
  <c r="P396" i="36"/>
  <c r="P397" i="36"/>
  <c r="P398" i="36"/>
  <c r="P399" i="36"/>
  <c r="P400" i="36"/>
  <c r="P401" i="36"/>
  <c r="P402" i="36"/>
  <c r="P403" i="36"/>
  <c r="P404" i="36"/>
  <c r="P405" i="36"/>
  <c r="P406" i="36"/>
  <c r="P407" i="36"/>
  <c r="P408" i="36"/>
  <c r="P409" i="36"/>
  <c r="P410" i="36"/>
  <c r="P411" i="36"/>
  <c r="P412" i="36"/>
  <c r="P413" i="36"/>
  <c r="P414" i="36"/>
  <c r="P415" i="36"/>
  <c r="P416" i="36"/>
  <c r="P417" i="36"/>
  <c r="P418" i="36"/>
  <c r="P419" i="36"/>
  <c r="P420" i="36"/>
  <c r="P421" i="36"/>
  <c r="P422" i="36"/>
  <c r="P423" i="36"/>
  <c r="P424" i="36"/>
  <c r="P425" i="36"/>
  <c r="P426" i="36"/>
  <c r="P427" i="36"/>
  <c r="P428" i="36"/>
  <c r="P429" i="36"/>
  <c r="P430" i="36"/>
  <c r="P431" i="36"/>
  <c r="P432" i="36"/>
  <c r="P433" i="36"/>
  <c r="P434" i="36"/>
  <c r="P435" i="36"/>
  <c r="P436" i="36"/>
  <c r="P437" i="36"/>
  <c r="P438" i="36"/>
  <c r="P439" i="36"/>
  <c r="P440" i="36"/>
  <c r="P442" i="36"/>
  <c r="P444" i="36"/>
  <c r="P446" i="36"/>
  <c r="P448" i="36"/>
  <c r="P450" i="36"/>
  <c r="P452" i="36"/>
  <c r="P454" i="36"/>
  <c r="P456" i="36"/>
  <c r="P457" i="36"/>
  <c r="P458" i="36"/>
  <c r="P459" i="36"/>
  <c r="P460" i="36"/>
  <c r="P461" i="36"/>
  <c r="P462" i="36"/>
  <c r="P464" i="36"/>
  <c r="P465" i="36"/>
  <c r="P466" i="36"/>
  <c r="P467" i="36"/>
  <c r="P468" i="36"/>
  <c r="P469" i="36"/>
  <c r="P470" i="36"/>
  <c r="P471" i="36"/>
  <c r="P472" i="36"/>
  <c r="P473" i="36"/>
  <c r="P474" i="36"/>
  <c r="P475" i="36"/>
  <c r="P476" i="36"/>
  <c r="P477" i="36"/>
  <c r="P478" i="36"/>
  <c r="P479" i="36"/>
  <c r="P480" i="36"/>
  <c r="P481" i="36"/>
  <c r="P482" i="36"/>
  <c r="P483" i="36"/>
  <c r="P484" i="36"/>
  <c r="P485" i="36"/>
  <c r="P486" i="36"/>
  <c r="P487" i="36"/>
  <c r="P488" i="36"/>
  <c r="P489" i="36"/>
  <c r="P490" i="36"/>
  <c r="P491" i="36"/>
  <c r="P492" i="36"/>
  <c r="P493" i="36"/>
  <c r="P494" i="36"/>
  <c r="P495" i="36"/>
  <c r="P496" i="36"/>
  <c r="P497" i="36"/>
  <c r="P498" i="36"/>
  <c r="P499" i="36"/>
  <c r="P500" i="36"/>
  <c r="P501" i="36"/>
  <c r="P502" i="36"/>
  <c r="P503" i="36"/>
  <c r="P504" i="36"/>
  <c r="P505" i="36"/>
  <c r="P506" i="36"/>
  <c r="M507" i="36"/>
  <c r="I507" i="35"/>
  <c r="L6" i="26" l="1"/>
  <c r="G18" i="20"/>
  <c r="G19" i="20" s="1"/>
  <c r="G17" i="20" s="1"/>
  <c r="L507" i="26"/>
  <c r="P5" i="28"/>
  <c r="P27" i="36"/>
  <c r="P290" i="36"/>
  <c r="P97" i="36"/>
  <c r="P63" i="36"/>
  <c r="P31" i="36"/>
  <c r="P95" i="36"/>
  <c r="P37" i="36"/>
  <c r="P67" i="36"/>
  <c r="P61" i="36"/>
  <c r="P47" i="36"/>
  <c r="P35" i="36"/>
  <c r="P236" i="36"/>
  <c r="P155" i="36"/>
  <c r="P153" i="36"/>
  <c r="P455" i="36"/>
  <c r="P141" i="36"/>
  <c r="P51" i="36"/>
  <c r="P294" i="36"/>
  <c r="P41" i="36"/>
  <c r="P79" i="36"/>
  <c r="P463" i="36"/>
  <c r="P139" i="36"/>
  <c r="P129" i="36"/>
  <c r="P145" i="36"/>
  <c r="P135" i="36"/>
  <c r="P125" i="36"/>
  <c r="P87" i="36"/>
  <c r="P77" i="36"/>
  <c r="P45" i="36"/>
  <c r="P25" i="36"/>
  <c r="P300" i="36"/>
  <c r="P298" i="36"/>
  <c r="P151" i="36"/>
  <c r="P133" i="36"/>
  <c r="P123" i="36"/>
  <c r="P39" i="36"/>
  <c r="P29" i="36"/>
  <c r="P71" i="36"/>
  <c r="P55" i="36"/>
  <c r="P49" i="36"/>
  <c r="P33" i="36"/>
  <c r="P157" i="36"/>
  <c r="P149" i="36"/>
  <c r="P99" i="36"/>
  <c r="P83" i="36"/>
  <c r="P43" i="36"/>
  <c r="P451" i="36"/>
  <c r="P447" i="36"/>
  <c r="P443" i="36"/>
  <c r="P306" i="36"/>
  <c r="P453" i="36"/>
  <c r="P449" i="36"/>
  <c r="P445" i="36"/>
  <c r="P441" i="36"/>
  <c r="H33" i="21" l="1"/>
  <c r="D19" i="20"/>
  <c r="C55" i="21" l="1"/>
  <c r="U9" i="36"/>
  <c r="U8" i="36"/>
  <c r="Q6" i="36"/>
  <c r="Q507" i="36"/>
  <c r="J6" i="2" l="1"/>
  <c r="F506" i="33"/>
  <c r="E506" i="33"/>
  <c r="D506" i="33"/>
  <c r="C506" i="33"/>
  <c r="B506" i="33"/>
  <c r="F505" i="33"/>
  <c r="E505" i="33"/>
  <c r="D505" i="33"/>
  <c r="C505" i="33"/>
  <c r="B505" i="33"/>
  <c r="F504" i="33"/>
  <c r="E504" i="33"/>
  <c r="D504" i="33"/>
  <c r="C504" i="33"/>
  <c r="B504" i="33"/>
  <c r="F503" i="33"/>
  <c r="E503" i="33"/>
  <c r="D503" i="33"/>
  <c r="C503" i="33"/>
  <c r="B503" i="33"/>
  <c r="F502" i="33"/>
  <c r="E502" i="33"/>
  <c r="D502" i="33"/>
  <c r="C502" i="33"/>
  <c r="B502" i="33"/>
  <c r="F501" i="33"/>
  <c r="E501" i="33"/>
  <c r="D501" i="33"/>
  <c r="C501" i="33"/>
  <c r="B501" i="33"/>
  <c r="F500" i="33"/>
  <c r="E500" i="33"/>
  <c r="D500" i="33"/>
  <c r="C500" i="33"/>
  <c r="B500" i="33"/>
  <c r="F499" i="33"/>
  <c r="E499" i="33"/>
  <c r="D499" i="33"/>
  <c r="C499" i="33"/>
  <c r="B499" i="33"/>
  <c r="F498" i="33"/>
  <c r="E498" i="33"/>
  <c r="D498" i="33"/>
  <c r="C498" i="33"/>
  <c r="B498" i="33"/>
  <c r="F497" i="33"/>
  <c r="E497" i="33"/>
  <c r="D497" i="33"/>
  <c r="C497" i="33"/>
  <c r="B497" i="33"/>
  <c r="F496" i="33"/>
  <c r="E496" i="33"/>
  <c r="D496" i="33"/>
  <c r="C496" i="33"/>
  <c r="B496" i="33"/>
  <c r="F495" i="33"/>
  <c r="E495" i="33"/>
  <c r="D495" i="33"/>
  <c r="C495" i="33"/>
  <c r="B495" i="33"/>
  <c r="F494" i="33"/>
  <c r="E494" i="33"/>
  <c r="D494" i="33"/>
  <c r="C494" i="33"/>
  <c r="B494" i="33"/>
  <c r="F493" i="33"/>
  <c r="E493" i="33"/>
  <c r="D493" i="33"/>
  <c r="C493" i="33"/>
  <c r="B493" i="33"/>
  <c r="F492" i="33"/>
  <c r="E492" i="33"/>
  <c r="D492" i="33"/>
  <c r="C492" i="33"/>
  <c r="B492" i="33"/>
  <c r="F491" i="33"/>
  <c r="E491" i="33"/>
  <c r="D491" i="33"/>
  <c r="C491" i="33"/>
  <c r="B491" i="33"/>
  <c r="F490" i="33"/>
  <c r="E490" i="33"/>
  <c r="D490" i="33"/>
  <c r="C490" i="33"/>
  <c r="B490" i="33"/>
  <c r="F489" i="33"/>
  <c r="E489" i="33"/>
  <c r="D489" i="33"/>
  <c r="C489" i="33"/>
  <c r="B489" i="33"/>
  <c r="F488" i="33"/>
  <c r="E488" i="33"/>
  <c r="D488" i="33"/>
  <c r="C488" i="33"/>
  <c r="B488" i="33"/>
  <c r="F487" i="33"/>
  <c r="E487" i="33"/>
  <c r="D487" i="33"/>
  <c r="C487" i="33"/>
  <c r="B487" i="33"/>
  <c r="F486" i="33"/>
  <c r="E486" i="33"/>
  <c r="D486" i="33"/>
  <c r="C486" i="33"/>
  <c r="B486" i="33"/>
  <c r="F485" i="33"/>
  <c r="E485" i="33"/>
  <c r="D485" i="33"/>
  <c r="C485" i="33"/>
  <c r="B485" i="33"/>
  <c r="F484" i="33"/>
  <c r="E484" i="33"/>
  <c r="D484" i="33"/>
  <c r="C484" i="33"/>
  <c r="B484" i="33"/>
  <c r="F483" i="33"/>
  <c r="E483" i="33"/>
  <c r="D483" i="33"/>
  <c r="C483" i="33"/>
  <c r="B483" i="33"/>
  <c r="F482" i="33"/>
  <c r="E482" i="33"/>
  <c r="D482" i="33"/>
  <c r="C482" i="33"/>
  <c r="B482" i="33"/>
  <c r="F481" i="33"/>
  <c r="E481" i="33"/>
  <c r="D481" i="33"/>
  <c r="C481" i="33"/>
  <c r="B481" i="33"/>
  <c r="F480" i="33"/>
  <c r="E480" i="33"/>
  <c r="D480" i="33"/>
  <c r="C480" i="33"/>
  <c r="B480" i="33"/>
  <c r="F479" i="33"/>
  <c r="E479" i="33"/>
  <c r="D479" i="33"/>
  <c r="C479" i="33"/>
  <c r="B479" i="33"/>
  <c r="F478" i="33"/>
  <c r="E478" i="33"/>
  <c r="D478" i="33"/>
  <c r="C478" i="33"/>
  <c r="B478" i="33"/>
  <c r="F477" i="33"/>
  <c r="E477" i="33"/>
  <c r="D477" i="33"/>
  <c r="C477" i="33"/>
  <c r="B477" i="33"/>
  <c r="F476" i="33"/>
  <c r="E476" i="33"/>
  <c r="D476" i="33"/>
  <c r="C476" i="33"/>
  <c r="B476" i="33"/>
  <c r="F475" i="33"/>
  <c r="E475" i="33"/>
  <c r="D475" i="33"/>
  <c r="C475" i="33"/>
  <c r="B475" i="33"/>
  <c r="F474" i="33"/>
  <c r="E474" i="33"/>
  <c r="D474" i="33"/>
  <c r="C474" i="33"/>
  <c r="B474" i="33"/>
  <c r="F473" i="33"/>
  <c r="E473" i="33"/>
  <c r="D473" i="33"/>
  <c r="C473" i="33"/>
  <c r="B473" i="33"/>
  <c r="F472" i="33"/>
  <c r="E472" i="33"/>
  <c r="D472" i="33"/>
  <c r="C472" i="33"/>
  <c r="B472" i="33"/>
  <c r="F471" i="33"/>
  <c r="E471" i="33"/>
  <c r="D471" i="33"/>
  <c r="C471" i="33"/>
  <c r="B471" i="33"/>
  <c r="F470" i="33"/>
  <c r="E470" i="33"/>
  <c r="D470" i="33"/>
  <c r="C470" i="33"/>
  <c r="B470" i="33"/>
  <c r="F469" i="33"/>
  <c r="E469" i="33"/>
  <c r="D469" i="33"/>
  <c r="C469" i="33"/>
  <c r="B469" i="33"/>
  <c r="F468" i="33"/>
  <c r="E468" i="33"/>
  <c r="D468" i="33"/>
  <c r="C468" i="33"/>
  <c r="B468" i="33"/>
  <c r="F467" i="33"/>
  <c r="E467" i="33"/>
  <c r="D467" i="33"/>
  <c r="C467" i="33"/>
  <c r="B467" i="33"/>
  <c r="F466" i="33"/>
  <c r="E466" i="33"/>
  <c r="D466" i="33"/>
  <c r="C466" i="33"/>
  <c r="B466" i="33"/>
  <c r="F465" i="33"/>
  <c r="E465" i="33"/>
  <c r="D465" i="33"/>
  <c r="C465" i="33"/>
  <c r="B465" i="33"/>
  <c r="F464" i="33"/>
  <c r="E464" i="33"/>
  <c r="D464" i="33"/>
  <c r="C464" i="33"/>
  <c r="B464" i="33"/>
  <c r="F463" i="33"/>
  <c r="E463" i="33"/>
  <c r="D463" i="33"/>
  <c r="C463" i="33"/>
  <c r="B463" i="33"/>
  <c r="F462" i="33"/>
  <c r="E462" i="33"/>
  <c r="D462" i="33"/>
  <c r="C462" i="33"/>
  <c r="B462" i="33"/>
  <c r="F461" i="33"/>
  <c r="E461" i="33"/>
  <c r="D461" i="33"/>
  <c r="C461" i="33"/>
  <c r="B461" i="33"/>
  <c r="F460" i="33"/>
  <c r="E460" i="33"/>
  <c r="D460" i="33"/>
  <c r="C460" i="33"/>
  <c r="B460" i="33"/>
  <c r="F459" i="33"/>
  <c r="E459" i="33"/>
  <c r="D459" i="33"/>
  <c r="C459" i="33"/>
  <c r="B459" i="33"/>
  <c r="F458" i="33"/>
  <c r="E458" i="33"/>
  <c r="D458" i="33"/>
  <c r="C458" i="33"/>
  <c r="B458" i="33"/>
  <c r="F457" i="33"/>
  <c r="E457" i="33"/>
  <c r="D457" i="33"/>
  <c r="C457" i="33"/>
  <c r="B457" i="33"/>
  <c r="F456" i="33"/>
  <c r="E456" i="33"/>
  <c r="D456" i="33"/>
  <c r="C456" i="33"/>
  <c r="B456" i="33"/>
  <c r="F455" i="33"/>
  <c r="E455" i="33"/>
  <c r="D455" i="33"/>
  <c r="C455" i="33"/>
  <c r="B455" i="33"/>
  <c r="F454" i="33"/>
  <c r="E454" i="33"/>
  <c r="D454" i="33"/>
  <c r="C454" i="33"/>
  <c r="B454" i="33"/>
  <c r="F453" i="33"/>
  <c r="E453" i="33"/>
  <c r="D453" i="33"/>
  <c r="C453" i="33"/>
  <c r="B453" i="33"/>
  <c r="F452" i="33"/>
  <c r="E452" i="33"/>
  <c r="D452" i="33"/>
  <c r="C452" i="33"/>
  <c r="B452" i="33"/>
  <c r="F451" i="33"/>
  <c r="E451" i="33"/>
  <c r="D451" i="33"/>
  <c r="C451" i="33"/>
  <c r="B451" i="33"/>
  <c r="F450" i="33"/>
  <c r="E450" i="33"/>
  <c r="D450" i="33"/>
  <c r="C450" i="33"/>
  <c r="B450" i="33"/>
  <c r="F449" i="33"/>
  <c r="E449" i="33"/>
  <c r="D449" i="33"/>
  <c r="C449" i="33"/>
  <c r="B449" i="33"/>
  <c r="F448" i="33"/>
  <c r="E448" i="33"/>
  <c r="D448" i="33"/>
  <c r="C448" i="33"/>
  <c r="B448" i="33"/>
  <c r="F447" i="33"/>
  <c r="E447" i="33"/>
  <c r="D447" i="33"/>
  <c r="C447" i="33"/>
  <c r="B447" i="33"/>
  <c r="F446" i="33"/>
  <c r="E446" i="33"/>
  <c r="D446" i="33"/>
  <c r="C446" i="33"/>
  <c r="B446" i="33"/>
  <c r="F445" i="33"/>
  <c r="E445" i="33"/>
  <c r="D445" i="33"/>
  <c r="C445" i="33"/>
  <c r="B445" i="33"/>
  <c r="F444" i="33"/>
  <c r="E444" i="33"/>
  <c r="D444" i="33"/>
  <c r="C444" i="33"/>
  <c r="B444" i="33"/>
  <c r="F443" i="33"/>
  <c r="E443" i="33"/>
  <c r="D443" i="33"/>
  <c r="C443" i="33"/>
  <c r="B443" i="33"/>
  <c r="F442" i="33"/>
  <c r="E442" i="33"/>
  <c r="D442" i="33"/>
  <c r="C442" i="33"/>
  <c r="B442" i="33"/>
  <c r="F441" i="33"/>
  <c r="E441" i="33"/>
  <c r="D441" i="33"/>
  <c r="C441" i="33"/>
  <c r="B441" i="33"/>
  <c r="F440" i="33"/>
  <c r="E440" i="33"/>
  <c r="D440" i="33"/>
  <c r="C440" i="33"/>
  <c r="B440" i="33"/>
  <c r="F439" i="33"/>
  <c r="E439" i="33"/>
  <c r="D439" i="33"/>
  <c r="C439" i="33"/>
  <c r="B439" i="33"/>
  <c r="F438" i="33"/>
  <c r="E438" i="33"/>
  <c r="D438" i="33"/>
  <c r="C438" i="33"/>
  <c r="B438" i="33"/>
  <c r="F437" i="33"/>
  <c r="E437" i="33"/>
  <c r="D437" i="33"/>
  <c r="C437" i="33"/>
  <c r="B437" i="33"/>
  <c r="F436" i="33"/>
  <c r="E436" i="33"/>
  <c r="D436" i="33"/>
  <c r="C436" i="33"/>
  <c r="B436" i="33"/>
  <c r="F435" i="33"/>
  <c r="E435" i="33"/>
  <c r="D435" i="33"/>
  <c r="C435" i="33"/>
  <c r="B435" i="33"/>
  <c r="F434" i="33"/>
  <c r="E434" i="33"/>
  <c r="D434" i="33"/>
  <c r="C434" i="33"/>
  <c r="B434" i="33"/>
  <c r="F433" i="33"/>
  <c r="E433" i="33"/>
  <c r="D433" i="33"/>
  <c r="C433" i="33"/>
  <c r="B433" i="33"/>
  <c r="F432" i="33"/>
  <c r="E432" i="33"/>
  <c r="D432" i="33"/>
  <c r="C432" i="33"/>
  <c r="B432" i="33"/>
  <c r="F431" i="33"/>
  <c r="E431" i="33"/>
  <c r="D431" i="33"/>
  <c r="C431" i="33"/>
  <c r="B431" i="33"/>
  <c r="F430" i="33"/>
  <c r="E430" i="33"/>
  <c r="D430" i="33"/>
  <c r="C430" i="33"/>
  <c r="B430" i="33"/>
  <c r="F429" i="33"/>
  <c r="E429" i="33"/>
  <c r="D429" i="33"/>
  <c r="C429" i="33"/>
  <c r="B429" i="33"/>
  <c r="F428" i="33"/>
  <c r="E428" i="33"/>
  <c r="D428" i="33"/>
  <c r="C428" i="33"/>
  <c r="B428" i="33"/>
  <c r="F427" i="33"/>
  <c r="E427" i="33"/>
  <c r="D427" i="33"/>
  <c r="C427" i="33"/>
  <c r="B427" i="33"/>
  <c r="F426" i="33"/>
  <c r="E426" i="33"/>
  <c r="D426" i="33"/>
  <c r="C426" i="33"/>
  <c r="B426" i="33"/>
  <c r="F425" i="33"/>
  <c r="E425" i="33"/>
  <c r="D425" i="33"/>
  <c r="C425" i="33"/>
  <c r="B425" i="33"/>
  <c r="F424" i="33"/>
  <c r="E424" i="33"/>
  <c r="D424" i="33"/>
  <c r="C424" i="33"/>
  <c r="B424" i="33"/>
  <c r="F423" i="33"/>
  <c r="E423" i="33"/>
  <c r="D423" i="33"/>
  <c r="C423" i="33"/>
  <c r="B423" i="33"/>
  <c r="F422" i="33"/>
  <c r="E422" i="33"/>
  <c r="D422" i="33"/>
  <c r="C422" i="33"/>
  <c r="B422" i="33"/>
  <c r="F421" i="33"/>
  <c r="E421" i="33"/>
  <c r="D421" i="33"/>
  <c r="C421" i="33"/>
  <c r="B421" i="33"/>
  <c r="F420" i="33"/>
  <c r="E420" i="33"/>
  <c r="D420" i="33"/>
  <c r="C420" i="33"/>
  <c r="B420" i="33"/>
  <c r="F419" i="33"/>
  <c r="E419" i="33"/>
  <c r="D419" i="33"/>
  <c r="C419" i="33"/>
  <c r="B419" i="33"/>
  <c r="F418" i="33"/>
  <c r="E418" i="33"/>
  <c r="D418" i="33"/>
  <c r="C418" i="33"/>
  <c r="B418" i="33"/>
  <c r="F417" i="33"/>
  <c r="E417" i="33"/>
  <c r="D417" i="33"/>
  <c r="C417" i="33"/>
  <c r="B417" i="33"/>
  <c r="F416" i="33"/>
  <c r="E416" i="33"/>
  <c r="D416" i="33"/>
  <c r="C416" i="33"/>
  <c r="B416" i="33"/>
  <c r="F415" i="33"/>
  <c r="E415" i="33"/>
  <c r="D415" i="33"/>
  <c r="C415" i="33"/>
  <c r="B415" i="33"/>
  <c r="F414" i="33"/>
  <c r="E414" i="33"/>
  <c r="D414" i="33"/>
  <c r="C414" i="33"/>
  <c r="B414" i="33"/>
  <c r="F413" i="33"/>
  <c r="E413" i="33"/>
  <c r="D413" i="33"/>
  <c r="C413" i="33"/>
  <c r="B413" i="33"/>
  <c r="F412" i="33"/>
  <c r="E412" i="33"/>
  <c r="D412" i="33"/>
  <c r="C412" i="33"/>
  <c r="B412" i="33"/>
  <c r="F411" i="33"/>
  <c r="E411" i="33"/>
  <c r="D411" i="33"/>
  <c r="C411" i="33"/>
  <c r="B411" i="33"/>
  <c r="F410" i="33"/>
  <c r="E410" i="33"/>
  <c r="D410" i="33"/>
  <c r="C410" i="33"/>
  <c r="B410" i="33"/>
  <c r="F409" i="33"/>
  <c r="E409" i="33"/>
  <c r="D409" i="33"/>
  <c r="C409" i="33"/>
  <c r="B409" i="33"/>
  <c r="F408" i="33"/>
  <c r="E408" i="33"/>
  <c r="D408" i="33"/>
  <c r="C408" i="33"/>
  <c r="B408" i="33"/>
  <c r="F407" i="33"/>
  <c r="E407" i="33"/>
  <c r="D407" i="33"/>
  <c r="C407" i="33"/>
  <c r="B407" i="33"/>
  <c r="F406" i="33"/>
  <c r="E406" i="33"/>
  <c r="D406" i="33"/>
  <c r="C406" i="33"/>
  <c r="B406" i="33"/>
  <c r="F405" i="33"/>
  <c r="E405" i="33"/>
  <c r="D405" i="33"/>
  <c r="C405" i="33"/>
  <c r="B405" i="33"/>
  <c r="F404" i="33"/>
  <c r="E404" i="33"/>
  <c r="D404" i="33"/>
  <c r="C404" i="33"/>
  <c r="B404" i="33"/>
  <c r="F403" i="33"/>
  <c r="E403" i="33"/>
  <c r="D403" i="33"/>
  <c r="C403" i="33"/>
  <c r="B403" i="33"/>
  <c r="F402" i="33"/>
  <c r="E402" i="33"/>
  <c r="D402" i="33"/>
  <c r="C402" i="33"/>
  <c r="B402" i="33"/>
  <c r="F401" i="33"/>
  <c r="E401" i="33"/>
  <c r="D401" i="33"/>
  <c r="C401" i="33"/>
  <c r="B401" i="33"/>
  <c r="F400" i="33"/>
  <c r="E400" i="33"/>
  <c r="D400" i="33"/>
  <c r="C400" i="33"/>
  <c r="B400" i="33"/>
  <c r="F399" i="33"/>
  <c r="E399" i="33"/>
  <c r="D399" i="33"/>
  <c r="C399" i="33"/>
  <c r="B399" i="33"/>
  <c r="F398" i="33"/>
  <c r="E398" i="33"/>
  <c r="D398" i="33"/>
  <c r="C398" i="33"/>
  <c r="B398" i="33"/>
  <c r="F397" i="33"/>
  <c r="E397" i="33"/>
  <c r="D397" i="33"/>
  <c r="C397" i="33"/>
  <c r="B397" i="33"/>
  <c r="F396" i="33"/>
  <c r="E396" i="33"/>
  <c r="D396" i="33"/>
  <c r="C396" i="33"/>
  <c r="B396" i="33"/>
  <c r="F395" i="33"/>
  <c r="E395" i="33"/>
  <c r="D395" i="33"/>
  <c r="C395" i="33"/>
  <c r="B395" i="33"/>
  <c r="F394" i="33"/>
  <c r="E394" i="33"/>
  <c r="D394" i="33"/>
  <c r="C394" i="33"/>
  <c r="B394" i="33"/>
  <c r="F393" i="33"/>
  <c r="E393" i="33"/>
  <c r="D393" i="33"/>
  <c r="C393" i="33"/>
  <c r="B393" i="33"/>
  <c r="F392" i="33"/>
  <c r="E392" i="33"/>
  <c r="D392" i="33"/>
  <c r="C392" i="33"/>
  <c r="B392" i="33"/>
  <c r="F391" i="33"/>
  <c r="E391" i="33"/>
  <c r="D391" i="33"/>
  <c r="C391" i="33"/>
  <c r="B391" i="33"/>
  <c r="F390" i="33"/>
  <c r="E390" i="33"/>
  <c r="D390" i="33"/>
  <c r="C390" i="33"/>
  <c r="B390" i="33"/>
  <c r="F389" i="33"/>
  <c r="E389" i="33"/>
  <c r="D389" i="33"/>
  <c r="C389" i="33"/>
  <c r="B389" i="33"/>
  <c r="F388" i="33"/>
  <c r="E388" i="33"/>
  <c r="D388" i="33"/>
  <c r="C388" i="33"/>
  <c r="B388" i="33"/>
  <c r="F387" i="33"/>
  <c r="E387" i="33"/>
  <c r="D387" i="33"/>
  <c r="C387" i="33"/>
  <c r="B387" i="33"/>
  <c r="F386" i="33"/>
  <c r="E386" i="33"/>
  <c r="D386" i="33"/>
  <c r="C386" i="33"/>
  <c r="B386" i="33"/>
  <c r="F385" i="33"/>
  <c r="E385" i="33"/>
  <c r="D385" i="33"/>
  <c r="C385" i="33"/>
  <c r="B385" i="33"/>
  <c r="F384" i="33"/>
  <c r="E384" i="33"/>
  <c r="D384" i="33"/>
  <c r="C384" i="33"/>
  <c r="B384" i="33"/>
  <c r="F383" i="33"/>
  <c r="E383" i="33"/>
  <c r="D383" i="33"/>
  <c r="C383" i="33"/>
  <c r="B383" i="33"/>
  <c r="F382" i="33"/>
  <c r="E382" i="33"/>
  <c r="D382" i="33"/>
  <c r="C382" i="33"/>
  <c r="B382" i="33"/>
  <c r="F381" i="33"/>
  <c r="E381" i="33"/>
  <c r="D381" i="33"/>
  <c r="C381" i="33"/>
  <c r="B381" i="33"/>
  <c r="F380" i="33"/>
  <c r="E380" i="33"/>
  <c r="D380" i="33"/>
  <c r="C380" i="33"/>
  <c r="B380" i="33"/>
  <c r="F379" i="33"/>
  <c r="E379" i="33"/>
  <c r="D379" i="33"/>
  <c r="C379" i="33"/>
  <c r="B379" i="33"/>
  <c r="F378" i="33"/>
  <c r="E378" i="33"/>
  <c r="D378" i="33"/>
  <c r="C378" i="33"/>
  <c r="B378" i="33"/>
  <c r="F377" i="33"/>
  <c r="E377" i="33"/>
  <c r="D377" i="33"/>
  <c r="C377" i="33"/>
  <c r="B377" i="33"/>
  <c r="F376" i="33"/>
  <c r="E376" i="33"/>
  <c r="D376" i="33"/>
  <c r="C376" i="33"/>
  <c r="B376" i="33"/>
  <c r="F375" i="33"/>
  <c r="E375" i="33"/>
  <c r="D375" i="33"/>
  <c r="C375" i="33"/>
  <c r="B375" i="33"/>
  <c r="F374" i="33"/>
  <c r="E374" i="33"/>
  <c r="D374" i="33"/>
  <c r="C374" i="33"/>
  <c r="B374" i="33"/>
  <c r="F373" i="33"/>
  <c r="E373" i="33"/>
  <c r="D373" i="33"/>
  <c r="C373" i="33"/>
  <c r="B373" i="33"/>
  <c r="F372" i="33"/>
  <c r="E372" i="33"/>
  <c r="D372" i="33"/>
  <c r="C372" i="33"/>
  <c r="B372" i="33"/>
  <c r="F371" i="33"/>
  <c r="E371" i="33"/>
  <c r="D371" i="33"/>
  <c r="C371" i="33"/>
  <c r="B371" i="33"/>
  <c r="F370" i="33"/>
  <c r="E370" i="33"/>
  <c r="D370" i="33"/>
  <c r="C370" i="33"/>
  <c r="B370" i="33"/>
  <c r="F369" i="33"/>
  <c r="E369" i="33"/>
  <c r="D369" i="33"/>
  <c r="C369" i="33"/>
  <c r="B369" i="33"/>
  <c r="F368" i="33"/>
  <c r="E368" i="33"/>
  <c r="D368" i="33"/>
  <c r="C368" i="33"/>
  <c r="B368" i="33"/>
  <c r="F367" i="33"/>
  <c r="E367" i="33"/>
  <c r="D367" i="33"/>
  <c r="C367" i="33"/>
  <c r="B367" i="33"/>
  <c r="F366" i="33"/>
  <c r="E366" i="33"/>
  <c r="D366" i="33"/>
  <c r="C366" i="33"/>
  <c r="B366" i="33"/>
  <c r="F365" i="33"/>
  <c r="E365" i="33"/>
  <c r="D365" i="33"/>
  <c r="C365" i="33"/>
  <c r="B365" i="33"/>
  <c r="F364" i="33"/>
  <c r="E364" i="33"/>
  <c r="D364" i="33"/>
  <c r="C364" i="33"/>
  <c r="B364" i="33"/>
  <c r="F363" i="33"/>
  <c r="E363" i="33"/>
  <c r="D363" i="33"/>
  <c r="C363" i="33"/>
  <c r="B363" i="33"/>
  <c r="F362" i="33"/>
  <c r="E362" i="33"/>
  <c r="D362" i="33"/>
  <c r="C362" i="33"/>
  <c r="B362" i="33"/>
  <c r="F361" i="33"/>
  <c r="E361" i="33"/>
  <c r="D361" i="33"/>
  <c r="C361" i="33"/>
  <c r="B361" i="33"/>
  <c r="F360" i="33"/>
  <c r="E360" i="33"/>
  <c r="D360" i="33"/>
  <c r="C360" i="33"/>
  <c r="B360" i="33"/>
  <c r="F359" i="33"/>
  <c r="E359" i="33"/>
  <c r="D359" i="33"/>
  <c r="C359" i="33"/>
  <c r="B359" i="33"/>
  <c r="F358" i="33"/>
  <c r="E358" i="33"/>
  <c r="D358" i="33"/>
  <c r="C358" i="33"/>
  <c r="B358" i="33"/>
  <c r="F357" i="33"/>
  <c r="E357" i="33"/>
  <c r="D357" i="33"/>
  <c r="C357" i="33"/>
  <c r="B357" i="33"/>
  <c r="F356" i="33"/>
  <c r="E356" i="33"/>
  <c r="D356" i="33"/>
  <c r="C356" i="33"/>
  <c r="B356" i="33"/>
  <c r="F355" i="33"/>
  <c r="E355" i="33"/>
  <c r="D355" i="33"/>
  <c r="C355" i="33"/>
  <c r="B355" i="33"/>
  <c r="F354" i="33"/>
  <c r="E354" i="33"/>
  <c r="D354" i="33"/>
  <c r="C354" i="33"/>
  <c r="B354" i="33"/>
  <c r="F353" i="33"/>
  <c r="E353" i="33"/>
  <c r="D353" i="33"/>
  <c r="C353" i="33"/>
  <c r="B353" i="33"/>
  <c r="F352" i="33"/>
  <c r="E352" i="33"/>
  <c r="D352" i="33"/>
  <c r="C352" i="33"/>
  <c r="B352" i="33"/>
  <c r="F351" i="33"/>
  <c r="E351" i="33"/>
  <c r="D351" i="33"/>
  <c r="C351" i="33"/>
  <c r="B351" i="33"/>
  <c r="F350" i="33"/>
  <c r="E350" i="33"/>
  <c r="D350" i="33"/>
  <c r="C350" i="33"/>
  <c r="B350" i="33"/>
  <c r="F349" i="33"/>
  <c r="E349" i="33"/>
  <c r="D349" i="33"/>
  <c r="C349" i="33"/>
  <c r="B349" i="33"/>
  <c r="F348" i="33"/>
  <c r="E348" i="33"/>
  <c r="D348" i="33"/>
  <c r="C348" i="33"/>
  <c r="B348" i="33"/>
  <c r="F347" i="33"/>
  <c r="E347" i="33"/>
  <c r="D347" i="33"/>
  <c r="C347" i="33"/>
  <c r="B347" i="33"/>
  <c r="F346" i="33"/>
  <c r="E346" i="33"/>
  <c r="D346" i="33"/>
  <c r="C346" i="33"/>
  <c r="B346" i="33"/>
  <c r="F345" i="33"/>
  <c r="E345" i="33"/>
  <c r="D345" i="33"/>
  <c r="C345" i="33"/>
  <c r="B345" i="33"/>
  <c r="F344" i="33"/>
  <c r="E344" i="33"/>
  <c r="D344" i="33"/>
  <c r="C344" i="33"/>
  <c r="B344" i="33"/>
  <c r="F343" i="33"/>
  <c r="E343" i="33"/>
  <c r="D343" i="33"/>
  <c r="C343" i="33"/>
  <c r="B343" i="33"/>
  <c r="F342" i="33"/>
  <c r="E342" i="33"/>
  <c r="D342" i="33"/>
  <c r="C342" i="33"/>
  <c r="B342" i="33"/>
  <c r="F341" i="33"/>
  <c r="E341" i="33"/>
  <c r="D341" i="33"/>
  <c r="C341" i="33"/>
  <c r="B341" i="33"/>
  <c r="F340" i="33"/>
  <c r="E340" i="33"/>
  <c r="D340" i="33"/>
  <c r="C340" i="33"/>
  <c r="B340" i="33"/>
  <c r="F339" i="33"/>
  <c r="E339" i="33"/>
  <c r="D339" i="33"/>
  <c r="C339" i="33"/>
  <c r="B339" i="33"/>
  <c r="F338" i="33"/>
  <c r="E338" i="33"/>
  <c r="D338" i="33"/>
  <c r="C338" i="33"/>
  <c r="B338" i="33"/>
  <c r="F337" i="33"/>
  <c r="E337" i="33"/>
  <c r="D337" i="33"/>
  <c r="C337" i="33"/>
  <c r="B337" i="33"/>
  <c r="F336" i="33"/>
  <c r="E336" i="33"/>
  <c r="D336" i="33"/>
  <c r="C336" i="33"/>
  <c r="B336" i="33"/>
  <c r="F335" i="33"/>
  <c r="E335" i="33"/>
  <c r="D335" i="33"/>
  <c r="C335" i="33"/>
  <c r="B335" i="33"/>
  <c r="F334" i="33"/>
  <c r="E334" i="33"/>
  <c r="D334" i="33"/>
  <c r="C334" i="33"/>
  <c r="B334" i="33"/>
  <c r="F333" i="33"/>
  <c r="E333" i="33"/>
  <c r="D333" i="33"/>
  <c r="C333" i="33"/>
  <c r="B333" i="33"/>
  <c r="F332" i="33"/>
  <c r="E332" i="33"/>
  <c r="D332" i="33"/>
  <c r="C332" i="33"/>
  <c r="B332" i="33"/>
  <c r="F331" i="33"/>
  <c r="E331" i="33"/>
  <c r="D331" i="33"/>
  <c r="C331" i="33"/>
  <c r="B331" i="33"/>
  <c r="F330" i="33"/>
  <c r="E330" i="33"/>
  <c r="D330" i="33"/>
  <c r="C330" i="33"/>
  <c r="B330" i="33"/>
  <c r="F329" i="33"/>
  <c r="E329" i="33"/>
  <c r="D329" i="33"/>
  <c r="C329" i="33"/>
  <c r="B329" i="33"/>
  <c r="F328" i="33"/>
  <c r="E328" i="33"/>
  <c r="D328" i="33"/>
  <c r="C328" i="33"/>
  <c r="B328" i="33"/>
  <c r="F327" i="33"/>
  <c r="E327" i="33"/>
  <c r="D327" i="33"/>
  <c r="C327" i="33"/>
  <c r="B327" i="33"/>
  <c r="F326" i="33"/>
  <c r="E326" i="33"/>
  <c r="D326" i="33"/>
  <c r="C326" i="33"/>
  <c r="B326" i="33"/>
  <c r="F325" i="33"/>
  <c r="E325" i="33"/>
  <c r="D325" i="33"/>
  <c r="C325" i="33"/>
  <c r="B325" i="33"/>
  <c r="F324" i="33"/>
  <c r="E324" i="33"/>
  <c r="D324" i="33"/>
  <c r="C324" i="33"/>
  <c r="B324" i="33"/>
  <c r="F323" i="33"/>
  <c r="E323" i="33"/>
  <c r="D323" i="33"/>
  <c r="C323" i="33"/>
  <c r="B323" i="33"/>
  <c r="F322" i="33"/>
  <c r="E322" i="33"/>
  <c r="D322" i="33"/>
  <c r="C322" i="33"/>
  <c r="B322" i="33"/>
  <c r="F321" i="33"/>
  <c r="E321" i="33"/>
  <c r="D321" i="33"/>
  <c r="C321" i="33"/>
  <c r="B321" i="33"/>
  <c r="F320" i="33"/>
  <c r="E320" i="33"/>
  <c r="D320" i="33"/>
  <c r="C320" i="33"/>
  <c r="B320" i="33"/>
  <c r="F319" i="33"/>
  <c r="E319" i="33"/>
  <c r="D319" i="33"/>
  <c r="C319" i="33"/>
  <c r="B319" i="33"/>
  <c r="F318" i="33"/>
  <c r="E318" i="33"/>
  <c r="D318" i="33"/>
  <c r="C318" i="33"/>
  <c r="B318" i="33"/>
  <c r="F317" i="33"/>
  <c r="E317" i="33"/>
  <c r="D317" i="33"/>
  <c r="C317" i="33"/>
  <c r="B317" i="33"/>
  <c r="F316" i="33"/>
  <c r="E316" i="33"/>
  <c r="D316" i="33"/>
  <c r="C316" i="33"/>
  <c r="B316" i="33"/>
  <c r="F315" i="33"/>
  <c r="E315" i="33"/>
  <c r="D315" i="33"/>
  <c r="C315" i="33"/>
  <c r="B315" i="33"/>
  <c r="F314" i="33"/>
  <c r="E314" i="33"/>
  <c r="D314" i="33"/>
  <c r="C314" i="33"/>
  <c r="B314" i="33"/>
  <c r="F313" i="33"/>
  <c r="E313" i="33"/>
  <c r="D313" i="33"/>
  <c r="C313" i="33"/>
  <c r="B313" i="33"/>
  <c r="F312" i="33"/>
  <c r="E312" i="33"/>
  <c r="D312" i="33"/>
  <c r="C312" i="33"/>
  <c r="B312" i="33"/>
  <c r="F311" i="33"/>
  <c r="E311" i="33"/>
  <c r="D311" i="33"/>
  <c r="C311" i="33"/>
  <c r="B311" i="33"/>
  <c r="F310" i="33"/>
  <c r="E310" i="33"/>
  <c r="D310" i="33"/>
  <c r="C310" i="33"/>
  <c r="B310" i="33"/>
  <c r="F309" i="33"/>
  <c r="E309" i="33"/>
  <c r="D309" i="33"/>
  <c r="C309" i="33"/>
  <c r="B309" i="33"/>
  <c r="F308" i="33"/>
  <c r="E308" i="33"/>
  <c r="D308" i="33"/>
  <c r="C308" i="33"/>
  <c r="B308" i="33"/>
  <c r="F307" i="33"/>
  <c r="E307" i="33"/>
  <c r="D307" i="33"/>
  <c r="C307" i="33"/>
  <c r="B307" i="33"/>
  <c r="F306" i="33"/>
  <c r="E306" i="33"/>
  <c r="D306" i="33"/>
  <c r="C306" i="33"/>
  <c r="B306" i="33"/>
  <c r="F305" i="33"/>
  <c r="E305" i="33"/>
  <c r="D305" i="33"/>
  <c r="C305" i="33"/>
  <c r="B305" i="33"/>
  <c r="F304" i="33"/>
  <c r="E304" i="33"/>
  <c r="D304" i="33"/>
  <c r="C304" i="33"/>
  <c r="B304" i="33"/>
  <c r="F303" i="33"/>
  <c r="E303" i="33"/>
  <c r="D303" i="33"/>
  <c r="C303" i="33"/>
  <c r="B303" i="33"/>
  <c r="F302" i="33"/>
  <c r="E302" i="33"/>
  <c r="D302" i="33"/>
  <c r="C302" i="33"/>
  <c r="B302" i="33"/>
  <c r="F301" i="33"/>
  <c r="E301" i="33"/>
  <c r="D301" i="33"/>
  <c r="C301" i="33"/>
  <c r="B301" i="33"/>
  <c r="F300" i="33"/>
  <c r="E300" i="33"/>
  <c r="D300" i="33"/>
  <c r="C300" i="33"/>
  <c r="B300" i="33"/>
  <c r="F299" i="33"/>
  <c r="E299" i="33"/>
  <c r="D299" i="33"/>
  <c r="C299" i="33"/>
  <c r="B299" i="33"/>
  <c r="F298" i="33"/>
  <c r="E298" i="33"/>
  <c r="D298" i="33"/>
  <c r="C298" i="33"/>
  <c r="B298" i="33"/>
  <c r="F297" i="33"/>
  <c r="E297" i="33"/>
  <c r="D297" i="33"/>
  <c r="C297" i="33"/>
  <c r="B297" i="33"/>
  <c r="F296" i="33"/>
  <c r="E296" i="33"/>
  <c r="D296" i="33"/>
  <c r="C296" i="33"/>
  <c r="B296" i="33"/>
  <c r="F295" i="33"/>
  <c r="E295" i="33"/>
  <c r="D295" i="33"/>
  <c r="C295" i="33"/>
  <c r="B295" i="33"/>
  <c r="F294" i="33"/>
  <c r="E294" i="33"/>
  <c r="D294" i="33"/>
  <c r="C294" i="33"/>
  <c r="B294" i="33"/>
  <c r="F293" i="33"/>
  <c r="E293" i="33"/>
  <c r="D293" i="33"/>
  <c r="C293" i="33"/>
  <c r="B293" i="33"/>
  <c r="F292" i="33"/>
  <c r="E292" i="33"/>
  <c r="D292" i="33"/>
  <c r="C292" i="33"/>
  <c r="B292" i="33"/>
  <c r="F291" i="33"/>
  <c r="E291" i="33"/>
  <c r="D291" i="33"/>
  <c r="C291" i="33"/>
  <c r="B291" i="33"/>
  <c r="F290" i="33"/>
  <c r="E290" i="33"/>
  <c r="D290" i="33"/>
  <c r="C290" i="33"/>
  <c r="B290" i="33"/>
  <c r="F289" i="33"/>
  <c r="E289" i="33"/>
  <c r="D289" i="33"/>
  <c r="C289" i="33"/>
  <c r="B289" i="33"/>
  <c r="F288" i="33"/>
  <c r="E288" i="33"/>
  <c r="D288" i="33"/>
  <c r="C288" i="33"/>
  <c r="B288" i="33"/>
  <c r="F287" i="33"/>
  <c r="E287" i="33"/>
  <c r="D287" i="33"/>
  <c r="C287" i="33"/>
  <c r="B287" i="33"/>
  <c r="F286" i="33"/>
  <c r="E286" i="33"/>
  <c r="D286" i="33"/>
  <c r="C286" i="33"/>
  <c r="B286" i="33"/>
  <c r="F285" i="33"/>
  <c r="E285" i="33"/>
  <c r="D285" i="33"/>
  <c r="C285" i="33"/>
  <c r="B285" i="33"/>
  <c r="F284" i="33"/>
  <c r="E284" i="33"/>
  <c r="D284" i="33"/>
  <c r="C284" i="33"/>
  <c r="B284" i="33"/>
  <c r="F283" i="33"/>
  <c r="E283" i="33"/>
  <c r="D283" i="33"/>
  <c r="C283" i="33"/>
  <c r="B283" i="33"/>
  <c r="F282" i="33"/>
  <c r="E282" i="33"/>
  <c r="D282" i="33"/>
  <c r="C282" i="33"/>
  <c r="B282" i="33"/>
  <c r="F281" i="33"/>
  <c r="E281" i="33"/>
  <c r="D281" i="33"/>
  <c r="C281" i="33"/>
  <c r="B281" i="33"/>
  <c r="F280" i="33"/>
  <c r="E280" i="33"/>
  <c r="D280" i="33"/>
  <c r="C280" i="33"/>
  <c r="B280" i="33"/>
  <c r="F279" i="33"/>
  <c r="E279" i="33"/>
  <c r="D279" i="33"/>
  <c r="C279" i="33"/>
  <c r="B279" i="33"/>
  <c r="F278" i="33"/>
  <c r="E278" i="33"/>
  <c r="D278" i="33"/>
  <c r="C278" i="33"/>
  <c r="B278" i="33"/>
  <c r="F277" i="33"/>
  <c r="E277" i="33"/>
  <c r="D277" i="33"/>
  <c r="C277" i="33"/>
  <c r="B277" i="33"/>
  <c r="F276" i="33"/>
  <c r="E276" i="33"/>
  <c r="D276" i="33"/>
  <c r="C276" i="33"/>
  <c r="B276" i="33"/>
  <c r="F275" i="33"/>
  <c r="E275" i="33"/>
  <c r="D275" i="33"/>
  <c r="C275" i="33"/>
  <c r="B275" i="33"/>
  <c r="F274" i="33"/>
  <c r="E274" i="33"/>
  <c r="D274" i="33"/>
  <c r="C274" i="33"/>
  <c r="B274" i="33"/>
  <c r="F273" i="33"/>
  <c r="E273" i="33"/>
  <c r="D273" i="33"/>
  <c r="C273" i="33"/>
  <c r="B273" i="33"/>
  <c r="F272" i="33"/>
  <c r="E272" i="33"/>
  <c r="D272" i="33"/>
  <c r="C272" i="33"/>
  <c r="B272" i="33"/>
  <c r="F271" i="33"/>
  <c r="E271" i="33"/>
  <c r="D271" i="33"/>
  <c r="C271" i="33"/>
  <c r="B271" i="33"/>
  <c r="F270" i="33"/>
  <c r="E270" i="33"/>
  <c r="D270" i="33"/>
  <c r="C270" i="33"/>
  <c r="B270" i="33"/>
  <c r="F269" i="33"/>
  <c r="E269" i="33"/>
  <c r="D269" i="33"/>
  <c r="C269" i="33"/>
  <c r="B269" i="33"/>
  <c r="F268" i="33"/>
  <c r="E268" i="33"/>
  <c r="D268" i="33"/>
  <c r="C268" i="33"/>
  <c r="B268" i="33"/>
  <c r="F267" i="33"/>
  <c r="E267" i="33"/>
  <c r="D267" i="33"/>
  <c r="C267" i="33"/>
  <c r="B267" i="33"/>
  <c r="F266" i="33"/>
  <c r="E266" i="33"/>
  <c r="D266" i="33"/>
  <c r="C266" i="33"/>
  <c r="B266" i="33"/>
  <c r="F265" i="33"/>
  <c r="E265" i="33"/>
  <c r="D265" i="33"/>
  <c r="C265" i="33"/>
  <c r="B265" i="33"/>
  <c r="F264" i="33"/>
  <c r="E264" i="33"/>
  <c r="D264" i="33"/>
  <c r="C264" i="33"/>
  <c r="B264" i="33"/>
  <c r="F263" i="33"/>
  <c r="E263" i="33"/>
  <c r="D263" i="33"/>
  <c r="C263" i="33"/>
  <c r="B263" i="33"/>
  <c r="F262" i="33"/>
  <c r="E262" i="33"/>
  <c r="D262" i="33"/>
  <c r="C262" i="33"/>
  <c r="B262" i="33"/>
  <c r="F261" i="33"/>
  <c r="E261" i="33"/>
  <c r="D261" i="33"/>
  <c r="C261" i="33"/>
  <c r="B261" i="33"/>
  <c r="F260" i="33"/>
  <c r="E260" i="33"/>
  <c r="D260" i="33"/>
  <c r="C260" i="33"/>
  <c r="B260" i="33"/>
  <c r="F259" i="33"/>
  <c r="E259" i="33"/>
  <c r="D259" i="33"/>
  <c r="C259" i="33"/>
  <c r="B259" i="33"/>
  <c r="F258" i="33"/>
  <c r="E258" i="33"/>
  <c r="D258" i="33"/>
  <c r="C258" i="33"/>
  <c r="B258" i="33"/>
  <c r="F257" i="33"/>
  <c r="E257" i="33"/>
  <c r="D257" i="33"/>
  <c r="C257" i="33"/>
  <c r="B257" i="33"/>
  <c r="F256" i="33"/>
  <c r="E256" i="33"/>
  <c r="D256" i="33"/>
  <c r="C256" i="33"/>
  <c r="B256" i="33"/>
  <c r="F255" i="33"/>
  <c r="E255" i="33"/>
  <c r="D255" i="33"/>
  <c r="C255" i="33"/>
  <c r="B255" i="33"/>
  <c r="F254" i="33"/>
  <c r="E254" i="33"/>
  <c r="D254" i="33"/>
  <c r="C254" i="33"/>
  <c r="B254" i="33"/>
  <c r="F253" i="33"/>
  <c r="E253" i="33"/>
  <c r="D253" i="33"/>
  <c r="C253" i="33"/>
  <c r="B253" i="33"/>
  <c r="F252" i="33"/>
  <c r="E252" i="33"/>
  <c r="D252" i="33"/>
  <c r="C252" i="33"/>
  <c r="B252" i="33"/>
  <c r="F251" i="33"/>
  <c r="E251" i="33"/>
  <c r="D251" i="33"/>
  <c r="C251" i="33"/>
  <c r="B251" i="33"/>
  <c r="F250" i="33"/>
  <c r="E250" i="33"/>
  <c r="D250" i="33"/>
  <c r="C250" i="33"/>
  <c r="B250" i="33"/>
  <c r="F249" i="33"/>
  <c r="E249" i="33"/>
  <c r="D249" i="33"/>
  <c r="C249" i="33"/>
  <c r="B249" i="33"/>
  <c r="F248" i="33"/>
  <c r="E248" i="33"/>
  <c r="D248" i="33"/>
  <c r="C248" i="33"/>
  <c r="B248" i="33"/>
  <c r="F247" i="33"/>
  <c r="E247" i="33"/>
  <c r="D247" i="33"/>
  <c r="C247" i="33"/>
  <c r="B247" i="33"/>
  <c r="F246" i="33"/>
  <c r="E246" i="33"/>
  <c r="D246" i="33"/>
  <c r="C246" i="33"/>
  <c r="B246" i="33"/>
  <c r="F245" i="33"/>
  <c r="E245" i="33"/>
  <c r="D245" i="33"/>
  <c r="C245" i="33"/>
  <c r="B245" i="33"/>
  <c r="F244" i="33"/>
  <c r="E244" i="33"/>
  <c r="D244" i="33"/>
  <c r="C244" i="33"/>
  <c r="B244" i="33"/>
  <c r="F243" i="33"/>
  <c r="E243" i="33"/>
  <c r="D243" i="33"/>
  <c r="C243" i="33"/>
  <c r="B243" i="33"/>
  <c r="F242" i="33"/>
  <c r="E242" i="33"/>
  <c r="D242" i="33"/>
  <c r="C242" i="33"/>
  <c r="B242" i="33"/>
  <c r="F241" i="33"/>
  <c r="E241" i="33"/>
  <c r="D241" i="33"/>
  <c r="C241" i="33"/>
  <c r="B241" i="33"/>
  <c r="F240" i="33"/>
  <c r="E240" i="33"/>
  <c r="D240" i="33"/>
  <c r="C240" i="33"/>
  <c r="B240" i="33"/>
  <c r="F239" i="33"/>
  <c r="E239" i="33"/>
  <c r="D239" i="33"/>
  <c r="C239" i="33"/>
  <c r="B239" i="33"/>
  <c r="F238" i="33"/>
  <c r="E238" i="33"/>
  <c r="D238" i="33"/>
  <c r="C238" i="33"/>
  <c r="B238" i="33"/>
  <c r="F237" i="33"/>
  <c r="E237" i="33"/>
  <c r="D237" i="33"/>
  <c r="C237" i="33"/>
  <c r="B237" i="33"/>
  <c r="F236" i="33"/>
  <c r="E236" i="33"/>
  <c r="D236" i="33"/>
  <c r="C236" i="33"/>
  <c r="B236" i="33"/>
  <c r="F235" i="33"/>
  <c r="E235" i="33"/>
  <c r="D235" i="33"/>
  <c r="C235" i="33"/>
  <c r="B235" i="33"/>
  <c r="F234" i="33"/>
  <c r="E234" i="33"/>
  <c r="D234" i="33"/>
  <c r="C234" i="33"/>
  <c r="B234" i="33"/>
  <c r="F233" i="33"/>
  <c r="E233" i="33"/>
  <c r="D233" i="33"/>
  <c r="C233" i="33"/>
  <c r="B233" i="33"/>
  <c r="F232" i="33"/>
  <c r="E232" i="33"/>
  <c r="D232" i="33"/>
  <c r="C232" i="33"/>
  <c r="B232" i="33"/>
  <c r="F231" i="33"/>
  <c r="E231" i="33"/>
  <c r="D231" i="33"/>
  <c r="C231" i="33"/>
  <c r="B231" i="33"/>
  <c r="F230" i="33"/>
  <c r="E230" i="33"/>
  <c r="D230" i="33"/>
  <c r="C230" i="33"/>
  <c r="B230" i="33"/>
  <c r="F229" i="33"/>
  <c r="E229" i="33"/>
  <c r="D229" i="33"/>
  <c r="C229" i="33"/>
  <c r="B229" i="33"/>
  <c r="F228" i="33"/>
  <c r="E228" i="33"/>
  <c r="D228" i="33"/>
  <c r="C228" i="33"/>
  <c r="B228" i="33"/>
  <c r="F227" i="33"/>
  <c r="E227" i="33"/>
  <c r="D227" i="33"/>
  <c r="C227" i="33"/>
  <c r="B227" i="33"/>
  <c r="F226" i="33"/>
  <c r="E226" i="33"/>
  <c r="D226" i="33"/>
  <c r="C226" i="33"/>
  <c r="B226" i="33"/>
  <c r="F225" i="33"/>
  <c r="E225" i="33"/>
  <c r="D225" i="33"/>
  <c r="C225" i="33"/>
  <c r="B225" i="33"/>
  <c r="F224" i="33"/>
  <c r="E224" i="33"/>
  <c r="D224" i="33"/>
  <c r="C224" i="33"/>
  <c r="B224" i="33"/>
  <c r="F223" i="33"/>
  <c r="E223" i="33"/>
  <c r="D223" i="33"/>
  <c r="C223" i="33"/>
  <c r="B223" i="33"/>
  <c r="F222" i="33"/>
  <c r="E222" i="33"/>
  <c r="D222" i="33"/>
  <c r="C222" i="33"/>
  <c r="B222" i="33"/>
  <c r="F221" i="33"/>
  <c r="E221" i="33"/>
  <c r="D221" i="33"/>
  <c r="C221" i="33"/>
  <c r="B221" i="33"/>
  <c r="F220" i="33"/>
  <c r="E220" i="33"/>
  <c r="D220" i="33"/>
  <c r="C220" i="33"/>
  <c r="B220" i="33"/>
  <c r="F219" i="33"/>
  <c r="E219" i="33"/>
  <c r="D219" i="33"/>
  <c r="C219" i="33"/>
  <c r="B219" i="33"/>
  <c r="F218" i="33"/>
  <c r="E218" i="33"/>
  <c r="D218" i="33"/>
  <c r="C218" i="33"/>
  <c r="B218" i="33"/>
  <c r="F217" i="33"/>
  <c r="E217" i="33"/>
  <c r="D217" i="33"/>
  <c r="C217" i="33"/>
  <c r="B217" i="33"/>
  <c r="F216" i="33"/>
  <c r="E216" i="33"/>
  <c r="D216" i="33"/>
  <c r="C216" i="33"/>
  <c r="B216" i="33"/>
  <c r="F215" i="33"/>
  <c r="E215" i="33"/>
  <c r="D215" i="33"/>
  <c r="C215" i="33"/>
  <c r="B215" i="33"/>
  <c r="F214" i="33"/>
  <c r="E214" i="33"/>
  <c r="D214" i="33"/>
  <c r="C214" i="33"/>
  <c r="B214" i="33"/>
  <c r="F213" i="33"/>
  <c r="E213" i="33"/>
  <c r="D213" i="33"/>
  <c r="C213" i="33"/>
  <c r="B213" i="33"/>
  <c r="F212" i="33"/>
  <c r="E212" i="33"/>
  <c r="D212" i="33"/>
  <c r="C212" i="33"/>
  <c r="B212" i="33"/>
  <c r="F211" i="33"/>
  <c r="E211" i="33"/>
  <c r="D211" i="33"/>
  <c r="C211" i="33"/>
  <c r="B211" i="33"/>
  <c r="F210" i="33"/>
  <c r="E210" i="33"/>
  <c r="D210" i="33"/>
  <c r="C210" i="33"/>
  <c r="B210" i="33"/>
  <c r="F209" i="33"/>
  <c r="E209" i="33"/>
  <c r="D209" i="33"/>
  <c r="C209" i="33"/>
  <c r="B209" i="33"/>
  <c r="F208" i="33"/>
  <c r="E208" i="33"/>
  <c r="D208" i="33"/>
  <c r="C208" i="33"/>
  <c r="B208" i="33"/>
  <c r="F207" i="33"/>
  <c r="E207" i="33"/>
  <c r="D207" i="33"/>
  <c r="C207" i="33"/>
  <c r="B207" i="33"/>
  <c r="F206" i="33"/>
  <c r="E206" i="33"/>
  <c r="D206" i="33"/>
  <c r="C206" i="33"/>
  <c r="B206" i="33"/>
  <c r="F205" i="33"/>
  <c r="E205" i="33"/>
  <c r="D205" i="33"/>
  <c r="C205" i="33"/>
  <c r="B205" i="33"/>
  <c r="F204" i="33"/>
  <c r="E204" i="33"/>
  <c r="D204" i="33"/>
  <c r="C204" i="33"/>
  <c r="B204" i="33"/>
  <c r="F203" i="33"/>
  <c r="E203" i="33"/>
  <c r="D203" i="33"/>
  <c r="C203" i="33"/>
  <c r="B203" i="33"/>
  <c r="F202" i="33"/>
  <c r="E202" i="33"/>
  <c r="D202" i="33"/>
  <c r="C202" i="33"/>
  <c r="B202" i="33"/>
  <c r="F201" i="33"/>
  <c r="E201" i="33"/>
  <c r="D201" i="33"/>
  <c r="C201" i="33"/>
  <c r="B201" i="33"/>
  <c r="F200" i="33"/>
  <c r="E200" i="33"/>
  <c r="D200" i="33"/>
  <c r="C200" i="33"/>
  <c r="B200" i="33"/>
  <c r="F199" i="33"/>
  <c r="E199" i="33"/>
  <c r="D199" i="33"/>
  <c r="C199" i="33"/>
  <c r="B199" i="33"/>
  <c r="F198" i="33"/>
  <c r="E198" i="33"/>
  <c r="D198" i="33"/>
  <c r="C198" i="33"/>
  <c r="B198" i="33"/>
  <c r="F197" i="33"/>
  <c r="E197" i="33"/>
  <c r="D197" i="33"/>
  <c r="C197" i="33"/>
  <c r="B197" i="33"/>
  <c r="F196" i="33"/>
  <c r="E196" i="33"/>
  <c r="D196" i="33"/>
  <c r="C196" i="33"/>
  <c r="B196" i="33"/>
  <c r="F195" i="33"/>
  <c r="E195" i="33"/>
  <c r="D195" i="33"/>
  <c r="C195" i="33"/>
  <c r="B195" i="33"/>
  <c r="F194" i="33"/>
  <c r="E194" i="33"/>
  <c r="D194" i="33"/>
  <c r="C194" i="33"/>
  <c r="B194" i="33"/>
  <c r="F193" i="33"/>
  <c r="E193" i="33"/>
  <c r="D193" i="33"/>
  <c r="C193" i="33"/>
  <c r="B193" i="33"/>
  <c r="F192" i="33"/>
  <c r="E192" i="33"/>
  <c r="D192" i="33"/>
  <c r="C192" i="33"/>
  <c r="B192" i="33"/>
  <c r="F191" i="33"/>
  <c r="E191" i="33"/>
  <c r="D191" i="33"/>
  <c r="C191" i="33"/>
  <c r="B191" i="33"/>
  <c r="F190" i="33"/>
  <c r="E190" i="33"/>
  <c r="D190" i="33"/>
  <c r="C190" i="33"/>
  <c r="B190" i="33"/>
  <c r="F189" i="33"/>
  <c r="E189" i="33"/>
  <c r="D189" i="33"/>
  <c r="C189" i="33"/>
  <c r="B189" i="33"/>
  <c r="F188" i="33"/>
  <c r="E188" i="33"/>
  <c r="D188" i="33"/>
  <c r="C188" i="33"/>
  <c r="B188" i="33"/>
  <c r="F187" i="33"/>
  <c r="E187" i="33"/>
  <c r="D187" i="33"/>
  <c r="C187" i="33"/>
  <c r="B187" i="33"/>
  <c r="F186" i="33"/>
  <c r="E186" i="33"/>
  <c r="D186" i="33"/>
  <c r="C186" i="33"/>
  <c r="B186" i="33"/>
  <c r="F185" i="33"/>
  <c r="E185" i="33"/>
  <c r="D185" i="33"/>
  <c r="C185" i="33"/>
  <c r="B185" i="33"/>
  <c r="F184" i="33"/>
  <c r="E184" i="33"/>
  <c r="D184" i="33"/>
  <c r="C184" i="33"/>
  <c r="B184" i="33"/>
  <c r="F183" i="33"/>
  <c r="E183" i="33"/>
  <c r="D183" i="33"/>
  <c r="C183" i="33"/>
  <c r="B183" i="33"/>
  <c r="F182" i="33"/>
  <c r="E182" i="33"/>
  <c r="D182" i="33"/>
  <c r="C182" i="33"/>
  <c r="B182" i="33"/>
  <c r="F181" i="33"/>
  <c r="E181" i="33"/>
  <c r="D181" i="33"/>
  <c r="C181" i="33"/>
  <c r="B181" i="33"/>
  <c r="F180" i="33"/>
  <c r="E180" i="33"/>
  <c r="D180" i="33"/>
  <c r="C180" i="33"/>
  <c r="B180" i="33"/>
  <c r="F179" i="33"/>
  <c r="E179" i="33"/>
  <c r="D179" i="33"/>
  <c r="C179" i="33"/>
  <c r="B179" i="33"/>
  <c r="F178" i="33"/>
  <c r="E178" i="33"/>
  <c r="D178" i="33"/>
  <c r="C178" i="33"/>
  <c r="B178" i="33"/>
  <c r="F177" i="33"/>
  <c r="E177" i="33"/>
  <c r="D177" i="33"/>
  <c r="C177" i="33"/>
  <c r="B177" i="33"/>
  <c r="F176" i="33"/>
  <c r="E176" i="33"/>
  <c r="D176" i="33"/>
  <c r="C176" i="33"/>
  <c r="B176" i="33"/>
  <c r="F175" i="33"/>
  <c r="E175" i="33"/>
  <c r="D175" i="33"/>
  <c r="C175" i="33"/>
  <c r="B175" i="33"/>
  <c r="F174" i="33"/>
  <c r="E174" i="33"/>
  <c r="D174" i="33"/>
  <c r="C174" i="33"/>
  <c r="B174" i="33"/>
  <c r="F173" i="33"/>
  <c r="E173" i="33"/>
  <c r="D173" i="33"/>
  <c r="C173" i="33"/>
  <c r="B173" i="33"/>
  <c r="F172" i="33"/>
  <c r="E172" i="33"/>
  <c r="D172" i="33"/>
  <c r="C172" i="33"/>
  <c r="B172" i="33"/>
  <c r="F171" i="33"/>
  <c r="E171" i="33"/>
  <c r="D171" i="33"/>
  <c r="C171" i="33"/>
  <c r="B171" i="33"/>
  <c r="F170" i="33"/>
  <c r="E170" i="33"/>
  <c r="D170" i="33"/>
  <c r="C170" i="33"/>
  <c r="B170" i="33"/>
  <c r="F169" i="33"/>
  <c r="E169" i="33"/>
  <c r="D169" i="33"/>
  <c r="C169" i="33"/>
  <c r="B169" i="33"/>
  <c r="F168" i="33"/>
  <c r="E168" i="33"/>
  <c r="D168" i="33"/>
  <c r="C168" i="33"/>
  <c r="B168" i="33"/>
  <c r="F167" i="33"/>
  <c r="E167" i="33"/>
  <c r="D167" i="33"/>
  <c r="C167" i="33"/>
  <c r="B167" i="33"/>
  <c r="F166" i="33"/>
  <c r="E166" i="33"/>
  <c r="D166" i="33"/>
  <c r="C166" i="33"/>
  <c r="B166" i="33"/>
  <c r="F165" i="33"/>
  <c r="E165" i="33"/>
  <c r="D165" i="33"/>
  <c r="C165" i="33"/>
  <c r="B165" i="33"/>
  <c r="F164" i="33"/>
  <c r="E164" i="33"/>
  <c r="D164" i="33"/>
  <c r="C164" i="33"/>
  <c r="B164" i="33"/>
  <c r="F163" i="33"/>
  <c r="E163" i="33"/>
  <c r="D163" i="33"/>
  <c r="C163" i="33"/>
  <c r="B163" i="33"/>
  <c r="F162" i="33"/>
  <c r="E162" i="33"/>
  <c r="D162" i="33"/>
  <c r="C162" i="33"/>
  <c r="B162" i="33"/>
  <c r="F161" i="33"/>
  <c r="E161" i="33"/>
  <c r="D161" i="33"/>
  <c r="C161" i="33"/>
  <c r="B161" i="33"/>
  <c r="F160" i="33"/>
  <c r="E160" i="33"/>
  <c r="D160" i="33"/>
  <c r="C160" i="33"/>
  <c r="B160" i="33"/>
  <c r="F159" i="33"/>
  <c r="E159" i="33"/>
  <c r="D159" i="33"/>
  <c r="C159" i="33"/>
  <c r="B159" i="33"/>
  <c r="F158" i="33"/>
  <c r="E158" i="33"/>
  <c r="D158" i="33"/>
  <c r="C158" i="33"/>
  <c r="B158" i="33"/>
  <c r="F157" i="33"/>
  <c r="E157" i="33"/>
  <c r="D157" i="33"/>
  <c r="C157" i="33"/>
  <c r="B157" i="33"/>
  <c r="F156" i="33"/>
  <c r="E156" i="33"/>
  <c r="D156" i="33"/>
  <c r="C156" i="33"/>
  <c r="B156" i="33"/>
  <c r="F155" i="33"/>
  <c r="E155" i="33"/>
  <c r="D155" i="33"/>
  <c r="C155" i="33"/>
  <c r="B155" i="33"/>
  <c r="F154" i="33"/>
  <c r="E154" i="33"/>
  <c r="D154" i="33"/>
  <c r="C154" i="33"/>
  <c r="B154" i="33"/>
  <c r="F153" i="33"/>
  <c r="E153" i="33"/>
  <c r="D153" i="33"/>
  <c r="C153" i="33"/>
  <c r="B153" i="33"/>
  <c r="F152" i="33"/>
  <c r="E152" i="33"/>
  <c r="D152" i="33"/>
  <c r="C152" i="33"/>
  <c r="B152" i="33"/>
  <c r="F151" i="33"/>
  <c r="E151" i="33"/>
  <c r="D151" i="33"/>
  <c r="C151" i="33"/>
  <c r="B151" i="33"/>
  <c r="F150" i="33"/>
  <c r="E150" i="33"/>
  <c r="D150" i="33"/>
  <c r="C150" i="33"/>
  <c r="B150" i="33"/>
  <c r="F149" i="33"/>
  <c r="E149" i="33"/>
  <c r="D149" i="33"/>
  <c r="C149" i="33"/>
  <c r="B149" i="33"/>
  <c r="F148" i="33"/>
  <c r="E148" i="33"/>
  <c r="D148" i="33"/>
  <c r="C148" i="33"/>
  <c r="B148" i="33"/>
  <c r="F147" i="33"/>
  <c r="E147" i="33"/>
  <c r="D147" i="33"/>
  <c r="C147" i="33"/>
  <c r="B147" i="33"/>
  <c r="F146" i="33"/>
  <c r="E146" i="33"/>
  <c r="D146" i="33"/>
  <c r="C146" i="33"/>
  <c r="B146" i="33"/>
  <c r="F145" i="33"/>
  <c r="E145" i="33"/>
  <c r="D145" i="33"/>
  <c r="C145" i="33"/>
  <c r="B145" i="33"/>
  <c r="F144" i="33"/>
  <c r="E144" i="33"/>
  <c r="D144" i="33"/>
  <c r="C144" i="33"/>
  <c r="B144" i="33"/>
  <c r="F143" i="33"/>
  <c r="E143" i="33"/>
  <c r="D143" i="33"/>
  <c r="C143" i="33"/>
  <c r="B143" i="33"/>
  <c r="F142" i="33"/>
  <c r="E142" i="33"/>
  <c r="D142" i="33"/>
  <c r="C142" i="33"/>
  <c r="B142" i="33"/>
  <c r="F141" i="33"/>
  <c r="E141" i="33"/>
  <c r="D141" i="33"/>
  <c r="C141" i="33"/>
  <c r="B141" i="33"/>
  <c r="F140" i="33"/>
  <c r="E140" i="33"/>
  <c r="D140" i="33"/>
  <c r="C140" i="33"/>
  <c r="B140" i="33"/>
  <c r="F139" i="33"/>
  <c r="E139" i="33"/>
  <c r="D139" i="33"/>
  <c r="C139" i="33"/>
  <c r="B139" i="33"/>
  <c r="F138" i="33"/>
  <c r="E138" i="33"/>
  <c r="D138" i="33"/>
  <c r="C138" i="33"/>
  <c r="B138" i="33"/>
  <c r="F137" i="33"/>
  <c r="E137" i="33"/>
  <c r="D137" i="33"/>
  <c r="C137" i="33"/>
  <c r="B137" i="33"/>
  <c r="F136" i="33"/>
  <c r="E136" i="33"/>
  <c r="D136" i="33"/>
  <c r="C136" i="33"/>
  <c r="B136" i="33"/>
  <c r="F135" i="33"/>
  <c r="E135" i="33"/>
  <c r="D135" i="33"/>
  <c r="C135" i="33"/>
  <c r="B135" i="33"/>
  <c r="F134" i="33"/>
  <c r="E134" i="33"/>
  <c r="D134" i="33"/>
  <c r="C134" i="33"/>
  <c r="B134" i="33"/>
  <c r="F133" i="33"/>
  <c r="E133" i="33"/>
  <c r="D133" i="33"/>
  <c r="C133" i="33"/>
  <c r="B133" i="33"/>
  <c r="F132" i="33"/>
  <c r="E132" i="33"/>
  <c r="D132" i="33"/>
  <c r="C132" i="33"/>
  <c r="B132" i="33"/>
  <c r="F131" i="33"/>
  <c r="E131" i="33"/>
  <c r="D131" i="33"/>
  <c r="C131" i="33"/>
  <c r="B131" i="33"/>
  <c r="F130" i="33"/>
  <c r="E130" i="33"/>
  <c r="D130" i="33"/>
  <c r="C130" i="33"/>
  <c r="B130" i="33"/>
  <c r="F129" i="33"/>
  <c r="E129" i="33"/>
  <c r="D129" i="33"/>
  <c r="C129" i="33"/>
  <c r="B129" i="33"/>
  <c r="F128" i="33"/>
  <c r="E128" i="33"/>
  <c r="D128" i="33"/>
  <c r="C128" i="33"/>
  <c r="B128" i="33"/>
  <c r="F127" i="33"/>
  <c r="E127" i="33"/>
  <c r="D127" i="33"/>
  <c r="C127" i="33"/>
  <c r="B127" i="33"/>
  <c r="F126" i="33"/>
  <c r="E126" i="33"/>
  <c r="D126" i="33"/>
  <c r="C126" i="33"/>
  <c r="B126" i="33"/>
  <c r="F125" i="33"/>
  <c r="E125" i="33"/>
  <c r="D125" i="33"/>
  <c r="C125" i="33"/>
  <c r="B125" i="33"/>
  <c r="F124" i="33"/>
  <c r="E124" i="33"/>
  <c r="D124" i="33"/>
  <c r="C124" i="33"/>
  <c r="B124" i="33"/>
  <c r="F123" i="33"/>
  <c r="E123" i="33"/>
  <c r="D123" i="33"/>
  <c r="C123" i="33"/>
  <c r="B123" i="33"/>
  <c r="F122" i="33"/>
  <c r="E122" i="33"/>
  <c r="D122" i="33"/>
  <c r="C122" i="33"/>
  <c r="B122" i="33"/>
  <c r="F121" i="33"/>
  <c r="E121" i="33"/>
  <c r="D121" i="33"/>
  <c r="C121" i="33"/>
  <c r="B121" i="33"/>
  <c r="F120" i="33"/>
  <c r="E120" i="33"/>
  <c r="D120" i="33"/>
  <c r="C120" i="33"/>
  <c r="B120" i="33"/>
  <c r="F119" i="33"/>
  <c r="E119" i="33"/>
  <c r="D119" i="33"/>
  <c r="C119" i="33"/>
  <c r="B119" i="33"/>
  <c r="F118" i="33"/>
  <c r="E118" i="33"/>
  <c r="D118" i="33"/>
  <c r="C118" i="33"/>
  <c r="B118" i="33"/>
  <c r="F117" i="33"/>
  <c r="E117" i="33"/>
  <c r="D117" i="33"/>
  <c r="C117" i="33"/>
  <c r="B117" i="33"/>
  <c r="F116" i="33"/>
  <c r="E116" i="33"/>
  <c r="D116" i="33"/>
  <c r="C116" i="33"/>
  <c r="B116" i="33"/>
  <c r="F115" i="33"/>
  <c r="E115" i="33"/>
  <c r="D115" i="33"/>
  <c r="C115" i="33"/>
  <c r="B115" i="33"/>
  <c r="F114" i="33"/>
  <c r="E114" i="33"/>
  <c r="D114" i="33"/>
  <c r="C114" i="33"/>
  <c r="B114" i="33"/>
  <c r="F113" i="33"/>
  <c r="E113" i="33"/>
  <c r="D113" i="33"/>
  <c r="C113" i="33"/>
  <c r="B113" i="33"/>
  <c r="F112" i="33"/>
  <c r="E112" i="33"/>
  <c r="D112" i="33"/>
  <c r="C112" i="33"/>
  <c r="B112" i="33"/>
  <c r="F111" i="33"/>
  <c r="E111" i="33"/>
  <c r="D111" i="33"/>
  <c r="C111" i="33"/>
  <c r="B111" i="33"/>
  <c r="F110" i="33"/>
  <c r="E110" i="33"/>
  <c r="D110" i="33"/>
  <c r="C110" i="33"/>
  <c r="B110" i="33"/>
  <c r="F109" i="33"/>
  <c r="E109" i="33"/>
  <c r="D109" i="33"/>
  <c r="C109" i="33"/>
  <c r="B109" i="33"/>
  <c r="F108" i="33"/>
  <c r="E108" i="33"/>
  <c r="D108" i="33"/>
  <c r="C108" i="33"/>
  <c r="B108" i="33"/>
  <c r="F107" i="33"/>
  <c r="E107" i="33"/>
  <c r="D107" i="33"/>
  <c r="C107" i="33"/>
  <c r="B107" i="33"/>
  <c r="F106" i="33"/>
  <c r="E106" i="33"/>
  <c r="D106" i="33"/>
  <c r="C106" i="33"/>
  <c r="B106" i="33"/>
  <c r="F105" i="33"/>
  <c r="E105" i="33"/>
  <c r="D105" i="33"/>
  <c r="C105" i="33"/>
  <c r="B105" i="33"/>
  <c r="F104" i="33"/>
  <c r="E104" i="33"/>
  <c r="D104" i="33"/>
  <c r="C104" i="33"/>
  <c r="B104" i="33"/>
  <c r="F103" i="33"/>
  <c r="E103" i="33"/>
  <c r="D103" i="33"/>
  <c r="C103" i="33"/>
  <c r="B103" i="33"/>
  <c r="F102" i="33"/>
  <c r="E102" i="33"/>
  <c r="D102" i="33"/>
  <c r="C102" i="33"/>
  <c r="B102" i="33"/>
  <c r="F101" i="33"/>
  <c r="E101" i="33"/>
  <c r="D101" i="33"/>
  <c r="C101" i="33"/>
  <c r="B101" i="33"/>
  <c r="F100" i="33"/>
  <c r="E100" i="33"/>
  <c r="D100" i="33"/>
  <c r="C100" i="33"/>
  <c r="B100" i="33"/>
  <c r="F99" i="33"/>
  <c r="E99" i="33"/>
  <c r="D99" i="33"/>
  <c r="C99" i="33"/>
  <c r="B99" i="33"/>
  <c r="F98" i="33"/>
  <c r="E98" i="33"/>
  <c r="D98" i="33"/>
  <c r="C98" i="33"/>
  <c r="B98" i="33"/>
  <c r="F97" i="33"/>
  <c r="E97" i="33"/>
  <c r="D97" i="33"/>
  <c r="C97" i="33"/>
  <c r="B97" i="33"/>
  <c r="F96" i="33"/>
  <c r="E96" i="33"/>
  <c r="D96" i="33"/>
  <c r="C96" i="33"/>
  <c r="B96" i="33"/>
  <c r="F95" i="33"/>
  <c r="E95" i="33"/>
  <c r="D95" i="33"/>
  <c r="C95" i="33"/>
  <c r="B95" i="33"/>
  <c r="F94" i="33"/>
  <c r="E94" i="33"/>
  <c r="D94" i="33"/>
  <c r="C94" i="33"/>
  <c r="B94" i="33"/>
  <c r="F93" i="33"/>
  <c r="E93" i="33"/>
  <c r="D93" i="33"/>
  <c r="C93" i="33"/>
  <c r="B93" i="33"/>
  <c r="F92" i="33"/>
  <c r="E92" i="33"/>
  <c r="D92" i="33"/>
  <c r="C92" i="33"/>
  <c r="B92" i="33"/>
  <c r="F91" i="33"/>
  <c r="E91" i="33"/>
  <c r="D91" i="33"/>
  <c r="C91" i="33"/>
  <c r="B91" i="33"/>
  <c r="F90" i="33"/>
  <c r="E90" i="33"/>
  <c r="D90" i="33"/>
  <c r="C90" i="33"/>
  <c r="B90" i="33"/>
  <c r="F89" i="33"/>
  <c r="E89" i="33"/>
  <c r="D89" i="33"/>
  <c r="C89" i="33"/>
  <c r="B89" i="33"/>
  <c r="F88" i="33"/>
  <c r="E88" i="33"/>
  <c r="D88" i="33"/>
  <c r="C88" i="33"/>
  <c r="B88" i="33"/>
  <c r="F87" i="33"/>
  <c r="E87" i="33"/>
  <c r="D87" i="33"/>
  <c r="C87" i="33"/>
  <c r="B87" i="33"/>
  <c r="F86" i="33"/>
  <c r="E86" i="33"/>
  <c r="D86" i="33"/>
  <c r="C86" i="33"/>
  <c r="B86" i="33"/>
  <c r="F85" i="33"/>
  <c r="E85" i="33"/>
  <c r="D85" i="33"/>
  <c r="C85" i="33"/>
  <c r="B85" i="33"/>
  <c r="F84" i="33"/>
  <c r="E84" i="33"/>
  <c r="D84" i="33"/>
  <c r="C84" i="33"/>
  <c r="B84" i="33"/>
  <c r="F83" i="33"/>
  <c r="E83" i="33"/>
  <c r="D83" i="33"/>
  <c r="C83" i="33"/>
  <c r="B83" i="33"/>
  <c r="F82" i="33"/>
  <c r="E82" i="33"/>
  <c r="D82" i="33"/>
  <c r="C82" i="33"/>
  <c r="B82" i="33"/>
  <c r="F81" i="33"/>
  <c r="E81" i="33"/>
  <c r="D81" i="33"/>
  <c r="C81" i="33"/>
  <c r="B81" i="33"/>
  <c r="F80" i="33"/>
  <c r="E80" i="33"/>
  <c r="D80" i="33"/>
  <c r="C80" i="33"/>
  <c r="B80" i="33"/>
  <c r="F79" i="33"/>
  <c r="E79" i="33"/>
  <c r="D79" i="33"/>
  <c r="C79" i="33"/>
  <c r="B79" i="33"/>
  <c r="F78" i="33"/>
  <c r="E78" i="33"/>
  <c r="D78" i="33"/>
  <c r="C78" i="33"/>
  <c r="B78" i="33"/>
  <c r="F77" i="33"/>
  <c r="E77" i="33"/>
  <c r="D77" i="33"/>
  <c r="C77" i="33"/>
  <c r="B77" i="33"/>
  <c r="F76" i="33"/>
  <c r="E76" i="33"/>
  <c r="D76" i="33"/>
  <c r="C76" i="33"/>
  <c r="B76" i="33"/>
  <c r="F75" i="33"/>
  <c r="E75" i="33"/>
  <c r="D75" i="33"/>
  <c r="C75" i="33"/>
  <c r="B75" i="33"/>
  <c r="F74" i="33"/>
  <c r="E74" i="33"/>
  <c r="D74" i="33"/>
  <c r="C74" i="33"/>
  <c r="B74" i="33"/>
  <c r="F73" i="33"/>
  <c r="E73" i="33"/>
  <c r="D73" i="33"/>
  <c r="C73" i="33"/>
  <c r="B73" i="33"/>
  <c r="F72" i="33"/>
  <c r="E72" i="33"/>
  <c r="D72" i="33"/>
  <c r="C72" i="33"/>
  <c r="B72" i="33"/>
  <c r="F71" i="33"/>
  <c r="E71" i="33"/>
  <c r="D71" i="33"/>
  <c r="C71" i="33"/>
  <c r="B71" i="33"/>
  <c r="F70" i="33"/>
  <c r="E70" i="33"/>
  <c r="D70" i="33"/>
  <c r="C70" i="33"/>
  <c r="B70" i="33"/>
  <c r="F69" i="33"/>
  <c r="E69" i="33"/>
  <c r="D69" i="33"/>
  <c r="C69" i="33"/>
  <c r="B69" i="33"/>
  <c r="F68" i="33"/>
  <c r="E68" i="33"/>
  <c r="D68" i="33"/>
  <c r="C68" i="33"/>
  <c r="B68" i="33"/>
  <c r="F67" i="33"/>
  <c r="E67" i="33"/>
  <c r="D67" i="33"/>
  <c r="C67" i="33"/>
  <c r="B67" i="33"/>
  <c r="F66" i="33"/>
  <c r="E66" i="33"/>
  <c r="D66" i="33"/>
  <c r="C66" i="33"/>
  <c r="B66" i="33"/>
  <c r="F65" i="33"/>
  <c r="E65" i="33"/>
  <c r="D65" i="33"/>
  <c r="C65" i="33"/>
  <c r="B65" i="33"/>
  <c r="F64" i="33"/>
  <c r="E64" i="33"/>
  <c r="D64" i="33"/>
  <c r="C64" i="33"/>
  <c r="B64" i="33"/>
  <c r="F63" i="33"/>
  <c r="E63" i="33"/>
  <c r="D63" i="33"/>
  <c r="C63" i="33"/>
  <c r="B63" i="33"/>
  <c r="F62" i="33"/>
  <c r="E62" i="33"/>
  <c r="D62" i="33"/>
  <c r="C62" i="33"/>
  <c r="B62" i="33"/>
  <c r="F61" i="33"/>
  <c r="E61" i="33"/>
  <c r="D61" i="33"/>
  <c r="C61" i="33"/>
  <c r="B61" i="33"/>
  <c r="F60" i="33"/>
  <c r="E60" i="33"/>
  <c r="D60" i="33"/>
  <c r="C60" i="33"/>
  <c r="B60" i="33"/>
  <c r="F59" i="33"/>
  <c r="E59" i="33"/>
  <c r="D59" i="33"/>
  <c r="C59" i="33"/>
  <c r="B59" i="33"/>
  <c r="F58" i="33"/>
  <c r="E58" i="33"/>
  <c r="D58" i="33"/>
  <c r="C58" i="33"/>
  <c r="B58" i="33"/>
  <c r="F57" i="33"/>
  <c r="E57" i="33"/>
  <c r="D57" i="33"/>
  <c r="C57" i="33"/>
  <c r="B57" i="33"/>
  <c r="F56" i="33"/>
  <c r="E56" i="33"/>
  <c r="D56" i="33"/>
  <c r="C56" i="33"/>
  <c r="B56" i="33"/>
  <c r="F55" i="33"/>
  <c r="E55" i="33"/>
  <c r="D55" i="33"/>
  <c r="C55" i="33"/>
  <c r="B55" i="33"/>
  <c r="F54" i="33"/>
  <c r="E54" i="33"/>
  <c r="D54" i="33"/>
  <c r="C54" i="33"/>
  <c r="B54" i="33"/>
  <c r="F53" i="33"/>
  <c r="E53" i="33"/>
  <c r="D53" i="33"/>
  <c r="C53" i="33"/>
  <c r="B53" i="33"/>
  <c r="F52" i="33"/>
  <c r="E52" i="33"/>
  <c r="D52" i="33"/>
  <c r="C52" i="33"/>
  <c r="B52" i="33"/>
  <c r="F51" i="33"/>
  <c r="E51" i="33"/>
  <c r="D51" i="33"/>
  <c r="C51" i="33"/>
  <c r="B51" i="33"/>
  <c r="F50" i="33"/>
  <c r="E50" i="33"/>
  <c r="D50" i="33"/>
  <c r="C50" i="33"/>
  <c r="B50" i="33"/>
  <c r="F49" i="33"/>
  <c r="E49" i="33"/>
  <c r="D49" i="33"/>
  <c r="C49" i="33"/>
  <c r="B49" i="33"/>
  <c r="F48" i="33"/>
  <c r="E48" i="33"/>
  <c r="D48" i="33"/>
  <c r="C48" i="33"/>
  <c r="B48" i="33"/>
  <c r="F47" i="33"/>
  <c r="E47" i="33"/>
  <c r="D47" i="33"/>
  <c r="C47" i="33"/>
  <c r="B47" i="33"/>
  <c r="F46" i="33"/>
  <c r="E46" i="33"/>
  <c r="D46" i="33"/>
  <c r="C46" i="33"/>
  <c r="B46" i="33"/>
  <c r="F45" i="33"/>
  <c r="E45" i="33"/>
  <c r="D45" i="33"/>
  <c r="C45" i="33"/>
  <c r="B45" i="33"/>
  <c r="F44" i="33"/>
  <c r="E44" i="33"/>
  <c r="D44" i="33"/>
  <c r="C44" i="33"/>
  <c r="B44" i="33"/>
  <c r="F43" i="33"/>
  <c r="E43" i="33"/>
  <c r="D43" i="33"/>
  <c r="C43" i="33"/>
  <c r="B43" i="33"/>
  <c r="F42" i="33"/>
  <c r="E42" i="33"/>
  <c r="D42" i="33"/>
  <c r="C42" i="33"/>
  <c r="B42" i="33"/>
  <c r="F41" i="33"/>
  <c r="E41" i="33"/>
  <c r="D41" i="33"/>
  <c r="C41" i="33"/>
  <c r="B41" i="33"/>
  <c r="F40" i="33"/>
  <c r="E40" i="33"/>
  <c r="D40" i="33"/>
  <c r="C40" i="33"/>
  <c r="B40" i="33"/>
  <c r="F39" i="33"/>
  <c r="E39" i="33"/>
  <c r="D39" i="33"/>
  <c r="C39" i="33"/>
  <c r="B39" i="33"/>
  <c r="F38" i="33"/>
  <c r="E38" i="33"/>
  <c r="D38" i="33"/>
  <c r="C38" i="33"/>
  <c r="B38" i="33"/>
  <c r="F37" i="33"/>
  <c r="E37" i="33"/>
  <c r="D37" i="33"/>
  <c r="C37" i="33"/>
  <c r="B37" i="33"/>
  <c r="F36" i="33"/>
  <c r="E36" i="33"/>
  <c r="D36" i="33"/>
  <c r="C36" i="33"/>
  <c r="B36" i="33"/>
  <c r="F35" i="33"/>
  <c r="E35" i="33"/>
  <c r="D35" i="33"/>
  <c r="C35" i="33"/>
  <c r="B35" i="33"/>
  <c r="F34" i="33"/>
  <c r="E34" i="33"/>
  <c r="D34" i="33"/>
  <c r="C34" i="33"/>
  <c r="B34" i="33"/>
  <c r="F33" i="33"/>
  <c r="E33" i="33"/>
  <c r="D33" i="33"/>
  <c r="C33" i="33"/>
  <c r="B33" i="33"/>
  <c r="F32" i="33"/>
  <c r="E32" i="33"/>
  <c r="D32" i="33"/>
  <c r="C32" i="33"/>
  <c r="B32" i="33"/>
  <c r="F31" i="33"/>
  <c r="E31" i="33"/>
  <c r="D31" i="33"/>
  <c r="C31" i="33"/>
  <c r="B31" i="33"/>
  <c r="F30" i="33"/>
  <c r="E30" i="33"/>
  <c r="D30" i="33"/>
  <c r="C30" i="33"/>
  <c r="B30" i="33"/>
  <c r="F29" i="33"/>
  <c r="E29" i="33"/>
  <c r="D29" i="33"/>
  <c r="C29" i="33"/>
  <c r="B29" i="33"/>
  <c r="F28" i="33"/>
  <c r="E28" i="33"/>
  <c r="D28" i="33"/>
  <c r="C28" i="33"/>
  <c r="B28" i="33"/>
  <c r="F27" i="33"/>
  <c r="E27" i="33"/>
  <c r="D27" i="33"/>
  <c r="C27" i="33"/>
  <c r="B27" i="33"/>
  <c r="F26" i="33"/>
  <c r="E26" i="33"/>
  <c r="D26" i="33"/>
  <c r="C26" i="33"/>
  <c r="B26" i="33"/>
  <c r="F25" i="33"/>
  <c r="E25" i="33"/>
  <c r="D25" i="33"/>
  <c r="C25" i="33"/>
  <c r="B25" i="33"/>
  <c r="F24" i="33"/>
  <c r="E24" i="33"/>
  <c r="D24" i="33"/>
  <c r="C24" i="33"/>
  <c r="B24" i="33"/>
  <c r="F23" i="33"/>
  <c r="E23" i="33"/>
  <c r="D23" i="33"/>
  <c r="C23" i="33"/>
  <c r="B23" i="33"/>
  <c r="F22" i="33"/>
  <c r="E22" i="33"/>
  <c r="D22" i="33"/>
  <c r="C22" i="33"/>
  <c r="B22" i="33"/>
  <c r="F21" i="33"/>
  <c r="E21" i="33"/>
  <c r="D21" i="33"/>
  <c r="C21" i="33"/>
  <c r="B21" i="33"/>
  <c r="F20" i="33"/>
  <c r="E20" i="33"/>
  <c r="D20" i="33"/>
  <c r="C20" i="33"/>
  <c r="B20" i="33"/>
  <c r="F19" i="33"/>
  <c r="E19" i="33"/>
  <c r="D19" i="33"/>
  <c r="C19" i="33"/>
  <c r="B19" i="33"/>
  <c r="F18" i="33"/>
  <c r="E18" i="33"/>
  <c r="D18" i="33"/>
  <c r="C18" i="33"/>
  <c r="B18" i="33"/>
  <c r="F17" i="33"/>
  <c r="E17" i="33"/>
  <c r="D17" i="33"/>
  <c r="C17" i="33"/>
  <c r="B17" i="33"/>
  <c r="F16" i="33"/>
  <c r="E16" i="33"/>
  <c r="D16" i="33"/>
  <c r="C16" i="33"/>
  <c r="B16" i="33"/>
  <c r="F15" i="33"/>
  <c r="E15" i="33"/>
  <c r="D15" i="33"/>
  <c r="C15" i="33"/>
  <c r="B15" i="33"/>
  <c r="F14" i="33"/>
  <c r="E14" i="33"/>
  <c r="D14" i="33"/>
  <c r="C14" i="33"/>
  <c r="B14" i="33"/>
  <c r="Y14" i="33" s="1"/>
  <c r="F13" i="33"/>
  <c r="E13" i="33"/>
  <c r="D13" i="33"/>
  <c r="C13" i="33"/>
  <c r="F12" i="33"/>
  <c r="E12" i="33"/>
  <c r="D12" i="33"/>
  <c r="C12" i="33"/>
  <c r="B12" i="33"/>
  <c r="Y12" i="33" s="1"/>
  <c r="F11" i="33"/>
  <c r="E11" i="33"/>
  <c r="D11" i="33"/>
  <c r="C11" i="33"/>
  <c r="B11" i="33"/>
  <c r="Y11" i="33" s="1"/>
  <c r="F10" i="33"/>
  <c r="E10" i="33"/>
  <c r="D10" i="33"/>
  <c r="C10" i="33"/>
  <c r="B10" i="33"/>
  <c r="Y10" i="33" s="1"/>
  <c r="F9" i="33"/>
  <c r="E9" i="33"/>
  <c r="D9" i="33"/>
  <c r="F8" i="33"/>
  <c r="E8" i="33"/>
  <c r="D8" i="33"/>
  <c r="C8" i="33"/>
  <c r="B8" i="33"/>
  <c r="Y8" i="33" s="1"/>
  <c r="F7" i="33"/>
  <c r="E7" i="33"/>
  <c r="D7" i="33"/>
  <c r="C7" i="33"/>
  <c r="B7" i="33"/>
  <c r="Y7" i="33" s="1"/>
  <c r="K506" i="31"/>
  <c r="J506" i="31"/>
  <c r="I506" i="31"/>
  <c r="E506" i="31"/>
  <c r="S506" i="31" s="1"/>
  <c r="C506" i="31"/>
  <c r="B506" i="31"/>
  <c r="K505" i="31"/>
  <c r="J505" i="31"/>
  <c r="I505" i="31"/>
  <c r="E505" i="31"/>
  <c r="S505" i="31" s="1"/>
  <c r="C505" i="31"/>
  <c r="B505" i="31"/>
  <c r="K504" i="31"/>
  <c r="J504" i="31"/>
  <c r="I504" i="31"/>
  <c r="E504" i="31"/>
  <c r="S504" i="31" s="1"/>
  <c r="C504" i="31"/>
  <c r="B504" i="31"/>
  <c r="K503" i="31"/>
  <c r="J503" i="31"/>
  <c r="I503" i="31"/>
  <c r="E503" i="31"/>
  <c r="S503" i="31" s="1"/>
  <c r="C503" i="31"/>
  <c r="B503" i="31"/>
  <c r="K502" i="31"/>
  <c r="J502" i="31"/>
  <c r="I502" i="31"/>
  <c r="E502" i="31"/>
  <c r="S502" i="31" s="1"/>
  <c r="C502" i="31"/>
  <c r="B502" i="31"/>
  <c r="K501" i="31"/>
  <c r="J501" i="31"/>
  <c r="I501" i="31"/>
  <c r="E501" i="31"/>
  <c r="S501" i="31" s="1"/>
  <c r="C501" i="31"/>
  <c r="B501" i="31"/>
  <c r="K500" i="31"/>
  <c r="J500" i="31"/>
  <c r="I500" i="31"/>
  <c r="E500" i="31"/>
  <c r="S500" i="31" s="1"/>
  <c r="C500" i="31"/>
  <c r="B500" i="31"/>
  <c r="K499" i="31"/>
  <c r="J499" i="31"/>
  <c r="I499" i="31"/>
  <c r="E499" i="31"/>
  <c r="S499" i="31" s="1"/>
  <c r="C499" i="31"/>
  <c r="B499" i="31"/>
  <c r="K498" i="31"/>
  <c r="J498" i="31"/>
  <c r="I498" i="31"/>
  <c r="E498" i="31"/>
  <c r="S498" i="31" s="1"/>
  <c r="C498" i="31"/>
  <c r="B498" i="31"/>
  <c r="K497" i="31"/>
  <c r="J497" i="31"/>
  <c r="I497" i="31"/>
  <c r="E497" i="31"/>
  <c r="S497" i="31" s="1"/>
  <c r="C497" i="31"/>
  <c r="B497" i="31"/>
  <c r="K496" i="31"/>
  <c r="J496" i="31"/>
  <c r="I496" i="31"/>
  <c r="E496" i="31"/>
  <c r="S496" i="31" s="1"/>
  <c r="C496" i="31"/>
  <c r="B496" i="31"/>
  <c r="K495" i="31"/>
  <c r="J495" i="31"/>
  <c r="I495" i="31"/>
  <c r="E495" i="31"/>
  <c r="S495" i="31" s="1"/>
  <c r="C495" i="31"/>
  <c r="B495" i="31"/>
  <c r="K494" i="31"/>
  <c r="J494" i="31"/>
  <c r="I494" i="31"/>
  <c r="E494" i="31"/>
  <c r="S494" i="31" s="1"/>
  <c r="C494" i="31"/>
  <c r="B494" i="31"/>
  <c r="K493" i="31"/>
  <c r="J493" i="31"/>
  <c r="I493" i="31"/>
  <c r="E493" i="31"/>
  <c r="S493" i="31" s="1"/>
  <c r="C493" i="31"/>
  <c r="B493" i="31"/>
  <c r="K492" i="31"/>
  <c r="J492" i="31"/>
  <c r="I492" i="31"/>
  <c r="E492" i="31"/>
  <c r="S492" i="31" s="1"/>
  <c r="C492" i="31"/>
  <c r="B492" i="31"/>
  <c r="K491" i="31"/>
  <c r="J491" i="31"/>
  <c r="I491" i="31"/>
  <c r="E491" i="31"/>
  <c r="S491" i="31" s="1"/>
  <c r="C491" i="31"/>
  <c r="B491" i="31"/>
  <c r="K490" i="31"/>
  <c r="J490" i="31"/>
  <c r="I490" i="31"/>
  <c r="E490" i="31"/>
  <c r="S490" i="31" s="1"/>
  <c r="C490" i="31"/>
  <c r="B490" i="31"/>
  <c r="K489" i="31"/>
  <c r="J489" i="31"/>
  <c r="I489" i="31"/>
  <c r="E489" i="31"/>
  <c r="S489" i="31" s="1"/>
  <c r="C489" i="31"/>
  <c r="B489" i="31"/>
  <c r="K488" i="31"/>
  <c r="J488" i="31"/>
  <c r="I488" i="31"/>
  <c r="E488" i="31"/>
  <c r="S488" i="31" s="1"/>
  <c r="C488" i="31"/>
  <c r="B488" i="31"/>
  <c r="K487" i="31"/>
  <c r="J487" i="31"/>
  <c r="I487" i="31"/>
  <c r="E487" i="31"/>
  <c r="S487" i="31" s="1"/>
  <c r="C487" i="31"/>
  <c r="B487" i="31"/>
  <c r="K486" i="31"/>
  <c r="J486" i="31"/>
  <c r="I486" i="31"/>
  <c r="E486" i="31"/>
  <c r="S486" i="31" s="1"/>
  <c r="C486" i="31"/>
  <c r="B486" i="31"/>
  <c r="K485" i="31"/>
  <c r="J485" i="31"/>
  <c r="I485" i="31"/>
  <c r="E485" i="31"/>
  <c r="S485" i="31" s="1"/>
  <c r="C485" i="31"/>
  <c r="B485" i="31"/>
  <c r="K484" i="31"/>
  <c r="J484" i="31"/>
  <c r="I484" i="31"/>
  <c r="E484" i="31"/>
  <c r="S484" i="31" s="1"/>
  <c r="C484" i="31"/>
  <c r="B484" i="31"/>
  <c r="K483" i="31"/>
  <c r="J483" i="31"/>
  <c r="I483" i="31"/>
  <c r="E483" i="31"/>
  <c r="S483" i="31" s="1"/>
  <c r="C483" i="31"/>
  <c r="B483" i="31"/>
  <c r="K482" i="31"/>
  <c r="J482" i="31"/>
  <c r="I482" i="31"/>
  <c r="E482" i="31"/>
  <c r="S482" i="31" s="1"/>
  <c r="C482" i="31"/>
  <c r="B482" i="31"/>
  <c r="K481" i="31"/>
  <c r="J481" i="31"/>
  <c r="I481" i="31"/>
  <c r="E481" i="31"/>
  <c r="S481" i="31" s="1"/>
  <c r="C481" i="31"/>
  <c r="B481" i="31"/>
  <c r="K480" i="31"/>
  <c r="J480" i="31"/>
  <c r="I480" i="31"/>
  <c r="E480" i="31"/>
  <c r="S480" i="31" s="1"/>
  <c r="C480" i="31"/>
  <c r="B480" i="31"/>
  <c r="K479" i="31"/>
  <c r="J479" i="31"/>
  <c r="I479" i="31"/>
  <c r="E479" i="31"/>
  <c r="S479" i="31" s="1"/>
  <c r="C479" i="31"/>
  <c r="B479" i="31"/>
  <c r="K478" i="31"/>
  <c r="J478" i="31"/>
  <c r="I478" i="31"/>
  <c r="E478" i="31"/>
  <c r="S478" i="31" s="1"/>
  <c r="C478" i="31"/>
  <c r="B478" i="31"/>
  <c r="K477" i="31"/>
  <c r="J477" i="31"/>
  <c r="I477" i="31"/>
  <c r="E477" i="31"/>
  <c r="S477" i="31" s="1"/>
  <c r="C477" i="31"/>
  <c r="B477" i="31"/>
  <c r="K476" i="31"/>
  <c r="J476" i="31"/>
  <c r="I476" i="31"/>
  <c r="E476" i="31"/>
  <c r="S476" i="31" s="1"/>
  <c r="C476" i="31"/>
  <c r="B476" i="31"/>
  <c r="K475" i="31"/>
  <c r="J475" i="31"/>
  <c r="I475" i="31"/>
  <c r="E475" i="31"/>
  <c r="S475" i="31" s="1"/>
  <c r="C475" i="31"/>
  <c r="B475" i="31"/>
  <c r="K474" i="31"/>
  <c r="J474" i="31"/>
  <c r="I474" i="31"/>
  <c r="E474" i="31"/>
  <c r="S474" i="31" s="1"/>
  <c r="C474" i="31"/>
  <c r="B474" i="31"/>
  <c r="K473" i="31"/>
  <c r="J473" i="31"/>
  <c r="I473" i="31"/>
  <c r="E473" i="31"/>
  <c r="S473" i="31" s="1"/>
  <c r="C473" i="31"/>
  <c r="B473" i="31"/>
  <c r="K472" i="31"/>
  <c r="J472" i="31"/>
  <c r="I472" i="31"/>
  <c r="E472" i="31"/>
  <c r="S472" i="31" s="1"/>
  <c r="W472" i="31" s="1"/>
  <c r="C472" i="31"/>
  <c r="B472" i="31"/>
  <c r="K471" i="31"/>
  <c r="J471" i="31"/>
  <c r="I471" i="31"/>
  <c r="E471" i="31"/>
  <c r="S471" i="31" s="1"/>
  <c r="C471" i="31"/>
  <c r="B471" i="31"/>
  <c r="K470" i="31"/>
  <c r="J470" i="31"/>
  <c r="I470" i="31"/>
  <c r="E470" i="31"/>
  <c r="S470" i="31" s="1"/>
  <c r="C470" i="31"/>
  <c r="B470" i="31"/>
  <c r="K469" i="31"/>
  <c r="J469" i="31"/>
  <c r="I469" i="31"/>
  <c r="E469" i="31"/>
  <c r="S469" i="31" s="1"/>
  <c r="C469" i="31"/>
  <c r="B469" i="31"/>
  <c r="K468" i="31"/>
  <c r="J468" i="31"/>
  <c r="I468" i="31"/>
  <c r="E468" i="31"/>
  <c r="S468" i="31" s="1"/>
  <c r="C468" i="31"/>
  <c r="B468" i="31"/>
  <c r="K467" i="31"/>
  <c r="J467" i="31"/>
  <c r="I467" i="31"/>
  <c r="E467" i="31"/>
  <c r="S467" i="31" s="1"/>
  <c r="C467" i="31"/>
  <c r="B467" i="31"/>
  <c r="K466" i="31"/>
  <c r="J466" i="31"/>
  <c r="I466" i="31"/>
  <c r="E466" i="31"/>
  <c r="S466" i="31" s="1"/>
  <c r="C466" i="31"/>
  <c r="B466" i="31"/>
  <c r="K465" i="31"/>
  <c r="J465" i="31"/>
  <c r="I465" i="31"/>
  <c r="E465" i="31"/>
  <c r="S465" i="31" s="1"/>
  <c r="C465" i="31"/>
  <c r="B465" i="31"/>
  <c r="K464" i="31"/>
  <c r="J464" i="31"/>
  <c r="I464" i="31"/>
  <c r="E464" i="31"/>
  <c r="S464" i="31" s="1"/>
  <c r="C464" i="31"/>
  <c r="B464" i="31"/>
  <c r="K463" i="31"/>
  <c r="J463" i="31"/>
  <c r="I463" i="31"/>
  <c r="E463" i="31"/>
  <c r="S463" i="31" s="1"/>
  <c r="C463" i="31"/>
  <c r="B463" i="31"/>
  <c r="K462" i="31"/>
  <c r="J462" i="31"/>
  <c r="I462" i="31"/>
  <c r="E462" i="31"/>
  <c r="S462" i="31" s="1"/>
  <c r="C462" i="31"/>
  <c r="B462" i="31"/>
  <c r="K461" i="31"/>
  <c r="J461" i="31"/>
  <c r="I461" i="31"/>
  <c r="E461" i="31"/>
  <c r="S461" i="31" s="1"/>
  <c r="C461" i="31"/>
  <c r="B461" i="31"/>
  <c r="K460" i="31"/>
  <c r="J460" i="31"/>
  <c r="I460" i="31"/>
  <c r="E460" i="31"/>
  <c r="S460" i="31" s="1"/>
  <c r="C460" i="31"/>
  <c r="B460" i="31"/>
  <c r="K459" i="31"/>
  <c r="J459" i="31"/>
  <c r="I459" i="31"/>
  <c r="E459" i="31"/>
  <c r="S459" i="31" s="1"/>
  <c r="C459" i="31"/>
  <c r="B459" i="31"/>
  <c r="K458" i="31"/>
  <c r="J458" i="31"/>
  <c r="I458" i="31"/>
  <c r="E458" i="31"/>
  <c r="S458" i="31" s="1"/>
  <c r="C458" i="31"/>
  <c r="B458" i="31"/>
  <c r="K457" i="31"/>
  <c r="J457" i="31"/>
  <c r="I457" i="31"/>
  <c r="E457" i="31"/>
  <c r="S457" i="31" s="1"/>
  <c r="C457" i="31"/>
  <c r="B457" i="31"/>
  <c r="K456" i="31"/>
  <c r="J456" i="31"/>
  <c r="I456" i="31"/>
  <c r="E456" i="31"/>
  <c r="S456" i="31" s="1"/>
  <c r="C456" i="31"/>
  <c r="B456" i="31"/>
  <c r="K455" i="31"/>
  <c r="J455" i="31"/>
  <c r="I455" i="31"/>
  <c r="E455" i="31"/>
  <c r="S455" i="31" s="1"/>
  <c r="C455" i="31"/>
  <c r="B455" i="31"/>
  <c r="K454" i="31"/>
  <c r="J454" i="31"/>
  <c r="I454" i="31"/>
  <c r="E454" i="31"/>
  <c r="S454" i="31" s="1"/>
  <c r="C454" i="31"/>
  <c r="B454" i="31"/>
  <c r="K453" i="31"/>
  <c r="J453" i="31"/>
  <c r="I453" i="31"/>
  <c r="E453" i="31"/>
  <c r="S453" i="31" s="1"/>
  <c r="C453" i="31"/>
  <c r="B453" i="31"/>
  <c r="K452" i="31"/>
  <c r="J452" i="31"/>
  <c r="I452" i="31"/>
  <c r="E452" i="31"/>
  <c r="S452" i="31" s="1"/>
  <c r="C452" i="31"/>
  <c r="B452" i="31"/>
  <c r="K451" i="31"/>
  <c r="J451" i="31"/>
  <c r="I451" i="31"/>
  <c r="E451" i="31"/>
  <c r="S451" i="31" s="1"/>
  <c r="C451" i="31"/>
  <c r="B451" i="31"/>
  <c r="K450" i="31"/>
  <c r="J450" i="31"/>
  <c r="I450" i="31"/>
  <c r="E450" i="31"/>
  <c r="S450" i="31" s="1"/>
  <c r="C450" i="31"/>
  <c r="B450" i="31"/>
  <c r="K449" i="31"/>
  <c r="J449" i="31"/>
  <c r="I449" i="31"/>
  <c r="E449" i="31"/>
  <c r="S449" i="31" s="1"/>
  <c r="C449" i="31"/>
  <c r="B449" i="31"/>
  <c r="K448" i="31"/>
  <c r="J448" i="31"/>
  <c r="I448" i="31"/>
  <c r="E448" i="31"/>
  <c r="S448" i="31" s="1"/>
  <c r="C448" i="31"/>
  <c r="B448" i="31"/>
  <c r="K447" i="31"/>
  <c r="J447" i="31"/>
  <c r="I447" i="31"/>
  <c r="E447" i="31"/>
  <c r="S447" i="31" s="1"/>
  <c r="C447" i="31"/>
  <c r="B447" i="31"/>
  <c r="K446" i="31"/>
  <c r="J446" i="31"/>
  <c r="I446" i="31"/>
  <c r="E446" i="31"/>
  <c r="S446" i="31" s="1"/>
  <c r="C446" i="31"/>
  <c r="B446" i="31"/>
  <c r="K445" i="31"/>
  <c r="J445" i="31"/>
  <c r="I445" i="31"/>
  <c r="E445" i="31"/>
  <c r="S445" i="31" s="1"/>
  <c r="C445" i="31"/>
  <c r="B445" i="31"/>
  <c r="K444" i="31"/>
  <c r="J444" i="31"/>
  <c r="I444" i="31"/>
  <c r="E444" i="31"/>
  <c r="S444" i="31" s="1"/>
  <c r="C444" i="31"/>
  <c r="B444" i="31"/>
  <c r="K443" i="31"/>
  <c r="J443" i="31"/>
  <c r="I443" i="31"/>
  <c r="E443" i="31"/>
  <c r="S443" i="31" s="1"/>
  <c r="C443" i="31"/>
  <c r="B443" i="31"/>
  <c r="K442" i="31"/>
  <c r="J442" i="31"/>
  <c r="I442" i="31"/>
  <c r="E442" i="31"/>
  <c r="S442" i="31" s="1"/>
  <c r="C442" i="31"/>
  <c r="B442" i="31"/>
  <c r="K441" i="31"/>
  <c r="J441" i="31"/>
  <c r="I441" i="31"/>
  <c r="E441" i="31"/>
  <c r="S441" i="31" s="1"/>
  <c r="C441" i="31"/>
  <c r="B441" i="31"/>
  <c r="K440" i="31"/>
  <c r="J440" i="31"/>
  <c r="I440" i="31"/>
  <c r="E440" i="31"/>
  <c r="S440" i="31" s="1"/>
  <c r="C440" i="31"/>
  <c r="B440" i="31"/>
  <c r="K439" i="31"/>
  <c r="J439" i="31"/>
  <c r="I439" i="31"/>
  <c r="E439" i="31"/>
  <c r="S439" i="31" s="1"/>
  <c r="C439" i="31"/>
  <c r="B439" i="31"/>
  <c r="K438" i="31"/>
  <c r="J438" i="31"/>
  <c r="I438" i="31"/>
  <c r="E438" i="31"/>
  <c r="S438" i="31" s="1"/>
  <c r="C438" i="31"/>
  <c r="B438" i="31"/>
  <c r="K437" i="31"/>
  <c r="J437" i="31"/>
  <c r="I437" i="31"/>
  <c r="E437" i="31"/>
  <c r="S437" i="31" s="1"/>
  <c r="C437" i="31"/>
  <c r="B437" i="31"/>
  <c r="K436" i="31"/>
  <c r="J436" i="31"/>
  <c r="I436" i="31"/>
  <c r="E436" i="31"/>
  <c r="S436" i="31" s="1"/>
  <c r="C436" i="31"/>
  <c r="B436" i="31"/>
  <c r="K435" i="31"/>
  <c r="J435" i="31"/>
  <c r="I435" i="31"/>
  <c r="E435" i="31"/>
  <c r="S435" i="31" s="1"/>
  <c r="C435" i="31"/>
  <c r="B435" i="31"/>
  <c r="K434" i="31"/>
  <c r="J434" i="31"/>
  <c r="I434" i="31"/>
  <c r="E434" i="31"/>
  <c r="S434" i="31" s="1"/>
  <c r="C434" i="31"/>
  <c r="B434" i="31"/>
  <c r="K433" i="31"/>
  <c r="J433" i="31"/>
  <c r="I433" i="31"/>
  <c r="E433" i="31"/>
  <c r="S433" i="31" s="1"/>
  <c r="C433" i="31"/>
  <c r="B433" i="31"/>
  <c r="K432" i="31"/>
  <c r="J432" i="31"/>
  <c r="I432" i="31"/>
  <c r="E432" i="31"/>
  <c r="S432" i="31" s="1"/>
  <c r="C432" i="31"/>
  <c r="B432" i="31"/>
  <c r="K431" i="31"/>
  <c r="J431" i="31"/>
  <c r="I431" i="31"/>
  <c r="E431" i="31"/>
  <c r="S431" i="31" s="1"/>
  <c r="C431" i="31"/>
  <c r="B431" i="31"/>
  <c r="K430" i="31"/>
  <c r="J430" i="31"/>
  <c r="I430" i="31"/>
  <c r="E430" i="31"/>
  <c r="S430" i="31" s="1"/>
  <c r="C430" i="31"/>
  <c r="B430" i="31"/>
  <c r="K429" i="31"/>
  <c r="J429" i="31"/>
  <c r="I429" i="31"/>
  <c r="E429" i="31"/>
  <c r="S429" i="31" s="1"/>
  <c r="C429" i="31"/>
  <c r="B429" i="31"/>
  <c r="K428" i="31"/>
  <c r="J428" i="31"/>
  <c r="I428" i="31"/>
  <c r="E428" i="31"/>
  <c r="S428" i="31" s="1"/>
  <c r="C428" i="31"/>
  <c r="B428" i="31"/>
  <c r="K427" i="31"/>
  <c r="J427" i="31"/>
  <c r="I427" i="31"/>
  <c r="E427" i="31"/>
  <c r="S427" i="31" s="1"/>
  <c r="C427" i="31"/>
  <c r="B427" i="31"/>
  <c r="K426" i="31"/>
  <c r="J426" i="31"/>
  <c r="I426" i="31"/>
  <c r="E426" i="31"/>
  <c r="S426" i="31" s="1"/>
  <c r="C426" i="31"/>
  <c r="B426" i="31"/>
  <c r="K425" i="31"/>
  <c r="J425" i="31"/>
  <c r="I425" i="31"/>
  <c r="E425" i="31"/>
  <c r="S425" i="31" s="1"/>
  <c r="C425" i="31"/>
  <c r="B425" i="31"/>
  <c r="K424" i="31"/>
  <c r="J424" i="31"/>
  <c r="I424" i="31"/>
  <c r="E424" i="31"/>
  <c r="S424" i="31" s="1"/>
  <c r="C424" i="31"/>
  <c r="B424" i="31"/>
  <c r="K423" i="31"/>
  <c r="J423" i="31"/>
  <c r="I423" i="31"/>
  <c r="E423" i="31"/>
  <c r="S423" i="31" s="1"/>
  <c r="C423" i="31"/>
  <c r="B423" i="31"/>
  <c r="K422" i="31"/>
  <c r="J422" i="31"/>
  <c r="I422" i="31"/>
  <c r="E422" i="31"/>
  <c r="S422" i="31" s="1"/>
  <c r="C422" i="31"/>
  <c r="B422" i="31"/>
  <c r="K421" i="31"/>
  <c r="J421" i="31"/>
  <c r="I421" i="31"/>
  <c r="E421" i="31"/>
  <c r="S421" i="31" s="1"/>
  <c r="C421" i="31"/>
  <c r="B421" i="31"/>
  <c r="K420" i="31"/>
  <c r="J420" i="31"/>
  <c r="I420" i="31"/>
  <c r="E420" i="31"/>
  <c r="S420" i="31" s="1"/>
  <c r="C420" i="31"/>
  <c r="B420" i="31"/>
  <c r="K419" i="31"/>
  <c r="J419" i="31"/>
  <c r="I419" i="31"/>
  <c r="E419" i="31"/>
  <c r="S419" i="31" s="1"/>
  <c r="C419" i="31"/>
  <c r="B419" i="31"/>
  <c r="K418" i="31"/>
  <c r="J418" i="31"/>
  <c r="I418" i="31"/>
  <c r="E418" i="31"/>
  <c r="S418" i="31" s="1"/>
  <c r="C418" i="31"/>
  <c r="B418" i="31"/>
  <c r="K417" i="31"/>
  <c r="J417" i="31"/>
  <c r="I417" i="31"/>
  <c r="E417" i="31"/>
  <c r="S417" i="31" s="1"/>
  <c r="C417" i="31"/>
  <c r="B417" i="31"/>
  <c r="K416" i="31"/>
  <c r="J416" i="31"/>
  <c r="I416" i="31"/>
  <c r="E416" i="31"/>
  <c r="S416" i="31" s="1"/>
  <c r="C416" i="31"/>
  <c r="B416" i="31"/>
  <c r="K415" i="31"/>
  <c r="J415" i="31"/>
  <c r="I415" i="31"/>
  <c r="E415" i="31"/>
  <c r="S415" i="31" s="1"/>
  <c r="C415" i="31"/>
  <c r="B415" i="31"/>
  <c r="K414" i="31"/>
  <c r="J414" i="31"/>
  <c r="I414" i="31"/>
  <c r="E414" i="31"/>
  <c r="S414" i="31" s="1"/>
  <c r="C414" i="31"/>
  <c r="B414" i="31"/>
  <c r="K413" i="31"/>
  <c r="J413" i="31"/>
  <c r="I413" i="31"/>
  <c r="E413" i="31"/>
  <c r="S413" i="31" s="1"/>
  <c r="C413" i="31"/>
  <c r="B413" i="31"/>
  <c r="K412" i="31"/>
  <c r="J412" i="31"/>
  <c r="I412" i="31"/>
  <c r="E412" i="31"/>
  <c r="S412" i="31" s="1"/>
  <c r="C412" i="31"/>
  <c r="B412" i="31"/>
  <c r="K411" i="31"/>
  <c r="J411" i="31"/>
  <c r="I411" i="31"/>
  <c r="E411" i="31"/>
  <c r="S411" i="31" s="1"/>
  <c r="C411" i="31"/>
  <c r="B411" i="31"/>
  <c r="K410" i="31"/>
  <c r="J410" i="31"/>
  <c r="I410" i="31"/>
  <c r="E410" i="31"/>
  <c r="S410" i="31" s="1"/>
  <c r="C410" i="31"/>
  <c r="B410" i="31"/>
  <c r="K409" i="31"/>
  <c r="J409" i="31"/>
  <c r="I409" i="31"/>
  <c r="E409" i="31"/>
  <c r="S409" i="31" s="1"/>
  <c r="C409" i="31"/>
  <c r="B409" i="31"/>
  <c r="K408" i="31"/>
  <c r="J408" i="31"/>
  <c r="I408" i="31"/>
  <c r="E408" i="31"/>
  <c r="S408" i="31" s="1"/>
  <c r="C408" i="31"/>
  <c r="B408" i="31"/>
  <c r="K407" i="31"/>
  <c r="J407" i="31"/>
  <c r="I407" i="31"/>
  <c r="E407" i="31"/>
  <c r="S407" i="31" s="1"/>
  <c r="C407" i="31"/>
  <c r="B407" i="31"/>
  <c r="K406" i="31"/>
  <c r="J406" i="31"/>
  <c r="I406" i="31"/>
  <c r="E406" i="31"/>
  <c r="S406" i="31" s="1"/>
  <c r="C406" i="31"/>
  <c r="B406" i="31"/>
  <c r="K405" i="31"/>
  <c r="J405" i="31"/>
  <c r="I405" i="31"/>
  <c r="E405" i="31"/>
  <c r="S405" i="31" s="1"/>
  <c r="C405" i="31"/>
  <c r="B405" i="31"/>
  <c r="K404" i="31"/>
  <c r="J404" i="31"/>
  <c r="I404" i="31"/>
  <c r="E404" i="31"/>
  <c r="S404" i="31" s="1"/>
  <c r="C404" i="31"/>
  <c r="B404" i="31"/>
  <c r="K403" i="31"/>
  <c r="J403" i="31"/>
  <c r="I403" i="31"/>
  <c r="E403" i="31"/>
  <c r="S403" i="31" s="1"/>
  <c r="C403" i="31"/>
  <c r="B403" i="31"/>
  <c r="K402" i="31"/>
  <c r="J402" i="31"/>
  <c r="I402" i="31"/>
  <c r="E402" i="31"/>
  <c r="S402" i="31" s="1"/>
  <c r="C402" i="31"/>
  <c r="B402" i="31"/>
  <c r="K401" i="31"/>
  <c r="J401" i="31"/>
  <c r="I401" i="31"/>
  <c r="E401" i="31"/>
  <c r="S401" i="31" s="1"/>
  <c r="C401" i="31"/>
  <c r="B401" i="31"/>
  <c r="K400" i="31"/>
  <c r="J400" i="31"/>
  <c r="I400" i="31"/>
  <c r="E400" i="31"/>
  <c r="S400" i="31" s="1"/>
  <c r="C400" i="31"/>
  <c r="B400" i="31"/>
  <c r="K399" i="31"/>
  <c r="J399" i="31"/>
  <c r="I399" i="31"/>
  <c r="E399" i="31"/>
  <c r="S399" i="31" s="1"/>
  <c r="C399" i="31"/>
  <c r="B399" i="31"/>
  <c r="K398" i="31"/>
  <c r="J398" i="31"/>
  <c r="I398" i="31"/>
  <c r="E398" i="31"/>
  <c r="S398" i="31" s="1"/>
  <c r="C398" i="31"/>
  <c r="B398" i="31"/>
  <c r="K397" i="31"/>
  <c r="J397" i="31"/>
  <c r="I397" i="31"/>
  <c r="E397" i="31"/>
  <c r="S397" i="31" s="1"/>
  <c r="C397" i="31"/>
  <c r="B397" i="31"/>
  <c r="K396" i="31"/>
  <c r="J396" i="31"/>
  <c r="I396" i="31"/>
  <c r="E396" i="31"/>
  <c r="S396" i="31" s="1"/>
  <c r="C396" i="31"/>
  <c r="B396" i="31"/>
  <c r="K395" i="31"/>
  <c r="J395" i="31"/>
  <c r="I395" i="31"/>
  <c r="E395" i="31"/>
  <c r="S395" i="31" s="1"/>
  <c r="C395" i="31"/>
  <c r="B395" i="31"/>
  <c r="K394" i="31"/>
  <c r="J394" i="31"/>
  <c r="I394" i="31"/>
  <c r="E394" i="31"/>
  <c r="S394" i="31" s="1"/>
  <c r="C394" i="31"/>
  <c r="B394" i="31"/>
  <c r="K393" i="31"/>
  <c r="J393" i="31"/>
  <c r="I393" i="31"/>
  <c r="E393" i="31"/>
  <c r="S393" i="31" s="1"/>
  <c r="C393" i="31"/>
  <c r="B393" i="31"/>
  <c r="K392" i="31"/>
  <c r="J392" i="31"/>
  <c r="I392" i="31"/>
  <c r="E392" i="31"/>
  <c r="S392" i="31" s="1"/>
  <c r="C392" i="31"/>
  <c r="B392" i="31"/>
  <c r="K391" i="31"/>
  <c r="J391" i="31"/>
  <c r="I391" i="31"/>
  <c r="E391" i="31"/>
  <c r="S391" i="31" s="1"/>
  <c r="C391" i="31"/>
  <c r="B391" i="31"/>
  <c r="K390" i="31"/>
  <c r="J390" i="31"/>
  <c r="I390" i="31"/>
  <c r="E390" i="31"/>
  <c r="S390" i="31" s="1"/>
  <c r="C390" i="31"/>
  <c r="B390" i="31"/>
  <c r="K389" i="31"/>
  <c r="J389" i="31"/>
  <c r="I389" i="31"/>
  <c r="E389" i="31"/>
  <c r="S389" i="31" s="1"/>
  <c r="C389" i="31"/>
  <c r="B389" i="31"/>
  <c r="K388" i="31"/>
  <c r="J388" i="31"/>
  <c r="I388" i="31"/>
  <c r="E388" i="31"/>
  <c r="S388" i="31" s="1"/>
  <c r="C388" i="31"/>
  <c r="B388" i="31"/>
  <c r="K387" i="31"/>
  <c r="J387" i="31"/>
  <c r="I387" i="31"/>
  <c r="E387" i="31"/>
  <c r="S387" i="31" s="1"/>
  <c r="C387" i="31"/>
  <c r="B387" i="31"/>
  <c r="K386" i="31"/>
  <c r="J386" i="31"/>
  <c r="I386" i="31"/>
  <c r="E386" i="31"/>
  <c r="S386" i="31" s="1"/>
  <c r="C386" i="31"/>
  <c r="B386" i="31"/>
  <c r="K385" i="31"/>
  <c r="J385" i="31"/>
  <c r="I385" i="31"/>
  <c r="E385" i="31"/>
  <c r="S385" i="31" s="1"/>
  <c r="C385" i="31"/>
  <c r="B385" i="31"/>
  <c r="K384" i="31"/>
  <c r="J384" i="31"/>
  <c r="I384" i="31"/>
  <c r="E384" i="31"/>
  <c r="S384" i="31" s="1"/>
  <c r="C384" i="31"/>
  <c r="B384" i="31"/>
  <c r="K383" i="31"/>
  <c r="J383" i="31"/>
  <c r="I383" i="31"/>
  <c r="E383" i="31"/>
  <c r="S383" i="31" s="1"/>
  <c r="C383" i="31"/>
  <c r="B383" i="31"/>
  <c r="K382" i="31"/>
  <c r="J382" i="31"/>
  <c r="I382" i="31"/>
  <c r="E382" i="31"/>
  <c r="S382" i="31" s="1"/>
  <c r="C382" i="31"/>
  <c r="B382" i="31"/>
  <c r="K381" i="31"/>
  <c r="J381" i="31"/>
  <c r="I381" i="31"/>
  <c r="E381" i="31"/>
  <c r="S381" i="31" s="1"/>
  <c r="C381" i="31"/>
  <c r="B381" i="31"/>
  <c r="K380" i="31"/>
  <c r="J380" i="31"/>
  <c r="I380" i="31"/>
  <c r="E380" i="31"/>
  <c r="S380" i="31" s="1"/>
  <c r="C380" i="31"/>
  <c r="B380" i="31"/>
  <c r="K379" i="31"/>
  <c r="J379" i="31"/>
  <c r="I379" i="31"/>
  <c r="E379" i="31"/>
  <c r="S379" i="31" s="1"/>
  <c r="C379" i="31"/>
  <c r="B379" i="31"/>
  <c r="K378" i="31"/>
  <c r="J378" i="31"/>
  <c r="I378" i="31"/>
  <c r="E378" i="31"/>
  <c r="S378" i="31" s="1"/>
  <c r="C378" i="31"/>
  <c r="B378" i="31"/>
  <c r="K377" i="31"/>
  <c r="J377" i="31"/>
  <c r="I377" i="31"/>
  <c r="E377" i="31"/>
  <c r="S377" i="31" s="1"/>
  <c r="C377" i="31"/>
  <c r="B377" i="31"/>
  <c r="K376" i="31"/>
  <c r="J376" i="31"/>
  <c r="I376" i="31"/>
  <c r="E376" i="31"/>
  <c r="S376" i="31" s="1"/>
  <c r="C376" i="31"/>
  <c r="B376" i="31"/>
  <c r="K375" i="31"/>
  <c r="J375" i="31"/>
  <c r="I375" i="31"/>
  <c r="E375" i="31"/>
  <c r="S375" i="31" s="1"/>
  <c r="C375" i="31"/>
  <c r="B375" i="31"/>
  <c r="K374" i="31"/>
  <c r="J374" i="31"/>
  <c r="I374" i="31"/>
  <c r="E374" i="31"/>
  <c r="S374" i="31" s="1"/>
  <c r="C374" i="31"/>
  <c r="B374" i="31"/>
  <c r="K373" i="31"/>
  <c r="J373" i="31"/>
  <c r="I373" i="31"/>
  <c r="E373" i="31"/>
  <c r="S373" i="31" s="1"/>
  <c r="C373" i="31"/>
  <c r="B373" i="31"/>
  <c r="K372" i="31"/>
  <c r="J372" i="31"/>
  <c r="I372" i="31"/>
  <c r="E372" i="31"/>
  <c r="S372" i="31" s="1"/>
  <c r="C372" i="31"/>
  <c r="B372" i="31"/>
  <c r="K371" i="31"/>
  <c r="J371" i="31"/>
  <c r="I371" i="31"/>
  <c r="E371" i="31"/>
  <c r="S371" i="31" s="1"/>
  <c r="C371" i="31"/>
  <c r="B371" i="31"/>
  <c r="K370" i="31"/>
  <c r="J370" i="31"/>
  <c r="I370" i="31"/>
  <c r="E370" i="31"/>
  <c r="S370" i="31" s="1"/>
  <c r="C370" i="31"/>
  <c r="B370" i="31"/>
  <c r="K369" i="31"/>
  <c r="J369" i="31"/>
  <c r="I369" i="31"/>
  <c r="E369" i="31"/>
  <c r="S369" i="31" s="1"/>
  <c r="C369" i="31"/>
  <c r="B369" i="31"/>
  <c r="K368" i="31"/>
  <c r="J368" i="31"/>
  <c r="I368" i="31"/>
  <c r="E368" i="31"/>
  <c r="S368" i="31" s="1"/>
  <c r="C368" i="31"/>
  <c r="B368" i="31"/>
  <c r="K367" i="31"/>
  <c r="J367" i="31"/>
  <c r="I367" i="31"/>
  <c r="E367" i="31"/>
  <c r="S367" i="31" s="1"/>
  <c r="C367" i="31"/>
  <c r="B367" i="31"/>
  <c r="K366" i="31"/>
  <c r="J366" i="31"/>
  <c r="I366" i="31"/>
  <c r="E366" i="31"/>
  <c r="S366" i="31" s="1"/>
  <c r="C366" i="31"/>
  <c r="B366" i="31"/>
  <c r="K365" i="31"/>
  <c r="J365" i="31"/>
  <c r="I365" i="31"/>
  <c r="E365" i="31"/>
  <c r="S365" i="31" s="1"/>
  <c r="C365" i="31"/>
  <c r="B365" i="31"/>
  <c r="K364" i="31"/>
  <c r="J364" i="31"/>
  <c r="I364" i="31"/>
  <c r="E364" i="31"/>
  <c r="S364" i="31" s="1"/>
  <c r="C364" i="31"/>
  <c r="B364" i="31"/>
  <c r="K363" i="31"/>
  <c r="J363" i="31"/>
  <c r="I363" i="31"/>
  <c r="E363" i="31"/>
  <c r="S363" i="31" s="1"/>
  <c r="C363" i="31"/>
  <c r="B363" i="31"/>
  <c r="K362" i="31"/>
  <c r="J362" i="31"/>
  <c r="I362" i="31"/>
  <c r="E362" i="31"/>
  <c r="S362" i="31" s="1"/>
  <c r="C362" i="31"/>
  <c r="B362" i="31"/>
  <c r="K361" i="31"/>
  <c r="J361" i="31"/>
  <c r="I361" i="31"/>
  <c r="E361" i="31"/>
  <c r="S361" i="31" s="1"/>
  <c r="C361" i="31"/>
  <c r="B361" i="31"/>
  <c r="K360" i="31"/>
  <c r="J360" i="31"/>
  <c r="I360" i="31"/>
  <c r="E360" i="31"/>
  <c r="S360" i="31" s="1"/>
  <c r="C360" i="31"/>
  <c r="B360" i="31"/>
  <c r="K359" i="31"/>
  <c r="J359" i="31"/>
  <c r="I359" i="31"/>
  <c r="E359" i="31"/>
  <c r="S359" i="31" s="1"/>
  <c r="C359" i="31"/>
  <c r="B359" i="31"/>
  <c r="K358" i="31"/>
  <c r="J358" i="31"/>
  <c r="I358" i="31"/>
  <c r="E358" i="31"/>
  <c r="S358" i="31" s="1"/>
  <c r="C358" i="31"/>
  <c r="B358" i="31"/>
  <c r="K357" i="31"/>
  <c r="J357" i="31"/>
  <c r="I357" i="31"/>
  <c r="E357" i="31"/>
  <c r="S357" i="31" s="1"/>
  <c r="C357" i="31"/>
  <c r="B357" i="31"/>
  <c r="K356" i="31"/>
  <c r="J356" i="31"/>
  <c r="I356" i="31"/>
  <c r="E356" i="31"/>
  <c r="S356" i="31" s="1"/>
  <c r="C356" i="31"/>
  <c r="B356" i="31"/>
  <c r="K355" i="31"/>
  <c r="J355" i="31"/>
  <c r="I355" i="31"/>
  <c r="E355" i="31"/>
  <c r="S355" i="31" s="1"/>
  <c r="C355" i="31"/>
  <c r="B355" i="31"/>
  <c r="K354" i="31"/>
  <c r="J354" i="31"/>
  <c r="I354" i="31"/>
  <c r="E354" i="31"/>
  <c r="S354" i="31" s="1"/>
  <c r="C354" i="31"/>
  <c r="B354" i="31"/>
  <c r="K353" i="31"/>
  <c r="J353" i="31"/>
  <c r="I353" i="31"/>
  <c r="E353" i="31"/>
  <c r="S353" i="31" s="1"/>
  <c r="C353" i="31"/>
  <c r="B353" i="31"/>
  <c r="K352" i="31"/>
  <c r="J352" i="31"/>
  <c r="I352" i="31"/>
  <c r="E352" i="31"/>
  <c r="S352" i="31" s="1"/>
  <c r="C352" i="31"/>
  <c r="B352" i="31"/>
  <c r="K351" i="31"/>
  <c r="J351" i="31"/>
  <c r="I351" i="31"/>
  <c r="E351" i="31"/>
  <c r="S351" i="31" s="1"/>
  <c r="C351" i="31"/>
  <c r="B351" i="31"/>
  <c r="K350" i="31"/>
  <c r="J350" i="31"/>
  <c r="I350" i="31"/>
  <c r="E350" i="31"/>
  <c r="S350" i="31" s="1"/>
  <c r="C350" i="31"/>
  <c r="B350" i="31"/>
  <c r="K349" i="31"/>
  <c r="J349" i="31"/>
  <c r="I349" i="31"/>
  <c r="E349" i="31"/>
  <c r="S349" i="31" s="1"/>
  <c r="C349" i="31"/>
  <c r="B349" i="31"/>
  <c r="K348" i="31"/>
  <c r="J348" i="31"/>
  <c r="I348" i="31"/>
  <c r="E348" i="31"/>
  <c r="S348" i="31" s="1"/>
  <c r="C348" i="31"/>
  <c r="B348" i="31"/>
  <c r="K347" i="31"/>
  <c r="J347" i="31"/>
  <c r="I347" i="31"/>
  <c r="E347" i="31"/>
  <c r="S347" i="31" s="1"/>
  <c r="C347" i="31"/>
  <c r="B347" i="31"/>
  <c r="K346" i="31"/>
  <c r="J346" i="31"/>
  <c r="I346" i="31"/>
  <c r="E346" i="31"/>
  <c r="S346" i="31" s="1"/>
  <c r="C346" i="31"/>
  <c r="B346" i="31"/>
  <c r="K345" i="31"/>
  <c r="J345" i="31"/>
  <c r="I345" i="31"/>
  <c r="E345" i="31"/>
  <c r="S345" i="31" s="1"/>
  <c r="C345" i="31"/>
  <c r="B345" i="31"/>
  <c r="K344" i="31"/>
  <c r="J344" i="31"/>
  <c r="I344" i="31"/>
  <c r="E344" i="31"/>
  <c r="S344" i="31" s="1"/>
  <c r="C344" i="31"/>
  <c r="B344" i="31"/>
  <c r="K343" i="31"/>
  <c r="J343" i="31"/>
  <c r="I343" i="31"/>
  <c r="E343" i="31"/>
  <c r="S343" i="31" s="1"/>
  <c r="C343" i="31"/>
  <c r="B343" i="31"/>
  <c r="K342" i="31"/>
  <c r="J342" i="31"/>
  <c r="I342" i="31"/>
  <c r="E342" i="31"/>
  <c r="S342" i="31" s="1"/>
  <c r="C342" i="31"/>
  <c r="B342" i="31"/>
  <c r="K341" i="31"/>
  <c r="J341" i="31"/>
  <c r="I341" i="31"/>
  <c r="E341" i="31"/>
  <c r="S341" i="31" s="1"/>
  <c r="C341" i="31"/>
  <c r="B341" i="31"/>
  <c r="K340" i="31"/>
  <c r="J340" i="31"/>
  <c r="I340" i="31"/>
  <c r="E340" i="31"/>
  <c r="S340" i="31" s="1"/>
  <c r="C340" i="31"/>
  <c r="B340" i="31"/>
  <c r="K339" i="31"/>
  <c r="J339" i="31"/>
  <c r="I339" i="31"/>
  <c r="E339" i="31"/>
  <c r="S339" i="31" s="1"/>
  <c r="C339" i="31"/>
  <c r="B339" i="31"/>
  <c r="K338" i="31"/>
  <c r="J338" i="31"/>
  <c r="I338" i="31"/>
  <c r="E338" i="31"/>
  <c r="S338" i="31" s="1"/>
  <c r="C338" i="31"/>
  <c r="B338" i="31"/>
  <c r="K337" i="31"/>
  <c r="J337" i="31"/>
  <c r="I337" i="31"/>
  <c r="E337" i="31"/>
  <c r="S337" i="31" s="1"/>
  <c r="C337" i="31"/>
  <c r="B337" i="31"/>
  <c r="K336" i="31"/>
  <c r="J336" i="31"/>
  <c r="I336" i="31"/>
  <c r="E336" i="31"/>
  <c r="S336" i="31" s="1"/>
  <c r="C336" i="31"/>
  <c r="B336" i="31"/>
  <c r="K335" i="31"/>
  <c r="J335" i="31"/>
  <c r="I335" i="31"/>
  <c r="E335" i="31"/>
  <c r="S335" i="31" s="1"/>
  <c r="C335" i="31"/>
  <c r="B335" i="31"/>
  <c r="K334" i="31"/>
  <c r="J334" i="31"/>
  <c r="I334" i="31"/>
  <c r="E334" i="31"/>
  <c r="S334" i="31" s="1"/>
  <c r="C334" i="31"/>
  <c r="B334" i="31"/>
  <c r="K333" i="31"/>
  <c r="J333" i="31"/>
  <c r="I333" i="31"/>
  <c r="E333" i="31"/>
  <c r="S333" i="31" s="1"/>
  <c r="C333" i="31"/>
  <c r="B333" i="31"/>
  <c r="K332" i="31"/>
  <c r="J332" i="31"/>
  <c r="I332" i="31"/>
  <c r="E332" i="31"/>
  <c r="S332" i="31" s="1"/>
  <c r="C332" i="31"/>
  <c r="B332" i="31"/>
  <c r="K331" i="31"/>
  <c r="J331" i="31"/>
  <c r="I331" i="31"/>
  <c r="E331" i="31"/>
  <c r="S331" i="31" s="1"/>
  <c r="C331" i="31"/>
  <c r="B331" i="31"/>
  <c r="K330" i="31"/>
  <c r="J330" i="31"/>
  <c r="I330" i="31"/>
  <c r="E330" i="31"/>
  <c r="S330" i="31" s="1"/>
  <c r="C330" i="31"/>
  <c r="B330" i="31"/>
  <c r="K329" i="31"/>
  <c r="J329" i="31"/>
  <c r="I329" i="31"/>
  <c r="E329" i="31"/>
  <c r="S329" i="31" s="1"/>
  <c r="C329" i="31"/>
  <c r="B329" i="31"/>
  <c r="K328" i="31"/>
  <c r="J328" i="31"/>
  <c r="I328" i="31"/>
  <c r="E328" i="31"/>
  <c r="S328" i="31" s="1"/>
  <c r="C328" i="31"/>
  <c r="B328" i="31"/>
  <c r="K327" i="31"/>
  <c r="J327" i="31"/>
  <c r="I327" i="31"/>
  <c r="E327" i="31"/>
  <c r="S327" i="31" s="1"/>
  <c r="C327" i="31"/>
  <c r="B327" i="31"/>
  <c r="K326" i="31"/>
  <c r="J326" i="31"/>
  <c r="I326" i="31"/>
  <c r="E326" i="31"/>
  <c r="S326" i="31" s="1"/>
  <c r="C326" i="31"/>
  <c r="B326" i="31"/>
  <c r="K325" i="31"/>
  <c r="J325" i="31"/>
  <c r="I325" i="31"/>
  <c r="E325" i="31"/>
  <c r="S325" i="31" s="1"/>
  <c r="C325" i="31"/>
  <c r="B325" i="31"/>
  <c r="K324" i="31"/>
  <c r="J324" i="31"/>
  <c r="I324" i="31"/>
  <c r="E324" i="31"/>
  <c r="S324" i="31" s="1"/>
  <c r="C324" i="31"/>
  <c r="B324" i="31"/>
  <c r="K323" i="31"/>
  <c r="J323" i="31"/>
  <c r="I323" i="31"/>
  <c r="E323" i="31"/>
  <c r="S323" i="31" s="1"/>
  <c r="C323" i="31"/>
  <c r="B323" i="31"/>
  <c r="K322" i="31"/>
  <c r="J322" i="31"/>
  <c r="I322" i="31"/>
  <c r="E322" i="31"/>
  <c r="S322" i="31" s="1"/>
  <c r="C322" i="31"/>
  <c r="B322" i="31"/>
  <c r="K321" i="31"/>
  <c r="J321" i="31"/>
  <c r="I321" i="31"/>
  <c r="E321" i="31"/>
  <c r="S321" i="31" s="1"/>
  <c r="C321" i="31"/>
  <c r="B321" i="31"/>
  <c r="K320" i="31"/>
  <c r="J320" i="31"/>
  <c r="I320" i="31"/>
  <c r="E320" i="31"/>
  <c r="S320" i="31" s="1"/>
  <c r="C320" i="31"/>
  <c r="B320" i="31"/>
  <c r="K319" i="31"/>
  <c r="J319" i="31"/>
  <c r="I319" i="31"/>
  <c r="E319" i="31"/>
  <c r="S319" i="31" s="1"/>
  <c r="C319" i="31"/>
  <c r="B319" i="31"/>
  <c r="K318" i="31"/>
  <c r="J318" i="31"/>
  <c r="I318" i="31"/>
  <c r="E318" i="31"/>
  <c r="S318" i="31" s="1"/>
  <c r="C318" i="31"/>
  <c r="B318" i="31"/>
  <c r="K317" i="31"/>
  <c r="J317" i="31"/>
  <c r="I317" i="31"/>
  <c r="E317" i="31"/>
  <c r="S317" i="31" s="1"/>
  <c r="C317" i="31"/>
  <c r="B317" i="31"/>
  <c r="K316" i="31"/>
  <c r="J316" i="31"/>
  <c r="I316" i="31"/>
  <c r="E316" i="31"/>
  <c r="S316" i="31" s="1"/>
  <c r="C316" i="31"/>
  <c r="B316" i="31"/>
  <c r="K315" i="31"/>
  <c r="J315" i="31"/>
  <c r="I315" i="31"/>
  <c r="E315" i="31"/>
  <c r="S315" i="31" s="1"/>
  <c r="C315" i="31"/>
  <c r="B315" i="31"/>
  <c r="K314" i="31"/>
  <c r="J314" i="31"/>
  <c r="I314" i="31"/>
  <c r="E314" i="31"/>
  <c r="S314" i="31" s="1"/>
  <c r="C314" i="31"/>
  <c r="B314" i="31"/>
  <c r="K313" i="31"/>
  <c r="J313" i="31"/>
  <c r="I313" i="31"/>
  <c r="E313" i="31"/>
  <c r="S313" i="31" s="1"/>
  <c r="C313" i="31"/>
  <c r="B313" i="31"/>
  <c r="K312" i="31"/>
  <c r="J312" i="31"/>
  <c r="I312" i="31"/>
  <c r="E312" i="31"/>
  <c r="S312" i="31" s="1"/>
  <c r="C312" i="31"/>
  <c r="B312" i="31"/>
  <c r="K311" i="31"/>
  <c r="J311" i="31"/>
  <c r="I311" i="31"/>
  <c r="E311" i="31"/>
  <c r="S311" i="31" s="1"/>
  <c r="C311" i="31"/>
  <c r="B311" i="31"/>
  <c r="K310" i="31"/>
  <c r="J310" i="31"/>
  <c r="I310" i="31"/>
  <c r="E310" i="31"/>
  <c r="S310" i="31" s="1"/>
  <c r="C310" i="31"/>
  <c r="B310" i="31"/>
  <c r="K309" i="31"/>
  <c r="J309" i="31"/>
  <c r="I309" i="31"/>
  <c r="E309" i="31"/>
  <c r="S309" i="31" s="1"/>
  <c r="C309" i="31"/>
  <c r="B309" i="31"/>
  <c r="K308" i="31"/>
  <c r="J308" i="31"/>
  <c r="I308" i="31"/>
  <c r="E308" i="31"/>
  <c r="S308" i="31" s="1"/>
  <c r="C308" i="31"/>
  <c r="B308" i="31"/>
  <c r="K307" i="31"/>
  <c r="J307" i="31"/>
  <c r="I307" i="31"/>
  <c r="E307" i="31"/>
  <c r="S307" i="31" s="1"/>
  <c r="C307" i="31"/>
  <c r="B307" i="31"/>
  <c r="K306" i="31"/>
  <c r="J306" i="31"/>
  <c r="I306" i="31"/>
  <c r="E306" i="31"/>
  <c r="S306" i="31" s="1"/>
  <c r="C306" i="31"/>
  <c r="B306" i="31"/>
  <c r="K305" i="31"/>
  <c r="J305" i="31"/>
  <c r="I305" i="31"/>
  <c r="E305" i="31"/>
  <c r="S305" i="31" s="1"/>
  <c r="C305" i="31"/>
  <c r="B305" i="31"/>
  <c r="K304" i="31"/>
  <c r="J304" i="31"/>
  <c r="I304" i="31"/>
  <c r="E304" i="31"/>
  <c r="S304" i="31" s="1"/>
  <c r="C304" i="31"/>
  <c r="B304" i="31"/>
  <c r="K303" i="31"/>
  <c r="J303" i="31"/>
  <c r="I303" i="31"/>
  <c r="E303" i="31"/>
  <c r="S303" i="31" s="1"/>
  <c r="C303" i="31"/>
  <c r="B303" i="31"/>
  <c r="K302" i="31"/>
  <c r="J302" i="31"/>
  <c r="I302" i="31"/>
  <c r="E302" i="31"/>
  <c r="S302" i="31" s="1"/>
  <c r="C302" i="31"/>
  <c r="B302" i="31"/>
  <c r="K301" i="31"/>
  <c r="J301" i="31"/>
  <c r="I301" i="31"/>
  <c r="E301" i="31"/>
  <c r="S301" i="31" s="1"/>
  <c r="C301" i="31"/>
  <c r="B301" i="31"/>
  <c r="K300" i="31"/>
  <c r="J300" i="31"/>
  <c r="I300" i="31"/>
  <c r="E300" i="31"/>
  <c r="S300" i="31" s="1"/>
  <c r="C300" i="31"/>
  <c r="B300" i="31"/>
  <c r="K299" i="31"/>
  <c r="J299" i="31"/>
  <c r="I299" i="31"/>
  <c r="E299" i="31"/>
  <c r="S299" i="31" s="1"/>
  <c r="C299" i="31"/>
  <c r="B299" i="31"/>
  <c r="K298" i="31"/>
  <c r="J298" i="31"/>
  <c r="I298" i="31"/>
  <c r="E298" i="31"/>
  <c r="S298" i="31" s="1"/>
  <c r="C298" i="31"/>
  <c r="B298" i="31"/>
  <c r="K297" i="31"/>
  <c r="J297" i="31"/>
  <c r="I297" i="31"/>
  <c r="E297" i="31"/>
  <c r="S297" i="31" s="1"/>
  <c r="C297" i="31"/>
  <c r="B297" i="31"/>
  <c r="K296" i="31"/>
  <c r="J296" i="31"/>
  <c r="I296" i="31"/>
  <c r="E296" i="31"/>
  <c r="S296" i="31" s="1"/>
  <c r="C296" i="31"/>
  <c r="B296" i="31"/>
  <c r="K295" i="31"/>
  <c r="J295" i="31"/>
  <c r="I295" i="31"/>
  <c r="E295" i="31"/>
  <c r="S295" i="31" s="1"/>
  <c r="C295" i="31"/>
  <c r="B295" i="31"/>
  <c r="K294" i="31"/>
  <c r="J294" i="31"/>
  <c r="I294" i="31"/>
  <c r="E294" i="31"/>
  <c r="S294" i="31" s="1"/>
  <c r="C294" i="31"/>
  <c r="B294" i="31"/>
  <c r="K293" i="31"/>
  <c r="J293" i="31"/>
  <c r="I293" i="31"/>
  <c r="E293" i="31"/>
  <c r="S293" i="31" s="1"/>
  <c r="C293" i="31"/>
  <c r="B293" i="31"/>
  <c r="K292" i="31"/>
  <c r="J292" i="31"/>
  <c r="I292" i="31"/>
  <c r="E292" i="31"/>
  <c r="S292" i="31" s="1"/>
  <c r="C292" i="31"/>
  <c r="B292" i="31"/>
  <c r="K291" i="31"/>
  <c r="J291" i="31"/>
  <c r="I291" i="31"/>
  <c r="E291" i="31"/>
  <c r="S291" i="31" s="1"/>
  <c r="C291" i="31"/>
  <c r="B291" i="31"/>
  <c r="K290" i="31"/>
  <c r="J290" i="31"/>
  <c r="I290" i="31"/>
  <c r="E290" i="31"/>
  <c r="S290" i="31" s="1"/>
  <c r="C290" i="31"/>
  <c r="B290" i="31"/>
  <c r="K289" i="31"/>
  <c r="J289" i="31"/>
  <c r="I289" i="31"/>
  <c r="E289" i="31"/>
  <c r="S289" i="31" s="1"/>
  <c r="C289" i="31"/>
  <c r="B289" i="31"/>
  <c r="K288" i="31"/>
  <c r="J288" i="31"/>
  <c r="I288" i="31"/>
  <c r="E288" i="31"/>
  <c r="S288" i="31" s="1"/>
  <c r="C288" i="31"/>
  <c r="B288" i="31"/>
  <c r="K287" i="31"/>
  <c r="J287" i="31"/>
  <c r="I287" i="31"/>
  <c r="E287" i="31"/>
  <c r="S287" i="31" s="1"/>
  <c r="C287" i="31"/>
  <c r="B287" i="31"/>
  <c r="K286" i="31"/>
  <c r="J286" i="31"/>
  <c r="I286" i="31"/>
  <c r="E286" i="31"/>
  <c r="S286" i="31" s="1"/>
  <c r="C286" i="31"/>
  <c r="B286" i="31"/>
  <c r="K285" i="31"/>
  <c r="J285" i="31"/>
  <c r="I285" i="31"/>
  <c r="E285" i="31"/>
  <c r="S285" i="31" s="1"/>
  <c r="C285" i="31"/>
  <c r="B285" i="31"/>
  <c r="K284" i="31"/>
  <c r="J284" i="31"/>
  <c r="I284" i="31"/>
  <c r="E284" i="31"/>
  <c r="S284" i="31" s="1"/>
  <c r="C284" i="31"/>
  <c r="B284" i="31"/>
  <c r="K283" i="31"/>
  <c r="J283" i="31"/>
  <c r="I283" i="31"/>
  <c r="E283" i="31"/>
  <c r="S283" i="31" s="1"/>
  <c r="C283" i="31"/>
  <c r="B283" i="31"/>
  <c r="K282" i="31"/>
  <c r="J282" i="31"/>
  <c r="I282" i="31"/>
  <c r="E282" i="31"/>
  <c r="S282" i="31" s="1"/>
  <c r="C282" i="31"/>
  <c r="B282" i="31"/>
  <c r="K281" i="31"/>
  <c r="J281" i="31"/>
  <c r="I281" i="31"/>
  <c r="E281" i="31"/>
  <c r="S281" i="31" s="1"/>
  <c r="C281" i="31"/>
  <c r="B281" i="31"/>
  <c r="K280" i="31"/>
  <c r="J280" i="31"/>
  <c r="I280" i="31"/>
  <c r="E280" i="31"/>
  <c r="S280" i="31" s="1"/>
  <c r="C280" i="31"/>
  <c r="B280" i="31"/>
  <c r="K279" i="31"/>
  <c r="J279" i="31"/>
  <c r="I279" i="31"/>
  <c r="E279" i="31"/>
  <c r="S279" i="31" s="1"/>
  <c r="C279" i="31"/>
  <c r="B279" i="31"/>
  <c r="K278" i="31"/>
  <c r="J278" i="31"/>
  <c r="I278" i="31"/>
  <c r="E278" i="31"/>
  <c r="S278" i="31" s="1"/>
  <c r="C278" i="31"/>
  <c r="B278" i="31"/>
  <c r="K277" i="31"/>
  <c r="J277" i="31"/>
  <c r="I277" i="31"/>
  <c r="E277" i="31"/>
  <c r="S277" i="31" s="1"/>
  <c r="C277" i="31"/>
  <c r="B277" i="31"/>
  <c r="K276" i="31"/>
  <c r="J276" i="31"/>
  <c r="I276" i="31"/>
  <c r="E276" i="31"/>
  <c r="S276" i="31" s="1"/>
  <c r="C276" i="31"/>
  <c r="B276" i="31"/>
  <c r="K275" i="31"/>
  <c r="J275" i="31"/>
  <c r="I275" i="31"/>
  <c r="E275" i="31"/>
  <c r="S275" i="31" s="1"/>
  <c r="C275" i="31"/>
  <c r="B275" i="31"/>
  <c r="K274" i="31"/>
  <c r="J274" i="31"/>
  <c r="I274" i="31"/>
  <c r="E274" i="31"/>
  <c r="S274" i="31" s="1"/>
  <c r="C274" i="31"/>
  <c r="B274" i="31"/>
  <c r="K273" i="31"/>
  <c r="J273" i="31"/>
  <c r="I273" i="31"/>
  <c r="E273" i="31"/>
  <c r="S273" i="31" s="1"/>
  <c r="C273" i="31"/>
  <c r="B273" i="31"/>
  <c r="K272" i="31"/>
  <c r="J272" i="31"/>
  <c r="I272" i="31"/>
  <c r="E272" i="31"/>
  <c r="S272" i="31" s="1"/>
  <c r="C272" i="31"/>
  <c r="B272" i="31"/>
  <c r="K271" i="31"/>
  <c r="J271" i="31"/>
  <c r="I271" i="31"/>
  <c r="E271" i="31"/>
  <c r="S271" i="31" s="1"/>
  <c r="C271" i="31"/>
  <c r="B271" i="31"/>
  <c r="K270" i="31"/>
  <c r="J270" i="31"/>
  <c r="I270" i="31"/>
  <c r="E270" i="31"/>
  <c r="S270" i="31" s="1"/>
  <c r="C270" i="31"/>
  <c r="B270" i="31"/>
  <c r="K269" i="31"/>
  <c r="J269" i="31"/>
  <c r="I269" i="31"/>
  <c r="E269" i="31"/>
  <c r="S269" i="31" s="1"/>
  <c r="C269" i="31"/>
  <c r="B269" i="31"/>
  <c r="K268" i="31"/>
  <c r="J268" i="31"/>
  <c r="I268" i="31"/>
  <c r="E268" i="31"/>
  <c r="S268" i="31" s="1"/>
  <c r="C268" i="31"/>
  <c r="B268" i="31"/>
  <c r="K267" i="31"/>
  <c r="J267" i="31"/>
  <c r="I267" i="31"/>
  <c r="E267" i="31"/>
  <c r="S267" i="31" s="1"/>
  <c r="C267" i="31"/>
  <c r="B267" i="31"/>
  <c r="K266" i="31"/>
  <c r="J266" i="31"/>
  <c r="I266" i="31"/>
  <c r="E266" i="31"/>
  <c r="S266" i="31" s="1"/>
  <c r="C266" i="31"/>
  <c r="B266" i="31"/>
  <c r="K265" i="31"/>
  <c r="J265" i="31"/>
  <c r="I265" i="31"/>
  <c r="E265" i="31"/>
  <c r="S265" i="31" s="1"/>
  <c r="C265" i="31"/>
  <c r="B265" i="31"/>
  <c r="K264" i="31"/>
  <c r="J264" i="31"/>
  <c r="I264" i="31"/>
  <c r="E264" i="31"/>
  <c r="S264" i="31" s="1"/>
  <c r="C264" i="31"/>
  <c r="B264" i="31"/>
  <c r="K263" i="31"/>
  <c r="J263" i="31"/>
  <c r="I263" i="31"/>
  <c r="E263" i="31"/>
  <c r="S263" i="31" s="1"/>
  <c r="C263" i="31"/>
  <c r="B263" i="31"/>
  <c r="K262" i="31"/>
  <c r="J262" i="31"/>
  <c r="I262" i="31"/>
  <c r="E262" i="31"/>
  <c r="S262" i="31" s="1"/>
  <c r="C262" i="31"/>
  <c r="B262" i="31"/>
  <c r="K261" i="31"/>
  <c r="J261" i="31"/>
  <c r="I261" i="31"/>
  <c r="E261" i="31"/>
  <c r="S261" i="31" s="1"/>
  <c r="C261" i="31"/>
  <c r="B261" i="31"/>
  <c r="K260" i="31"/>
  <c r="J260" i="31"/>
  <c r="I260" i="31"/>
  <c r="E260" i="31"/>
  <c r="S260" i="31" s="1"/>
  <c r="C260" i="31"/>
  <c r="B260" i="31"/>
  <c r="K259" i="31"/>
  <c r="J259" i="31"/>
  <c r="I259" i="31"/>
  <c r="E259" i="31"/>
  <c r="S259" i="31" s="1"/>
  <c r="C259" i="31"/>
  <c r="B259" i="31"/>
  <c r="K258" i="31"/>
  <c r="J258" i="31"/>
  <c r="I258" i="31"/>
  <c r="E258" i="31"/>
  <c r="S258" i="31" s="1"/>
  <c r="C258" i="31"/>
  <c r="B258" i="31"/>
  <c r="K257" i="31"/>
  <c r="J257" i="31"/>
  <c r="I257" i="31"/>
  <c r="E257" i="31"/>
  <c r="S257" i="31" s="1"/>
  <c r="C257" i="31"/>
  <c r="B257" i="31"/>
  <c r="K256" i="31"/>
  <c r="J256" i="31"/>
  <c r="I256" i="31"/>
  <c r="E256" i="31"/>
  <c r="S256" i="31" s="1"/>
  <c r="C256" i="31"/>
  <c r="B256" i="31"/>
  <c r="K255" i="31"/>
  <c r="J255" i="31"/>
  <c r="I255" i="31"/>
  <c r="E255" i="31"/>
  <c r="S255" i="31" s="1"/>
  <c r="C255" i="31"/>
  <c r="B255" i="31"/>
  <c r="K254" i="31"/>
  <c r="J254" i="31"/>
  <c r="I254" i="31"/>
  <c r="E254" i="31"/>
  <c r="S254" i="31" s="1"/>
  <c r="C254" i="31"/>
  <c r="B254" i="31"/>
  <c r="K253" i="31"/>
  <c r="J253" i="31"/>
  <c r="I253" i="31"/>
  <c r="E253" i="31"/>
  <c r="S253" i="31" s="1"/>
  <c r="C253" i="31"/>
  <c r="B253" i="31"/>
  <c r="K252" i="31"/>
  <c r="J252" i="31"/>
  <c r="I252" i="31"/>
  <c r="E252" i="31"/>
  <c r="S252" i="31" s="1"/>
  <c r="C252" i="31"/>
  <c r="B252" i="31"/>
  <c r="K251" i="31"/>
  <c r="J251" i="31"/>
  <c r="I251" i="31"/>
  <c r="E251" i="31"/>
  <c r="S251" i="31" s="1"/>
  <c r="C251" i="31"/>
  <c r="B251" i="31"/>
  <c r="K250" i="31"/>
  <c r="J250" i="31"/>
  <c r="I250" i="31"/>
  <c r="E250" i="31"/>
  <c r="S250" i="31" s="1"/>
  <c r="C250" i="31"/>
  <c r="B250" i="31"/>
  <c r="K249" i="31"/>
  <c r="J249" i="31"/>
  <c r="I249" i="31"/>
  <c r="E249" i="31"/>
  <c r="S249" i="31" s="1"/>
  <c r="C249" i="31"/>
  <c r="B249" i="31"/>
  <c r="K248" i="31"/>
  <c r="J248" i="31"/>
  <c r="I248" i="31"/>
  <c r="E248" i="31"/>
  <c r="S248" i="31" s="1"/>
  <c r="C248" i="31"/>
  <c r="B248" i="31"/>
  <c r="K247" i="31"/>
  <c r="J247" i="31"/>
  <c r="I247" i="31"/>
  <c r="E247" i="31"/>
  <c r="S247" i="31" s="1"/>
  <c r="C247" i="31"/>
  <c r="B247" i="31"/>
  <c r="K246" i="31"/>
  <c r="J246" i="31"/>
  <c r="I246" i="31"/>
  <c r="E246" i="31"/>
  <c r="S246" i="31" s="1"/>
  <c r="C246" i="31"/>
  <c r="B246" i="31"/>
  <c r="K245" i="31"/>
  <c r="J245" i="31"/>
  <c r="I245" i="31"/>
  <c r="E245" i="31"/>
  <c r="S245" i="31" s="1"/>
  <c r="C245" i="31"/>
  <c r="B245" i="31"/>
  <c r="K244" i="31"/>
  <c r="J244" i="31"/>
  <c r="I244" i="31"/>
  <c r="E244" i="31"/>
  <c r="S244" i="31" s="1"/>
  <c r="C244" i="31"/>
  <c r="B244" i="31"/>
  <c r="K243" i="31"/>
  <c r="J243" i="31"/>
  <c r="I243" i="31"/>
  <c r="E243" i="31"/>
  <c r="S243" i="31" s="1"/>
  <c r="C243" i="31"/>
  <c r="B243" i="31"/>
  <c r="K242" i="31"/>
  <c r="J242" i="31"/>
  <c r="I242" i="31"/>
  <c r="E242" i="31"/>
  <c r="S242" i="31" s="1"/>
  <c r="C242" i="31"/>
  <c r="B242" i="31"/>
  <c r="K241" i="31"/>
  <c r="J241" i="31"/>
  <c r="I241" i="31"/>
  <c r="E241" i="31"/>
  <c r="S241" i="31" s="1"/>
  <c r="C241" i="31"/>
  <c r="B241" i="31"/>
  <c r="K240" i="31"/>
  <c r="J240" i="31"/>
  <c r="I240" i="31"/>
  <c r="E240" i="31"/>
  <c r="S240" i="31" s="1"/>
  <c r="C240" i="31"/>
  <c r="B240" i="31"/>
  <c r="K239" i="31"/>
  <c r="J239" i="31"/>
  <c r="I239" i="31"/>
  <c r="E239" i="31"/>
  <c r="S239" i="31" s="1"/>
  <c r="C239" i="31"/>
  <c r="B239" i="31"/>
  <c r="K238" i="31"/>
  <c r="J238" i="31"/>
  <c r="I238" i="31"/>
  <c r="E238" i="31"/>
  <c r="S238" i="31" s="1"/>
  <c r="C238" i="31"/>
  <c r="B238" i="31"/>
  <c r="K237" i="31"/>
  <c r="J237" i="31"/>
  <c r="I237" i="31"/>
  <c r="E237" i="31"/>
  <c r="S237" i="31" s="1"/>
  <c r="C237" i="31"/>
  <c r="B237" i="31"/>
  <c r="K236" i="31"/>
  <c r="J236" i="31"/>
  <c r="I236" i="31"/>
  <c r="E236" i="31"/>
  <c r="S236" i="31" s="1"/>
  <c r="C236" i="31"/>
  <c r="B236" i="31"/>
  <c r="K235" i="31"/>
  <c r="J235" i="31"/>
  <c r="I235" i="31"/>
  <c r="E235" i="31"/>
  <c r="S235" i="31" s="1"/>
  <c r="C235" i="31"/>
  <c r="B235" i="31"/>
  <c r="K234" i="31"/>
  <c r="J234" i="31"/>
  <c r="I234" i="31"/>
  <c r="E234" i="31"/>
  <c r="S234" i="31" s="1"/>
  <c r="C234" i="31"/>
  <c r="B234" i="31"/>
  <c r="K233" i="31"/>
  <c r="J233" i="31"/>
  <c r="I233" i="31"/>
  <c r="E233" i="31"/>
  <c r="S233" i="31" s="1"/>
  <c r="C233" i="31"/>
  <c r="B233" i="31"/>
  <c r="K232" i="31"/>
  <c r="J232" i="31"/>
  <c r="I232" i="31"/>
  <c r="E232" i="31"/>
  <c r="S232" i="31" s="1"/>
  <c r="C232" i="31"/>
  <c r="B232" i="31"/>
  <c r="K231" i="31"/>
  <c r="J231" i="31"/>
  <c r="I231" i="31"/>
  <c r="E231" i="31"/>
  <c r="S231" i="31" s="1"/>
  <c r="C231" i="31"/>
  <c r="B231" i="31"/>
  <c r="K230" i="31"/>
  <c r="J230" i="31"/>
  <c r="I230" i="31"/>
  <c r="E230" i="31"/>
  <c r="S230" i="31" s="1"/>
  <c r="C230" i="31"/>
  <c r="B230" i="31"/>
  <c r="K229" i="31"/>
  <c r="J229" i="31"/>
  <c r="I229" i="31"/>
  <c r="E229" i="31"/>
  <c r="S229" i="31" s="1"/>
  <c r="C229" i="31"/>
  <c r="B229" i="31"/>
  <c r="K228" i="31"/>
  <c r="J228" i="31"/>
  <c r="I228" i="31"/>
  <c r="E228" i="31"/>
  <c r="S228" i="31" s="1"/>
  <c r="C228" i="31"/>
  <c r="B228" i="31"/>
  <c r="K227" i="31"/>
  <c r="J227" i="31"/>
  <c r="I227" i="31"/>
  <c r="E227" i="31"/>
  <c r="S227" i="31" s="1"/>
  <c r="C227" i="31"/>
  <c r="B227" i="31"/>
  <c r="K226" i="31"/>
  <c r="J226" i="31"/>
  <c r="I226" i="31"/>
  <c r="E226" i="31"/>
  <c r="S226" i="31" s="1"/>
  <c r="C226" i="31"/>
  <c r="B226" i="31"/>
  <c r="K225" i="31"/>
  <c r="J225" i="31"/>
  <c r="I225" i="31"/>
  <c r="E225" i="31"/>
  <c r="S225" i="31" s="1"/>
  <c r="C225" i="31"/>
  <c r="B225" i="31"/>
  <c r="K224" i="31"/>
  <c r="J224" i="31"/>
  <c r="I224" i="31"/>
  <c r="E224" i="31"/>
  <c r="S224" i="31" s="1"/>
  <c r="C224" i="31"/>
  <c r="B224" i="31"/>
  <c r="K223" i="31"/>
  <c r="J223" i="31"/>
  <c r="I223" i="31"/>
  <c r="E223" i="31"/>
  <c r="S223" i="31" s="1"/>
  <c r="C223" i="31"/>
  <c r="B223" i="31"/>
  <c r="K222" i="31"/>
  <c r="J222" i="31"/>
  <c r="I222" i="31"/>
  <c r="E222" i="31"/>
  <c r="S222" i="31" s="1"/>
  <c r="C222" i="31"/>
  <c r="B222" i="31"/>
  <c r="K221" i="31"/>
  <c r="J221" i="31"/>
  <c r="I221" i="31"/>
  <c r="E221" i="31"/>
  <c r="S221" i="31" s="1"/>
  <c r="C221" i="31"/>
  <c r="B221" i="31"/>
  <c r="K220" i="31"/>
  <c r="J220" i="31"/>
  <c r="I220" i="31"/>
  <c r="E220" i="31"/>
  <c r="S220" i="31" s="1"/>
  <c r="C220" i="31"/>
  <c r="B220" i="31"/>
  <c r="K219" i="31"/>
  <c r="J219" i="31"/>
  <c r="I219" i="31"/>
  <c r="E219" i="31"/>
  <c r="S219" i="31" s="1"/>
  <c r="C219" i="31"/>
  <c r="B219" i="31"/>
  <c r="K218" i="31"/>
  <c r="J218" i="31"/>
  <c r="I218" i="31"/>
  <c r="E218" i="31"/>
  <c r="S218" i="31" s="1"/>
  <c r="C218" i="31"/>
  <c r="B218" i="31"/>
  <c r="K217" i="31"/>
  <c r="J217" i="31"/>
  <c r="I217" i="31"/>
  <c r="E217" i="31"/>
  <c r="S217" i="31" s="1"/>
  <c r="C217" i="31"/>
  <c r="B217" i="31"/>
  <c r="K216" i="31"/>
  <c r="J216" i="31"/>
  <c r="I216" i="31"/>
  <c r="E216" i="31"/>
  <c r="S216" i="31" s="1"/>
  <c r="C216" i="31"/>
  <c r="B216" i="31"/>
  <c r="K215" i="31"/>
  <c r="J215" i="31"/>
  <c r="I215" i="31"/>
  <c r="E215" i="31"/>
  <c r="S215" i="31" s="1"/>
  <c r="C215" i="31"/>
  <c r="B215" i="31"/>
  <c r="K214" i="31"/>
  <c r="J214" i="31"/>
  <c r="I214" i="31"/>
  <c r="E214" i="31"/>
  <c r="S214" i="31" s="1"/>
  <c r="C214" i="31"/>
  <c r="B214" i="31"/>
  <c r="K213" i="31"/>
  <c r="J213" i="31"/>
  <c r="I213" i="31"/>
  <c r="E213" i="31"/>
  <c r="S213" i="31" s="1"/>
  <c r="C213" i="31"/>
  <c r="B213" i="31"/>
  <c r="K212" i="31"/>
  <c r="J212" i="31"/>
  <c r="I212" i="31"/>
  <c r="E212" i="31"/>
  <c r="S212" i="31" s="1"/>
  <c r="C212" i="31"/>
  <c r="B212" i="31"/>
  <c r="K211" i="31"/>
  <c r="J211" i="31"/>
  <c r="I211" i="31"/>
  <c r="E211" i="31"/>
  <c r="S211" i="31" s="1"/>
  <c r="C211" i="31"/>
  <c r="B211" i="31"/>
  <c r="K210" i="31"/>
  <c r="J210" i="31"/>
  <c r="I210" i="31"/>
  <c r="E210" i="31"/>
  <c r="S210" i="31" s="1"/>
  <c r="C210" i="31"/>
  <c r="B210" i="31"/>
  <c r="K209" i="31"/>
  <c r="J209" i="31"/>
  <c r="I209" i="31"/>
  <c r="E209" i="31"/>
  <c r="S209" i="31" s="1"/>
  <c r="C209" i="31"/>
  <c r="B209" i="31"/>
  <c r="K208" i="31"/>
  <c r="J208" i="31"/>
  <c r="I208" i="31"/>
  <c r="E208" i="31"/>
  <c r="S208" i="31" s="1"/>
  <c r="C208" i="31"/>
  <c r="B208" i="31"/>
  <c r="K207" i="31"/>
  <c r="J207" i="31"/>
  <c r="I207" i="31"/>
  <c r="E207" i="31"/>
  <c r="S207" i="31" s="1"/>
  <c r="C207" i="31"/>
  <c r="B207" i="31"/>
  <c r="K206" i="31"/>
  <c r="J206" i="31"/>
  <c r="I206" i="31"/>
  <c r="E206" i="31"/>
  <c r="S206" i="31" s="1"/>
  <c r="C206" i="31"/>
  <c r="B206" i="31"/>
  <c r="K205" i="31"/>
  <c r="J205" i="31"/>
  <c r="I205" i="31"/>
  <c r="E205" i="31"/>
  <c r="S205" i="31" s="1"/>
  <c r="C205" i="31"/>
  <c r="B205" i="31"/>
  <c r="K204" i="31"/>
  <c r="J204" i="31"/>
  <c r="I204" i="31"/>
  <c r="E204" i="31"/>
  <c r="S204" i="31" s="1"/>
  <c r="C204" i="31"/>
  <c r="B204" i="31"/>
  <c r="K203" i="31"/>
  <c r="J203" i="31"/>
  <c r="I203" i="31"/>
  <c r="E203" i="31"/>
  <c r="S203" i="31" s="1"/>
  <c r="C203" i="31"/>
  <c r="B203" i="31"/>
  <c r="K202" i="31"/>
  <c r="J202" i="31"/>
  <c r="I202" i="31"/>
  <c r="E202" i="31"/>
  <c r="S202" i="31" s="1"/>
  <c r="C202" i="31"/>
  <c r="B202" i="31"/>
  <c r="K201" i="31"/>
  <c r="J201" i="31"/>
  <c r="I201" i="31"/>
  <c r="E201" i="31"/>
  <c r="S201" i="31" s="1"/>
  <c r="C201" i="31"/>
  <c r="B201" i="31"/>
  <c r="K200" i="31"/>
  <c r="J200" i="31"/>
  <c r="I200" i="31"/>
  <c r="E200" i="31"/>
  <c r="S200" i="31" s="1"/>
  <c r="C200" i="31"/>
  <c r="B200" i="31"/>
  <c r="K199" i="31"/>
  <c r="J199" i="31"/>
  <c r="I199" i="31"/>
  <c r="E199" i="31"/>
  <c r="S199" i="31" s="1"/>
  <c r="C199" i="31"/>
  <c r="B199" i="31"/>
  <c r="K198" i="31"/>
  <c r="J198" i="31"/>
  <c r="I198" i="31"/>
  <c r="E198" i="31"/>
  <c r="S198" i="31" s="1"/>
  <c r="C198" i="31"/>
  <c r="B198" i="31"/>
  <c r="K197" i="31"/>
  <c r="J197" i="31"/>
  <c r="I197" i="31"/>
  <c r="E197" i="31"/>
  <c r="S197" i="31" s="1"/>
  <c r="C197" i="31"/>
  <c r="B197" i="31"/>
  <c r="K196" i="31"/>
  <c r="J196" i="31"/>
  <c r="I196" i="31"/>
  <c r="E196" i="31"/>
  <c r="S196" i="31" s="1"/>
  <c r="C196" i="31"/>
  <c r="B196" i="31"/>
  <c r="K195" i="31"/>
  <c r="J195" i="31"/>
  <c r="I195" i="31"/>
  <c r="E195" i="31"/>
  <c r="S195" i="31" s="1"/>
  <c r="C195" i="31"/>
  <c r="B195" i="31"/>
  <c r="K194" i="31"/>
  <c r="J194" i="31"/>
  <c r="I194" i="31"/>
  <c r="E194" i="31"/>
  <c r="S194" i="31" s="1"/>
  <c r="C194" i="31"/>
  <c r="B194" i="31"/>
  <c r="K193" i="31"/>
  <c r="J193" i="31"/>
  <c r="I193" i="31"/>
  <c r="E193" i="31"/>
  <c r="S193" i="31" s="1"/>
  <c r="C193" i="31"/>
  <c r="B193" i="31"/>
  <c r="K192" i="31"/>
  <c r="J192" i="31"/>
  <c r="I192" i="31"/>
  <c r="E192" i="31"/>
  <c r="S192" i="31" s="1"/>
  <c r="C192" i="31"/>
  <c r="B192" i="31"/>
  <c r="K191" i="31"/>
  <c r="J191" i="31"/>
  <c r="I191" i="31"/>
  <c r="E191" i="31"/>
  <c r="S191" i="31" s="1"/>
  <c r="C191" i="31"/>
  <c r="B191" i="31"/>
  <c r="K190" i="31"/>
  <c r="J190" i="31"/>
  <c r="I190" i="31"/>
  <c r="E190" i="31"/>
  <c r="S190" i="31" s="1"/>
  <c r="C190" i="31"/>
  <c r="B190" i="31"/>
  <c r="K189" i="31"/>
  <c r="J189" i="31"/>
  <c r="I189" i="31"/>
  <c r="E189" i="31"/>
  <c r="S189" i="31" s="1"/>
  <c r="C189" i="31"/>
  <c r="B189" i="31"/>
  <c r="K188" i="31"/>
  <c r="J188" i="31"/>
  <c r="I188" i="31"/>
  <c r="E188" i="31"/>
  <c r="S188" i="31" s="1"/>
  <c r="C188" i="31"/>
  <c r="B188" i="31"/>
  <c r="K187" i="31"/>
  <c r="J187" i="31"/>
  <c r="I187" i="31"/>
  <c r="E187" i="31"/>
  <c r="S187" i="31" s="1"/>
  <c r="C187" i="31"/>
  <c r="B187" i="31"/>
  <c r="K186" i="31"/>
  <c r="J186" i="31"/>
  <c r="I186" i="31"/>
  <c r="E186" i="31"/>
  <c r="S186" i="31" s="1"/>
  <c r="C186" i="31"/>
  <c r="B186" i="31"/>
  <c r="K185" i="31"/>
  <c r="J185" i="31"/>
  <c r="I185" i="31"/>
  <c r="E185" i="31"/>
  <c r="S185" i="31" s="1"/>
  <c r="C185" i="31"/>
  <c r="B185" i="31"/>
  <c r="K184" i="31"/>
  <c r="J184" i="31"/>
  <c r="I184" i="31"/>
  <c r="E184" i="31"/>
  <c r="S184" i="31" s="1"/>
  <c r="C184" i="31"/>
  <c r="B184" i="31"/>
  <c r="K183" i="31"/>
  <c r="J183" i="31"/>
  <c r="I183" i="31"/>
  <c r="E183" i="31"/>
  <c r="S183" i="31" s="1"/>
  <c r="C183" i="31"/>
  <c r="B183" i="31"/>
  <c r="K182" i="31"/>
  <c r="J182" i="31"/>
  <c r="I182" i="31"/>
  <c r="E182" i="31"/>
  <c r="S182" i="31" s="1"/>
  <c r="C182" i="31"/>
  <c r="B182" i="31"/>
  <c r="K181" i="31"/>
  <c r="J181" i="31"/>
  <c r="I181" i="31"/>
  <c r="E181" i="31"/>
  <c r="S181" i="31" s="1"/>
  <c r="C181" i="31"/>
  <c r="B181" i="31"/>
  <c r="K180" i="31"/>
  <c r="J180" i="31"/>
  <c r="I180" i="31"/>
  <c r="E180" i="31"/>
  <c r="S180" i="31" s="1"/>
  <c r="C180" i="31"/>
  <c r="B180" i="31"/>
  <c r="K179" i="31"/>
  <c r="J179" i="31"/>
  <c r="I179" i="31"/>
  <c r="E179" i="31"/>
  <c r="S179" i="31" s="1"/>
  <c r="C179" i="31"/>
  <c r="B179" i="31"/>
  <c r="K178" i="31"/>
  <c r="J178" i="31"/>
  <c r="I178" i="31"/>
  <c r="E178" i="31"/>
  <c r="S178" i="31" s="1"/>
  <c r="C178" i="31"/>
  <c r="B178" i="31"/>
  <c r="K177" i="31"/>
  <c r="J177" i="31"/>
  <c r="I177" i="31"/>
  <c r="E177" i="31"/>
  <c r="S177" i="31" s="1"/>
  <c r="C177" i="31"/>
  <c r="B177" i="31"/>
  <c r="K176" i="31"/>
  <c r="J176" i="31"/>
  <c r="I176" i="31"/>
  <c r="E176" i="31"/>
  <c r="S176" i="31" s="1"/>
  <c r="C176" i="31"/>
  <c r="B176" i="31"/>
  <c r="K175" i="31"/>
  <c r="J175" i="31"/>
  <c r="I175" i="31"/>
  <c r="E175" i="31"/>
  <c r="S175" i="31" s="1"/>
  <c r="C175" i="31"/>
  <c r="B175" i="31"/>
  <c r="K174" i="31"/>
  <c r="J174" i="31"/>
  <c r="I174" i="31"/>
  <c r="E174" i="31"/>
  <c r="S174" i="31" s="1"/>
  <c r="C174" i="31"/>
  <c r="B174" i="31"/>
  <c r="K173" i="31"/>
  <c r="J173" i="31"/>
  <c r="I173" i="31"/>
  <c r="E173" i="31"/>
  <c r="S173" i="31" s="1"/>
  <c r="C173" i="31"/>
  <c r="B173" i="31"/>
  <c r="K172" i="31"/>
  <c r="J172" i="31"/>
  <c r="I172" i="31"/>
  <c r="E172" i="31"/>
  <c r="S172" i="31" s="1"/>
  <c r="C172" i="31"/>
  <c r="B172" i="31"/>
  <c r="K171" i="31"/>
  <c r="J171" i="31"/>
  <c r="I171" i="31"/>
  <c r="E171" i="31"/>
  <c r="S171" i="31" s="1"/>
  <c r="C171" i="31"/>
  <c r="B171" i="31"/>
  <c r="K170" i="31"/>
  <c r="J170" i="31"/>
  <c r="I170" i="31"/>
  <c r="E170" i="31"/>
  <c r="S170" i="31" s="1"/>
  <c r="C170" i="31"/>
  <c r="B170" i="31"/>
  <c r="K169" i="31"/>
  <c r="J169" i="31"/>
  <c r="I169" i="31"/>
  <c r="E169" i="31"/>
  <c r="S169" i="31" s="1"/>
  <c r="C169" i="31"/>
  <c r="B169" i="31"/>
  <c r="K168" i="31"/>
  <c r="J168" i="31"/>
  <c r="I168" i="31"/>
  <c r="E168" i="31"/>
  <c r="S168" i="31" s="1"/>
  <c r="C168" i="31"/>
  <c r="B168" i="31"/>
  <c r="K167" i="31"/>
  <c r="J167" i="31"/>
  <c r="I167" i="31"/>
  <c r="E167" i="31"/>
  <c r="S167" i="31" s="1"/>
  <c r="C167" i="31"/>
  <c r="B167" i="31"/>
  <c r="K166" i="31"/>
  <c r="J166" i="31"/>
  <c r="I166" i="31"/>
  <c r="E166" i="31"/>
  <c r="S166" i="31" s="1"/>
  <c r="C166" i="31"/>
  <c r="B166" i="31"/>
  <c r="K165" i="31"/>
  <c r="J165" i="31"/>
  <c r="I165" i="31"/>
  <c r="E165" i="31"/>
  <c r="S165" i="31" s="1"/>
  <c r="C165" i="31"/>
  <c r="B165" i="31"/>
  <c r="K164" i="31"/>
  <c r="J164" i="31"/>
  <c r="I164" i="31"/>
  <c r="E164" i="31"/>
  <c r="S164" i="31" s="1"/>
  <c r="C164" i="31"/>
  <c r="B164" i="31"/>
  <c r="K163" i="31"/>
  <c r="J163" i="31"/>
  <c r="I163" i="31"/>
  <c r="E163" i="31"/>
  <c r="S163" i="31" s="1"/>
  <c r="C163" i="31"/>
  <c r="B163" i="31"/>
  <c r="K162" i="31"/>
  <c r="J162" i="31"/>
  <c r="I162" i="31"/>
  <c r="E162" i="31"/>
  <c r="S162" i="31" s="1"/>
  <c r="C162" i="31"/>
  <c r="B162" i="31"/>
  <c r="K161" i="31"/>
  <c r="J161" i="31"/>
  <c r="I161" i="31"/>
  <c r="E161" i="31"/>
  <c r="S161" i="31" s="1"/>
  <c r="C161" i="31"/>
  <c r="B161" i="31"/>
  <c r="K160" i="31"/>
  <c r="J160" i="31"/>
  <c r="I160" i="31"/>
  <c r="E160" i="31"/>
  <c r="S160" i="31" s="1"/>
  <c r="C160" i="31"/>
  <c r="B160" i="31"/>
  <c r="K159" i="31"/>
  <c r="J159" i="31"/>
  <c r="I159" i="31"/>
  <c r="E159" i="31"/>
  <c r="S159" i="31" s="1"/>
  <c r="C159" i="31"/>
  <c r="B159" i="31"/>
  <c r="K158" i="31"/>
  <c r="J158" i="31"/>
  <c r="I158" i="31"/>
  <c r="E158" i="31"/>
  <c r="S158" i="31" s="1"/>
  <c r="C158" i="31"/>
  <c r="B158" i="31"/>
  <c r="K157" i="31"/>
  <c r="J157" i="31"/>
  <c r="I157" i="31"/>
  <c r="E157" i="31"/>
  <c r="S157" i="31" s="1"/>
  <c r="C157" i="31"/>
  <c r="B157" i="31"/>
  <c r="K156" i="31"/>
  <c r="J156" i="31"/>
  <c r="I156" i="31"/>
  <c r="E156" i="31"/>
  <c r="S156" i="31" s="1"/>
  <c r="C156" i="31"/>
  <c r="B156" i="31"/>
  <c r="K155" i="31"/>
  <c r="J155" i="31"/>
  <c r="I155" i="31"/>
  <c r="E155" i="31"/>
  <c r="S155" i="31" s="1"/>
  <c r="C155" i="31"/>
  <c r="B155" i="31"/>
  <c r="K154" i="31"/>
  <c r="J154" i="31"/>
  <c r="I154" i="31"/>
  <c r="E154" i="31"/>
  <c r="S154" i="31" s="1"/>
  <c r="C154" i="31"/>
  <c r="B154" i="31"/>
  <c r="K153" i="31"/>
  <c r="J153" i="31"/>
  <c r="I153" i="31"/>
  <c r="E153" i="31"/>
  <c r="S153" i="31" s="1"/>
  <c r="C153" i="31"/>
  <c r="B153" i="31"/>
  <c r="K152" i="31"/>
  <c r="J152" i="31"/>
  <c r="I152" i="31"/>
  <c r="E152" i="31"/>
  <c r="S152" i="31" s="1"/>
  <c r="C152" i="31"/>
  <c r="B152" i="31"/>
  <c r="K151" i="31"/>
  <c r="J151" i="31"/>
  <c r="I151" i="31"/>
  <c r="E151" i="31"/>
  <c r="S151" i="31" s="1"/>
  <c r="C151" i="31"/>
  <c r="B151" i="31"/>
  <c r="K150" i="31"/>
  <c r="J150" i="31"/>
  <c r="I150" i="31"/>
  <c r="E150" i="31"/>
  <c r="S150" i="31" s="1"/>
  <c r="C150" i="31"/>
  <c r="B150" i="31"/>
  <c r="K149" i="31"/>
  <c r="J149" i="31"/>
  <c r="I149" i="31"/>
  <c r="E149" i="31"/>
  <c r="S149" i="31" s="1"/>
  <c r="C149" i="31"/>
  <c r="B149" i="31"/>
  <c r="K148" i="31"/>
  <c r="J148" i="31"/>
  <c r="I148" i="31"/>
  <c r="E148" i="31"/>
  <c r="S148" i="31" s="1"/>
  <c r="C148" i="31"/>
  <c r="B148" i="31"/>
  <c r="K147" i="31"/>
  <c r="J147" i="31"/>
  <c r="I147" i="31"/>
  <c r="E147" i="31"/>
  <c r="S147" i="31" s="1"/>
  <c r="C147" i="31"/>
  <c r="B147" i="31"/>
  <c r="K146" i="31"/>
  <c r="J146" i="31"/>
  <c r="I146" i="31"/>
  <c r="E146" i="31"/>
  <c r="S146" i="31" s="1"/>
  <c r="C146" i="31"/>
  <c r="B146" i="31"/>
  <c r="K145" i="31"/>
  <c r="J145" i="31"/>
  <c r="I145" i="31"/>
  <c r="E145" i="31"/>
  <c r="S145" i="31" s="1"/>
  <c r="C145" i="31"/>
  <c r="B145" i="31"/>
  <c r="K144" i="31"/>
  <c r="J144" i="31"/>
  <c r="I144" i="31"/>
  <c r="E144" i="31"/>
  <c r="S144" i="31" s="1"/>
  <c r="C144" i="31"/>
  <c r="B144" i="31"/>
  <c r="K143" i="31"/>
  <c r="J143" i="31"/>
  <c r="I143" i="31"/>
  <c r="E143" i="31"/>
  <c r="S143" i="31" s="1"/>
  <c r="C143" i="31"/>
  <c r="B143" i="31"/>
  <c r="K142" i="31"/>
  <c r="J142" i="31"/>
  <c r="I142" i="31"/>
  <c r="E142" i="31"/>
  <c r="S142" i="31" s="1"/>
  <c r="C142" i="31"/>
  <c r="B142" i="31"/>
  <c r="K141" i="31"/>
  <c r="J141" i="31"/>
  <c r="I141" i="31"/>
  <c r="E141" i="31"/>
  <c r="S141" i="31" s="1"/>
  <c r="C141" i="31"/>
  <c r="B141" i="31"/>
  <c r="K140" i="31"/>
  <c r="J140" i="31"/>
  <c r="I140" i="31"/>
  <c r="E140" i="31"/>
  <c r="S140" i="31" s="1"/>
  <c r="C140" i="31"/>
  <c r="B140" i="31"/>
  <c r="K139" i="31"/>
  <c r="J139" i="31"/>
  <c r="I139" i="31"/>
  <c r="E139" i="31"/>
  <c r="S139" i="31" s="1"/>
  <c r="C139" i="31"/>
  <c r="B139" i="31"/>
  <c r="K138" i="31"/>
  <c r="J138" i="31"/>
  <c r="I138" i="31"/>
  <c r="E138" i="31"/>
  <c r="S138" i="31" s="1"/>
  <c r="C138" i="31"/>
  <c r="B138" i="31"/>
  <c r="K137" i="31"/>
  <c r="J137" i="31"/>
  <c r="I137" i="31"/>
  <c r="E137" i="31"/>
  <c r="S137" i="31" s="1"/>
  <c r="C137" i="31"/>
  <c r="B137" i="31"/>
  <c r="K136" i="31"/>
  <c r="J136" i="31"/>
  <c r="I136" i="31"/>
  <c r="E136" i="31"/>
  <c r="S136" i="31" s="1"/>
  <c r="C136" i="31"/>
  <c r="B136" i="31"/>
  <c r="K135" i="31"/>
  <c r="J135" i="31"/>
  <c r="I135" i="31"/>
  <c r="E135" i="31"/>
  <c r="S135" i="31" s="1"/>
  <c r="C135" i="31"/>
  <c r="B135" i="31"/>
  <c r="K134" i="31"/>
  <c r="J134" i="31"/>
  <c r="I134" i="31"/>
  <c r="E134" i="31"/>
  <c r="S134" i="31" s="1"/>
  <c r="C134" i="31"/>
  <c r="B134" i="31"/>
  <c r="K133" i="31"/>
  <c r="J133" i="31"/>
  <c r="I133" i="31"/>
  <c r="E133" i="31"/>
  <c r="S133" i="31" s="1"/>
  <c r="C133" i="31"/>
  <c r="B133" i="31"/>
  <c r="K132" i="31"/>
  <c r="J132" i="31"/>
  <c r="I132" i="31"/>
  <c r="E132" i="31"/>
  <c r="S132" i="31" s="1"/>
  <c r="C132" i="31"/>
  <c r="B132" i="31"/>
  <c r="K131" i="31"/>
  <c r="J131" i="31"/>
  <c r="I131" i="31"/>
  <c r="E131" i="31"/>
  <c r="S131" i="31" s="1"/>
  <c r="C131" i="31"/>
  <c r="B131" i="31"/>
  <c r="K130" i="31"/>
  <c r="J130" i="31"/>
  <c r="I130" i="31"/>
  <c r="E130" i="31"/>
  <c r="S130" i="31" s="1"/>
  <c r="C130" i="31"/>
  <c r="B130" i="31"/>
  <c r="K129" i="31"/>
  <c r="J129" i="31"/>
  <c r="I129" i="31"/>
  <c r="E129" i="31"/>
  <c r="S129" i="31" s="1"/>
  <c r="C129" i="31"/>
  <c r="B129" i="31"/>
  <c r="K128" i="31"/>
  <c r="J128" i="31"/>
  <c r="I128" i="31"/>
  <c r="E128" i="31"/>
  <c r="S128" i="31" s="1"/>
  <c r="C128" i="31"/>
  <c r="B128" i="31"/>
  <c r="K127" i="31"/>
  <c r="J127" i="31"/>
  <c r="I127" i="31"/>
  <c r="E127" i="31"/>
  <c r="S127" i="31" s="1"/>
  <c r="C127" i="31"/>
  <c r="B127" i="31"/>
  <c r="K126" i="31"/>
  <c r="J126" i="31"/>
  <c r="I126" i="31"/>
  <c r="E126" i="31"/>
  <c r="S126" i="31" s="1"/>
  <c r="C126" i="31"/>
  <c r="B126" i="31"/>
  <c r="K125" i="31"/>
  <c r="J125" i="31"/>
  <c r="I125" i="31"/>
  <c r="E125" i="31"/>
  <c r="S125" i="31" s="1"/>
  <c r="C125" i="31"/>
  <c r="B125" i="31"/>
  <c r="K124" i="31"/>
  <c r="J124" i="31"/>
  <c r="I124" i="31"/>
  <c r="E124" i="31"/>
  <c r="S124" i="31" s="1"/>
  <c r="C124" i="31"/>
  <c r="B124" i="31"/>
  <c r="K123" i="31"/>
  <c r="J123" i="31"/>
  <c r="I123" i="31"/>
  <c r="E123" i="31"/>
  <c r="S123" i="31" s="1"/>
  <c r="C123" i="31"/>
  <c r="B123" i="31"/>
  <c r="K122" i="31"/>
  <c r="J122" i="31"/>
  <c r="I122" i="31"/>
  <c r="E122" i="31"/>
  <c r="S122" i="31" s="1"/>
  <c r="C122" i="31"/>
  <c r="B122" i="31"/>
  <c r="K121" i="31"/>
  <c r="J121" i="31"/>
  <c r="I121" i="31"/>
  <c r="E121" i="31"/>
  <c r="S121" i="31" s="1"/>
  <c r="C121" i="31"/>
  <c r="B121" i="31"/>
  <c r="K120" i="31"/>
  <c r="J120" i="31"/>
  <c r="I120" i="31"/>
  <c r="E120" i="31"/>
  <c r="S120" i="31" s="1"/>
  <c r="C120" i="31"/>
  <c r="B120" i="31"/>
  <c r="K119" i="31"/>
  <c r="J119" i="31"/>
  <c r="I119" i="31"/>
  <c r="E119" i="31"/>
  <c r="S119" i="31" s="1"/>
  <c r="C119" i="31"/>
  <c r="B119" i="31"/>
  <c r="K118" i="31"/>
  <c r="J118" i="31"/>
  <c r="I118" i="31"/>
  <c r="E118" i="31"/>
  <c r="S118" i="31" s="1"/>
  <c r="C118" i="31"/>
  <c r="B118" i="31"/>
  <c r="K117" i="31"/>
  <c r="J117" i="31"/>
  <c r="I117" i="31"/>
  <c r="E117" i="31"/>
  <c r="S117" i="31" s="1"/>
  <c r="C117" i="31"/>
  <c r="B117" i="31"/>
  <c r="K116" i="31"/>
  <c r="J116" i="31"/>
  <c r="I116" i="31"/>
  <c r="E116" i="31"/>
  <c r="S116" i="31" s="1"/>
  <c r="C116" i="31"/>
  <c r="B116" i="31"/>
  <c r="K115" i="31"/>
  <c r="J115" i="31"/>
  <c r="I115" i="31"/>
  <c r="E115" i="31"/>
  <c r="S115" i="31" s="1"/>
  <c r="C115" i="31"/>
  <c r="B115" i="31"/>
  <c r="K114" i="31"/>
  <c r="J114" i="31"/>
  <c r="I114" i="31"/>
  <c r="E114" i="31"/>
  <c r="S114" i="31" s="1"/>
  <c r="C114" i="31"/>
  <c r="B114" i="31"/>
  <c r="K113" i="31"/>
  <c r="J113" i="31"/>
  <c r="I113" i="31"/>
  <c r="E113" i="31"/>
  <c r="S113" i="31" s="1"/>
  <c r="C113" i="31"/>
  <c r="B113" i="31"/>
  <c r="K112" i="31"/>
  <c r="J112" i="31"/>
  <c r="I112" i="31"/>
  <c r="E112" i="31"/>
  <c r="S112" i="31" s="1"/>
  <c r="C112" i="31"/>
  <c r="B112" i="31"/>
  <c r="K111" i="31"/>
  <c r="J111" i="31"/>
  <c r="I111" i="31"/>
  <c r="E111" i="31"/>
  <c r="S111" i="31" s="1"/>
  <c r="C111" i="31"/>
  <c r="B111" i="31"/>
  <c r="K110" i="31"/>
  <c r="J110" i="31"/>
  <c r="I110" i="31"/>
  <c r="E110" i="31"/>
  <c r="S110" i="31" s="1"/>
  <c r="C110" i="31"/>
  <c r="B110" i="31"/>
  <c r="K109" i="31"/>
  <c r="J109" i="31"/>
  <c r="I109" i="31"/>
  <c r="E109" i="31"/>
  <c r="S109" i="31" s="1"/>
  <c r="C109" i="31"/>
  <c r="B109" i="31"/>
  <c r="K108" i="31"/>
  <c r="J108" i="31"/>
  <c r="I108" i="31"/>
  <c r="E108" i="31"/>
  <c r="S108" i="31" s="1"/>
  <c r="C108" i="31"/>
  <c r="B108" i="31"/>
  <c r="K107" i="31"/>
  <c r="J107" i="31"/>
  <c r="I107" i="31"/>
  <c r="E107" i="31"/>
  <c r="S107" i="31" s="1"/>
  <c r="C107" i="31"/>
  <c r="B107" i="31"/>
  <c r="K106" i="31"/>
  <c r="J106" i="31"/>
  <c r="I106" i="31"/>
  <c r="E106" i="31"/>
  <c r="S106" i="31" s="1"/>
  <c r="C106" i="31"/>
  <c r="B106" i="31"/>
  <c r="K105" i="31"/>
  <c r="J105" i="31"/>
  <c r="I105" i="31"/>
  <c r="E105" i="31"/>
  <c r="S105" i="31" s="1"/>
  <c r="C105" i="31"/>
  <c r="B105" i="31"/>
  <c r="K104" i="31"/>
  <c r="J104" i="31"/>
  <c r="I104" i="31"/>
  <c r="E104" i="31"/>
  <c r="S104" i="31" s="1"/>
  <c r="C104" i="31"/>
  <c r="B104" i="31"/>
  <c r="K103" i="31"/>
  <c r="J103" i="31"/>
  <c r="I103" i="31"/>
  <c r="E103" i="31"/>
  <c r="S103" i="31" s="1"/>
  <c r="C103" i="31"/>
  <c r="B103" i="31"/>
  <c r="K102" i="31"/>
  <c r="J102" i="31"/>
  <c r="I102" i="31"/>
  <c r="E102" i="31"/>
  <c r="S102" i="31" s="1"/>
  <c r="C102" i="31"/>
  <c r="B102" i="31"/>
  <c r="K101" i="31"/>
  <c r="J101" i="31"/>
  <c r="I101" i="31"/>
  <c r="E101" i="31"/>
  <c r="S101" i="31" s="1"/>
  <c r="C101" i="31"/>
  <c r="B101" i="31"/>
  <c r="K100" i="31"/>
  <c r="J100" i="31"/>
  <c r="I100" i="31"/>
  <c r="E100" i="31"/>
  <c r="S100" i="31" s="1"/>
  <c r="C100" i="31"/>
  <c r="B100" i="31"/>
  <c r="K99" i="31"/>
  <c r="J99" i="31"/>
  <c r="I99" i="31"/>
  <c r="E99" i="31"/>
  <c r="S99" i="31" s="1"/>
  <c r="C99" i="31"/>
  <c r="B99" i="31"/>
  <c r="K98" i="31"/>
  <c r="J98" i="31"/>
  <c r="I98" i="31"/>
  <c r="E98" i="31"/>
  <c r="S98" i="31" s="1"/>
  <c r="C98" i="31"/>
  <c r="B98" i="31"/>
  <c r="K97" i="31"/>
  <c r="J97" i="31"/>
  <c r="I97" i="31"/>
  <c r="E97" i="31"/>
  <c r="S97" i="31" s="1"/>
  <c r="C97" i="31"/>
  <c r="B97" i="31"/>
  <c r="K96" i="31"/>
  <c r="J96" i="31"/>
  <c r="I96" i="31"/>
  <c r="E96" i="31"/>
  <c r="S96" i="31" s="1"/>
  <c r="C96" i="31"/>
  <c r="B96" i="31"/>
  <c r="K95" i="31"/>
  <c r="J95" i="31"/>
  <c r="I95" i="31"/>
  <c r="E95" i="31"/>
  <c r="S95" i="31" s="1"/>
  <c r="C95" i="31"/>
  <c r="B95" i="31"/>
  <c r="K94" i="31"/>
  <c r="J94" i="31"/>
  <c r="I94" i="31"/>
  <c r="E94" i="31"/>
  <c r="S94" i="31" s="1"/>
  <c r="C94" i="31"/>
  <c r="B94" i="31"/>
  <c r="K93" i="31"/>
  <c r="J93" i="31"/>
  <c r="I93" i="31"/>
  <c r="E93" i="31"/>
  <c r="S93" i="31" s="1"/>
  <c r="C93" i="31"/>
  <c r="B93" i="31"/>
  <c r="K92" i="31"/>
  <c r="J92" i="31"/>
  <c r="I92" i="31"/>
  <c r="E92" i="31"/>
  <c r="S92" i="31" s="1"/>
  <c r="C92" i="31"/>
  <c r="B92" i="31"/>
  <c r="K91" i="31"/>
  <c r="J91" i="31"/>
  <c r="I91" i="31"/>
  <c r="E91" i="31"/>
  <c r="S91" i="31" s="1"/>
  <c r="C91" i="31"/>
  <c r="B91" i="31"/>
  <c r="K90" i="31"/>
  <c r="J90" i="31"/>
  <c r="I90" i="31"/>
  <c r="E90" i="31"/>
  <c r="S90" i="31" s="1"/>
  <c r="C90" i="31"/>
  <c r="B90" i="31"/>
  <c r="K89" i="31"/>
  <c r="J89" i="31"/>
  <c r="I89" i="31"/>
  <c r="E89" i="31"/>
  <c r="S89" i="31" s="1"/>
  <c r="C89" i="31"/>
  <c r="B89" i="31"/>
  <c r="K88" i="31"/>
  <c r="J88" i="31"/>
  <c r="I88" i="31"/>
  <c r="E88" i="31"/>
  <c r="S88" i="31" s="1"/>
  <c r="C88" i="31"/>
  <c r="B88" i="31"/>
  <c r="K87" i="31"/>
  <c r="J87" i="31"/>
  <c r="I87" i="31"/>
  <c r="E87" i="31"/>
  <c r="S87" i="31" s="1"/>
  <c r="C87" i="31"/>
  <c r="B87" i="31"/>
  <c r="K86" i="31"/>
  <c r="J86" i="31"/>
  <c r="I86" i="31"/>
  <c r="E86" i="31"/>
  <c r="S86" i="31" s="1"/>
  <c r="C86" i="31"/>
  <c r="B86" i="31"/>
  <c r="K85" i="31"/>
  <c r="J85" i="31"/>
  <c r="I85" i="31"/>
  <c r="E85" i="31"/>
  <c r="S85" i="31" s="1"/>
  <c r="C85" i="31"/>
  <c r="B85" i="31"/>
  <c r="K84" i="31"/>
  <c r="J84" i="31"/>
  <c r="I84" i="31"/>
  <c r="E84" i="31"/>
  <c r="S84" i="31" s="1"/>
  <c r="C84" i="31"/>
  <c r="B84" i="31"/>
  <c r="K83" i="31"/>
  <c r="J83" i="31"/>
  <c r="I83" i="31"/>
  <c r="E83" i="31"/>
  <c r="S83" i="31" s="1"/>
  <c r="C83" i="31"/>
  <c r="B83" i="31"/>
  <c r="K82" i="31"/>
  <c r="J82" i="31"/>
  <c r="I82" i="31"/>
  <c r="E82" i="31"/>
  <c r="S82" i="31" s="1"/>
  <c r="C82" i="31"/>
  <c r="B82" i="31"/>
  <c r="K81" i="31"/>
  <c r="J81" i="31"/>
  <c r="I81" i="31"/>
  <c r="E81" i="31"/>
  <c r="S81" i="31" s="1"/>
  <c r="C81" i="31"/>
  <c r="B81" i="31"/>
  <c r="K80" i="31"/>
  <c r="J80" i="31"/>
  <c r="I80" i="31"/>
  <c r="E80" i="31"/>
  <c r="S80" i="31" s="1"/>
  <c r="C80" i="31"/>
  <c r="B80" i="31"/>
  <c r="K79" i="31"/>
  <c r="J79" i="31"/>
  <c r="I79" i="31"/>
  <c r="E79" i="31"/>
  <c r="S79" i="31" s="1"/>
  <c r="C79" i="31"/>
  <c r="B79" i="31"/>
  <c r="K78" i="31"/>
  <c r="J78" i="31"/>
  <c r="I78" i="31"/>
  <c r="E78" i="31"/>
  <c r="S78" i="31" s="1"/>
  <c r="C78" i="31"/>
  <c r="B78" i="31"/>
  <c r="K77" i="31"/>
  <c r="J77" i="31"/>
  <c r="I77" i="31"/>
  <c r="E77" i="31"/>
  <c r="S77" i="31" s="1"/>
  <c r="C77" i="31"/>
  <c r="B77" i="31"/>
  <c r="K76" i="31"/>
  <c r="J76" i="31"/>
  <c r="I76" i="31"/>
  <c r="E76" i="31"/>
  <c r="S76" i="31" s="1"/>
  <c r="C76" i="31"/>
  <c r="B76" i="31"/>
  <c r="K75" i="31"/>
  <c r="J75" i="31"/>
  <c r="I75" i="31"/>
  <c r="E75" i="31"/>
  <c r="S75" i="31" s="1"/>
  <c r="C75" i="31"/>
  <c r="B75" i="31"/>
  <c r="K74" i="31"/>
  <c r="J74" i="31"/>
  <c r="I74" i="31"/>
  <c r="E74" i="31"/>
  <c r="S74" i="31" s="1"/>
  <c r="C74" i="31"/>
  <c r="B74" i="31"/>
  <c r="K73" i="31"/>
  <c r="J73" i="31"/>
  <c r="I73" i="31"/>
  <c r="E73" i="31"/>
  <c r="S73" i="31" s="1"/>
  <c r="C73" i="31"/>
  <c r="B73" i="31"/>
  <c r="K72" i="31"/>
  <c r="J72" i="31"/>
  <c r="I72" i="31"/>
  <c r="E72" i="31"/>
  <c r="S72" i="31" s="1"/>
  <c r="C72" i="31"/>
  <c r="B72" i="31"/>
  <c r="K71" i="31"/>
  <c r="J71" i="31"/>
  <c r="I71" i="31"/>
  <c r="E71" i="31"/>
  <c r="S71" i="31" s="1"/>
  <c r="C71" i="31"/>
  <c r="B71" i="31"/>
  <c r="K70" i="31"/>
  <c r="J70" i="31"/>
  <c r="I70" i="31"/>
  <c r="E70" i="31"/>
  <c r="S70" i="31" s="1"/>
  <c r="C70" i="31"/>
  <c r="B70" i="31"/>
  <c r="K69" i="31"/>
  <c r="J69" i="31"/>
  <c r="I69" i="31"/>
  <c r="E69" i="31"/>
  <c r="S69" i="31" s="1"/>
  <c r="C69" i="31"/>
  <c r="B69" i="31"/>
  <c r="K68" i="31"/>
  <c r="J68" i="31"/>
  <c r="I68" i="31"/>
  <c r="E68" i="31"/>
  <c r="S68" i="31" s="1"/>
  <c r="C68" i="31"/>
  <c r="B68" i="31"/>
  <c r="K67" i="31"/>
  <c r="J67" i="31"/>
  <c r="I67" i="31"/>
  <c r="E67" i="31"/>
  <c r="S67" i="31" s="1"/>
  <c r="C67" i="31"/>
  <c r="B67" i="31"/>
  <c r="K66" i="31"/>
  <c r="J66" i="31"/>
  <c r="I66" i="31"/>
  <c r="E66" i="31"/>
  <c r="S66" i="31" s="1"/>
  <c r="C66" i="31"/>
  <c r="B66" i="31"/>
  <c r="K65" i="31"/>
  <c r="J65" i="31"/>
  <c r="I65" i="31"/>
  <c r="E65" i="31"/>
  <c r="S65" i="31" s="1"/>
  <c r="C65" i="31"/>
  <c r="B65" i="31"/>
  <c r="K64" i="31"/>
  <c r="J64" i="31"/>
  <c r="I64" i="31"/>
  <c r="E64" i="31"/>
  <c r="S64" i="31" s="1"/>
  <c r="C64" i="31"/>
  <c r="B64" i="31"/>
  <c r="K63" i="31"/>
  <c r="J63" i="31"/>
  <c r="I63" i="31"/>
  <c r="E63" i="31"/>
  <c r="S63" i="31" s="1"/>
  <c r="C63" i="31"/>
  <c r="B63" i="31"/>
  <c r="K62" i="31"/>
  <c r="J62" i="31"/>
  <c r="I62" i="31"/>
  <c r="E62" i="31"/>
  <c r="S62" i="31" s="1"/>
  <c r="C62" i="31"/>
  <c r="B62" i="31"/>
  <c r="K61" i="31"/>
  <c r="J61" i="31"/>
  <c r="I61" i="31"/>
  <c r="E61" i="31"/>
  <c r="S61" i="31" s="1"/>
  <c r="C61" i="31"/>
  <c r="B61" i="31"/>
  <c r="K60" i="31"/>
  <c r="J60" i="31"/>
  <c r="I60" i="31"/>
  <c r="E60" i="31"/>
  <c r="S60" i="31" s="1"/>
  <c r="C60" i="31"/>
  <c r="B60" i="31"/>
  <c r="K59" i="31"/>
  <c r="J59" i="31"/>
  <c r="I59" i="31"/>
  <c r="E59" i="31"/>
  <c r="S59" i="31" s="1"/>
  <c r="C59" i="31"/>
  <c r="B59" i="31"/>
  <c r="K58" i="31"/>
  <c r="J58" i="31"/>
  <c r="I58" i="31"/>
  <c r="E58" i="31"/>
  <c r="S58" i="31" s="1"/>
  <c r="C58" i="31"/>
  <c r="B58" i="31"/>
  <c r="K57" i="31"/>
  <c r="J57" i="31"/>
  <c r="I57" i="31"/>
  <c r="E57" i="31"/>
  <c r="S57" i="31" s="1"/>
  <c r="C57" i="31"/>
  <c r="B57" i="31"/>
  <c r="K56" i="31"/>
  <c r="J56" i="31"/>
  <c r="I56" i="31"/>
  <c r="E56" i="31"/>
  <c r="S56" i="31" s="1"/>
  <c r="C56" i="31"/>
  <c r="B56" i="31"/>
  <c r="K55" i="31"/>
  <c r="J55" i="31"/>
  <c r="I55" i="31"/>
  <c r="E55" i="31"/>
  <c r="S55" i="31" s="1"/>
  <c r="C55" i="31"/>
  <c r="B55" i="31"/>
  <c r="K54" i="31"/>
  <c r="J54" i="31"/>
  <c r="I54" i="31"/>
  <c r="E54" i="31"/>
  <c r="S54" i="31" s="1"/>
  <c r="C54" i="31"/>
  <c r="B54" i="31"/>
  <c r="K53" i="31"/>
  <c r="J53" i="31"/>
  <c r="I53" i="31"/>
  <c r="E53" i="31"/>
  <c r="S53" i="31" s="1"/>
  <c r="C53" i="31"/>
  <c r="B53" i="31"/>
  <c r="K52" i="31"/>
  <c r="J52" i="31"/>
  <c r="I52" i="31"/>
  <c r="E52" i="31"/>
  <c r="S52" i="31" s="1"/>
  <c r="C52" i="31"/>
  <c r="B52" i="31"/>
  <c r="K51" i="31"/>
  <c r="J51" i="31"/>
  <c r="I51" i="31"/>
  <c r="E51" i="31"/>
  <c r="S51" i="31" s="1"/>
  <c r="C51" i="31"/>
  <c r="B51" i="31"/>
  <c r="K50" i="31"/>
  <c r="J50" i="31"/>
  <c r="I50" i="31"/>
  <c r="E50" i="31"/>
  <c r="S50" i="31" s="1"/>
  <c r="C50" i="31"/>
  <c r="B50" i="31"/>
  <c r="K49" i="31"/>
  <c r="J49" i="31"/>
  <c r="I49" i="31"/>
  <c r="E49" i="31"/>
  <c r="S49" i="31" s="1"/>
  <c r="C49" i="31"/>
  <c r="B49" i="31"/>
  <c r="K48" i="31"/>
  <c r="J48" i="31"/>
  <c r="I48" i="31"/>
  <c r="E48" i="31"/>
  <c r="S48" i="31" s="1"/>
  <c r="C48" i="31"/>
  <c r="B48" i="31"/>
  <c r="K47" i="31"/>
  <c r="J47" i="31"/>
  <c r="I47" i="31"/>
  <c r="E47" i="31"/>
  <c r="S47" i="31" s="1"/>
  <c r="C47" i="31"/>
  <c r="B47" i="31"/>
  <c r="K46" i="31"/>
  <c r="J46" i="31"/>
  <c r="I46" i="31"/>
  <c r="E46" i="31"/>
  <c r="S46" i="31" s="1"/>
  <c r="C46" i="31"/>
  <c r="B46" i="31"/>
  <c r="K45" i="31"/>
  <c r="J45" i="31"/>
  <c r="I45" i="31"/>
  <c r="E45" i="31"/>
  <c r="S45" i="31" s="1"/>
  <c r="C45" i="31"/>
  <c r="B45" i="31"/>
  <c r="K44" i="31"/>
  <c r="J44" i="31"/>
  <c r="I44" i="31"/>
  <c r="E44" i="31"/>
  <c r="S44" i="31" s="1"/>
  <c r="C44" i="31"/>
  <c r="B44" i="31"/>
  <c r="K43" i="31"/>
  <c r="J43" i="31"/>
  <c r="I43" i="31"/>
  <c r="E43" i="31"/>
  <c r="S43" i="31" s="1"/>
  <c r="C43" i="31"/>
  <c r="B43" i="31"/>
  <c r="K42" i="31"/>
  <c r="J42" i="31"/>
  <c r="I42" i="31"/>
  <c r="E42" i="31"/>
  <c r="S42" i="31" s="1"/>
  <c r="C42" i="31"/>
  <c r="B42" i="31"/>
  <c r="K41" i="31"/>
  <c r="J41" i="31"/>
  <c r="I41" i="31"/>
  <c r="E41" i="31"/>
  <c r="S41" i="31" s="1"/>
  <c r="C41" i="31"/>
  <c r="B41" i="31"/>
  <c r="K40" i="31"/>
  <c r="J40" i="31"/>
  <c r="I40" i="31"/>
  <c r="E40" i="31"/>
  <c r="S40" i="31" s="1"/>
  <c r="C40" i="31"/>
  <c r="B40" i="31"/>
  <c r="K39" i="31"/>
  <c r="J39" i="31"/>
  <c r="I39" i="31"/>
  <c r="E39" i="31"/>
  <c r="S39" i="31" s="1"/>
  <c r="C39" i="31"/>
  <c r="B39" i="31"/>
  <c r="K38" i="31"/>
  <c r="J38" i="31"/>
  <c r="I38" i="31"/>
  <c r="E38" i="31"/>
  <c r="S38" i="31" s="1"/>
  <c r="C38" i="31"/>
  <c r="B38" i="31"/>
  <c r="K37" i="31"/>
  <c r="J37" i="31"/>
  <c r="I37" i="31"/>
  <c r="E37" i="31"/>
  <c r="S37" i="31" s="1"/>
  <c r="C37" i="31"/>
  <c r="B37" i="31"/>
  <c r="K36" i="31"/>
  <c r="J36" i="31"/>
  <c r="I36" i="31"/>
  <c r="E36" i="31"/>
  <c r="S36" i="31" s="1"/>
  <c r="C36" i="31"/>
  <c r="B36" i="31"/>
  <c r="K35" i="31"/>
  <c r="J35" i="31"/>
  <c r="I35" i="31"/>
  <c r="E35" i="31"/>
  <c r="S35" i="31" s="1"/>
  <c r="C35" i="31"/>
  <c r="B35" i="31"/>
  <c r="K34" i="31"/>
  <c r="J34" i="31"/>
  <c r="I34" i="31"/>
  <c r="E34" i="31"/>
  <c r="S34" i="31" s="1"/>
  <c r="C34" i="31"/>
  <c r="B34" i="31"/>
  <c r="K33" i="31"/>
  <c r="J33" i="31"/>
  <c r="I33" i="31"/>
  <c r="E33" i="31"/>
  <c r="S33" i="31" s="1"/>
  <c r="C33" i="31"/>
  <c r="B33" i="31"/>
  <c r="K32" i="31"/>
  <c r="J32" i="31"/>
  <c r="I32" i="31"/>
  <c r="E32" i="31"/>
  <c r="S32" i="31" s="1"/>
  <c r="C32" i="31"/>
  <c r="B32" i="31"/>
  <c r="K31" i="31"/>
  <c r="J31" i="31"/>
  <c r="I31" i="31"/>
  <c r="E31" i="31"/>
  <c r="S31" i="31" s="1"/>
  <c r="C31" i="31"/>
  <c r="B31" i="31"/>
  <c r="K30" i="31"/>
  <c r="J30" i="31"/>
  <c r="I30" i="31"/>
  <c r="E30" i="31"/>
  <c r="S30" i="31" s="1"/>
  <c r="C30" i="31"/>
  <c r="B30" i="31"/>
  <c r="K29" i="31"/>
  <c r="J29" i="31"/>
  <c r="I29" i="31"/>
  <c r="E29" i="31"/>
  <c r="S29" i="31" s="1"/>
  <c r="C29" i="31"/>
  <c r="B29" i="31"/>
  <c r="K28" i="31"/>
  <c r="J28" i="31"/>
  <c r="I28" i="31"/>
  <c r="E28" i="31"/>
  <c r="S28" i="31" s="1"/>
  <c r="C28" i="31"/>
  <c r="B28" i="31"/>
  <c r="K27" i="31"/>
  <c r="J27" i="31"/>
  <c r="I27" i="31"/>
  <c r="E27" i="31"/>
  <c r="S27" i="31" s="1"/>
  <c r="C27" i="31"/>
  <c r="B27" i="31"/>
  <c r="K26" i="31"/>
  <c r="J26" i="31"/>
  <c r="I26" i="31"/>
  <c r="E26" i="31"/>
  <c r="S26" i="31" s="1"/>
  <c r="C26" i="31"/>
  <c r="B26" i="31"/>
  <c r="K25" i="31"/>
  <c r="J25" i="31"/>
  <c r="I25" i="31"/>
  <c r="E25" i="31"/>
  <c r="S25" i="31" s="1"/>
  <c r="C25" i="31"/>
  <c r="B25" i="31"/>
  <c r="K24" i="31"/>
  <c r="J24" i="31"/>
  <c r="I24" i="31"/>
  <c r="E24" i="31"/>
  <c r="S24" i="31" s="1"/>
  <c r="C24" i="31"/>
  <c r="B24" i="31"/>
  <c r="K23" i="31"/>
  <c r="J23" i="31"/>
  <c r="I23" i="31"/>
  <c r="E23" i="31"/>
  <c r="S23" i="31" s="1"/>
  <c r="C23" i="31"/>
  <c r="B23" i="31"/>
  <c r="K22" i="31"/>
  <c r="J22" i="31"/>
  <c r="I22" i="31"/>
  <c r="E22" i="31"/>
  <c r="S22" i="31" s="1"/>
  <c r="C22" i="31"/>
  <c r="B22" i="31"/>
  <c r="K21" i="31"/>
  <c r="J21" i="31"/>
  <c r="I21" i="31"/>
  <c r="E21" i="31"/>
  <c r="S21" i="31" s="1"/>
  <c r="C21" i="31"/>
  <c r="B21" i="31"/>
  <c r="L20" i="31"/>
  <c r="K20" i="31"/>
  <c r="J20" i="31"/>
  <c r="I20" i="31"/>
  <c r="E20" i="31"/>
  <c r="S20" i="31" s="1"/>
  <c r="C20" i="31"/>
  <c r="B20" i="31"/>
  <c r="L19" i="31"/>
  <c r="K19" i="31"/>
  <c r="J19" i="31"/>
  <c r="I19" i="31"/>
  <c r="E19" i="31"/>
  <c r="S19" i="31" s="1"/>
  <c r="C19" i="31"/>
  <c r="B19" i="31"/>
  <c r="L18" i="31"/>
  <c r="K18" i="31"/>
  <c r="J18" i="31"/>
  <c r="I18" i="31"/>
  <c r="E18" i="31"/>
  <c r="S18" i="31" s="1"/>
  <c r="C18" i="31"/>
  <c r="B18" i="31"/>
  <c r="L17" i="31"/>
  <c r="K17" i="31"/>
  <c r="J17" i="31"/>
  <c r="I17" i="31"/>
  <c r="E17" i="31"/>
  <c r="S17" i="31" s="1"/>
  <c r="C17" i="31"/>
  <c r="B17" i="31"/>
  <c r="L16" i="31"/>
  <c r="K16" i="31"/>
  <c r="J16" i="31"/>
  <c r="I16" i="31"/>
  <c r="E16" i="31"/>
  <c r="S16" i="31" s="1"/>
  <c r="C16" i="31"/>
  <c r="B16" i="31"/>
  <c r="L15" i="31"/>
  <c r="K15" i="31"/>
  <c r="J15" i="31"/>
  <c r="I15" i="31"/>
  <c r="E15" i="31"/>
  <c r="S15" i="31" s="1"/>
  <c r="C15" i="31"/>
  <c r="B15" i="31"/>
  <c r="L14" i="31"/>
  <c r="K14" i="31"/>
  <c r="J14" i="31"/>
  <c r="I14" i="31"/>
  <c r="E14" i="31"/>
  <c r="S14" i="31" s="1"/>
  <c r="C14" i="31"/>
  <c r="B14" i="31"/>
  <c r="L13" i="31"/>
  <c r="K13" i="31"/>
  <c r="J13" i="31"/>
  <c r="I13" i="31"/>
  <c r="E13" i="31"/>
  <c r="S13" i="31" s="1"/>
  <c r="C13" i="31"/>
  <c r="B13" i="31"/>
  <c r="L12" i="31"/>
  <c r="K12" i="31"/>
  <c r="J12" i="31"/>
  <c r="I12" i="31"/>
  <c r="E12" i="31"/>
  <c r="C12" i="31"/>
  <c r="B12" i="31"/>
  <c r="L11" i="31"/>
  <c r="K11" i="31"/>
  <c r="J11" i="31"/>
  <c r="I11" i="31"/>
  <c r="E11" i="31"/>
  <c r="C11" i="31"/>
  <c r="B11" i="31"/>
  <c r="K10" i="31"/>
  <c r="J10" i="31"/>
  <c r="I10" i="31"/>
  <c r="E10" i="31"/>
  <c r="C10" i="31"/>
  <c r="B10" i="31"/>
  <c r="K9" i="31"/>
  <c r="J9" i="31"/>
  <c r="I9" i="31"/>
  <c r="E9" i="31"/>
  <c r="V9" i="31" s="1"/>
  <c r="C9" i="31"/>
  <c r="B9" i="31"/>
  <c r="Z9" i="31" s="1"/>
  <c r="K8" i="31"/>
  <c r="I8" i="31"/>
  <c r="E8" i="31"/>
  <c r="V8" i="31" s="1"/>
  <c r="C8" i="31"/>
  <c r="B8" i="31"/>
  <c r="Z8" i="31" s="1"/>
  <c r="K7" i="31"/>
  <c r="J7" i="31"/>
  <c r="I7" i="31"/>
  <c r="E7" i="31"/>
  <c r="V7" i="31" s="1"/>
  <c r="B7" i="31"/>
  <c r="Z7" i="31" s="1"/>
  <c r="E506" i="29"/>
  <c r="B506" i="29"/>
  <c r="E505" i="29"/>
  <c r="B505" i="29"/>
  <c r="E504" i="29"/>
  <c r="B504" i="29"/>
  <c r="E503" i="29"/>
  <c r="B503" i="29"/>
  <c r="E502" i="29"/>
  <c r="B502" i="29"/>
  <c r="E501" i="29"/>
  <c r="B501" i="29"/>
  <c r="E500" i="29"/>
  <c r="B500" i="29"/>
  <c r="E499" i="29"/>
  <c r="B499" i="29"/>
  <c r="E498" i="29"/>
  <c r="B498" i="29"/>
  <c r="E497" i="29"/>
  <c r="B497" i="29"/>
  <c r="E496" i="29"/>
  <c r="B496" i="29"/>
  <c r="E495" i="29"/>
  <c r="B495" i="29"/>
  <c r="E494" i="29"/>
  <c r="B494" i="29"/>
  <c r="E493" i="29"/>
  <c r="B493" i="29"/>
  <c r="E492" i="29"/>
  <c r="B492" i="29"/>
  <c r="E491" i="29"/>
  <c r="B491" i="29"/>
  <c r="E490" i="29"/>
  <c r="B490" i="29"/>
  <c r="E489" i="29"/>
  <c r="B489" i="29"/>
  <c r="E488" i="29"/>
  <c r="B488" i="29"/>
  <c r="E487" i="29"/>
  <c r="B487" i="29"/>
  <c r="E486" i="29"/>
  <c r="B486" i="29"/>
  <c r="E485" i="29"/>
  <c r="B485" i="29"/>
  <c r="E484" i="29"/>
  <c r="B484" i="29"/>
  <c r="E483" i="29"/>
  <c r="B483" i="29"/>
  <c r="E482" i="29"/>
  <c r="B482" i="29"/>
  <c r="E481" i="29"/>
  <c r="B481" i="29"/>
  <c r="E480" i="29"/>
  <c r="B480" i="29"/>
  <c r="E479" i="29"/>
  <c r="B479" i="29"/>
  <c r="E478" i="29"/>
  <c r="B478" i="29"/>
  <c r="E477" i="29"/>
  <c r="B477" i="29"/>
  <c r="E476" i="29"/>
  <c r="B476" i="29"/>
  <c r="E475" i="29"/>
  <c r="B475" i="29"/>
  <c r="E474" i="29"/>
  <c r="B474" i="29"/>
  <c r="E473" i="29"/>
  <c r="B473" i="29"/>
  <c r="E472" i="29"/>
  <c r="B472" i="29"/>
  <c r="E471" i="29"/>
  <c r="B471" i="29"/>
  <c r="E470" i="29"/>
  <c r="B470" i="29"/>
  <c r="E469" i="29"/>
  <c r="B469" i="29"/>
  <c r="E468" i="29"/>
  <c r="B468" i="29"/>
  <c r="E467" i="29"/>
  <c r="B467" i="29"/>
  <c r="E466" i="29"/>
  <c r="B466" i="29"/>
  <c r="E465" i="29"/>
  <c r="B465" i="29"/>
  <c r="E464" i="29"/>
  <c r="B464" i="29"/>
  <c r="E463" i="29"/>
  <c r="B463" i="29"/>
  <c r="E462" i="29"/>
  <c r="B462" i="29"/>
  <c r="E461" i="29"/>
  <c r="B461" i="29"/>
  <c r="E460" i="29"/>
  <c r="B460" i="29"/>
  <c r="E459" i="29"/>
  <c r="B459" i="29"/>
  <c r="E458" i="29"/>
  <c r="B458" i="29"/>
  <c r="E457" i="29"/>
  <c r="B457" i="29"/>
  <c r="E456" i="29"/>
  <c r="B456" i="29"/>
  <c r="E455" i="29"/>
  <c r="B455" i="29"/>
  <c r="E454" i="29"/>
  <c r="B454" i="29"/>
  <c r="E453" i="29"/>
  <c r="B453" i="29"/>
  <c r="E452" i="29"/>
  <c r="B452" i="29"/>
  <c r="E451" i="29"/>
  <c r="B451" i="29"/>
  <c r="E450" i="29"/>
  <c r="B450" i="29"/>
  <c r="E449" i="29"/>
  <c r="B449" i="29"/>
  <c r="E448" i="29"/>
  <c r="B448" i="29"/>
  <c r="E447" i="29"/>
  <c r="B447" i="29"/>
  <c r="E446" i="29"/>
  <c r="B446" i="29"/>
  <c r="E445" i="29"/>
  <c r="B445" i="29"/>
  <c r="E444" i="29"/>
  <c r="B444" i="29"/>
  <c r="E443" i="29"/>
  <c r="B443" i="29"/>
  <c r="E442" i="29"/>
  <c r="B442" i="29"/>
  <c r="E441" i="29"/>
  <c r="B441" i="29"/>
  <c r="E440" i="29"/>
  <c r="B440" i="29"/>
  <c r="E439" i="29"/>
  <c r="B439" i="29"/>
  <c r="E438" i="29"/>
  <c r="B438" i="29"/>
  <c r="E437" i="29"/>
  <c r="B437" i="29"/>
  <c r="E436" i="29"/>
  <c r="B436" i="29"/>
  <c r="E435" i="29"/>
  <c r="B435" i="29"/>
  <c r="E434" i="29"/>
  <c r="B434" i="29"/>
  <c r="E433" i="29"/>
  <c r="B433" i="29"/>
  <c r="E432" i="29"/>
  <c r="B432" i="29"/>
  <c r="E431" i="29"/>
  <c r="B431" i="29"/>
  <c r="E430" i="29"/>
  <c r="B430" i="29"/>
  <c r="E429" i="29"/>
  <c r="B429" i="29"/>
  <c r="E428" i="29"/>
  <c r="B428" i="29"/>
  <c r="E427" i="29"/>
  <c r="B427" i="29"/>
  <c r="E426" i="29"/>
  <c r="B426" i="29"/>
  <c r="E425" i="29"/>
  <c r="B425" i="29"/>
  <c r="E424" i="29"/>
  <c r="B424" i="29"/>
  <c r="E423" i="29"/>
  <c r="B423" i="29"/>
  <c r="E422" i="29"/>
  <c r="B422" i="29"/>
  <c r="E421" i="29"/>
  <c r="B421" i="29"/>
  <c r="E420" i="29"/>
  <c r="B420" i="29"/>
  <c r="E419" i="29"/>
  <c r="B419" i="29"/>
  <c r="E418" i="29"/>
  <c r="B418" i="29"/>
  <c r="E417" i="29"/>
  <c r="B417" i="29"/>
  <c r="E416" i="29"/>
  <c r="B416" i="29"/>
  <c r="E415" i="29"/>
  <c r="B415" i="29"/>
  <c r="E414" i="29"/>
  <c r="B414" i="29"/>
  <c r="E413" i="29"/>
  <c r="B413" i="29"/>
  <c r="E412" i="29"/>
  <c r="B412" i="29"/>
  <c r="E411" i="29"/>
  <c r="B411" i="29"/>
  <c r="E410" i="29"/>
  <c r="B410" i="29"/>
  <c r="E409" i="29"/>
  <c r="B409" i="29"/>
  <c r="E408" i="29"/>
  <c r="B408" i="29"/>
  <c r="E407" i="29"/>
  <c r="B407" i="29"/>
  <c r="E406" i="29"/>
  <c r="B406" i="29"/>
  <c r="E405" i="29"/>
  <c r="B405" i="29"/>
  <c r="E404" i="29"/>
  <c r="B404" i="29"/>
  <c r="E403" i="29"/>
  <c r="B403" i="29"/>
  <c r="E402" i="29"/>
  <c r="B402" i="29"/>
  <c r="E401" i="29"/>
  <c r="B401" i="29"/>
  <c r="E400" i="29"/>
  <c r="B400" i="29"/>
  <c r="E399" i="29"/>
  <c r="B399" i="29"/>
  <c r="E398" i="29"/>
  <c r="B398" i="29"/>
  <c r="E397" i="29"/>
  <c r="B397" i="29"/>
  <c r="E396" i="29"/>
  <c r="B396" i="29"/>
  <c r="E395" i="29"/>
  <c r="B395" i="29"/>
  <c r="E394" i="29"/>
  <c r="B394" i="29"/>
  <c r="E393" i="29"/>
  <c r="B393" i="29"/>
  <c r="E392" i="29"/>
  <c r="B392" i="29"/>
  <c r="E391" i="29"/>
  <c r="B391" i="29"/>
  <c r="E390" i="29"/>
  <c r="B390" i="29"/>
  <c r="E389" i="29"/>
  <c r="B389" i="29"/>
  <c r="E388" i="29"/>
  <c r="B388" i="29"/>
  <c r="E387" i="29"/>
  <c r="B387" i="29"/>
  <c r="E386" i="29"/>
  <c r="B386" i="29"/>
  <c r="E385" i="29"/>
  <c r="B385" i="29"/>
  <c r="E384" i="29"/>
  <c r="B384" i="29"/>
  <c r="E383" i="29"/>
  <c r="B383" i="29"/>
  <c r="E382" i="29"/>
  <c r="B382" i="29"/>
  <c r="E381" i="29"/>
  <c r="B381" i="29"/>
  <c r="E380" i="29"/>
  <c r="B380" i="29"/>
  <c r="E379" i="29"/>
  <c r="B379" i="29"/>
  <c r="E378" i="29"/>
  <c r="B378" i="29"/>
  <c r="E377" i="29"/>
  <c r="B377" i="29"/>
  <c r="E376" i="29"/>
  <c r="B376" i="29"/>
  <c r="E375" i="29"/>
  <c r="B375" i="29"/>
  <c r="E374" i="29"/>
  <c r="B374" i="29"/>
  <c r="E373" i="29"/>
  <c r="B373" i="29"/>
  <c r="E372" i="29"/>
  <c r="B372" i="29"/>
  <c r="E371" i="29"/>
  <c r="B371" i="29"/>
  <c r="E370" i="29"/>
  <c r="B370" i="29"/>
  <c r="E369" i="29"/>
  <c r="B369" i="29"/>
  <c r="E368" i="29"/>
  <c r="B368" i="29"/>
  <c r="E367" i="29"/>
  <c r="B367" i="29"/>
  <c r="E366" i="29"/>
  <c r="B366" i="29"/>
  <c r="E365" i="29"/>
  <c r="B365" i="29"/>
  <c r="E364" i="29"/>
  <c r="B364" i="29"/>
  <c r="E363" i="29"/>
  <c r="B363" i="29"/>
  <c r="E362" i="29"/>
  <c r="B362" i="29"/>
  <c r="E361" i="29"/>
  <c r="B361" i="29"/>
  <c r="E360" i="29"/>
  <c r="B360" i="29"/>
  <c r="E359" i="29"/>
  <c r="B359" i="29"/>
  <c r="E358" i="29"/>
  <c r="B358" i="29"/>
  <c r="E357" i="29"/>
  <c r="B357" i="29"/>
  <c r="E356" i="29"/>
  <c r="B356" i="29"/>
  <c r="E355" i="29"/>
  <c r="B355" i="29"/>
  <c r="E354" i="29"/>
  <c r="B354" i="29"/>
  <c r="E353" i="29"/>
  <c r="B353" i="29"/>
  <c r="E352" i="29"/>
  <c r="B352" i="29"/>
  <c r="E351" i="29"/>
  <c r="B351" i="29"/>
  <c r="E350" i="29"/>
  <c r="B350" i="29"/>
  <c r="E349" i="29"/>
  <c r="B349" i="29"/>
  <c r="E348" i="29"/>
  <c r="B348" i="29"/>
  <c r="E347" i="29"/>
  <c r="B347" i="29"/>
  <c r="E346" i="29"/>
  <c r="B346" i="29"/>
  <c r="E345" i="29"/>
  <c r="B345" i="29"/>
  <c r="E344" i="29"/>
  <c r="B344" i="29"/>
  <c r="E343" i="29"/>
  <c r="B343" i="29"/>
  <c r="E342" i="29"/>
  <c r="B342" i="29"/>
  <c r="E341" i="29"/>
  <c r="B341" i="29"/>
  <c r="E340" i="29"/>
  <c r="B340" i="29"/>
  <c r="E339" i="29"/>
  <c r="B339" i="29"/>
  <c r="E338" i="29"/>
  <c r="B338" i="29"/>
  <c r="E337" i="29"/>
  <c r="B337" i="29"/>
  <c r="E336" i="29"/>
  <c r="B336" i="29"/>
  <c r="E335" i="29"/>
  <c r="B335" i="29"/>
  <c r="E334" i="29"/>
  <c r="B334" i="29"/>
  <c r="E333" i="29"/>
  <c r="B333" i="29"/>
  <c r="E332" i="29"/>
  <c r="B332" i="29"/>
  <c r="E331" i="29"/>
  <c r="B331" i="29"/>
  <c r="E330" i="29"/>
  <c r="B330" i="29"/>
  <c r="E329" i="29"/>
  <c r="B329" i="29"/>
  <c r="E328" i="29"/>
  <c r="B328" i="29"/>
  <c r="E327" i="29"/>
  <c r="B327" i="29"/>
  <c r="E326" i="29"/>
  <c r="B326" i="29"/>
  <c r="E325" i="29"/>
  <c r="B325" i="29"/>
  <c r="E324" i="29"/>
  <c r="B324" i="29"/>
  <c r="E323" i="29"/>
  <c r="B323" i="29"/>
  <c r="E322" i="29"/>
  <c r="B322" i="29"/>
  <c r="E321" i="29"/>
  <c r="B321" i="29"/>
  <c r="E320" i="29"/>
  <c r="B320" i="29"/>
  <c r="E319" i="29"/>
  <c r="B319" i="29"/>
  <c r="E318" i="29"/>
  <c r="B318" i="29"/>
  <c r="E317" i="29"/>
  <c r="B317" i="29"/>
  <c r="E316" i="29"/>
  <c r="B316" i="29"/>
  <c r="E315" i="29"/>
  <c r="B315" i="29"/>
  <c r="E314" i="29"/>
  <c r="B314" i="29"/>
  <c r="E313" i="29"/>
  <c r="B313" i="29"/>
  <c r="E312" i="29"/>
  <c r="B312" i="29"/>
  <c r="E311" i="29"/>
  <c r="B311" i="29"/>
  <c r="E310" i="29"/>
  <c r="B310" i="29"/>
  <c r="E309" i="29"/>
  <c r="B309" i="29"/>
  <c r="E308" i="29"/>
  <c r="B308" i="29"/>
  <c r="E307" i="29"/>
  <c r="B307" i="29"/>
  <c r="E306" i="29"/>
  <c r="B306" i="29"/>
  <c r="E305" i="29"/>
  <c r="B305" i="29"/>
  <c r="E304" i="29"/>
  <c r="B304" i="29"/>
  <c r="E303" i="29"/>
  <c r="B303" i="29"/>
  <c r="E302" i="29"/>
  <c r="B302" i="29"/>
  <c r="E301" i="29"/>
  <c r="B301" i="29"/>
  <c r="E300" i="29"/>
  <c r="B300" i="29"/>
  <c r="E299" i="29"/>
  <c r="B299" i="29"/>
  <c r="E298" i="29"/>
  <c r="B298" i="29"/>
  <c r="E297" i="29"/>
  <c r="B297" i="29"/>
  <c r="E296" i="29"/>
  <c r="B296" i="29"/>
  <c r="E295" i="29"/>
  <c r="B295" i="29"/>
  <c r="E294" i="29"/>
  <c r="B294" i="29"/>
  <c r="E293" i="29"/>
  <c r="B293" i="29"/>
  <c r="E292" i="29"/>
  <c r="B292" i="29"/>
  <c r="E291" i="29"/>
  <c r="B291" i="29"/>
  <c r="E290" i="29"/>
  <c r="B290" i="29"/>
  <c r="E289" i="29"/>
  <c r="B289" i="29"/>
  <c r="E288" i="29"/>
  <c r="B288" i="29"/>
  <c r="E287" i="29"/>
  <c r="B287" i="29"/>
  <c r="E286" i="29"/>
  <c r="B286" i="29"/>
  <c r="E285" i="29"/>
  <c r="B285" i="29"/>
  <c r="E284" i="29"/>
  <c r="B284" i="29"/>
  <c r="E283" i="29"/>
  <c r="B283" i="29"/>
  <c r="E282" i="29"/>
  <c r="B282" i="29"/>
  <c r="E281" i="29"/>
  <c r="B281" i="29"/>
  <c r="E280" i="29"/>
  <c r="B280" i="29"/>
  <c r="E279" i="29"/>
  <c r="B279" i="29"/>
  <c r="E278" i="29"/>
  <c r="B278" i="29"/>
  <c r="E277" i="29"/>
  <c r="B277" i="29"/>
  <c r="E276" i="29"/>
  <c r="B276" i="29"/>
  <c r="E275" i="29"/>
  <c r="B275" i="29"/>
  <c r="E274" i="29"/>
  <c r="B274" i="29"/>
  <c r="E273" i="29"/>
  <c r="B273" i="29"/>
  <c r="E272" i="29"/>
  <c r="B272" i="29"/>
  <c r="E271" i="29"/>
  <c r="B271" i="29"/>
  <c r="E270" i="29"/>
  <c r="B270" i="29"/>
  <c r="E269" i="29"/>
  <c r="B269" i="29"/>
  <c r="E268" i="29"/>
  <c r="B268" i="29"/>
  <c r="E267" i="29"/>
  <c r="B267" i="29"/>
  <c r="E266" i="29"/>
  <c r="B266" i="29"/>
  <c r="E265" i="29"/>
  <c r="B265" i="29"/>
  <c r="E264" i="29"/>
  <c r="B264" i="29"/>
  <c r="E263" i="29"/>
  <c r="B263" i="29"/>
  <c r="E262" i="29"/>
  <c r="B262" i="29"/>
  <c r="E261" i="29"/>
  <c r="B261" i="29"/>
  <c r="E260" i="29"/>
  <c r="B260" i="29"/>
  <c r="E259" i="29"/>
  <c r="B259" i="29"/>
  <c r="E258" i="29"/>
  <c r="B258" i="29"/>
  <c r="E257" i="29"/>
  <c r="B257" i="29"/>
  <c r="E256" i="29"/>
  <c r="B256" i="29"/>
  <c r="E255" i="29"/>
  <c r="B255" i="29"/>
  <c r="E254" i="29"/>
  <c r="B254" i="29"/>
  <c r="E253" i="29"/>
  <c r="B253" i="29"/>
  <c r="E252" i="29"/>
  <c r="B252" i="29"/>
  <c r="E251" i="29"/>
  <c r="B251" i="29"/>
  <c r="E250" i="29"/>
  <c r="B250" i="29"/>
  <c r="E249" i="29"/>
  <c r="B249" i="29"/>
  <c r="E248" i="29"/>
  <c r="B248" i="29"/>
  <c r="E247" i="29"/>
  <c r="B247" i="29"/>
  <c r="E246" i="29"/>
  <c r="B246" i="29"/>
  <c r="E245" i="29"/>
  <c r="B245" i="29"/>
  <c r="E244" i="29"/>
  <c r="B244" i="29"/>
  <c r="E243" i="29"/>
  <c r="B243" i="29"/>
  <c r="E242" i="29"/>
  <c r="B242" i="29"/>
  <c r="E241" i="29"/>
  <c r="B241" i="29"/>
  <c r="E240" i="29"/>
  <c r="B240" i="29"/>
  <c r="E239" i="29"/>
  <c r="B239" i="29"/>
  <c r="E238" i="29"/>
  <c r="B238" i="29"/>
  <c r="E237" i="29"/>
  <c r="B237" i="29"/>
  <c r="E236" i="29"/>
  <c r="B236" i="29"/>
  <c r="E235" i="29"/>
  <c r="B235" i="29"/>
  <c r="E234" i="29"/>
  <c r="B234" i="29"/>
  <c r="E233" i="29"/>
  <c r="B233" i="29"/>
  <c r="E232" i="29"/>
  <c r="B232" i="29"/>
  <c r="E231" i="29"/>
  <c r="B231" i="29"/>
  <c r="E230" i="29"/>
  <c r="B230" i="29"/>
  <c r="E229" i="29"/>
  <c r="B229" i="29"/>
  <c r="E228" i="29"/>
  <c r="B228" i="29"/>
  <c r="E227" i="29"/>
  <c r="B227" i="29"/>
  <c r="E226" i="29"/>
  <c r="B226" i="29"/>
  <c r="E225" i="29"/>
  <c r="B225" i="29"/>
  <c r="E224" i="29"/>
  <c r="B224" i="29"/>
  <c r="E223" i="29"/>
  <c r="B223" i="29"/>
  <c r="E222" i="29"/>
  <c r="B222" i="29"/>
  <c r="E221" i="29"/>
  <c r="B221" i="29"/>
  <c r="E220" i="29"/>
  <c r="B220" i="29"/>
  <c r="E219" i="29"/>
  <c r="B219" i="29"/>
  <c r="E218" i="29"/>
  <c r="B218" i="29"/>
  <c r="E217" i="29"/>
  <c r="B217" i="29"/>
  <c r="E216" i="29"/>
  <c r="B216" i="29"/>
  <c r="E215" i="29"/>
  <c r="B215" i="29"/>
  <c r="E214" i="29"/>
  <c r="B214" i="29"/>
  <c r="E213" i="29"/>
  <c r="B213" i="29"/>
  <c r="E212" i="29"/>
  <c r="B212" i="29"/>
  <c r="E211" i="29"/>
  <c r="B211" i="29"/>
  <c r="E210" i="29"/>
  <c r="B210" i="29"/>
  <c r="E209" i="29"/>
  <c r="B209" i="29"/>
  <c r="E208" i="29"/>
  <c r="B208" i="29"/>
  <c r="E207" i="29"/>
  <c r="B207" i="29"/>
  <c r="E206" i="29"/>
  <c r="B206" i="29"/>
  <c r="E205" i="29"/>
  <c r="B205" i="29"/>
  <c r="E204" i="29"/>
  <c r="B204" i="29"/>
  <c r="E203" i="29"/>
  <c r="B203" i="29"/>
  <c r="E202" i="29"/>
  <c r="B202" i="29"/>
  <c r="E201" i="29"/>
  <c r="B201" i="29"/>
  <c r="E200" i="29"/>
  <c r="B200" i="29"/>
  <c r="E199" i="29"/>
  <c r="B199" i="29"/>
  <c r="E198" i="29"/>
  <c r="B198" i="29"/>
  <c r="E197" i="29"/>
  <c r="B197" i="29"/>
  <c r="E196" i="29"/>
  <c r="B196" i="29"/>
  <c r="E195" i="29"/>
  <c r="B195" i="29"/>
  <c r="E194" i="29"/>
  <c r="B194" i="29"/>
  <c r="E193" i="29"/>
  <c r="B193" i="29"/>
  <c r="E192" i="29"/>
  <c r="B192" i="29"/>
  <c r="E191" i="29"/>
  <c r="B191" i="29"/>
  <c r="E190" i="29"/>
  <c r="B190" i="29"/>
  <c r="E189" i="29"/>
  <c r="B189" i="29"/>
  <c r="E188" i="29"/>
  <c r="B188" i="29"/>
  <c r="E187" i="29"/>
  <c r="B187" i="29"/>
  <c r="E186" i="29"/>
  <c r="B186" i="29"/>
  <c r="E185" i="29"/>
  <c r="B185" i="29"/>
  <c r="E184" i="29"/>
  <c r="B184" i="29"/>
  <c r="E183" i="29"/>
  <c r="B183" i="29"/>
  <c r="E182" i="29"/>
  <c r="B182" i="29"/>
  <c r="E181" i="29"/>
  <c r="B181" i="29"/>
  <c r="E180" i="29"/>
  <c r="B180" i="29"/>
  <c r="E179" i="29"/>
  <c r="B179" i="29"/>
  <c r="E178" i="29"/>
  <c r="B178" i="29"/>
  <c r="E177" i="29"/>
  <c r="B177" i="29"/>
  <c r="E176" i="29"/>
  <c r="B176" i="29"/>
  <c r="E175" i="29"/>
  <c r="B175" i="29"/>
  <c r="E174" i="29"/>
  <c r="B174" i="29"/>
  <c r="E173" i="29"/>
  <c r="B173" i="29"/>
  <c r="E172" i="29"/>
  <c r="B172" i="29"/>
  <c r="E171" i="29"/>
  <c r="B171" i="29"/>
  <c r="E170" i="29"/>
  <c r="B170" i="29"/>
  <c r="E169" i="29"/>
  <c r="B169" i="29"/>
  <c r="E168" i="29"/>
  <c r="B168" i="29"/>
  <c r="E167" i="29"/>
  <c r="B167" i="29"/>
  <c r="E166" i="29"/>
  <c r="B166" i="29"/>
  <c r="E165" i="29"/>
  <c r="B165" i="29"/>
  <c r="E164" i="29"/>
  <c r="B164" i="29"/>
  <c r="E163" i="29"/>
  <c r="B163" i="29"/>
  <c r="E162" i="29"/>
  <c r="B162" i="29"/>
  <c r="E161" i="29"/>
  <c r="B161" i="29"/>
  <c r="E160" i="29"/>
  <c r="B160" i="29"/>
  <c r="E159" i="29"/>
  <c r="B159" i="29"/>
  <c r="E158" i="29"/>
  <c r="B158" i="29"/>
  <c r="E157" i="29"/>
  <c r="B157" i="29"/>
  <c r="E156" i="29"/>
  <c r="B156" i="29"/>
  <c r="E155" i="29"/>
  <c r="B155" i="29"/>
  <c r="E154" i="29"/>
  <c r="B154" i="29"/>
  <c r="E153" i="29"/>
  <c r="B153" i="29"/>
  <c r="E152" i="29"/>
  <c r="B152" i="29"/>
  <c r="E151" i="29"/>
  <c r="B151" i="29"/>
  <c r="E150" i="29"/>
  <c r="B150" i="29"/>
  <c r="E149" i="29"/>
  <c r="B149" i="29"/>
  <c r="E148" i="29"/>
  <c r="B148" i="29"/>
  <c r="E147" i="29"/>
  <c r="B147" i="29"/>
  <c r="E146" i="29"/>
  <c r="B146" i="29"/>
  <c r="E145" i="29"/>
  <c r="B145" i="29"/>
  <c r="E144" i="29"/>
  <c r="B144" i="29"/>
  <c r="E143" i="29"/>
  <c r="B143" i="29"/>
  <c r="E142" i="29"/>
  <c r="B142" i="29"/>
  <c r="E141" i="29"/>
  <c r="B141" i="29"/>
  <c r="E140" i="29"/>
  <c r="B140" i="29"/>
  <c r="E139" i="29"/>
  <c r="B139" i="29"/>
  <c r="E138" i="29"/>
  <c r="B138" i="29"/>
  <c r="E137" i="29"/>
  <c r="B137" i="29"/>
  <c r="E136" i="29"/>
  <c r="B136" i="29"/>
  <c r="E135" i="29"/>
  <c r="B135" i="29"/>
  <c r="E134" i="29"/>
  <c r="B134" i="29"/>
  <c r="E133" i="29"/>
  <c r="B133" i="29"/>
  <c r="E132" i="29"/>
  <c r="B132" i="29"/>
  <c r="E131" i="29"/>
  <c r="B131" i="29"/>
  <c r="E130" i="29"/>
  <c r="B130" i="29"/>
  <c r="E129" i="29"/>
  <c r="B129" i="29"/>
  <c r="E128" i="29"/>
  <c r="B128" i="29"/>
  <c r="E127" i="29"/>
  <c r="B127" i="29"/>
  <c r="E126" i="29"/>
  <c r="B126" i="29"/>
  <c r="E125" i="29"/>
  <c r="B125" i="29"/>
  <c r="E124" i="29"/>
  <c r="B124" i="29"/>
  <c r="E123" i="29"/>
  <c r="B123" i="29"/>
  <c r="E122" i="29"/>
  <c r="B122" i="29"/>
  <c r="E121" i="29"/>
  <c r="B121" i="29"/>
  <c r="E120" i="29"/>
  <c r="B120" i="29"/>
  <c r="E119" i="29"/>
  <c r="B119" i="29"/>
  <c r="E118" i="29"/>
  <c r="B118" i="29"/>
  <c r="E117" i="29"/>
  <c r="B117" i="29"/>
  <c r="E116" i="29"/>
  <c r="B116" i="29"/>
  <c r="E115" i="29"/>
  <c r="B115" i="29"/>
  <c r="E114" i="29"/>
  <c r="B114" i="29"/>
  <c r="E113" i="29"/>
  <c r="B113" i="29"/>
  <c r="E112" i="29"/>
  <c r="B112" i="29"/>
  <c r="E111" i="29"/>
  <c r="B111" i="29"/>
  <c r="E110" i="29"/>
  <c r="B110" i="29"/>
  <c r="E109" i="29"/>
  <c r="B109" i="29"/>
  <c r="E108" i="29"/>
  <c r="B108" i="29"/>
  <c r="E107" i="29"/>
  <c r="B107" i="29"/>
  <c r="E106" i="29"/>
  <c r="B106" i="29"/>
  <c r="E105" i="29"/>
  <c r="B105" i="29"/>
  <c r="E104" i="29"/>
  <c r="B104" i="29"/>
  <c r="E103" i="29"/>
  <c r="B103" i="29"/>
  <c r="E102" i="29"/>
  <c r="B102" i="29"/>
  <c r="E101" i="29"/>
  <c r="B101" i="29"/>
  <c r="E100" i="29"/>
  <c r="B100" i="29"/>
  <c r="E99" i="29"/>
  <c r="B99" i="29"/>
  <c r="E98" i="29"/>
  <c r="B98" i="29"/>
  <c r="E97" i="29"/>
  <c r="B97" i="29"/>
  <c r="E96" i="29"/>
  <c r="B96" i="29"/>
  <c r="E95" i="29"/>
  <c r="B95" i="29"/>
  <c r="E94" i="29"/>
  <c r="B94" i="29"/>
  <c r="E93" i="29"/>
  <c r="B93" i="29"/>
  <c r="E92" i="29"/>
  <c r="B92" i="29"/>
  <c r="E91" i="29"/>
  <c r="B91" i="29"/>
  <c r="E90" i="29"/>
  <c r="B90" i="29"/>
  <c r="E89" i="29"/>
  <c r="B89" i="29"/>
  <c r="E88" i="29"/>
  <c r="B88" i="29"/>
  <c r="E87" i="29"/>
  <c r="B87" i="29"/>
  <c r="E86" i="29"/>
  <c r="B86" i="29"/>
  <c r="E85" i="29"/>
  <c r="B85" i="29"/>
  <c r="E84" i="29"/>
  <c r="B84" i="29"/>
  <c r="E83" i="29"/>
  <c r="B83" i="29"/>
  <c r="E82" i="29"/>
  <c r="B82" i="29"/>
  <c r="E81" i="29"/>
  <c r="B81" i="29"/>
  <c r="E80" i="29"/>
  <c r="B80" i="29"/>
  <c r="E79" i="29"/>
  <c r="B79" i="29"/>
  <c r="E78" i="29"/>
  <c r="B78" i="29"/>
  <c r="E77" i="29"/>
  <c r="B77" i="29"/>
  <c r="E76" i="29"/>
  <c r="B76" i="29"/>
  <c r="E75" i="29"/>
  <c r="B75" i="29"/>
  <c r="E74" i="29"/>
  <c r="B74" i="29"/>
  <c r="E73" i="29"/>
  <c r="B73" i="29"/>
  <c r="E72" i="29"/>
  <c r="B72" i="29"/>
  <c r="E71" i="29"/>
  <c r="B71" i="29"/>
  <c r="E70" i="29"/>
  <c r="B70" i="29"/>
  <c r="E69" i="29"/>
  <c r="B69" i="29"/>
  <c r="E68" i="29"/>
  <c r="B68" i="29"/>
  <c r="E67" i="29"/>
  <c r="B67" i="29"/>
  <c r="E66" i="29"/>
  <c r="B66" i="29"/>
  <c r="E65" i="29"/>
  <c r="B65" i="29"/>
  <c r="E64" i="29"/>
  <c r="B64" i="29"/>
  <c r="E63" i="29"/>
  <c r="B63" i="29"/>
  <c r="E62" i="29"/>
  <c r="B62" i="29"/>
  <c r="E61" i="29"/>
  <c r="B61" i="29"/>
  <c r="E60" i="29"/>
  <c r="B60" i="29"/>
  <c r="E59" i="29"/>
  <c r="B59" i="29"/>
  <c r="E58" i="29"/>
  <c r="B58" i="29"/>
  <c r="E57" i="29"/>
  <c r="B57" i="29"/>
  <c r="E56" i="29"/>
  <c r="B56" i="29"/>
  <c r="E55" i="29"/>
  <c r="B55" i="29"/>
  <c r="E54" i="29"/>
  <c r="B54" i="29"/>
  <c r="E53" i="29"/>
  <c r="B53" i="29"/>
  <c r="E52" i="29"/>
  <c r="B52" i="29"/>
  <c r="E51" i="29"/>
  <c r="B51" i="29"/>
  <c r="E50" i="29"/>
  <c r="B50" i="29"/>
  <c r="E49" i="29"/>
  <c r="B49" i="29"/>
  <c r="E48" i="29"/>
  <c r="B48" i="29"/>
  <c r="E47" i="29"/>
  <c r="B47" i="29"/>
  <c r="E46" i="29"/>
  <c r="B46" i="29"/>
  <c r="E45" i="29"/>
  <c r="B45" i="29"/>
  <c r="E44" i="29"/>
  <c r="B44" i="29"/>
  <c r="E43" i="29"/>
  <c r="B43" i="29"/>
  <c r="E42" i="29"/>
  <c r="B42" i="29"/>
  <c r="E41" i="29"/>
  <c r="B41" i="29"/>
  <c r="E40" i="29"/>
  <c r="B40" i="29"/>
  <c r="E39" i="29"/>
  <c r="B39" i="29"/>
  <c r="E38" i="29"/>
  <c r="B38" i="29"/>
  <c r="E37" i="29"/>
  <c r="B37" i="29"/>
  <c r="E36" i="29"/>
  <c r="B36" i="29"/>
  <c r="E35" i="29"/>
  <c r="B35" i="29"/>
  <c r="E34" i="29"/>
  <c r="B34" i="29"/>
  <c r="E33" i="29"/>
  <c r="B33" i="29"/>
  <c r="E32" i="29"/>
  <c r="B32" i="29"/>
  <c r="E31" i="29"/>
  <c r="B31" i="29"/>
  <c r="E30" i="29"/>
  <c r="B30" i="29"/>
  <c r="E29" i="29"/>
  <c r="B29" i="29"/>
  <c r="E28" i="29"/>
  <c r="B28" i="29"/>
  <c r="E27" i="29"/>
  <c r="B27" i="29"/>
  <c r="E26" i="29"/>
  <c r="B26" i="29"/>
  <c r="E25" i="29"/>
  <c r="B25" i="29"/>
  <c r="E24" i="29"/>
  <c r="B24" i="29"/>
  <c r="E23" i="29"/>
  <c r="B23" i="29"/>
  <c r="E22" i="29"/>
  <c r="B22" i="29"/>
  <c r="E21" i="29"/>
  <c r="B21" i="29"/>
  <c r="E20" i="29"/>
  <c r="B20" i="29"/>
  <c r="E19" i="29"/>
  <c r="B19" i="29"/>
  <c r="E18" i="29"/>
  <c r="B18" i="29"/>
  <c r="Q18" i="29" s="1"/>
  <c r="E17" i="29"/>
  <c r="B17" i="29"/>
  <c r="Q17" i="29" s="1"/>
  <c r="E16" i="29"/>
  <c r="B16" i="29"/>
  <c r="Q16" i="29" s="1"/>
  <c r="E15" i="29"/>
  <c r="B15" i="29"/>
  <c r="Q15" i="29" s="1"/>
  <c r="E14" i="29"/>
  <c r="B14" i="29"/>
  <c r="Q14" i="29" s="1"/>
  <c r="E13" i="29"/>
  <c r="B13" i="29"/>
  <c r="Q13" i="29" s="1"/>
  <c r="E12" i="29"/>
  <c r="B12" i="29"/>
  <c r="Q12" i="29" s="1"/>
  <c r="E11" i="29"/>
  <c r="B11" i="29"/>
  <c r="Q11" i="29" s="1"/>
  <c r="E10" i="29"/>
  <c r="B10" i="29"/>
  <c r="Q10" i="29" s="1"/>
  <c r="E9" i="29"/>
  <c r="B9" i="29"/>
  <c r="Q9" i="29" s="1"/>
  <c r="E8" i="29"/>
  <c r="B8" i="29"/>
  <c r="Q8" i="29" s="1"/>
  <c r="F7" i="29"/>
  <c r="J7" i="29" s="1"/>
  <c r="E7" i="29"/>
  <c r="B7" i="29"/>
  <c r="Q7" i="29" s="1"/>
  <c r="E11" i="21"/>
  <c r="E10" i="21"/>
  <c r="H506" i="28"/>
  <c r="O506" i="28" s="1"/>
  <c r="H505" i="28"/>
  <c r="O505" i="28" s="1"/>
  <c r="H504" i="28"/>
  <c r="H503" i="28"/>
  <c r="O503" i="28" s="1"/>
  <c r="H502" i="28"/>
  <c r="H501" i="28"/>
  <c r="O501" i="28" s="1"/>
  <c r="H500" i="28"/>
  <c r="H499" i="28"/>
  <c r="H498" i="28"/>
  <c r="H497" i="28"/>
  <c r="H496" i="28"/>
  <c r="H495" i="28"/>
  <c r="H494" i="28"/>
  <c r="O494" i="28" s="1"/>
  <c r="H493" i="28"/>
  <c r="O493" i="28" s="1"/>
  <c r="H492" i="28"/>
  <c r="H491" i="28"/>
  <c r="H490" i="28"/>
  <c r="H489" i="28"/>
  <c r="H488" i="28"/>
  <c r="H487" i="28"/>
  <c r="H486" i="28"/>
  <c r="H485" i="28"/>
  <c r="O485" i="28" s="1"/>
  <c r="H484" i="28"/>
  <c r="H483" i="28"/>
  <c r="H482" i="28"/>
  <c r="H481" i="28"/>
  <c r="O481" i="28" s="1"/>
  <c r="H480" i="28"/>
  <c r="H479" i="28"/>
  <c r="H478" i="28"/>
  <c r="O478" i="28" s="1"/>
  <c r="H477" i="28"/>
  <c r="H476" i="28"/>
  <c r="H475" i="28"/>
  <c r="O475" i="28" s="1"/>
  <c r="H474" i="28"/>
  <c r="H473" i="28"/>
  <c r="H472" i="28"/>
  <c r="H471" i="28"/>
  <c r="O471" i="28" s="1"/>
  <c r="H470" i="28"/>
  <c r="H469" i="28"/>
  <c r="H468" i="28"/>
  <c r="H467" i="28"/>
  <c r="O467" i="28" s="1"/>
  <c r="H466" i="28"/>
  <c r="H465" i="28"/>
  <c r="O465" i="28" s="1"/>
  <c r="H464" i="28"/>
  <c r="H463" i="28"/>
  <c r="H462" i="28"/>
  <c r="O462" i="28" s="1"/>
  <c r="H461" i="28"/>
  <c r="O461" i="28" s="1"/>
  <c r="H460" i="28"/>
  <c r="H459" i="28"/>
  <c r="H458" i="28"/>
  <c r="O458" i="28" s="1"/>
  <c r="H457" i="28"/>
  <c r="H456" i="28"/>
  <c r="H455" i="28"/>
  <c r="O455" i="28" s="1"/>
  <c r="H454" i="28"/>
  <c r="H453" i="28"/>
  <c r="H452" i="28"/>
  <c r="O452" i="28" s="1"/>
  <c r="H451" i="28"/>
  <c r="O451" i="28" s="1"/>
  <c r="H450" i="28"/>
  <c r="O450" i="28" s="1"/>
  <c r="H449" i="28"/>
  <c r="H448" i="28"/>
  <c r="H447" i="28"/>
  <c r="O447" i="28" s="1"/>
  <c r="H446" i="28"/>
  <c r="H445" i="28"/>
  <c r="H444" i="28"/>
  <c r="O444" i="28" s="1"/>
  <c r="H443" i="28"/>
  <c r="O443" i="28" s="1"/>
  <c r="H442" i="28"/>
  <c r="O442" i="28" s="1"/>
  <c r="H441" i="28"/>
  <c r="H440" i="28"/>
  <c r="O440" i="28" s="1"/>
  <c r="H439" i="28"/>
  <c r="O439" i="28" s="1"/>
  <c r="H438" i="28"/>
  <c r="H437" i="28"/>
  <c r="O437" i="28" s="1"/>
  <c r="H436" i="28"/>
  <c r="O436" i="28" s="1"/>
  <c r="H435" i="28"/>
  <c r="O435" i="28" s="1"/>
  <c r="H434" i="28"/>
  <c r="O434" i="28" s="1"/>
  <c r="H433" i="28"/>
  <c r="O433" i="28" s="1"/>
  <c r="H432" i="28"/>
  <c r="O432" i="28" s="1"/>
  <c r="H431" i="28"/>
  <c r="H430" i="28"/>
  <c r="O430" i="28" s="1"/>
  <c r="H429" i="28"/>
  <c r="H428" i="28"/>
  <c r="H427" i="28"/>
  <c r="H426" i="28"/>
  <c r="H425" i="28"/>
  <c r="O425" i="28" s="1"/>
  <c r="H424" i="28"/>
  <c r="H423" i="28"/>
  <c r="H422" i="28"/>
  <c r="H421" i="28"/>
  <c r="O421" i="28" s="1"/>
  <c r="H420" i="28"/>
  <c r="O420" i="28" s="1"/>
  <c r="H419" i="28"/>
  <c r="H418" i="28"/>
  <c r="H417" i="28"/>
  <c r="O417" i="28" s="1"/>
  <c r="H416" i="28"/>
  <c r="O416" i="28" s="1"/>
  <c r="H415" i="28"/>
  <c r="O415" i="28" s="1"/>
  <c r="H414" i="28"/>
  <c r="H413" i="28"/>
  <c r="H412" i="28"/>
  <c r="O412" i="28" s="1"/>
  <c r="H411" i="28"/>
  <c r="H410" i="28"/>
  <c r="O410" i="28" s="1"/>
  <c r="H409" i="28"/>
  <c r="H408" i="28"/>
  <c r="O408" i="28" s="1"/>
  <c r="H407" i="28"/>
  <c r="H406" i="28"/>
  <c r="O406" i="28" s="1"/>
  <c r="H405" i="28"/>
  <c r="O405" i="28" s="1"/>
  <c r="H404" i="28"/>
  <c r="O404" i="28" s="1"/>
  <c r="H403" i="28"/>
  <c r="H402" i="28"/>
  <c r="O402" i="28" s="1"/>
  <c r="H401" i="28"/>
  <c r="O401" i="28" s="1"/>
  <c r="H400" i="28"/>
  <c r="O400" i="28" s="1"/>
  <c r="H399" i="28"/>
  <c r="O399" i="28" s="1"/>
  <c r="H398" i="28"/>
  <c r="H397" i="28"/>
  <c r="H396" i="28"/>
  <c r="O396" i="28" s="1"/>
  <c r="H395" i="28"/>
  <c r="O395" i="28" s="1"/>
  <c r="H394" i="28"/>
  <c r="O394" i="28" s="1"/>
  <c r="H393" i="28"/>
  <c r="H392" i="28"/>
  <c r="H391" i="28"/>
  <c r="H390" i="28"/>
  <c r="O390" i="28" s="1"/>
  <c r="H389" i="28"/>
  <c r="O389" i="28" s="1"/>
  <c r="H388" i="28"/>
  <c r="O388" i="28" s="1"/>
  <c r="H387" i="28"/>
  <c r="H386" i="28"/>
  <c r="H385" i="28"/>
  <c r="O385" i="28" s="1"/>
  <c r="H384" i="28"/>
  <c r="O384" i="28" s="1"/>
  <c r="H383" i="28"/>
  <c r="H382" i="28"/>
  <c r="O382" i="28" s="1"/>
  <c r="H381" i="28"/>
  <c r="H380" i="28"/>
  <c r="H379" i="28"/>
  <c r="O379" i="28" s="1"/>
  <c r="H378" i="28"/>
  <c r="O378" i="28" s="1"/>
  <c r="H377" i="28"/>
  <c r="H376" i="28"/>
  <c r="O376" i="28" s="1"/>
  <c r="H375" i="28"/>
  <c r="H374" i="28"/>
  <c r="O374" i="28" s="1"/>
  <c r="H373" i="28"/>
  <c r="H372" i="28"/>
  <c r="O372" i="28" s="1"/>
  <c r="H371" i="28"/>
  <c r="H370" i="28"/>
  <c r="O370" i="28" s="1"/>
  <c r="H369" i="28"/>
  <c r="H368" i="28"/>
  <c r="O368" i="28" s="1"/>
  <c r="H367" i="28"/>
  <c r="H366" i="28"/>
  <c r="O366" i="28" s="1"/>
  <c r="H365" i="28"/>
  <c r="O365" i="28" s="1"/>
  <c r="H364" i="28"/>
  <c r="O364" i="28" s="1"/>
  <c r="H363" i="28"/>
  <c r="H362" i="28"/>
  <c r="O362" i="28" s="1"/>
  <c r="H361" i="28"/>
  <c r="O361" i="28" s="1"/>
  <c r="H360" i="28"/>
  <c r="O360" i="28" s="1"/>
  <c r="H359" i="28"/>
  <c r="O359" i="28" s="1"/>
  <c r="H358" i="28"/>
  <c r="O358" i="28" s="1"/>
  <c r="H357" i="28"/>
  <c r="H356" i="28"/>
  <c r="H355" i="28"/>
  <c r="O355" i="28" s="1"/>
  <c r="H354" i="28"/>
  <c r="O354" i="28" s="1"/>
  <c r="H353" i="28"/>
  <c r="O353" i="28" s="1"/>
  <c r="H352" i="28"/>
  <c r="H351" i="28"/>
  <c r="O351" i="28" s="1"/>
  <c r="H350" i="28"/>
  <c r="H349" i="28"/>
  <c r="H348" i="28"/>
  <c r="O348" i="28" s="1"/>
  <c r="H347" i="28"/>
  <c r="O347" i="28" s="1"/>
  <c r="H346" i="28"/>
  <c r="O346" i="28" s="1"/>
  <c r="H345" i="28"/>
  <c r="O345" i="28" s="1"/>
  <c r="H344" i="28"/>
  <c r="O344" i="28" s="1"/>
  <c r="H343" i="28"/>
  <c r="O343" i="28" s="1"/>
  <c r="H342" i="28"/>
  <c r="O342" i="28" s="1"/>
  <c r="H341" i="28"/>
  <c r="H340" i="28"/>
  <c r="H339" i="28"/>
  <c r="H338" i="28"/>
  <c r="H337" i="28"/>
  <c r="H336" i="28"/>
  <c r="O336" i="28" s="1"/>
  <c r="H335" i="28"/>
  <c r="H334" i="28"/>
  <c r="O334" i="28" s="1"/>
  <c r="H333" i="28"/>
  <c r="H332" i="28"/>
  <c r="H331" i="28"/>
  <c r="H330" i="28"/>
  <c r="H329" i="28"/>
  <c r="O329" i="28" s="1"/>
  <c r="H328" i="28"/>
  <c r="H327" i="28"/>
  <c r="O327" i="28" s="1"/>
  <c r="H326" i="28"/>
  <c r="H325" i="28"/>
  <c r="H324" i="28"/>
  <c r="O324" i="28" s="1"/>
  <c r="H323" i="28"/>
  <c r="H322" i="28"/>
  <c r="O322" i="28" s="1"/>
  <c r="H321" i="28"/>
  <c r="H320" i="28"/>
  <c r="H319" i="28"/>
  <c r="O319" i="28" s="1"/>
  <c r="H318" i="28"/>
  <c r="O318" i="28" s="1"/>
  <c r="H317" i="28"/>
  <c r="O317" i="28" s="1"/>
  <c r="H316" i="28"/>
  <c r="H315" i="28"/>
  <c r="H314" i="28"/>
  <c r="H313" i="28"/>
  <c r="H312" i="28"/>
  <c r="O312" i="28" s="1"/>
  <c r="H311" i="28"/>
  <c r="H310" i="28"/>
  <c r="H309" i="28"/>
  <c r="H308" i="28"/>
  <c r="O308" i="28" s="1"/>
  <c r="H307" i="28"/>
  <c r="H306" i="28"/>
  <c r="H305" i="28"/>
  <c r="H304" i="28"/>
  <c r="H303" i="28"/>
  <c r="H302" i="28"/>
  <c r="H301" i="28"/>
  <c r="O301" i="28" s="1"/>
  <c r="H300" i="28"/>
  <c r="O300" i="28" s="1"/>
  <c r="H299" i="28"/>
  <c r="H298" i="28"/>
  <c r="H297" i="28"/>
  <c r="H296" i="28"/>
  <c r="H295" i="28"/>
  <c r="H294" i="28"/>
  <c r="H293" i="28"/>
  <c r="H292" i="28"/>
  <c r="H291" i="28"/>
  <c r="O291" i="28" s="1"/>
  <c r="H290" i="28"/>
  <c r="H289" i="28"/>
  <c r="H288" i="28"/>
  <c r="O288" i="28" s="1"/>
  <c r="H287" i="28"/>
  <c r="H286" i="28"/>
  <c r="O286" i="28" s="1"/>
  <c r="H285" i="28"/>
  <c r="H284" i="28"/>
  <c r="H283" i="28"/>
  <c r="H282" i="28"/>
  <c r="H281" i="28"/>
  <c r="O281" i="28" s="1"/>
  <c r="H280" i="28"/>
  <c r="O280" i="28" s="1"/>
  <c r="H279" i="28"/>
  <c r="H278" i="28"/>
  <c r="H277" i="28"/>
  <c r="H276" i="28"/>
  <c r="H275" i="28"/>
  <c r="O275" i="28" s="1"/>
  <c r="H274" i="28"/>
  <c r="O274" i="28" s="1"/>
  <c r="H273" i="28"/>
  <c r="H272" i="28"/>
  <c r="H271" i="28"/>
  <c r="H270" i="28"/>
  <c r="O270" i="28" s="1"/>
  <c r="H269" i="28"/>
  <c r="O269" i="28" s="1"/>
  <c r="H268" i="28"/>
  <c r="O268" i="28" s="1"/>
  <c r="H267" i="28"/>
  <c r="H266" i="28"/>
  <c r="H265" i="28"/>
  <c r="H264" i="28"/>
  <c r="O264" i="28" s="1"/>
  <c r="H263" i="28"/>
  <c r="O263" i="28" s="1"/>
  <c r="H262" i="28"/>
  <c r="O262" i="28" s="1"/>
  <c r="H261" i="28"/>
  <c r="H260" i="28"/>
  <c r="O260" i="28" s="1"/>
  <c r="H259" i="28"/>
  <c r="H258" i="28"/>
  <c r="H257" i="28"/>
  <c r="O257" i="28" s="1"/>
  <c r="H256" i="28"/>
  <c r="O256" i="28" s="1"/>
  <c r="H255" i="28"/>
  <c r="O255" i="28" s="1"/>
  <c r="H254" i="28"/>
  <c r="H253" i="28"/>
  <c r="O253" i="28" s="1"/>
  <c r="H252" i="28"/>
  <c r="H251" i="28"/>
  <c r="H250" i="28"/>
  <c r="O250" i="28" s="1"/>
  <c r="H249" i="28"/>
  <c r="H248" i="28"/>
  <c r="H247" i="28"/>
  <c r="H246" i="28"/>
  <c r="O246" i="28" s="1"/>
  <c r="H245" i="28"/>
  <c r="O245" i="28" s="1"/>
  <c r="H244" i="28"/>
  <c r="O244" i="28" s="1"/>
  <c r="H243" i="28"/>
  <c r="H242" i="28"/>
  <c r="H241" i="28"/>
  <c r="O241" i="28" s="1"/>
  <c r="H240" i="28"/>
  <c r="O240" i="28" s="1"/>
  <c r="H239" i="28"/>
  <c r="H238" i="28"/>
  <c r="H237" i="28"/>
  <c r="H236" i="28"/>
  <c r="O236" i="28" s="1"/>
  <c r="H235" i="28"/>
  <c r="O235" i="28" s="1"/>
  <c r="H234" i="28"/>
  <c r="H233" i="28"/>
  <c r="H232" i="28"/>
  <c r="H231" i="28"/>
  <c r="O231" i="28" s="1"/>
  <c r="H230" i="28"/>
  <c r="H229" i="28"/>
  <c r="H228" i="28"/>
  <c r="H227" i="28"/>
  <c r="O227" i="28" s="1"/>
  <c r="H226" i="28"/>
  <c r="H225" i="28"/>
  <c r="O225" i="28" s="1"/>
  <c r="H224" i="28"/>
  <c r="O224" i="28" s="1"/>
  <c r="H223" i="28"/>
  <c r="H222" i="28"/>
  <c r="O222" i="28" s="1"/>
  <c r="H221" i="28"/>
  <c r="O221" i="28" s="1"/>
  <c r="H220" i="28"/>
  <c r="O220" i="28" s="1"/>
  <c r="H219" i="28"/>
  <c r="H218" i="28"/>
  <c r="H217" i="28"/>
  <c r="H216" i="28"/>
  <c r="H215" i="28"/>
  <c r="H214" i="28"/>
  <c r="O214" i="28" s="1"/>
  <c r="H213" i="28"/>
  <c r="H212" i="28"/>
  <c r="H211" i="28"/>
  <c r="O211" i="28" s="1"/>
  <c r="H210" i="28"/>
  <c r="H209" i="28"/>
  <c r="O209" i="28" s="1"/>
  <c r="H208" i="28"/>
  <c r="H207" i="28"/>
  <c r="O207" i="28" s="1"/>
  <c r="H206" i="28"/>
  <c r="H205" i="28"/>
  <c r="H204" i="28"/>
  <c r="H203" i="28"/>
  <c r="H202" i="28"/>
  <c r="O202" i="28" s="1"/>
  <c r="H201" i="28"/>
  <c r="O201" i="28" s="1"/>
  <c r="H200" i="28"/>
  <c r="H199" i="28"/>
  <c r="O199" i="28" s="1"/>
  <c r="H198" i="28"/>
  <c r="H197" i="28"/>
  <c r="O197" i="28" s="1"/>
  <c r="H196" i="28"/>
  <c r="H195" i="28"/>
  <c r="O195" i="28" s="1"/>
  <c r="H194" i="28"/>
  <c r="H193" i="28"/>
  <c r="H192" i="28"/>
  <c r="O192" i="28" s="1"/>
  <c r="H191" i="28"/>
  <c r="H190" i="28"/>
  <c r="O190" i="28" s="1"/>
  <c r="H189" i="28"/>
  <c r="O189" i="28" s="1"/>
  <c r="H188" i="28"/>
  <c r="H187" i="28"/>
  <c r="O187" i="28" s="1"/>
  <c r="H186" i="28"/>
  <c r="H185" i="28"/>
  <c r="H184" i="28"/>
  <c r="O184" i="28" s="1"/>
  <c r="H183" i="28"/>
  <c r="O183" i="28" s="1"/>
  <c r="H182" i="28"/>
  <c r="H181" i="28"/>
  <c r="H180" i="28"/>
  <c r="H179" i="28"/>
  <c r="O179" i="28" s="1"/>
  <c r="H178" i="28"/>
  <c r="H177" i="28"/>
  <c r="O177" i="28" s="1"/>
  <c r="H176" i="28"/>
  <c r="H175" i="28"/>
  <c r="O175" i="28" s="1"/>
  <c r="H174" i="28"/>
  <c r="O174" i="28" s="1"/>
  <c r="H173" i="28"/>
  <c r="H172" i="28"/>
  <c r="O172" i="28" s="1"/>
  <c r="H171" i="28"/>
  <c r="H170" i="28"/>
  <c r="O170" i="28" s="1"/>
  <c r="H169" i="28"/>
  <c r="H168" i="28"/>
  <c r="H167" i="28"/>
  <c r="H166" i="28"/>
  <c r="H165" i="28"/>
  <c r="H164" i="28"/>
  <c r="H163" i="28"/>
  <c r="O163" i="28" s="1"/>
  <c r="H162" i="28"/>
  <c r="H161" i="28"/>
  <c r="O161" i="28" s="1"/>
  <c r="H160" i="28"/>
  <c r="H159" i="28"/>
  <c r="O159" i="28" s="1"/>
  <c r="H158" i="28"/>
  <c r="H157" i="28"/>
  <c r="H156" i="28"/>
  <c r="O156" i="28" s="1"/>
  <c r="H155" i="28"/>
  <c r="H154" i="28"/>
  <c r="O154" i="28" s="1"/>
  <c r="H153" i="28"/>
  <c r="H152" i="28"/>
  <c r="H151" i="28"/>
  <c r="O151" i="28" s="1"/>
  <c r="H150" i="28"/>
  <c r="H149" i="28"/>
  <c r="O149" i="28" s="1"/>
  <c r="H148" i="28"/>
  <c r="H147" i="28"/>
  <c r="O147" i="28" s="1"/>
  <c r="H146" i="28"/>
  <c r="O146" i="28" s="1"/>
  <c r="H145" i="28"/>
  <c r="H144" i="28"/>
  <c r="H143" i="28"/>
  <c r="O143" i="28" s="1"/>
  <c r="H142" i="28"/>
  <c r="H141" i="28"/>
  <c r="O141" i="28" s="1"/>
  <c r="H140" i="28"/>
  <c r="O140" i="28" s="1"/>
  <c r="H139" i="28"/>
  <c r="H138" i="28"/>
  <c r="O138" i="28" s="1"/>
  <c r="H137" i="28"/>
  <c r="H136" i="28"/>
  <c r="H135" i="28"/>
  <c r="H134" i="28"/>
  <c r="O134" i="28" s="1"/>
  <c r="H133" i="28"/>
  <c r="H132" i="28"/>
  <c r="H131" i="28"/>
  <c r="H130" i="28"/>
  <c r="H129" i="28"/>
  <c r="O129" i="28" s="1"/>
  <c r="H128" i="28"/>
  <c r="H127" i="28"/>
  <c r="O127" i="28" s="1"/>
  <c r="H126" i="28"/>
  <c r="O126" i="28" s="1"/>
  <c r="H125" i="28"/>
  <c r="O125" i="28" s="1"/>
  <c r="H124" i="28"/>
  <c r="O124" i="28" s="1"/>
  <c r="H123" i="28"/>
  <c r="O123" i="28" s="1"/>
  <c r="H122" i="28"/>
  <c r="O122" i="28" s="1"/>
  <c r="H121" i="28"/>
  <c r="H120" i="28"/>
  <c r="O120" i="28" s="1"/>
  <c r="H119" i="28"/>
  <c r="O119" i="28" s="1"/>
  <c r="H118" i="28"/>
  <c r="O118" i="28" s="1"/>
  <c r="H117" i="28"/>
  <c r="O117" i="28" s="1"/>
  <c r="H116" i="28"/>
  <c r="O116" i="28" s="1"/>
  <c r="H115" i="28"/>
  <c r="H114" i="28"/>
  <c r="O114" i="28" s="1"/>
  <c r="H113" i="28"/>
  <c r="O113" i="28" s="1"/>
  <c r="H112" i="28"/>
  <c r="O112" i="28" s="1"/>
  <c r="H111" i="28"/>
  <c r="O111" i="28" s="1"/>
  <c r="H110" i="28"/>
  <c r="O110" i="28" s="1"/>
  <c r="H109" i="28"/>
  <c r="H108" i="28"/>
  <c r="H107" i="28"/>
  <c r="O107" i="28" s="1"/>
  <c r="H106" i="28"/>
  <c r="H105" i="28"/>
  <c r="O105" i="28" s="1"/>
  <c r="H104" i="28"/>
  <c r="H103" i="28"/>
  <c r="H102" i="28"/>
  <c r="O102" i="28" s="1"/>
  <c r="H101" i="28"/>
  <c r="H100" i="28"/>
  <c r="O100" i="28" s="1"/>
  <c r="H99" i="28"/>
  <c r="H98" i="28"/>
  <c r="H97" i="28"/>
  <c r="H96" i="28"/>
  <c r="H95" i="28"/>
  <c r="H94" i="28"/>
  <c r="H93" i="28"/>
  <c r="H92" i="28"/>
  <c r="H91" i="28"/>
  <c r="H90" i="28"/>
  <c r="O90" i="28" s="1"/>
  <c r="H89" i="28"/>
  <c r="H88" i="28"/>
  <c r="O88" i="28" s="1"/>
  <c r="H87" i="28"/>
  <c r="H86" i="28"/>
  <c r="H85" i="28"/>
  <c r="H84" i="28"/>
  <c r="H83" i="28"/>
  <c r="O83" i="28" s="1"/>
  <c r="H82" i="28"/>
  <c r="H81" i="28"/>
  <c r="O81" i="28" s="1"/>
  <c r="H80" i="28"/>
  <c r="H79" i="28"/>
  <c r="H78" i="28"/>
  <c r="O78" i="28" s="1"/>
  <c r="H77" i="28"/>
  <c r="H76" i="28"/>
  <c r="H75" i="28"/>
  <c r="H74" i="28"/>
  <c r="H73" i="28"/>
  <c r="H72" i="28"/>
  <c r="H71" i="28"/>
  <c r="H70" i="28"/>
  <c r="H69" i="28"/>
  <c r="H68" i="28"/>
  <c r="H67" i="28"/>
  <c r="H66" i="28"/>
  <c r="O66" i="28" s="1"/>
  <c r="H65" i="28"/>
  <c r="H64" i="28"/>
  <c r="O64" i="28" s="1"/>
  <c r="H63" i="28"/>
  <c r="H62" i="28"/>
  <c r="H61" i="28"/>
  <c r="H60" i="28"/>
  <c r="H59" i="28"/>
  <c r="O59" i="28" s="1"/>
  <c r="H58" i="28"/>
  <c r="H57" i="28"/>
  <c r="O57" i="28" s="1"/>
  <c r="H56" i="28"/>
  <c r="H55" i="28"/>
  <c r="H54" i="28"/>
  <c r="H53" i="28"/>
  <c r="H52" i="28"/>
  <c r="O52" i="28" s="1"/>
  <c r="H51" i="28"/>
  <c r="H50" i="28"/>
  <c r="H49" i="28"/>
  <c r="H48" i="28"/>
  <c r="H47" i="28"/>
  <c r="H46" i="28"/>
  <c r="H45" i="28"/>
  <c r="H44" i="28"/>
  <c r="H43" i="28"/>
  <c r="H42" i="28"/>
  <c r="H41" i="28"/>
  <c r="H40" i="28"/>
  <c r="H39" i="28"/>
  <c r="H38" i="28"/>
  <c r="H37" i="28"/>
  <c r="H36" i="28"/>
  <c r="H35" i="28"/>
  <c r="H34" i="28"/>
  <c r="H33" i="28"/>
  <c r="H32" i="28"/>
  <c r="H31" i="28"/>
  <c r="H30" i="28"/>
  <c r="H29" i="28"/>
  <c r="H28" i="28"/>
  <c r="H27" i="28"/>
  <c r="H26" i="28"/>
  <c r="H25" i="28"/>
  <c r="H24" i="28"/>
  <c r="H23" i="28"/>
  <c r="H22" i="28"/>
  <c r="H21" i="28"/>
  <c r="H20" i="28"/>
  <c r="H19" i="28"/>
  <c r="I19" i="28" s="1"/>
  <c r="H18" i="28"/>
  <c r="I18" i="28" s="1"/>
  <c r="H17" i="28"/>
  <c r="H16" i="28"/>
  <c r="H15" i="28"/>
  <c r="O15" i="28" s="1"/>
  <c r="H14" i="28"/>
  <c r="O14" i="28" s="1"/>
  <c r="H13" i="28"/>
  <c r="O13" i="28" s="1"/>
  <c r="H12" i="28"/>
  <c r="H11" i="28"/>
  <c r="H10" i="28"/>
  <c r="O10" i="28" s="1"/>
  <c r="H9" i="28"/>
  <c r="O9" i="28" s="1"/>
  <c r="H8" i="28"/>
  <c r="L506" i="31"/>
  <c r="L505" i="31"/>
  <c r="L504" i="31"/>
  <c r="L503" i="31"/>
  <c r="L502" i="31"/>
  <c r="L501" i="31"/>
  <c r="L500" i="31"/>
  <c r="L499" i="31"/>
  <c r="L498" i="31"/>
  <c r="L497" i="31"/>
  <c r="L496" i="31"/>
  <c r="L495" i="31"/>
  <c r="L494" i="31"/>
  <c r="L493" i="31"/>
  <c r="L492" i="31"/>
  <c r="L491" i="31"/>
  <c r="L490" i="31"/>
  <c r="L489" i="31"/>
  <c r="L488" i="31"/>
  <c r="L487" i="31"/>
  <c r="L486" i="31"/>
  <c r="L485" i="31"/>
  <c r="L484" i="31"/>
  <c r="L483" i="31"/>
  <c r="L482" i="31"/>
  <c r="L481" i="31"/>
  <c r="L480" i="31"/>
  <c r="L479" i="31"/>
  <c r="L478" i="31"/>
  <c r="L477" i="31"/>
  <c r="L476" i="31"/>
  <c r="L475" i="31"/>
  <c r="L474" i="31"/>
  <c r="L473" i="31"/>
  <c r="L472" i="31"/>
  <c r="L471" i="31"/>
  <c r="L470" i="31"/>
  <c r="L469" i="31"/>
  <c r="L468" i="31"/>
  <c r="L467" i="31"/>
  <c r="L466" i="31"/>
  <c r="L465" i="31"/>
  <c r="L464" i="31"/>
  <c r="L463" i="31"/>
  <c r="L462" i="31"/>
  <c r="L461" i="31"/>
  <c r="L460" i="31"/>
  <c r="L459" i="31"/>
  <c r="L458" i="31"/>
  <c r="L457" i="31"/>
  <c r="L456" i="31"/>
  <c r="L455" i="31"/>
  <c r="L454" i="31"/>
  <c r="L453" i="31"/>
  <c r="L452" i="31"/>
  <c r="L451" i="31"/>
  <c r="L450" i="31"/>
  <c r="L449" i="31"/>
  <c r="L448" i="31"/>
  <c r="L447" i="31"/>
  <c r="L446" i="31"/>
  <c r="L445" i="31"/>
  <c r="L444" i="31"/>
  <c r="L443" i="31"/>
  <c r="L442" i="31"/>
  <c r="L441" i="31"/>
  <c r="L440" i="31"/>
  <c r="L439" i="31"/>
  <c r="L438" i="31"/>
  <c r="L437" i="31"/>
  <c r="L436" i="31"/>
  <c r="L435" i="31"/>
  <c r="L434" i="31"/>
  <c r="L433" i="31"/>
  <c r="L432" i="31"/>
  <c r="L431" i="31"/>
  <c r="L430" i="31"/>
  <c r="L429" i="31"/>
  <c r="L428" i="31"/>
  <c r="L427" i="31"/>
  <c r="L426" i="31"/>
  <c r="L425" i="31"/>
  <c r="L424" i="31"/>
  <c r="L423" i="31"/>
  <c r="L422" i="31"/>
  <c r="L421" i="31"/>
  <c r="L420" i="31"/>
  <c r="L419" i="31"/>
  <c r="L418" i="31"/>
  <c r="L417" i="31"/>
  <c r="L416" i="31"/>
  <c r="L415" i="31"/>
  <c r="L414" i="31"/>
  <c r="L413" i="31"/>
  <c r="L412" i="31"/>
  <c r="L411" i="31"/>
  <c r="L410" i="31"/>
  <c r="L409" i="31"/>
  <c r="L408" i="31"/>
  <c r="L407" i="31"/>
  <c r="L406" i="31"/>
  <c r="L405" i="31"/>
  <c r="L404" i="31"/>
  <c r="L403" i="31"/>
  <c r="L402" i="31"/>
  <c r="L401" i="31"/>
  <c r="L400" i="31"/>
  <c r="L399" i="31"/>
  <c r="L398" i="31"/>
  <c r="L397" i="31"/>
  <c r="L396" i="31"/>
  <c r="L395" i="31"/>
  <c r="L394" i="31"/>
  <c r="L393" i="31"/>
  <c r="L392" i="31"/>
  <c r="L391" i="31"/>
  <c r="L390" i="31"/>
  <c r="L389" i="31"/>
  <c r="L388" i="31"/>
  <c r="L387" i="31"/>
  <c r="L386" i="31"/>
  <c r="L385" i="31"/>
  <c r="L384" i="31"/>
  <c r="L383" i="31"/>
  <c r="L382" i="31"/>
  <c r="L381" i="31"/>
  <c r="L380" i="31"/>
  <c r="L379" i="31"/>
  <c r="L378" i="31"/>
  <c r="L377" i="31"/>
  <c r="L376" i="31"/>
  <c r="L375" i="31"/>
  <c r="L374" i="31"/>
  <c r="L373" i="31"/>
  <c r="L372" i="31"/>
  <c r="L371" i="31"/>
  <c r="L370" i="31"/>
  <c r="L369" i="31"/>
  <c r="L368" i="31"/>
  <c r="L367" i="31"/>
  <c r="L366" i="31"/>
  <c r="L365" i="31"/>
  <c r="L364" i="31"/>
  <c r="L363" i="31"/>
  <c r="L362" i="31"/>
  <c r="L361" i="31"/>
  <c r="L360" i="31"/>
  <c r="L359" i="31"/>
  <c r="L358" i="31"/>
  <c r="L357" i="31"/>
  <c r="L356" i="31"/>
  <c r="L355" i="31"/>
  <c r="L354" i="31"/>
  <c r="L353" i="31"/>
  <c r="L352" i="31"/>
  <c r="L351" i="31"/>
  <c r="L350" i="31"/>
  <c r="L349" i="31"/>
  <c r="L348" i="31"/>
  <c r="L347" i="31"/>
  <c r="L346" i="31"/>
  <c r="L345" i="31"/>
  <c r="L344" i="31"/>
  <c r="L343" i="31"/>
  <c r="L342" i="31"/>
  <c r="L341" i="31"/>
  <c r="L340" i="31"/>
  <c r="L339" i="31"/>
  <c r="L338" i="31"/>
  <c r="L337" i="31"/>
  <c r="L336" i="31"/>
  <c r="L335" i="31"/>
  <c r="L334" i="31"/>
  <c r="L333" i="31"/>
  <c r="L332" i="31"/>
  <c r="L331" i="31"/>
  <c r="L330" i="31"/>
  <c r="L329" i="31"/>
  <c r="L328" i="31"/>
  <c r="L327" i="31"/>
  <c r="L326" i="31"/>
  <c r="L325" i="31"/>
  <c r="L324" i="31"/>
  <c r="L323" i="31"/>
  <c r="L322" i="31"/>
  <c r="L321" i="31"/>
  <c r="L320" i="31"/>
  <c r="L319" i="31"/>
  <c r="L318" i="31"/>
  <c r="L317" i="31"/>
  <c r="L316" i="31"/>
  <c r="L315" i="31"/>
  <c r="L314" i="31"/>
  <c r="L313" i="31"/>
  <c r="L312" i="31"/>
  <c r="L311" i="31"/>
  <c r="L310" i="31"/>
  <c r="L309" i="31"/>
  <c r="L308" i="31"/>
  <c r="L307" i="31"/>
  <c r="L306" i="31"/>
  <c r="L305" i="31"/>
  <c r="L304" i="31"/>
  <c r="L303" i="31"/>
  <c r="L302" i="31"/>
  <c r="L301" i="31"/>
  <c r="L300" i="31"/>
  <c r="L299" i="31"/>
  <c r="L298" i="31"/>
  <c r="L297" i="31"/>
  <c r="L296" i="31"/>
  <c r="L295" i="31"/>
  <c r="L294" i="31"/>
  <c r="L293" i="31"/>
  <c r="L292" i="31"/>
  <c r="L291" i="31"/>
  <c r="L290" i="31"/>
  <c r="L289" i="31"/>
  <c r="L288" i="31"/>
  <c r="L287" i="31"/>
  <c r="L286" i="31"/>
  <c r="L285" i="31"/>
  <c r="L284" i="31"/>
  <c r="L283" i="31"/>
  <c r="L282" i="31"/>
  <c r="L281" i="31"/>
  <c r="L280" i="31"/>
  <c r="L279" i="31"/>
  <c r="L278" i="31"/>
  <c r="L277" i="31"/>
  <c r="L276" i="31"/>
  <c r="L275" i="31"/>
  <c r="L274" i="31"/>
  <c r="L273" i="31"/>
  <c r="L272" i="31"/>
  <c r="L271" i="31"/>
  <c r="L270" i="31"/>
  <c r="L269" i="31"/>
  <c r="L268" i="31"/>
  <c r="L267" i="31"/>
  <c r="L266" i="31"/>
  <c r="L265" i="31"/>
  <c r="L264" i="31"/>
  <c r="L263" i="31"/>
  <c r="L262" i="31"/>
  <c r="L261" i="31"/>
  <c r="L260" i="31"/>
  <c r="L259" i="31"/>
  <c r="L258" i="31"/>
  <c r="L257" i="31"/>
  <c r="L256" i="31"/>
  <c r="L255" i="31"/>
  <c r="L254" i="31"/>
  <c r="L253" i="31"/>
  <c r="L252" i="31"/>
  <c r="L251" i="31"/>
  <c r="L250" i="31"/>
  <c r="L249" i="31"/>
  <c r="L248" i="31"/>
  <c r="L247" i="31"/>
  <c r="L246" i="31"/>
  <c r="L245" i="31"/>
  <c r="L244" i="31"/>
  <c r="L243" i="31"/>
  <c r="L242" i="31"/>
  <c r="L241" i="31"/>
  <c r="L240" i="31"/>
  <c r="L239" i="31"/>
  <c r="L238" i="31"/>
  <c r="L237" i="31"/>
  <c r="L236" i="31"/>
  <c r="L235" i="31"/>
  <c r="L234" i="31"/>
  <c r="L233" i="31"/>
  <c r="L232" i="31"/>
  <c r="L231" i="31"/>
  <c r="L230" i="31"/>
  <c r="L229" i="31"/>
  <c r="L228" i="31"/>
  <c r="L227" i="31"/>
  <c r="L226" i="31"/>
  <c r="L225" i="31"/>
  <c r="L224" i="31"/>
  <c r="L223" i="31"/>
  <c r="L222" i="31"/>
  <c r="L221" i="31"/>
  <c r="L220" i="31"/>
  <c r="L219" i="31"/>
  <c r="L218" i="31"/>
  <c r="L217" i="31"/>
  <c r="L216" i="31"/>
  <c r="L215" i="31"/>
  <c r="L214" i="31"/>
  <c r="L213" i="31"/>
  <c r="L212" i="31"/>
  <c r="L211" i="31"/>
  <c r="L210" i="31"/>
  <c r="L209" i="31"/>
  <c r="L208" i="31"/>
  <c r="L207" i="31"/>
  <c r="L206" i="31"/>
  <c r="L205" i="31"/>
  <c r="L204" i="31"/>
  <c r="L203" i="31"/>
  <c r="L202" i="31"/>
  <c r="L201" i="31"/>
  <c r="L200" i="31"/>
  <c r="L199" i="31"/>
  <c r="L198" i="31"/>
  <c r="L197" i="31"/>
  <c r="L196" i="31"/>
  <c r="L195" i="31"/>
  <c r="L194" i="31"/>
  <c r="L193" i="31"/>
  <c r="L192" i="31"/>
  <c r="L191" i="31"/>
  <c r="L190" i="31"/>
  <c r="L189" i="31"/>
  <c r="L188" i="31"/>
  <c r="L187" i="31"/>
  <c r="L186" i="31"/>
  <c r="L185" i="31"/>
  <c r="L184" i="31"/>
  <c r="L183" i="31"/>
  <c r="L182" i="31"/>
  <c r="L181" i="31"/>
  <c r="L180" i="31"/>
  <c r="L179" i="31"/>
  <c r="L178" i="31"/>
  <c r="L177" i="31"/>
  <c r="L176" i="31"/>
  <c r="L175" i="31"/>
  <c r="L174" i="31"/>
  <c r="L173" i="31"/>
  <c r="L172" i="31"/>
  <c r="L171" i="31"/>
  <c r="L170" i="31"/>
  <c r="L169" i="31"/>
  <c r="L168" i="31"/>
  <c r="L167" i="31"/>
  <c r="L166" i="31"/>
  <c r="L165" i="31"/>
  <c r="L164" i="31"/>
  <c r="L163" i="31"/>
  <c r="L162" i="31"/>
  <c r="L161" i="31"/>
  <c r="L160" i="31"/>
  <c r="L159" i="31"/>
  <c r="L158" i="31"/>
  <c r="L157" i="31"/>
  <c r="L156" i="31"/>
  <c r="L155" i="31"/>
  <c r="L154" i="31"/>
  <c r="L153" i="31"/>
  <c r="L152" i="31"/>
  <c r="L151" i="31"/>
  <c r="L150" i="31"/>
  <c r="L149" i="31"/>
  <c r="L148" i="31"/>
  <c r="L147" i="31"/>
  <c r="L146" i="31"/>
  <c r="L145" i="31"/>
  <c r="L144" i="31"/>
  <c r="L143" i="31"/>
  <c r="L142" i="31"/>
  <c r="L141" i="31"/>
  <c r="L140" i="31"/>
  <c r="L139" i="31"/>
  <c r="L138" i="31"/>
  <c r="L137" i="31"/>
  <c r="L136" i="31"/>
  <c r="L135" i="31"/>
  <c r="L134" i="31"/>
  <c r="L133" i="31"/>
  <c r="L132" i="31"/>
  <c r="L131" i="31"/>
  <c r="L130" i="31"/>
  <c r="L129" i="31"/>
  <c r="L128" i="31"/>
  <c r="L127" i="31"/>
  <c r="L126" i="31"/>
  <c r="L125" i="31"/>
  <c r="L124" i="31"/>
  <c r="L123" i="31"/>
  <c r="L122" i="31"/>
  <c r="L121" i="31"/>
  <c r="L120" i="31"/>
  <c r="L119" i="31"/>
  <c r="L118" i="31"/>
  <c r="L117" i="31"/>
  <c r="L116" i="31"/>
  <c r="L115" i="31"/>
  <c r="L114" i="31"/>
  <c r="L113" i="31"/>
  <c r="L112" i="31"/>
  <c r="L111" i="31"/>
  <c r="L110" i="31"/>
  <c r="L109" i="31"/>
  <c r="L108" i="31"/>
  <c r="L107" i="31"/>
  <c r="L106" i="31"/>
  <c r="L105" i="31"/>
  <c r="L104" i="31"/>
  <c r="L103" i="31"/>
  <c r="L102" i="31"/>
  <c r="L101" i="31"/>
  <c r="L100" i="31"/>
  <c r="L99" i="31"/>
  <c r="L98" i="31"/>
  <c r="L97" i="31"/>
  <c r="L96" i="31"/>
  <c r="L95" i="31"/>
  <c r="L94" i="31"/>
  <c r="L93" i="31"/>
  <c r="L92" i="31"/>
  <c r="L91" i="31"/>
  <c r="L90" i="31"/>
  <c r="L89" i="31"/>
  <c r="L88" i="31"/>
  <c r="L87" i="31"/>
  <c r="L86" i="31"/>
  <c r="L85" i="31"/>
  <c r="L84" i="31"/>
  <c r="L83" i="31"/>
  <c r="L82" i="31"/>
  <c r="L81" i="31"/>
  <c r="L80" i="31"/>
  <c r="L79" i="31"/>
  <c r="L78" i="31"/>
  <c r="L77" i="31"/>
  <c r="L76" i="31"/>
  <c r="L75" i="31"/>
  <c r="L74" i="31"/>
  <c r="L73" i="31"/>
  <c r="L72" i="31"/>
  <c r="L71" i="31"/>
  <c r="L70" i="31"/>
  <c r="L69" i="31"/>
  <c r="L68" i="31"/>
  <c r="L67" i="31"/>
  <c r="L66" i="31"/>
  <c r="L65" i="31"/>
  <c r="L64" i="31"/>
  <c r="L63" i="31"/>
  <c r="L62" i="31"/>
  <c r="L61" i="31"/>
  <c r="L60" i="31"/>
  <c r="L59" i="31"/>
  <c r="L58" i="31"/>
  <c r="L57" i="31"/>
  <c r="L56" i="31"/>
  <c r="L55" i="31"/>
  <c r="L54" i="31"/>
  <c r="L53" i="31"/>
  <c r="L52" i="31"/>
  <c r="L51" i="31"/>
  <c r="L50" i="31"/>
  <c r="L49" i="31"/>
  <c r="L48" i="31"/>
  <c r="L47" i="31"/>
  <c r="L46" i="31"/>
  <c r="L45" i="31"/>
  <c r="L44" i="31"/>
  <c r="L43" i="31"/>
  <c r="L42" i="31"/>
  <c r="L41" i="31"/>
  <c r="L40" i="31"/>
  <c r="L39" i="31"/>
  <c r="L38" i="31"/>
  <c r="L37" i="31"/>
  <c r="L36" i="31"/>
  <c r="L35" i="31"/>
  <c r="L34" i="31"/>
  <c r="L33" i="31"/>
  <c r="L32" i="31"/>
  <c r="L31" i="31"/>
  <c r="L30" i="31"/>
  <c r="L29" i="31"/>
  <c r="L28" i="31"/>
  <c r="L27" i="31"/>
  <c r="L26" i="31"/>
  <c r="L25" i="31"/>
  <c r="L24" i="31"/>
  <c r="L23" i="31"/>
  <c r="L22" i="31"/>
  <c r="L21" i="31"/>
  <c r="L10" i="31"/>
  <c r="X10" i="31" s="1"/>
  <c r="L9" i="31"/>
  <c r="L8" i="31"/>
  <c r="L7" i="31"/>
  <c r="Z6" i="31" l="1"/>
  <c r="T4" i="31" s="1"/>
  <c r="B17" i="21" s="1"/>
  <c r="I46" i="21"/>
  <c r="D68" i="21" s="1"/>
  <c r="J39" i="21"/>
  <c r="H42" i="21"/>
  <c r="C64" i="21" s="1"/>
  <c r="J43" i="21"/>
  <c r="J45" i="21"/>
  <c r="I39" i="21"/>
  <c r="D61" i="21" s="1"/>
  <c r="H41" i="21"/>
  <c r="C63" i="21" s="1"/>
  <c r="J48" i="21"/>
  <c r="I45" i="21"/>
  <c r="D67" i="21" s="1"/>
  <c r="J38" i="21"/>
  <c r="H39" i="21"/>
  <c r="C61" i="21" s="1"/>
  <c r="H48" i="21"/>
  <c r="C70" i="21" s="1"/>
  <c r="H38" i="21"/>
  <c r="C60" i="21" s="1"/>
  <c r="I48" i="21"/>
  <c r="D70" i="21" s="1"/>
  <c r="I43" i="21"/>
  <c r="D65" i="21" s="1"/>
  <c r="H47" i="21"/>
  <c r="C69" i="21" s="1"/>
  <c r="J47" i="21"/>
  <c r="J42" i="21"/>
  <c r="H46" i="21"/>
  <c r="C68" i="21" s="1"/>
  <c r="I47" i="21"/>
  <c r="D69" i="21" s="1"/>
  <c r="J41" i="21"/>
  <c r="H45" i="21"/>
  <c r="C67" i="21" s="1"/>
  <c r="J46" i="21"/>
  <c r="I41" i="21"/>
  <c r="D63" i="21" s="1"/>
  <c r="H43" i="21"/>
  <c r="C65" i="21" s="1"/>
  <c r="Q6" i="29"/>
  <c r="M4" i="29" s="1"/>
  <c r="B20" i="21" s="1"/>
  <c r="O7" i="28"/>
  <c r="G21" i="20"/>
  <c r="Y6" i="33"/>
  <c r="U4" i="33" s="1"/>
  <c r="B18" i="21" s="1"/>
  <c r="X8" i="31"/>
  <c r="O16" i="28"/>
  <c r="I16" i="28"/>
  <c r="O17" i="28"/>
  <c r="I17" i="28"/>
  <c r="H30" i="33"/>
  <c r="O30" i="28"/>
  <c r="N166" i="28"/>
  <c r="O166" i="28"/>
  <c r="M198" i="28"/>
  <c r="O198" i="28"/>
  <c r="H254" i="33"/>
  <c r="O254" i="28"/>
  <c r="N470" i="28"/>
  <c r="O470" i="28"/>
  <c r="N182" i="28"/>
  <c r="O182" i="28"/>
  <c r="J302" i="28"/>
  <c r="L302" i="33" s="1"/>
  <c r="O302" i="28"/>
  <c r="I414" i="28"/>
  <c r="O414" i="28"/>
  <c r="H23" i="33"/>
  <c r="O23" i="28"/>
  <c r="H31" i="33"/>
  <c r="O31" i="28"/>
  <c r="H39" i="33"/>
  <c r="O39" i="28"/>
  <c r="M47" i="28"/>
  <c r="O47" i="28"/>
  <c r="H55" i="33"/>
  <c r="O55" i="28"/>
  <c r="H63" i="33"/>
  <c r="O63" i="28"/>
  <c r="I71" i="28"/>
  <c r="I71" i="33" s="1"/>
  <c r="T71" i="33" s="1"/>
  <c r="O71" i="28"/>
  <c r="H79" i="33"/>
  <c r="O79" i="28"/>
  <c r="H87" i="33"/>
  <c r="O87" i="28"/>
  <c r="M95" i="28"/>
  <c r="O95" i="28"/>
  <c r="H103" i="33"/>
  <c r="O103" i="28"/>
  <c r="M135" i="28"/>
  <c r="O135" i="28"/>
  <c r="H167" i="33"/>
  <c r="O167" i="28"/>
  <c r="M191" i="28"/>
  <c r="O191" i="28"/>
  <c r="H215" i="33"/>
  <c r="O215" i="28"/>
  <c r="N223" i="28"/>
  <c r="O223" i="28"/>
  <c r="I239" i="28"/>
  <c r="I239" i="33" s="1"/>
  <c r="T239" i="33" s="1"/>
  <c r="O239" i="28"/>
  <c r="H247" i="33"/>
  <c r="O247" i="28"/>
  <c r="M271" i="28"/>
  <c r="O271" i="28"/>
  <c r="M279" i="28"/>
  <c r="O279" i="28"/>
  <c r="H287" i="33"/>
  <c r="O287" i="28"/>
  <c r="J295" i="28"/>
  <c r="L295" i="33" s="1"/>
  <c r="O295" i="28"/>
  <c r="J303" i="28"/>
  <c r="L303" i="33" s="1"/>
  <c r="O303" i="28"/>
  <c r="H311" i="33"/>
  <c r="O311" i="28"/>
  <c r="H335" i="33"/>
  <c r="O335" i="28"/>
  <c r="N367" i="28"/>
  <c r="O367" i="28"/>
  <c r="N375" i="28"/>
  <c r="O375" i="28"/>
  <c r="N383" i="28"/>
  <c r="O383" i="28"/>
  <c r="N391" i="28"/>
  <c r="O391" i="28"/>
  <c r="N407" i="28"/>
  <c r="O407" i="28"/>
  <c r="M423" i="28"/>
  <c r="O423" i="28"/>
  <c r="I431" i="28"/>
  <c r="O431" i="28"/>
  <c r="N463" i="28"/>
  <c r="O463" i="28"/>
  <c r="H479" i="33"/>
  <c r="O479" i="28"/>
  <c r="H487" i="33"/>
  <c r="O487" i="28"/>
  <c r="I495" i="28"/>
  <c r="I495" i="33" s="1"/>
  <c r="T495" i="33" s="1"/>
  <c r="O495" i="28"/>
  <c r="S8" i="31"/>
  <c r="S12" i="31"/>
  <c r="W12" i="31" s="1"/>
  <c r="M54" i="28"/>
  <c r="O54" i="28"/>
  <c r="J238" i="28"/>
  <c r="L238" i="33" s="1"/>
  <c r="O238" i="28"/>
  <c r="H350" i="33"/>
  <c r="O350" i="28"/>
  <c r="H398" i="33"/>
  <c r="O398" i="28"/>
  <c r="I8" i="28"/>
  <c r="O8" i="28"/>
  <c r="H24" i="33"/>
  <c r="O24" i="28"/>
  <c r="H32" i="33"/>
  <c r="O32" i="28"/>
  <c r="H48" i="33"/>
  <c r="O48" i="28"/>
  <c r="H56" i="33"/>
  <c r="O56" i="28"/>
  <c r="H72" i="33"/>
  <c r="O72" i="28"/>
  <c r="H80" i="33"/>
  <c r="O80" i="28"/>
  <c r="H96" i="33"/>
  <c r="O96" i="28"/>
  <c r="N128" i="28"/>
  <c r="O128" i="28"/>
  <c r="N144" i="28"/>
  <c r="O144" i="28"/>
  <c r="J152" i="28"/>
  <c r="L152" i="33" s="1"/>
  <c r="O152" i="28"/>
  <c r="N160" i="28"/>
  <c r="O160" i="28"/>
  <c r="M168" i="28"/>
  <c r="O168" i="28"/>
  <c r="I176" i="28"/>
  <c r="I176" i="33" s="1"/>
  <c r="T176" i="33" s="1"/>
  <c r="O176" i="28"/>
  <c r="N200" i="28"/>
  <c r="O200" i="28"/>
  <c r="N208" i="28"/>
  <c r="O208" i="28"/>
  <c r="N216" i="28"/>
  <c r="O216" i="28"/>
  <c r="J232" i="28"/>
  <c r="L232" i="33" s="1"/>
  <c r="O232" i="28"/>
  <c r="H248" i="33"/>
  <c r="O248" i="28"/>
  <c r="H272" i="33"/>
  <c r="O272" i="28"/>
  <c r="M296" i="28"/>
  <c r="O296" i="28"/>
  <c r="H304" i="33"/>
  <c r="O304" i="28"/>
  <c r="J320" i="28"/>
  <c r="L320" i="33" s="1"/>
  <c r="O320" i="28"/>
  <c r="H328" i="33"/>
  <c r="O328" i="28"/>
  <c r="J352" i="28"/>
  <c r="L352" i="33" s="1"/>
  <c r="O352" i="28"/>
  <c r="H392" i="33"/>
  <c r="O392" i="28"/>
  <c r="I424" i="28"/>
  <c r="O424" i="28"/>
  <c r="H448" i="33"/>
  <c r="O448" i="28"/>
  <c r="H456" i="33"/>
  <c r="O456" i="28"/>
  <c r="I464" i="28"/>
  <c r="O464" i="28"/>
  <c r="M472" i="28"/>
  <c r="O472" i="28"/>
  <c r="H480" i="33"/>
  <c r="O480" i="28"/>
  <c r="J488" i="28"/>
  <c r="L488" i="33" s="1"/>
  <c r="O488" i="28"/>
  <c r="J496" i="28"/>
  <c r="L496" i="33" s="1"/>
  <c r="O496" i="28"/>
  <c r="M504" i="28"/>
  <c r="O504" i="28"/>
  <c r="O7" i="29"/>
  <c r="S11" i="31"/>
  <c r="W11" i="31" s="1"/>
  <c r="H46" i="33"/>
  <c r="O46" i="28"/>
  <c r="J86" i="28"/>
  <c r="L86" i="33" s="1"/>
  <c r="O86" i="28"/>
  <c r="J150" i="28"/>
  <c r="L150" i="33" s="1"/>
  <c r="O150" i="28"/>
  <c r="H326" i="33"/>
  <c r="O326" i="28"/>
  <c r="N446" i="28"/>
  <c r="O446" i="28"/>
  <c r="H40" i="33"/>
  <c r="O40" i="28"/>
  <c r="H104" i="33"/>
  <c r="O104" i="28"/>
  <c r="N136" i="28"/>
  <c r="O136" i="28"/>
  <c r="H25" i="33"/>
  <c r="O25" i="28"/>
  <c r="H33" i="33"/>
  <c r="O33" i="28"/>
  <c r="H41" i="33"/>
  <c r="O41" i="28"/>
  <c r="H49" i="33"/>
  <c r="O49" i="28"/>
  <c r="H65" i="33"/>
  <c r="O65" i="28"/>
  <c r="H73" i="33"/>
  <c r="O73" i="28"/>
  <c r="H89" i="33"/>
  <c r="O89" i="28"/>
  <c r="H97" i="33"/>
  <c r="O97" i="28"/>
  <c r="H121" i="33"/>
  <c r="O121" i="28"/>
  <c r="N137" i="28"/>
  <c r="O137" i="28"/>
  <c r="H145" i="33"/>
  <c r="O145" i="28"/>
  <c r="M153" i="28"/>
  <c r="O153" i="28"/>
  <c r="J169" i="28"/>
  <c r="L169" i="33" s="1"/>
  <c r="O169" i="28"/>
  <c r="I185" i="28"/>
  <c r="O185" i="28"/>
  <c r="M193" i="28"/>
  <c r="O193" i="28"/>
  <c r="H217" i="33"/>
  <c r="O217" i="28"/>
  <c r="M233" i="28"/>
  <c r="O233" i="28"/>
  <c r="H249" i="33"/>
  <c r="O249" i="28"/>
  <c r="J265" i="28"/>
  <c r="L265" i="33" s="1"/>
  <c r="O265" i="28"/>
  <c r="I273" i="28"/>
  <c r="I273" i="33" s="1"/>
  <c r="T273" i="33" s="1"/>
  <c r="O273" i="28"/>
  <c r="M289" i="28"/>
  <c r="O289" i="28"/>
  <c r="H297" i="33"/>
  <c r="O297" i="28"/>
  <c r="I305" i="28"/>
  <c r="O305" i="28"/>
  <c r="H313" i="33"/>
  <c r="O313" i="28"/>
  <c r="H321" i="33"/>
  <c r="O321" i="28"/>
  <c r="H337" i="33"/>
  <c r="O337" i="28"/>
  <c r="N369" i="28"/>
  <c r="O369" i="28"/>
  <c r="N377" i="28"/>
  <c r="O377" i="28"/>
  <c r="M393" i="28"/>
  <c r="O393" i="28"/>
  <c r="N409" i="28"/>
  <c r="O409" i="28"/>
  <c r="N441" i="28"/>
  <c r="O441" i="28"/>
  <c r="I449" i="28"/>
  <c r="I449" i="33" s="1"/>
  <c r="T449" i="33" s="1"/>
  <c r="O449" i="28"/>
  <c r="M457" i="28"/>
  <c r="O457" i="28"/>
  <c r="J473" i="28"/>
  <c r="L473" i="33" s="1"/>
  <c r="O473" i="28"/>
  <c r="H489" i="33"/>
  <c r="O489" i="28"/>
  <c r="J497" i="28"/>
  <c r="L497" i="33" s="1"/>
  <c r="O497" i="28"/>
  <c r="N230" i="28"/>
  <c r="O230" i="28"/>
  <c r="I310" i="28"/>
  <c r="O310" i="28"/>
  <c r="H422" i="33"/>
  <c r="O422" i="28"/>
  <c r="M454" i="28"/>
  <c r="O454" i="28"/>
  <c r="I486" i="28"/>
  <c r="I486" i="33" s="1"/>
  <c r="T486" i="33" s="1"/>
  <c r="O486" i="28"/>
  <c r="M18" i="28"/>
  <c r="O18" i="28"/>
  <c r="H34" i="33"/>
  <c r="O34" i="28"/>
  <c r="M50" i="28"/>
  <c r="O50" i="28"/>
  <c r="H58" i="33"/>
  <c r="O58" i="28"/>
  <c r="M74" i="28"/>
  <c r="O74" i="28"/>
  <c r="H82" i="33"/>
  <c r="O82" i="28"/>
  <c r="M98" i="28"/>
  <c r="O98" i="28"/>
  <c r="H106" i="33"/>
  <c r="O106" i="28"/>
  <c r="J130" i="28"/>
  <c r="L130" i="33" s="1"/>
  <c r="O130" i="28"/>
  <c r="M162" i="28"/>
  <c r="O162" i="28"/>
  <c r="I178" i="28"/>
  <c r="I178" i="33" s="1"/>
  <c r="T178" i="33" s="1"/>
  <c r="O178" i="28"/>
  <c r="M186" i="28"/>
  <c r="O186" i="28"/>
  <c r="J194" i="28"/>
  <c r="L194" i="33" s="1"/>
  <c r="O194" i="28"/>
  <c r="M210" i="28"/>
  <c r="O210" i="28"/>
  <c r="J218" i="28"/>
  <c r="L218" i="33" s="1"/>
  <c r="O218" i="28"/>
  <c r="J226" i="28"/>
  <c r="L226" i="33" s="1"/>
  <c r="O226" i="28"/>
  <c r="M234" i="28"/>
  <c r="O234" i="28"/>
  <c r="J242" i="28"/>
  <c r="L242" i="33" s="1"/>
  <c r="O242" i="28"/>
  <c r="M258" i="28"/>
  <c r="O258" i="28"/>
  <c r="H266" i="33"/>
  <c r="O266" i="28"/>
  <c r="H282" i="33"/>
  <c r="O282" i="28"/>
  <c r="H290" i="33"/>
  <c r="O290" i="28"/>
  <c r="I298" i="28"/>
  <c r="O298" i="28"/>
  <c r="H306" i="33"/>
  <c r="O306" i="28"/>
  <c r="H314" i="33"/>
  <c r="O314" i="28"/>
  <c r="M330" i="28"/>
  <c r="O330" i="28"/>
  <c r="H338" i="33"/>
  <c r="O338" i="28"/>
  <c r="H386" i="33"/>
  <c r="O386" i="28"/>
  <c r="J418" i="28"/>
  <c r="L418" i="33" s="1"/>
  <c r="O418" i="28"/>
  <c r="N426" i="28"/>
  <c r="O426" i="28"/>
  <c r="M466" i="28"/>
  <c r="O466" i="28"/>
  <c r="I474" i="28"/>
  <c r="P474" i="28" s="1"/>
  <c r="P474" i="33" s="1"/>
  <c r="O474" i="28"/>
  <c r="H482" i="33"/>
  <c r="O482" i="28"/>
  <c r="H490" i="33"/>
  <c r="O490" i="28"/>
  <c r="I498" i="28"/>
  <c r="O498" i="28"/>
  <c r="H38" i="33"/>
  <c r="O38" i="28"/>
  <c r="H94" i="33"/>
  <c r="O94" i="28"/>
  <c r="J142" i="28"/>
  <c r="L142" i="33" s="1"/>
  <c r="O142" i="28"/>
  <c r="H278" i="33"/>
  <c r="O278" i="28"/>
  <c r="H26" i="33"/>
  <c r="O26" i="28"/>
  <c r="H42" i="33"/>
  <c r="O42" i="28"/>
  <c r="I11" i="28"/>
  <c r="O11" i="28"/>
  <c r="H19" i="33"/>
  <c r="O19" i="28"/>
  <c r="H27" i="33"/>
  <c r="O27" i="28"/>
  <c r="H35" i="33"/>
  <c r="O35" i="28"/>
  <c r="H43" i="33"/>
  <c r="O43" i="28"/>
  <c r="H51" i="33"/>
  <c r="O51" i="28"/>
  <c r="H67" i="33"/>
  <c r="O67" i="28"/>
  <c r="H75" i="33"/>
  <c r="O75" i="28"/>
  <c r="H91" i="33"/>
  <c r="O91" i="28"/>
  <c r="H99" i="33"/>
  <c r="O99" i="28"/>
  <c r="H115" i="33"/>
  <c r="O115" i="28"/>
  <c r="N131" i="28"/>
  <c r="O131" i="28"/>
  <c r="H139" i="33"/>
  <c r="O139" i="28"/>
  <c r="N155" i="28"/>
  <c r="O155" i="28"/>
  <c r="J171" i="28"/>
  <c r="L171" i="33" s="1"/>
  <c r="O171" i="28"/>
  <c r="H203" i="33"/>
  <c r="O203" i="28"/>
  <c r="M219" i="28"/>
  <c r="O219" i="28"/>
  <c r="J243" i="28"/>
  <c r="L243" i="33" s="1"/>
  <c r="O243" i="28"/>
  <c r="H251" i="33"/>
  <c r="O251" i="28"/>
  <c r="N259" i="28"/>
  <c r="O259" i="28"/>
  <c r="J267" i="28"/>
  <c r="L267" i="33" s="1"/>
  <c r="O267" i="28"/>
  <c r="J283" i="28"/>
  <c r="L283" i="33" s="1"/>
  <c r="O283" i="28"/>
  <c r="I299" i="28"/>
  <c r="I299" i="33" s="1"/>
  <c r="T299" i="33" s="1"/>
  <c r="O299" i="28"/>
  <c r="I307" i="28"/>
  <c r="I307" i="33" s="1"/>
  <c r="T307" i="33" s="1"/>
  <c r="O307" i="28"/>
  <c r="M315" i="28"/>
  <c r="O315" i="28"/>
  <c r="H323" i="33"/>
  <c r="O323" i="28"/>
  <c r="H331" i="33"/>
  <c r="O331" i="28"/>
  <c r="M339" i="28"/>
  <c r="O339" i="28"/>
  <c r="N363" i="28"/>
  <c r="O363" i="28"/>
  <c r="N371" i="28"/>
  <c r="O371" i="28"/>
  <c r="M387" i="28"/>
  <c r="O387" i="28"/>
  <c r="N403" i="28"/>
  <c r="O403" i="28"/>
  <c r="N411" i="28"/>
  <c r="O411" i="28"/>
  <c r="I419" i="28"/>
  <c r="O419" i="28"/>
  <c r="J427" i="28"/>
  <c r="L427" i="33" s="1"/>
  <c r="O427" i="28"/>
  <c r="N459" i="28"/>
  <c r="O459" i="28"/>
  <c r="H483" i="33"/>
  <c r="O483" i="28"/>
  <c r="H491" i="33"/>
  <c r="O491" i="28"/>
  <c r="H499" i="33"/>
  <c r="O499" i="28"/>
  <c r="H22" i="33"/>
  <c r="O22" i="28"/>
  <c r="N62" i="28"/>
  <c r="O62" i="28"/>
  <c r="J158" i="28"/>
  <c r="L158" i="33" s="1"/>
  <c r="O158" i="28"/>
  <c r="N206" i="28"/>
  <c r="O206" i="28"/>
  <c r="M294" i="28"/>
  <c r="O294" i="28"/>
  <c r="N438" i="28"/>
  <c r="O438" i="28"/>
  <c r="I12" i="33"/>
  <c r="O12" i="28"/>
  <c r="H28" i="33"/>
  <c r="O28" i="28"/>
  <c r="H68" i="33"/>
  <c r="O68" i="28"/>
  <c r="H84" i="33"/>
  <c r="O84" i="28"/>
  <c r="H92" i="33"/>
  <c r="O92" i="28"/>
  <c r="H108" i="33"/>
  <c r="O108" i="28"/>
  <c r="N164" i="28"/>
  <c r="O164" i="28"/>
  <c r="M180" i="28"/>
  <c r="O180" i="28"/>
  <c r="J188" i="28"/>
  <c r="L188" i="33" s="1"/>
  <c r="O188" i="28"/>
  <c r="N196" i="28"/>
  <c r="O196" i="28"/>
  <c r="J204" i="28"/>
  <c r="L204" i="33" s="1"/>
  <c r="O204" i="28"/>
  <c r="M212" i="28"/>
  <c r="O212" i="28"/>
  <c r="N252" i="28"/>
  <c r="O252" i="28"/>
  <c r="N276" i="28"/>
  <c r="O276" i="28"/>
  <c r="I284" i="28"/>
  <c r="O284" i="28"/>
  <c r="H292" i="33"/>
  <c r="O292" i="28"/>
  <c r="H316" i="33"/>
  <c r="O316" i="28"/>
  <c r="H332" i="33"/>
  <c r="O332" i="28"/>
  <c r="H340" i="33"/>
  <c r="O340" i="28"/>
  <c r="H356" i="33"/>
  <c r="O356" i="28"/>
  <c r="I380" i="28"/>
  <c r="I380" i="33" s="1"/>
  <c r="T380" i="33" s="1"/>
  <c r="O380" i="28"/>
  <c r="H428" i="33"/>
  <c r="O428" i="28"/>
  <c r="H460" i="33"/>
  <c r="O460" i="28"/>
  <c r="I468" i="28"/>
  <c r="I468" i="33" s="1"/>
  <c r="T468" i="33" s="1"/>
  <c r="O468" i="28"/>
  <c r="M476" i="28"/>
  <c r="O476" i="28"/>
  <c r="H484" i="33"/>
  <c r="O484" i="28"/>
  <c r="I492" i="28"/>
  <c r="I492" i="33" s="1"/>
  <c r="T492" i="33" s="1"/>
  <c r="O492" i="28"/>
  <c r="H500" i="33"/>
  <c r="O500" i="28"/>
  <c r="S9" i="31"/>
  <c r="H70" i="33"/>
  <c r="O70" i="28"/>
  <c r="H502" i="33"/>
  <c r="O502" i="28"/>
  <c r="H20" i="33"/>
  <c r="O20" i="28"/>
  <c r="H36" i="33"/>
  <c r="O36" i="28"/>
  <c r="H44" i="33"/>
  <c r="O44" i="28"/>
  <c r="H60" i="33"/>
  <c r="O60" i="28"/>
  <c r="J76" i="28"/>
  <c r="L76" i="33" s="1"/>
  <c r="O76" i="28"/>
  <c r="M132" i="28"/>
  <c r="O132" i="28"/>
  <c r="N148" i="28"/>
  <c r="O148" i="28"/>
  <c r="N228" i="28"/>
  <c r="O228" i="28"/>
  <c r="H21" i="33"/>
  <c r="O21" i="28"/>
  <c r="H29" i="33"/>
  <c r="O29" i="28"/>
  <c r="H37" i="33"/>
  <c r="O37" i="28"/>
  <c r="H45" i="33"/>
  <c r="O45" i="28"/>
  <c r="H53" i="33"/>
  <c r="O53" i="28"/>
  <c r="H61" i="33"/>
  <c r="O61" i="28"/>
  <c r="J69" i="28"/>
  <c r="L69" i="33" s="1"/>
  <c r="O69" i="28"/>
  <c r="H77" i="33"/>
  <c r="O77" i="28"/>
  <c r="H85" i="33"/>
  <c r="O85" i="28"/>
  <c r="J93" i="28"/>
  <c r="L93" i="33" s="1"/>
  <c r="O93" i="28"/>
  <c r="H101" i="33"/>
  <c r="O101" i="28"/>
  <c r="H109" i="33"/>
  <c r="O109" i="28"/>
  <c r="M133" i="28"/>
  <c r="O133" i="28"/>
  <c r="N157" i="28"/>
  <c r="O157" i="28"/>
  <c r="M165" i="28"/>
  <c r="O165" i="28"/>
  <c r="M173" i="28"/>
  <c r="O173" i="28"/>
  <c r="H181" i="33"/>
  <c r="O181" i="28"/>
  <c r="J205" i="28"/>
  <c r="L205" i="33" s="1"/>
  <c r="O205" i="28"/>
  <c r="H213" i="33"/>
  <c r="O213" i="28"/>
  <c r="J229" i="28"/>
  <c r="L229" i="33" s="1"/>
  <c r="O229" i="28"/>
  <c r="M237" i="28"/>
  <c r="O237" i="28"/>
  <c r="I261" i="28"/>
  <c r="I261" i="33" s="1"/>
  <c r="T261" i="33" s="1"/>
  <c r="O261" i="28"/>
  <c r="H277" i="33"/>
  <c r="O277" i="28"/>
  <c r="H285" i="33"/>
  <c r="O285" i="28"/>
  <c r="I293" i="28"/>
  <c r="O293" i="28"/>
  <c r="M309" i="28"/>
  <c r="O309" i="28"/>
  <c r="M325" i="28"/>
  <c r="O325" i="28"/>
  <c r="H333" i="33"/>
  <c r="O333" i="28"/>
  <c r="I341" i="28"/>
  <c r="O341" i="28"/>
  <c r="H349" i="33"/>
  <c r="O349" i="28"/>
  <c r="M357" i="28"/>
  <c r="O357" i="28"/>
  <c r="N373" i="28"/>
  <c r="O373" i="28"/>
  <c r="N381" i="28"/>
  <c r="O381" i="28"/>
  <c r="N397" i="28"/>
  <c r="O397" i="28"/>
  <c r="H413" i="33"/>
  <c r="O413" i="28"/>
  <c r="M429" i="28"/>
  <c r="O429" i="28"/>
  <c r="J445" i="28"/>
  <c r="L445" i="33" s="1"/>
  <c r="O445" i="28"/>
  <c r="N453" i="28"/>
  <c r="O453" i="28"/>
  <c r="M469" i="28"/>
  <c r="O469" i="28"/>
  <c r="H477" i="33"/>
  <c r="O477" i="28"/>
  <c r="S7" i="31"/>
  <c r="J331" i="28"/>
  <c r="L331" i="33" s="1"/>
  <c r="J472" i="28"/>
  <c r="L472" i="33" s="1"/>
  <c r="H32" i="21"/>
  <c r="C54" i="21" s="1"/>
  <c r="C53" i="21" s="1"/>
  <c r="J17" i="28"/>
  <c r="L17" i="33" s="1"/>
  <c r="I42" i="21"/>
  <c r="D64" i="21" s="1"/>
  <c r="I38" i="21"/>
  <c r="D60" i="21" s="1"/>
  <c r="I10" i="28"/>
  <c r="M272" i="28"/>
  <c r="N180" i="28"/>
  <c r="M61" i="28"/>
  <c r="J256" i="28"/>
  <c r="L256" i="33" s="1"/>
  <c r="M121" i="28"/>
  <c r="I167" i="28"/>
  <c r="I167" i="33" s="1"/>
  <c r="T167" i="33" s="1"/>
  <c r="M350" i="28"/>
  <c r="J431" i="28"/>
  <c r="L431" i="33" s="1"/>
  <c r="N181" i="28"/>
  <c r="M251" i="28"/>
  <c r="I70" i="28"/>
  <c r="I70" i="33" s="1"/>
  <c r="T70" i="33" s="1"/>
  <c r="N167" i="28"/>
  <c r="J310" i="28"/>
  <c r="L310" i="33" s="1"/>
  <c r="I127" i="28"/>
  <c r="I127" i="33" s="1"/>
  <c r="T127" i="33" s="1"/>
  <c r="M213" i="28"/>
  <c r="N311" i="28"/>
  <c r="N127" i="28"/>
  <c r="I237" i="28"/>
  <c r="I237" i="33" s="1"/>
  <c r="T237" i="33" s="1"/>
  <c r="I323" i="28"/>
  <c r="I323" i="33" s="1"/>
  <c r="T323" i="33" s="1"/>
  <c r="M398" i="28"/>
  <c r="N431" i="28"/>
  <c r="J163" i="28"/>
  <c r="L163" i="33" s="1"/>
  <c r="J90" i="28"/>
  <c r="L90" i="33" s="1"/>
  <c r="M209" i="28"/>
  <c r="J380" i="28"/>
  <c r="L380" i="33" s="1"/>
  <c r="M90" i="28"/>
  <c r="J101" i="28"/>
  <c r="L101" i="33" s="1"/>
  <c r="I297" i="28"/>
  <c r="S10" i="31"/>
  <c r="J166" i="28"/>
  <c r="L166" i="33" s="1"/>
  <c r="I321" i="28"/>
  <c r="I321" i="33" s="1"/>
  <c r="T321" i="33" s="1"/>
  <c r="N398" i="28"/>
  <c r="N215" i="28"/>
  <c r="J127" i="28"/>
  <c r="L127" i="33" s="1"/>
  <c r="M167" i="28"/>
  <c r="J247" i="28"/>
  <c r="L247" i="33" s="1"/>
  <c r="M323" i="28"/>
  <c r="M332" i="28"/>
  <c r="M109" i="28"/>
  <c r="M139" i="28"/>
  <c r="N218" i="28"/>
  <c r="M333" i="28"/>
  <c r="N210" i="28"/>
  <c r="N229" i="28"/>
  <c r="J61" i="28"/>
  <c r="L61" i="33" s="1"/>
  <c r="J70" i="28"/>
  <c r="L70" i="33" s="1"/>
  <c r="I181" i="28"/>
  <c r="I181" i="33" s="1"/>
  <c r="T181" i="33" s="1"/>
  <c r="N251" i="28"/>
  <c r="M282" i="28"/>
  <c r="I398" i="28"/>
  <c r="I398" i="33" s="1"/>
  <c r="T398" i="33" s="1"/>
  <c r="M480" i="28"/>
  <c r="J88" i="28"/>
  <c r="L88" i="33" s="1"/>
  <c r="M151" i="28"/>
  <c r="J159" i="28"/>
  <c r="L159" i="33" s="1"/>
  <c r="J315" i="28"/>
  <c r="L315" i="33" s="1"/>
  <c r="N356" i="28"/>
  <c r="M249" i="28"/>
  <c r="N88" i="28"/>
  <c r="J266" i="28"/>
  <c r="L266" i="33" s="1"/>
  <c r="N323" i="28"/>
  <c r="M392" i="28"/>
  <c r="J429" i="28"/>
  <c r="L429" i="33" s="1"/>
  <c r="I483" i="28"/>
  <c r="I483" i="33" s="1"/>
  <c r="T483" i="33" s="1"/>
  <c r="I73" i="28"/>
  <c r="I73" i="33" s="1"/>
  <c r="T73" i="33" s="1"/>
  <c r="J332" i="28"/>
  <c r="L332" i="33" s="1"/>
  <c r="I374" i="28"/>
  <c r="J422" i="28"/>
  <c r="L422" i="33" s="1"/>
  <c r="J448" i="28"/>
  <c r="L448" i="33" s="1"/>
  <c r="M483" i="28"/>
  <c r="J73" i="28"/>
  <c r="L73" i="33" s="1"/>
  <c r="N143" i="28"/>
  <c r="N161" i="28"/>
  <c r="J109" i="28"/>
  <c r="L109" i="33" s="1"/>
  <c r="I195" i="28"/>
  <c r="I195" i="33" s="1"/>
  <c r="T195" i="33" s="1"/>
  <c r="I229" i="28"/>
  <c r="I229" i="33" s="1"/>
  <c r="T229" i="33" s="1"/>
  <c r="I259" i="28"/>
  <c r="I259" i="33" s="1"/>
  <c r="T259" i="33" s="1"/>
  <c r="N278" i="28"/>
  <c r="I325" i="28"/>
  <c r="I325" i="33" s="1"/>
  <c r="T325" i="33" s="1"/>
  <c r="N332" i="28"/>
  <c r="N350" i="28"/>
  <c r="N413" i="28"/>
  <c r="M460" i="28"/>
  <c r="I470" i="28"/>
  <c r="I470" i="33" s="1"/>
  <c r="T470" i="33" s="1"/>
  <c r="M484" i="28"/>
  <c r="M195" i="28"/>
  <c r="M217" i="28"/>
  <c r="N428" i="28"/>
  <c r="N26" i="28"/>
  <c r="I37" i="28"/>
  <c r="I37" i="33" s="1"/>
  <c r="I86" i="28"/>
  <c r="N37" i="28"/>
  <c r="M86" i="28"/>
  <c r="M101" i="28"/>
  <c r="I121" i="28"/>
  <c r="I121" i="33" s="1"/>
  <c r="T121" i="33" s="1"/>
  <c r="I139" i="28"/>
  <c r="I139" i="33" s="1"/>
  <c r="T139" i="33" s="1"/>
  <c r="I155" i="28"/>
  <c r="I155" i="33" s="1"/>
  <c r="T155" i="33" s="1"/>
  <c r="J180" i="28"/>
  <c r="L180" i="33" s="1"/>
  <c r="M247" i="28"/>
  <c r="M261" i="28"/>
  <c r="J280" i="28"/>
  <c r="L280" i="33" s="1"/>
  <c r="M297" i="28"/>
  <c r="N387" i="28"/>
  <c r="J479" i="28"/>
  <c r="L479" i="33" s="1"/>
  <c r="N497" i="28"/>
  <c r="N86" i="28"/>
  <c r="J121" i="28"/>
  <c r="L121" i="33" s="1"/>
  <c r="J139" i="28"/>
  <c r="L139" i="33" s="1"/>
  <c r="N139" i="28"/>
  <c r="I217" i="28"/>
  <c r="I217" i="33" s="1"/>
  <c r="T217" i="33" s="1"/>
  <c r="I249" i="28"/>
  <c r="I249" i="33" s="1"/>
  <c r="T249" i="33" s="1"/>
  <c r="N307" i="28"/>
  <c r="N314" i="28"/>
  <c r="N335" i="28"/>
  <c r="I428" i="28"/>
  <c r="I428" i="33" s="1"/>
  <c r="T428" i="33" s="1"/>
  <c r="N258" i="28"/>
  <c r="I152" i="28"/>
  <c r="I152" i="33" s="1"/>
  <c r="T152" i="33" s="1"/>
  <c r="M174" i="28"/>
  <c r="M287" i="28"/>
  <c r="J313" i="28"/>
  <c r="L313" i="33" s="1"/>
  <c r="M482" i="28"/>
  <c r="M84" i="28"/>
  <c r="M92" i="28"/>
  <c r="J98" i="28"/>
  <c r="L98" i="33" s="1"/>
  <c r="M145" i="28"/>
  <c r="M152" i="28"/>
  <c r="N158" i="28"/>
  <c r="N174" i="28"/>
  <c r="M201" i="28"/>
  <c r="J212" i="28"/>
  <c r="L212" i="33" s="1"/>
  <c r="J244" i="28"/>
  <c r="L244" i="33" s="1"/>
  <c r="M248" i="28"/>
  <c r="I277" i="28"/>
  <c r="I277" i="33" s="1"/>
  <c r="T277" i="33" s="1"/>
  <c r="N287" i="28"/>
  <c r="M313" i="28"/>
  <c r="N330" i="28"/>
  <c r="M337" i="28"/>
  <c r="N357" i="28"/>
  <c r="J386" i="28"/>
  <c r="L386" i="33" s="1"/>
  <c r="M436" i="28"/>
  <c r="M452" i="28"/>
  <c r="N464" i="28"/>
  <c r="N482" i="28"/>
  <c r="M489" i="28"/>
  <c r="I337" i="28"/>
  <c r="I337" i="33" s="1"/>
  <c r="T337" i="33" s="1"/>
  <c r="J84" i="28"/>
  <c r="L84" i="33" s="1"/>
  <c r="J92" i="28"/>
  <c r="L92" i="33" s="1"/>
  <c r="J248" i="28"/>
  <c r="L248" i="33" s="1"/>
  <c r="J337" i="28"/>
  <c r="L337" i="33" s="1"/>
  <c r="I386" i="28"/>
  <c r="I386" i="33" s="1"/>
  <c r="T386" i="33" s="1"/>
  <c r="M445" i="28"/>
  <c r="N84" i="28"/>
  <c r="N145" i="28"/>
  <c r="N152" i="28"/>
  <c r="N248" i="28"/>
  <c r="J277" i="28"/>
  <c r="L277" i="33" s="1"/>
  <c r="N313" i="28"/>
  <c r="N337" i="28"/>
  <c r="M386" i="28"/>
  <c r="N452" i="28"/>
  <c r="N489" i="28"/>
  <c r="M19" i="28"/>
  <c r="J174" i="28"/>
  <c r="L174" i="33" s="1"/>
  <c r="I205" i="28"/>
  <c r="I205" i="33" s="1"/>
  <c r="T205" i="33" s="1"/>
  <c r="N271" i="28"/>
  <c r="I159" i="28"/>
  <c r="I159" i="33" s="1"/>
  <c r="T159" i="33" s="1"/>
  <c r="M181" i="28"/>
  <c r="J195" i="28"/>
  <c r="L195" i="33" s="1"/>
  <c r="I213" i="28"/>
  <c r="J217" i="28"/>
  <c r="L217" i="33" s="1"/>
  <c r="N266" i="28"/>
  <c r="I272" i="28"/>
  <c r="I272" i="33" s="1"/>
  <c r="T272" i="33" s="1"/>
  <c r="M277" i="28"/>
  <c r="I331" i="28"/>
  <c r="I331" i="33" s="1"/>
  <c r="T331" i="33" s="1"/>
  <c r="N386" i="28"/>
  <c r="J392" i="28"/>
  <c r="L392" i="33" s="1"/>
  <c r="J413" i="28"/>
  <c r="L413" i="33" s="1"/>
  <c r="I479" i="28"/>
  <c r="N277" i="28"/>
  <c r="M73" i="28"/>
  <c r="I94" i="28"/>
  <c r="I94" i="33" s="1"/>
  <c r="T94" i="33" s="1"/>
  <c r="J100" i="28"/>
  <c r="L100" i="33" s="1"/>
  <c r="M115" i="28"/>
  <c r="N121" i="28"/>
  <c r="I189" i="28"/>
  <c r="I189" i="33" s="1"/>
  <c r="T189" i="33" s="1"/>
  <c r="I203" i="28"/>
  <c r="I203" i="33" s="1"/>
  <c r="T203" i="33" s="1"/>
  <c r="N272" i="28"/>
  <c r="M321" i="28"/>
  <c r="J325" i="28"/>
  <c r="L325" i="33" s="1"/>
  <c r="M331" i="28"/>
  <c r="J338" i="28"/>
  <c r="L338" i="33" s="1"/>
  <c r="N368" i="28"/>
  <c r="J374" i="28"/>
  <c r="L374" i="33" s="1"/>
  <c r="N392" i="28"/>
  <c r="M422" i="28"/>
  <c r="J428" i="28"/>
  <c r="L428" i="33" s="1"/>
  <c r="I467" i="28"/>
  <c r="N483" i="28"/>
  <c r="J491" i="28"/>
  <c r="L491" i="33" s="1"/>
  <c r="J145" i="28"/>
  <c r="L145" i="33" s="1"/>
  <c r="M79" i="28"/>
  <c r="N73" i="28"/>
  <c r="J94" i="28"/>
  <c r="L94" i="33" s="1"/>
  <c r="I109" i="28"/>
  <c r="I109" i="33" s="1"/>
  <c r="T109" i="33" s="1"/>
  <c r="N115" i="28"/>
  <c r="M143" i="28"/>
  <c r="M203" i="28"/>
  <c r="I247" i="28"/>
  <c r="I247" i="33" s="1"/>
  <c r="T247" i="33" s="1"/>
  <c r="J298" i="28"/>
  <c r="L298" i="33" s="1"/>
  <c r="N306" i="28"/>
  <c r="I311" i="28"/>
  <c r="I315" i="28"/>
  <c r="I315" i="33" s="1"/>
  <c r="T315" i="33" s="1"/>
  <c r="N331" i="28"/>
  <c r="M335" i="28"/>
  <c r="N338" i="28"/>
  <c r="N422" i="28"/>
  <c r="M428" i="28"/>
  <c r="I448" i="28"/>
  <c r="I448" i="33" s="1"/>
  <c r="T448" i="33" s="1"/>
  <c r="I480" i="28"/>
  <c r="I480" i="33" s="1"/>
  <c r="T480" i="33" s="1"/>
  <c r="M75" i="28"/>
  <c r="I84" i="28"/>
  <c r="I248" i="28"/>
  <c r="I248" i="33" s="1"/>
  <c r="T248" i="33" s="1"/>
  <c r="I287" i="28"/>
  <c r="I287" i="33" s="1"/>
  <c r="T287" i="33" s="1"/>
  <c r="I482" i="28"/>
  <c r="I482" i="33" s="1"/>
  <c r="T482" i="33" s="1"/>
  <c r="N203" i="28"/>
  <c r="I92" i="28"/>
  <c r="J82" i="28"/>
  <c r="L82" i="33" s="1"/>
  <c r="N95" i="28"/>
  <c r="I161" i="28"/>
  <c r="I191" i="28"/>
  <c r="I191" i="33" s="1"/>
  <c r="T191" i="33" s="1"/>
  <c r="I215" i="28"/>
  <c r="I215" i="33" s="1"/>
  <c r="T215" i="33" s="1"/>
  <c r="J234" i="28"/>
  <c r="L234" i="33" s="1"/>
  <c r="J356" i="28"/>
  <c r="L356" i="33" s="1"/>
  <c r="N393" i="28"/>
  <c r="J433" i="28"/>
  <c r="L433" i="33" s="1"/>
  <c r="I456" i="28"/>
  <c r="I145" i="28"/>
  <c r="I145" i="33" s="1"/>
  <c r="T145" i="33" s="1"/>
  <c r="N126" i="28"/>
  <c r="I158" i="28"/>
  <c r="I158" i="33" s="1"/>
  <c r="T158" i="33" s="1"/>
  <c r="N419" i="28"/>
  <c r="N101" i="28"/>
  <c r="N109" i="28"/>
  <c r="M161" i="28"/>
  <c r="N204" i="28"/>
  <c r="M215" i="28"/>
  <c r="N234" i="28"/>
  <c r="I332" i="28"/>
  <c r="J350" i="28"/>
  <c r="L350" i="33" s="1"/>
  <c r="M356" i="28"/>
  <c r="M363" i="28"/>
  <c r="N401" i="28"/>
  <c r="N423" i="28"/>
  <c r="M456" i="28"/>
  <c r="M500" i="28"/>
  <c r="I424" i="33"/>
  <c r="T424" i="33" s="1"/>
  <c r="P424" i="28"/>
  <c r="P424" i="33" s="1"/>
  <c r="P468" i="28"/>
  <c r="P468" i="33" s="1"/>
  <c r="I295" i="28"/>
  <c r="I295" i="33" s="1"/>
  <c r="T295" i="33" s="1"/>
  <c r="H253" i="33"/>
  <c r="N253" i="28"/>
  <c r="M253" i="28"/>
  <c r="H263" i="33"/>
  <c r="N263" i="28"/>
  <c r="I309" i="28"/>
  <c r="H319" i="33"/>
  <c r="N319" i="28"/>
  <c r="J326" i="28"/>
  <c r="L326" i="33" s="1"/>
  <c r="H344" i="33"/>
  <c r="N344" i="28"/>
  <c r="M344" i="28"/>
  <c r="I353" i="28"/>
  <c r="M369" i="28"/>
  <c r="M381" i="28"/>
  <c r="I444" i="28"/>
  <c r="I444" i="33" s="1"/>
  <c r="T444" i="33" s="1"/>
  <c r="H494" i="33"/>
  <c r="M494" i="28"/>
  <c r="J494" i="28"/>
  <c r="L494" i="33" s="1"/>
  <c r="I494" i="28"/>
  <c r="I494" i="33" s="1"/>
  <c r="T494" i="33" s="1"/>
  <c r="J206" i="28"/>
  <c r="L206" i="33" s="1"/>
  <c r="I235" i="28"/>
  <c r="I235" i="33" s="1"/>
  <c r="T235" i="33" s="1"/>
  <c r="H289" i="33"/>
  <c r="N289" i="28"/>
  <c r="H308" i="33"/>
  <c r="M308" i="28"/>
  <c r="J308" i="28"/>
  <c r="L308" i="33" s="1"/>
  <c r="I308" i="28"/>
  <c r="I308" i="33" s="1"/>
  <c r="T308" i="33" s="1"/>
  <c r="N420" i="28"/>
  <c r="H458" i="33"/>
  <c r="N458" i="28"/>
  <c r="I458" i="28"/>
  <c r="I458" i="33" s="1"/>
  <c r="T458" i="33" s="1"/>
  <c r="M131" i="28"/>
  <c r="I164" i="28"/>
  <c r="I164" i="33" s="1"/>
  <c r="T164" i="33" s="1"/>
  <c r="H437" i="33"/>
  <c r="N437" i="28"/>
  <c r="J437" i="28"/>
  <c r="L437" i="33" s="1"/>
  <c r="I437" i="28"/>
  <c r="I437" i="33" s="1"/>
  <c r="T437" i="33" s="1"/>
  <c r="J458" i="28"/>
  <c r="L458" i="33" s="1"/>
  <c r="J157" i="28"/>
  <c r="L157" i="33" s="1"/>
  <c r="N202" i="28"/>
  <c r="J202" i="28"/>
  <c r="L202" i="33" s="1"/>
  <c r="H309" i="33"/>
  <c r="I81" i="28"/>
  <c r="I81" i="33" s="1"/>
  <c r="T81" i="33" s="1"/>
  <c r="N89" i="28"/>
  <c r="J74" i="28"/>
  <c r="L74" i="33" s="1"/>
  <c r="M150" i="28"/>
  <c r="I169" i="28"/>
  <c r="P169" i="28" s="1"/>
  <c r="P169" i="33" s="1"/>
  <c r="H179" i="33"/>
  <c r="N235" i="28"/>
  <c r="M299" i="28"/>
  <c r="I319" i="28"/>
  <c r="I319" i="33" s="1"/>
  <c r="T319" i="33" s="1"/>
  <c r="N326" i="28"/>
  <c r="J349" i="28"/>
  <c r="L349" i="33" s="1"/>
  <c r="N353" i="28"/>
  <c r="N359" i="28"/>
  <c r="M375" i="28"/>
  <c r="H404" i="33"/>
  <c r="M404" i="28"/>
  <c r="J404" i="28"/>
  <c r="L404" i="33" s="1"/>
  <c r="H410" i="33"/>
  <c r="N410" i="28"/>
  <c r="M410" i="28"/>
  <c r="J410" i="28"/>
  <c r="L410" i="33" s="1"/>
  <c r="H416" i="33"/>
  <c r="N416" i="28"/>
  <c r="M416" i="28"/>
  <c r="J421" i="28"/>
  <c r="L421" i="33" s="1"/>
  <c r="H425" i="33"/>
  <c r="N425" i="28"/>
  <c r="N439" i="28"/>
  <c r="I459" i="28"/>
  <c r="I459" i="33" s="1"/>
  <c r="T459" i="33" s="1"/>
  <c r="N494" i="28"/>
  <c r="H506" i="33"/>
  <c r="N506" i="28"/>
  <c r="M506" i="28"/>
  <c r="N71" i="28"/>
  <c r="J77" i="28"/>
  <c r="L77" i="33" s="1"/>
  <c r="J85" i="28"/>
  <c r="L85" i="33" s="1"/>
  <c r="J87" i="28"/>
  <c r="L87" i="33" s="1"/>
  <c r="J97" i="28"/>
  <c r="L97" i="33" s="1"/>
  <c r="N99" i="28"/>
  <c r="I103" i="28"/>
  <c r="J108" i="28"/>
  <c r="L108" i="33" s="1"/>
  <c r="I128" i="28"/>
  <c r="I128" i="33" s="1"/>
  <c r="T128" i="33" s="1"/>
  <c r="J136" i="28"/>
  <c r="L136" i="33" s="1"/>
  <c r="N150" i="28"/>
  <c r="J162" i="28"/>
  <c r="L162" i="33" s="1"/>
  <c r="I179" i="28"/>
  <c r="I179" i="33" s="1"/>
  <c r="T179" i="33" s="1"/>
  <c r="J182" i="28"/>
  <c r="L182" i="33" s="1"/>
  <c r="I182" i="28"/>
  <c r="M227" i="28"/>
  <c r="N232" i="28"/>
  <c r="I241" i="28"/>
  <c r="I241" i="33" s="1"/>
  <c r="T241" i="33" s="1"/>
  <c r="J253" i="28"/>
  <c r="L253" i="33" s="1"/>
  <c r="H259" i="33"/>
  <c r="M259" i="28"/>
  <c r="J259" i="28"/>
  <c r="L259" i="33" s="1"/>
  <c r="M263" i="28"/>
  <c r="J290" i="28"/>
  <c r="L290" i="33" s="1"/>
  <c r="I296" i="28"/>
  <c r="I296" i="33" s="1"/>
  <c r="T296" i="33" s="1"/>
  <c r="J319" i="28"/>
  <c r="L319" i="33" s="1"/>
  <c r="N349" i="28"/>
  <c r="N365" i="28"/>
  <c r="I404" i="28"/>
  <c r="P404" i="28" s="1"/>
  <c r="P404" i="33" s="1"/>
  <c r="I410" i="28"/>
  <c r="I416" i="28"/>
  <c r="M421" i="28"/>
  <c r="I425" i="28"/>
  <c r="J439" i="28"/>
  <c r="L439" i="33" s="1"/>
  <c r="H449" i="33"/>
  <c r="N449" i="28"/>
  <c r="J449" i="28"/>
  <c r="L449" i="33" s="1"/>
  <c r="H464" i="33"/>
  <c r="M464" i="28"/>
  <c r="J464" i="28"/>
  <c r="L464" i="33" s="1"/>
  <c r="H470" i="33"/>
  <c r="M470" i="28"/>
  <c r="J470" i="28"/>
  <c r="L470" i="33" s="1"/>
  <c r="H495" i="33"/>
  <c r="N495" i="28"/>
  <c r="M495" i="28"/>
  <c r="I506" i="28"/>
  <c r="I506" i="33" s="1"/>
  <c r="T506" i="33" s="1"/>
  <c r="H473" i="33"/>
  <c r="N473" i="28"/>
  <c r="N20" i="28"/>
  <c r="J289" i="28"/>
  <c r="L289" i="33" s="1"/>
  <c r="I473" i="28"/>
  <c r="J99" i="28"/>
  <c r="L99" i="33" s="1"/>
  <c r="N211" i="28"/>
  <c r="M85" i="28"/>
  <c r="M87" i="28"/>
  <c r="M108" i="28"/>
  <c r="H133" i="33"/>
  <c r="N133" i="28"/>
  <c r="N146" i="28"/>
  <c r="I146" i="28"/>
  <c r="I146" i="33" s="1"/>
  <c r="T146" i="33" s="1"/>
  <c r="H175" i="33"/>
  <c r="M175" i="28"/>
  <c r="I175" i="28"/>
  <c r="H199" i="33"/>
  <c r="J199" i="28"/>
  <c r="L199" i="33" s="1"/>
  <c r="I199" i="28"/>
  <c r="I199" i="33" s="1"/>
  <c r="T199" i="33" s="1"/>
  <c r="N227" i="28"/>
  <c r="H236" i="33"/>
  <c r="M236" i="28"/>
  <c r="J236" i="28"/>
  <c r="L236" i="33" s="1"/>
  <c r="I236" i="28"/>
  <c r="I236" i="33" s="1"/>
  <c r="T236" i="33" s="1"/>
  <c r="N290" i="28"/>
  <c r="J296" i="28"/>
  <c r="L296" i="33" s="1"/>
  <c r="M346" i="28"/>
  <c r="J346" i="28"/>
  <c r="L346" i="33" s="1"/>
  <c r="I346" i="28"/>
  <c r="N404" i="28"/>
  <c r="J416" i="28"/>
  <c r="L416" i="33" s="1"/>
  <c r="J425" i="28"/>
  <c r="L425" i="33" s="1"/>
  <c r="H434" i="33"/>
  <c r="M434" i="28"/>
  <c r="J434" i="28"/>
  <c r="L434" i="33" s="1"/>
  <c r="I434" i="28"/>
  <c r="I434" i="33" s="1"/>
  <c r="T434" i="33" s="1"/>
  <c r="H440" i="33"/>
  <c r="N440" i="28"/>
  <c r="M440" i="28"/>
  <c r="J506" i="28"/>
  <c r="L506" i="33" s="1"/>
  <c r="I89" i="28"/>
  <c r="I89" i="33" s="1"/>
  <c r="T89" i="33" s="1"/>
  <c r="J135" i="28"/>
  <c r="L135" i="33" s="1"/>
  <c r="I157" i="28"/>
  <c r="I157" i="33" s="1"/>
  <c r="T157" i="33" s="1"/>
  <c r="H187" i="33"/>
  <c r="N187" i="28"/>
  <c r="M187" i="28"/>
  <c r="P492" i="28"/>
  <c r="P492" i="33" s="1"/>
  <c r="I99" i="28"/>
  <c r="I99" i="33" s="1"/>
  <c r="T99" i="33" s="1"/>
  <c r="H488" i="33"/>
  <c r="N488" i="28"/>
  <c r="I488" i="28"/>
  <c r="I488" i="33" s="1"/>
  <c r="T488" i="33" s="1"/>
  <c r="H169" i="33"/>
  <c r="N169" i="28"/>
  <c r="M169" i="28"/>
  <c r="I226" i="28"/>
  <c r="I226" i="33" s="1"/>
  <c r="T226" i="33" s="1"/>
  <c r="M285" i="28"/>
  <c r="M71" i="28"/>
  <c r="M77" i="28"/>
  <c r="M97" i="28"/>
  <c r="J103" i="28"/>
  <c r="L103" i="33" s="1"/>
  <c r="J128" i="28"/>
  <c r="L128" i="33" s="1"/>
  <c r="J241" i="28"/>
  <c r="L241" i="33" s="1"/>
  <c r="M319" i="28"/>
  <c r="I75" i="28"/>
  <c r="I75" i="33" s="1"/>
  <c r="T75" i="33" s="1"/>
  <c r="N77" i="28"/>
  <c r="N85" i="28"/>
  <c r="N97" i="28"/>
  <c r="M103" i="28"/>
  <c r="N108" i="28"/>
  <c r="J126" i="28"/>
  <c r="L126" i="33" s="1"/>
  <c r="M128" i="28"/>
  <c r="I133" i="28"/>
  <c r="I133" i="33" s="1"/>
  <c r="T133" i="33" s="1"/>
  <c r="M137" i="28"/>
  <c r="J146" i="28"/>
  <c r="L146" i="33" s="1"/>
  <c r="H151" i="33"/>
  <c r="I151" i="28"/>
  <c r="H163" i="33"/>
  <c r="N163" i="28"/>
  <c r="J175" i="28"/>
  <c r="L175" i="33" s="1"/>
  <c r="N179" i="28"/>
  <c r="I194" i="28"/>
  <c r="I194" i="33" s="1"/>
  <c r="T194" i="33" s="1"/>
  <c r="M199" i="28"/>
  <c r="H223" i="33"/>
  <c r="M223" i="28"/>
  <c r="I223" i="28"/>
  <c r="P223" i="28" s="1"/>
  <c r="P223" i="33" s="1"/>
  <c r="N236" i="28"/>
  <c r="J254" i="28"/>
  <c r="L254" i="33" s="1"/>
  <c r="H265" i="33"/>
  <c r="N265" i="28"/>
  <c r="H283" i="33"/>
  <c r="N283" i="28"/>
  <c r="M283" i="28"/>
  <c r="H301" i="33"/>
  <c r="M301" i="28"/>
  <c r="J301" i="28"/>
  <c r="L301" i="33" s="1"/>
  <c r="I301" i="28"/>
  <c r="I301" i="33" s="1"/>
  <c r="T301" i="33" s="1"/>
  <c r="H320" i="33"/>
  <c r="N320" i="28"/>
  <c r="M320" i="28"/>
  <c r="N355" i="28"/>
  <c r="N361" i="28"/>
  <c r="N434" i="28"/>
  <c r="I440" i="28"/>
  <c r="P440" i="28" s="1"/>
  <c r="P440" i="33" s="1"/>
  <c r="H446" i="33"/>
  <c r="M446" i="28"/>
  <c r="J446" i="28"/>
  <c r="L446" i="33" s="1"/>
  <c r="H496" i="33"/>
  <c r="M496" i="28"/>
  <c r="J178" i="28"/>
  <c r="L178" i="33" s="1"/>
  <c r="N308" i="28"/>
  <c r="M149" i="28"/>
  <c r="H235" i="33"/>
  <c r="M235" i="28"/>
  <c r="J235" i="28"/>
  <c r="L235" i="33" s="1"/>
  <c r="I285" i="28"/>
  <c r="I285" i="33" s="1"/>
  <c r="T285" i="33" s="1"/>
  <c r="M179" i="28"/>
  <c r="J75" i="28"/>
  <c r="L75" i="33" s="1"/>
  <c r="N90" i="28"/>
  <c r="I100" i="28"/>
  <c r="I100" i="33" s="1"/>
  <c r="T100" i="33" s="1"/>
  <c r="M126" i="28"/>
  <c r="J133" i="28"/>
  <c r="L133" i="33" s="1"/>
  <c r="I137" i="28"/>
  <c r="I137" i="33" s="1"/>
  <c r="T137" i="33" s="1"/>
  <c r="H143" i="33"/>
  <c r="I143" i="28"/>
  <c r="I143" i="33" s="1"/>
  <c r="T143" i="33" s="1"/>
  <c r="J151" i="28"/>
  <c r="L151" i="33" s="1"/>
  <c r="H155" i="33"/>
  <c r="M155" i="28"/>
  <c r="I163" i="28"/>
  <c r="P163" i="28" s="1"/>
  <c r="P163" i="33" s="1"/>
  <c r="M171" i="28"/>
  <c r="I171" i="28"/>
  <c r="I171" i="33" s="1"/>
  <c r="T171" i="33" s="1"/>
  <c r="N175" i="28"/>
  <c r="N199" i="28"/>
  <c r="I209" i="28"/>
  <c r="I209" i="33" s="1"/>
  <c r="T209" i="33" s="1"/>
  <c r="I213" i="33"/>
  <c r="T213" i="33" s="1"/>
  <c r="P213" i="28"/>
  <c r="P213" i="33" s="1"/>
  <c r="J223" i="28"/>
  <c r="L223" i="33" s="1"/>
  <c r="H237" i="33"/>
  <c r="H242" i="33"/>
  <c r="N242" i="28"/>
  <c r="N254" i="28"/>
  <c r="I265" i="28"/>
  <c r="I265" i="33" s="1"/>
  <c r="T265" i="33" s="1"/>
  <c r="H271" i="33"/>
  <c r="J271" i="28"/>
  <c r="L271" i="33" s="1"/>
  <c r="I271" i="28"/>
  <c r="I271" i="33" s="1"/>
  <c r="T271" i="33" s="1"/>
  <c r="H275" i="33"/>
  <c r="N275" i="28"/>
  <c r="M275" i="28"/>
  <c r="I275" i="28"/>
  <c r="I283" i="28"/>
  <c r="I283" i="33" s="1"/>
  <c r="T283" i="33" s="1"/>
  <c r="N301" i="28"/>
  <c r="H307" i="33"/>
  <c r="M307" i="28"/>
  <c r="J307" i="28"/>
  <c r="L307" i="33" s="1"/>
  <c r="I320" i="28"/>
  <c r="I320" i="33" s="1"/>
  <c r="T320" i="33" s="1"/>
  <c r="H330" i="33"/>
  <c r="N399" i="28"/>
  <c r="M399" i="28"/>
  <c r="N405" i="28"/>
  <c r="M405" i="28"/>
  <c r="J430" i="28"/>
  <c r="L430" i="33" s="1"/>
  <c r="J440" i="28"/>
  <c r="L440" i="33" s="1"/>
  <c r="I446" i="28"/>
  <c r="I446" i="33" s="1"/>
  <c r="T446" i="33" s="1"/>
  <c r="H476" i="33"/>
  <c r="J476" i="28"/>
  <c r="L476" i="33" s="1"/>
  <c r="I476" i="28"/>
  <c r="I476" i="33" s="1"/>
  <c r="T476" i="33" s="1"/>
  <c r="I496" i="28"/>
  <c r="H501" i="33"/>
  <c r="N501" i="28"/>
  <c r="M501" i="28"/>
  <c r="I76" i="28"/>
  <c r="I76" i="33" s="1"/>
  <c r="T76" i="33" s="1"/>
  <c r="J106" i="28"/>
  <c r="L106" i="33" s="1"/>
  <c r="I149" i="28"/>
  <c r="I149" i="33" s="1"/>
  <c r="T149" i="33" s="1"/>
  <c r="H295" i="33"/>
  <c r="N295" i="28"/>
  <c r="M295" i="28"/>
  <c r="I420" i="28"/>
  <c r="I420" i="33" s="1"/>
  <c r="T420" i="33" s="1"/>
  <c r="J89" i="28"/>
  <c r="L89" i="33" s="1"/>
  <c r="I187" i="28"/>
  <c r="I187" i="33" s="1"/>
  <c r="T187" i="33" s="1"/>
  <c r="M420" i="28"/>
  <c r="H468" i="33"/>
  <c r="M468" i="28"/>
  <c r="N178" i="28"/>
  <c r="I202" i="28"/>
  <c r="I202" i="33" s="1"/>
  <c r="T202" i="33" s="1"/>
  <c r="J219" i="28"/>
  <c r="L219" i="33" s="1"/>
  <c r="I85" i="28"/>
  <c r="I97" i="28"/>
  <c r="I108" i="28"/>
  <c r="P152" i="28"/>
  <c r="P152" i="33" s="1"/>
  <c r="H241" i="33"/>
  <c r="N241" i="28"/>
  <c r="M241" i="28"/>
  <c r="I253" i="28"/>
  <c r="I253" i="33" s="1"/>
  <c r="T253" i="33" s="1"/>
  <c r="I263" i="28"/>
  <c r="I263" i="33" s="1"/>
  <c r="T263" i="33" s="1"/>
  <c r="H296" i="33"/>
  <c r="N296" i="28"/>
  <c r="H260" i="33"/>
  <c r="M260" i="28"/>
  <c r="J260" i="28"/>
  <c r="L260" i="33" s="1"/>
  <c r="I260" i="28"/>
  <c r="I260" i="33" s="1"/>
  <c r="T260" i="33" s="1"/>
  <c r="I297" i="33"/>
  <c r="T297" i="33" s="1"/>
  <c r="P297" i="28"/>
  <c r="P297" i="33" s="1"/>
  <c r="H362" i="33"/>
  <c r="J362" i="28"/>
  <c r="L362" i="33" s="1"/>
  <c r="I362" i="28"/>
  <c r="I362" i="33" s="1"/>
  <c r="T362" i="33" s="1"/>
  <c r="N385" i="28"/>
  <c r="H461" i="33"/>
  <c r="N461" i="28"/>
  <c r="J461" i="28"/>
  <c r="L461" i="33" s="1"/>
  <c r="H471" i="33"/>
  <c r="N471" i="28"/>
  <c r="M471" i="28"/>
  <c r="I471" i="28"/>
  <c r="H485" i="33"/>
  <c r="J485" i="28"/>
  <c r="L485" i="33" s="1"/>
  <c r="I485" i="28"/>
  <c r="H157" i="33"/>
  <c r="M157" i="28"/>
  <c r="M442" i="28"/>
  <c r="H504" i="33"/>
  <c r="I504" i="28"/>
  <c r="H211" i="33"/>
  <c r="M211" i="28"/>
  <c r="I211" i="28"/>
  <c r="I211" i="33" s="1"/>
  <c r="T211" i="33" s="1"/>
  <c r="H239" i="33"/>
  <c r="N239" i="28"/>
  <c r="M239" i="28"/>
  <c r="N348" i="28"/>
  <c r="M348" i="28"/>
  <c r="I348" i="28"/>
  <c r="H424" i="33"/>
  <c r="M424" i="28"/>
  <c r="J424" i="28"/>
  <c r="L424" i="33" s="1"/>
  <c r="N168" i="28"/>
  <c r="H299" i="33"/>
  <c r="N299" i="28"/>
  <c r="H318" i="33"/>
  <c r="N318" i="28"/>
  <c r="M318" i="28"/>
  <c r="J187" i="28"/>
  <c r="L187" i="33" s="1"/>
  <c r="J81" i="28"/>
  <c r="L81" i="33" s="1"/>
  <c r="M99" i="28"/>
  <c r="M255" i="28"/>
  <c r="J255" i="28"/>
  <c r="L255" i="33" s="1"/>
  <c r="I255" i="28"/>
  <c r="I255" i="33" s="1"/>
  <c r="T255" i="33" s="1"/>
  <c r="H347" i="33"/>
  <c r="M347" i="28"/>
  <c r="J347" i="28"/>
  <c r="L347" i="33" s="1"/>
  <c r="H465" i="33"/>
  <c r="N465" i="28"/>
  <c r="M465" i="28"/>
  <c r="J465" i="28"/>
  <c r="L465" i="33" s="1"/>
  <c r="N75" i="28"/>
  <c r="I79" i="28"/>
  <c r="I95" i="28"/>
  <c r="I95" i="33" s="1"/>
  <c r="T95" i="33" s="1"/>
  <c r="I105" i="28"/>
  <c r="I105" i="33" s="1"/>
  <c r="T105" i="33" s="1"/>
  <c r="I115" i="28"/>
  <c r="I115" i="33" s="1"/>
  <c r="T115" i="33" s="1"/>
  <c r="J148" i="28"/>
  <c r="L148" i="33" s="1"/>
  <c r="N151" i="28"/>
  <c r="M163" i="28"/>
  <c r="N176" i="28"/>
  <c r="M176" i="28"/>
  <c r="J176" i="28"/>
  <c r="L176" i="33" s="1"/>
  <c r="H191" i="33"/>
  <c r="N191" i="28"/>
  <c r="H205" i="33"/>
  <c r="N205" i="28"/>
  <c r="M205" i="28"/>
  <c r="N260" i="28"/>
  <c r="M265" i="28"/>
  <c r="I279" i="28"/>
  <c r="H302" i="33"/>
  <c r="N302" i="28"/>
  <c r="H325" i="33"/>
  <c r="N325" i="28"/>
  <c r="I347" i="28"/>
  <c r="I347" i="33" s="1"/>
  <c r="T347" i="33" s="1"/>
  <c r="M362" i="28"/>
  <c r="N379" i="28"/>
  <c r="N395" i="28"/>
  <c r="H436" i="33"/>
  <c r="J436" i="28"/>
  <c r="L436" i="33" s="1"/>
  <c r="I436" i="28"/>
  <c r="M441" i="28"/>
  <c r="H452" i="33"/>
  <c r="J452" i="28"/>
  <c r="L452" i="33" s="1"/>
  <c r="I452" i="28"/>
  <c r="I452" i="33" s="1"/>
  <c r="T452" i="33" s="1"/>
  <c r="I461" i="28"/>
  <c r="H472" i="33"/>
  <c r="I472" i="28"/>
  <c r="N476" i="28"/>
  <c r="N485" i="28"/>
  <c r="H497" i="33"/>
  <c r="I497" i="28"/>
  <c r="M502" i="28"/>
  <c r="H131" i="33"/>
  <c r="I131" i="28"/>
  <c r="I131" i="33" s="1"/>
  <c r="T131" i="33" s="1"/>
  <c r="H225" i="33"/>
  <c r="M225" i="28"/>
  <c r="I225" i="28"/>
  <c r="I225" i="33" s="1"/>
  <c r="T225" i="33" s="1"/>
  <c r="I289" i="28"/>
  <c r="I289" i="33" s="1"/>
  <c r="T289" i="33" s="1"/>
  <c r="M462" i="28"/>
  <c r="I462" i="28"/>
  <c r="J164" i="28"/>
  <c r="L164" i="33" s="1"/>
  <c r="H193" i="33"/>
  <c r="N193" i="28"/>
  <c r="J193" i="28"/>
  <c r="L193" i="33" s="1"/>
  <c r="J211" i="28"/>
  <c r="L211" i="33" s="1"/>
  <c r="M458" i="28"/>
  <c r="I193" i="28"/>
  <c r="I193" i="33" s="1"/>
  <c r="T193" i="33" s="1"/>
  <c r="H227" i="33"/>
  <c r="I227" i="28"/>
  <c r="H273" i="33"/>
  <c r="M273" i="28"/>
  <c r="M488" i="28"/>
  <c r="J79" i="28"/>
  <c r="L79" i="33" s="1"/>
  <c r="J105" i="28"/>
  <c r="L105" i="33" s="1"/>
  <c r="J115" i="28"/>
  <c r="L115" i="33" s="1"/>
  <c r="H127" i="33"/>
  <c r="M127" i="28"/>
  <c r="H201" i="33"/>
  <c r="I201" i="28"/>
  <c r="I201" i="33" s="1"/>
  <c r="T201" i="33" s="1"/>
  <c r="H229" i="33"/>
  <c r="M229" i="28"/>
  <c r="H261" i="33"/>
  <c r="J279" i="28"/>
  <c r="L279" i="33" s="1"/>
  <c r="H284" i="33"/>
  <c r="N284" i="28"/>
  <c r="M284" i="28"/>
  <c r="J284" i="28"/>
  <c r="L284" i="33" s="1"/>
  <c r="H294" i="33"/>
  <c r="N294" i="28"/>
  <c r="H342" i="33"/>
  <c r="N342" i="28"/>
  <c r="M342" i="28"/>
  <c r="I342" i="28"/>
  <c r="N347" i="28"/>
  <c r="N362" i="28"/>
  <c r="H368" i="33"/>
  <c r="M368" i="28"/>
  <c r="J368" i="28"/>
  <c r="L368" i="33" s="1"/>
  <c r="I368" i="28"/>
  <c r="H374" i="33"/>
  <c r="N374" i="28"/>
  <c r="M374" i="28"/>
  <c r="H380" i="33"/>
  <c r="N380" i="28"/>
  <c r="M380" i="28"/>
  <c r="N447" i="28"/>
  <c r="M447" i="28"/>
  <c r="I447" i="28"/>
  <c r="H467" i="33"/>
  <c r="N467" i="28"/>
  <c r="J467" i="28"/>
  <c r="L467" i="33" s="1"/>
  <c r="H492" i="33"/>
  <c r="M492" i="28"/>
  <c r="H503" i="33"/>
  <c r="J503" i="28"/>
  <c r="L503" i="33" s="1"/>
  <c r="I503" i="28"/>
  <c r="P503" i="28" s="1"/>
  <c r="P503" i="33" s="1"/>
  <c r="N217" i="28"/>
  <c r="N247" i="28"/>
  <c r="N389" i="28"/>
  <c r="J453" i="28"/>
  <c r="L453" i="33" s="1"/>
  <c r="J457" i="28"/>
  <c r="L457" i="33" s="1"/>
  <c r="I460" i="28"/>
  <c r="I460" i="33" s="1"/>
  <c r="T460" i="33" s="1"/>
  <c r="M477" i="28"/>
  <c r="I484" i="28"/>
  <c r="I500" i="28"/>
  <c r="I500" i="33" s="1"/>
  <c r="T500" i="33" s="1"/>
  <c r="J181" i="28"/>
  <c r="L181" i="33" s="1"/>
  <c r="M189" i="28"/>
  <c r="I251" i="28"/>
  <c r="J272" i="28"/>
  <c r="L272" i="33" s="1"/>
  <c r="J278" i="28"/>
  <c r="L278" i="33" s="1"/>
  <c r="N282" i="28"/>
  <c r="M306" i="28"/>
  <c r="M311" i="28"/>
  <c r="J314" i="28"/>
  <c r="L314" i="33" s="1"/>
  <c r="I335" i="28"/>
  <c r="I356" i="28"/>
  <c r="I356" i="33" s="1"/>
  <c r="T356" i="33" s="1"/>
  <c r="J398" i="28"/>
  <c r="L398" i="33" s="1"/>
  <c r="I422" i="28"/>
  <c r="J460" i="28"/>
  <c r="L460" i="33" s="1"/>
  <c r="N477" i="28"/>
  <c r="J484" i="28"/>
  <c r="L484" i="33" s="1"/>
  <c r="I491" i="28"/>
  <c r="P491" i="28" s="1"/>
  <c r="P491" i="33" s="1"/>
  <c r="J500" i="28"/>
  <c r="L500" i="33" s="1"/>
  <c r="J482" i="28"/>
  <c r="L482" i="33" s="1"/>
  <c r="N500" i="28"/>
  <c r="M448" i="28"/>
  <c r="I313" i="28"/>
  <c r="I313" i="33" s="1"/>
  <c r="T313" i="33" s="1"/>
  <c r="I333" i="28"/>
  <c r="I350" i="28"/>
  <c r="I350" i="33" s="1"/>
  <c r="T350" i="33" s="1"/>
  <c r="I392" i="28"/>
  <c r="I392" i="33" s="1"/>
  <c r="T392" i="33" s="1"/>
  <c r="I413" i="28"/>
  <c r="M24" i="28"/>
  <c r="J46" i="28"/>
  <c r="L46" i="33" s="1"/>
  <c r="I57" i="28"/>
  <c r="I57" i="33" s="1"/>
  <c r="J66" i="28"/>
  <c r="L66" i="33" s="1"/>
  <c r="M51" i="28"/>
  <c r="J50" i="28"/>
  <c r="L50" i="33" s="1"/>
  <c r="I60" i="28"/>
  <c r="I60" i="33" s="1"/>
  <c r="J64" i="28"/>
  <c r="L64" i="33" s="1"/>
  <c r="J60" i="28"/>
  <c r="L60" i="33" s="1"/>
  <c r="N64" i="28"/>
  <c r="N60" i="28"/>
  <c r="N65" i="28"/>
  <c r="I61" i="28"/>
  <c r="I61" i="33" s="1"/>
  <c r="J57" i="28"/>
  <c r="L57" i="33" s="1"/>
  <c r="N61" i="28"/>
  <c r="M66" i="28"/>
  <c r="J58" i="28"/>
  <c r="L58" i="33" s="1"/>
  <c r="M63" i="28"/>
  <c r="J63" i="28"/>
  <c r="L63" i="33" s="1"/>
  <c r="J52" i="28"/>
  <c r="L52" i="33" s="1"/>
  <c r="N66" i="28"/>
  <c r="I53" i="28"/>
  <c r="I53" i="33" s="1"/>
  <c r="M60" i="28"/>
  <c r="I62" i="28"/>
  <c r="I68" i="28"/>
  <c r="J62" i="28"/>
  <c r="L62" i="33" s="1"/>
  <c r="J68" i="28"/>
  <c r="L68" i="33" s="1"/>
  <c r="M62" i="28"/>
  <c r="I65" i="28"/>
  <c r="I65" i="33" s="1"/>
  <c r="M68" i="28"/>
  <c r="J65" i="28"/>
  <c r="L65" i="33" s="1"/>
  <c r="J53" i="28"/>
  <c r="L53" i="33" s="1"/>
  <c r="I51" i="28"/>
  <c r="I51" i="33" s="1"/>
  <c r="M53" i="28"/>
  <c r="J51" i="28"/>
  <c r="L51" i="33" s="1"/>
  <c r="N53" i="28"/>
  <c r="N51" i="28"/>
  <c r="I55" i="28"/>
  <c r="I55" i="33" s="1"/>
  <c r="J55" i="28"/>
  <c r="L55" i="33" s="1"/>
  <c r="I52" i="28"/>
  <c r="I52" i="33" s="1"/>
  <c r="M55" i="28"/>
  <c r="I49" i="28"/>
  <c r="J49" i="28"/>
  <c r="L49" i="33" s="1"/>
  <c r="M49" i="28"/>
  <c r="N49" i="28"/>
  <c r="M31" i="28"/>
  <c r="N38" i="28"/>
  <c r="M32" i="28"/>
  <c r="N40" i="28"/>
  <c r="I34" i="28"/>
  <c r="I34" i="33" s="1"/>
  <c r="T34" i="33" s="1"/>
  <c r="M44" i="28"/>
  <c r="N28" i="28"/>
  <c r="I44" i="28"/>
  <c r="I44" i="33" s="1"/>
  <c r="N47" i="28"/>
  <c r="J34" i="28"/>
  <c r="L34" i="33" s="1"/>
  <c r="J37" i="28"/>
  <c r="L37" i="33" s="1"/>
  <c r="J31" i="28"/>
  <c r="L31" i="33" s="1"/>
  <c r="M37" i="28"/>
  <c r="J40" i="28"/>
  <c r="L40" i="33" s="1"/>
  <c r="J44" i="28"/>
  <c r="L44" i="33" s="1"/>
  <c r="I35" i="28"/>
  <c r="N44" i="28"/>
  <c r="I32" i="28"/>
  <c r="I32" i="33" s="1"/>
  <c r="M35" i="28"/>
  <c r="I38" i="28"/>
  <c r="I38" i="33" s="1"/>
  <c r="J35" i="28"/>
  <c r="L35" i="33" s="1"/>
  <c r="J28" i="28"/>
  <c r="L28" i="33" s="1"/>
  <c r="J32" i="28"/>
  <c r="L32" i="33" s="1"/>
  <c r="N35" i="28"/>
  <c r="J38" i="28"/>
  <c r="L38" i="33" s="1"/>
  <c r="I46" i="28"/>
  <c r="I46" i="33" s="1"/>
  <c r="N32" i="28"/>
  <c r="J43" i="28"/>
  <c r="L43" i="33" s="1"/>
  <c r="M43" i="28"/>
  <c r="J39" i="28"/>
  <c r="L39" i="33" s="1"/>
  <c r="I47" i="28"/>
  <c r="I47" i="33" s="1"/>
  <c r="M39" i="28"/>
  <c r="J27" i="28"/>
  <c r="L27" i="33" s="1"/>
  <c r="I22" i="28"/>
  <c r="I22" i="33" s="1"/>
  <c r="J22" i="28"/>
  <c r="L22" i="33" s="1"/>
  <c r="I25" i="28"/>
  <c r="I25" i="33" s="1"/>
  <c r="M27" i="28"/>
  <c r="J25" i="28"/>
  <c r="L25" i="33" s="1"/>
  <c r="M25" i="28"/>
  <c r="I23" i="28"/>
  <c r="N25" i="28"/>
  <c r="J23" i="28"/>
  <c r="L23" i="33" s="1"/>
  <c r="M23" i="28"/>
  <c r="N23" i="28"/>
  <c r="I26" i="28"/>
  <c r="I26" i="33" s="1"/>
  <c r="J26" i="28"/>
  <c r="L26" i="33" s="1"/>
  <c r="J16" i="28"/>
  <c r="L16" i="33" s="1"/>
  <c r="J19" i="28"/>
  <c r="L19" i="33" s="1"/>
  <c r="I20" i="28"/>
  <c r="I20" i="33" s="1"/>
  <c r="J20" i="28"/>
  <c r="L20" i="33" s="1"/>
  <c r="M20" i="28"/>
  <c r="J10" i="28"/>
  <c r="L10" i="33" s="1"/>
  <c r="I9" i="28"/>
  <c r="W411" i="31"/>
  <c r="W456" i="31"/>
  <c r="W504" i="31"/>
  <c r="I305" i="33"/>
  <c r="T305" i="33" s="1"/>
  <c r="P305" i="28"/>
  <c r="P305" i="33" s="1"/>
  <c r="I185" i="33"/>
  <c r="T185" i="33" s="1"/>
  <c r="P185" i="28"/>
  <c r="P185" i="33" s="1"/>
  <c r="N18" i="28"/>
  <c r="I72" i="28"/>
  <c r="H119" i="33"/>
  <c r="J119" i="28"/>
  <c r="L119" i="33" s="1"/>
  <c r="H170" i="33"/>
  <c r="M170" i="28"/>
  <c r="H183" i="33"/>
  <c r="N183" i="28"/>
  <c r="I207" i="28"/>
  <c r="H269" i="33"/>
  <c r="N269" i="28"/>
  <c r="M269" i="28"/>
  <c r="J269" i="28"/>
  <c r="L269" i="33" s="1"/>
  <c r="H274" i="33"/>
  <c r="N274" i="28"/>
  <c r="M274" i="28"/>
  <c r="H370" i="33"/>
  <c r="N370" i="28"/>
  <c r="M370" i="28"/>
  <c r="J370" i="28"/>
  <c r="L370" i="33" s="1"/>
  <c r="I370" i="28"/>
  <c r="H388" i="33"/>
  <c r="N388" i="28"/>
  <c r="M388" i="28"/>
  <c r="J388" i="28"/>
  <c r="L388" i="33" s="1"/>
  <c r="I388" i="28"/>
  <c r="H406" i="33"/>
  <c r="N406" i="28"/>
  <c r="M406" i="28"/>
  <c r="J406" i="28"/>
  <c r="L406" i="33" s="1"/>
  <c r="I406" i="28"/>
  <c r="I438" i="28"/>
  <c r="H59" i="33"/>
  <c r="J59" i="28"/>
  <c r="L59" i="33" s="1"/>
  <c r="H107" i="33"/>
  <c r="J107" i="28"/>
  <c r="L107" i="33" s="1"/>
  <c r="H172" i="33"/>
  <c r="M172" i="28"/>
  <c r="I172" i="28"/>
  <c r="H185" i="33"/>
  <c r="J185" i="28"/>
  <c r="L185" i="33" s="1"/>
  <c r="H305" i="33"/>
  <c r="N305" i="28"/>
  <c r="M305" i="28"/>
  <c r="J305" i="28"/>
  <c r="L305" i="33" s="1"/>
  <c r="H322" i="33"/>
  <c r="N322" i="28"/>
  <c r="M322" i="28"/>
  <c r="I48" i="28"/>
  <c r="I59" i="28"/>
  <c r="I83" i="28"/>
  <c r="I96" i="28"/>
  <c r="I107" i="28"/>
  <c r="H111" i="33"/>
  <c r="N111" i="28"/>
  <c r="H113" i="33"/>
  <c r="J113" i="28"/>
  <c r="L113" i="33" s="1"/>
  <c r="H117" i="33"/>
  <c r="N117" i="28"/>
  <c r="H123" i="33"/>
  <c r="N123" i="28"/>
  <c r="H125" i="33"/>
  <c r="J125" i="28"/>
  <c r="L125" i="33" s="1"/>
  <c r="I129" i="28"/>
  <c r="H138" i="33"/>
  <c r="I138" i="28"/>
  <c r="H140" i="33"/>
  <c r="I142" i="28"/>
  <c r="J144" i="28"/>
  <c r="L144" i="33" s="1"/>
  <c r="J172" i="28"/>
  <c r="L172" i="33" s="1"/>
  <c r="J198" i="28"/>
  <c r="L198" i="33" s="1"/>
  <c r="I200" i="28"/>
  <c r="H214" i="33"/>
  <c r="M214" i="28"/>
  <c r="J216" i="28"/>
  <c r="L216" i="33" s="1"/>
  <c r="I221" i="28"/>
  <c r="J230" i="28"/>
  <c r="L230" i="33" s="1"/>
  <c r="H245" i="33"/>
  <c r="N245" i="28"/>
  <c r="M245" i="28"/>
  <c r="J245" i="28"/>
  <c r="L245" i="33" s="1"/>
  <c r="H250" i="33"/>
  <c r="N250" i="28"/>
  <c r="M250" i="28"/>
  <c r="H317" i="33"/>
  <c r="N317" i="28"/>
  <c r="M317" i="28"/>
  <c r="J317" i="28"/>
  <c r="L317" i="33" s="1"/>
  <c r="I322" i="28"/>
  <c r="H334" i="33"/>
  <c r="N334" i="28"/>
  <c r="M334" i="28"/>
  <c r="I13" i="33"/>
  <c r="H13" i="33"/>
  <c r="M22" i="28"/>
  <c r="I24" i="28"/>
  <c r="N27" i="28"/>
  <c r="J29" i="28"/>
  <c r="L29" i="33" s="1"/>
  <c r="M34" i="28"/>
  <c r="I36" i="28"/>
  <c r="N39" i="28"/>
  <c r="J41" i="28"/>
  <c r="L41" i="33" s="1"/>
  <c r="M46" i="28"/>
  <c r="J48" i="28"/>
  <c r="L48" i="33" s="1"/>
  <c r="H50" i="33"/>
  <c r="N55" i="28"/>
  <c r="M57" i="28"/>
  <c r="M59" i="28"/>
  <c r="N68" i="28"/>
  <c r="M70" i="28"/>
  <c r="J72" i="28"/>
  <c r="L72" i="33" s="1"/>
  <c r="H74" i="33"/>
  <c r="N79" i="28"/>
  <c r="M81" i="28"/>
  <c r="M83" i="28"/>
  <c r="N92" i="28"/>
  <c r="M94" i="28"/>
  <c r="J96" i="28"/>
  <c r="L96" i="33" s="1"/>
  <c r="H98" i="33"/>
  <c r="N103" i="28"/>
  <c r="M105" i="28"/>
  <c r="M107" i="28"/>
  <c r="I111" i="28"/>
  <c r="I113" i="28"/>
  <c r="I117" i="28"/>
  <c r="I119" i="28"/>
  <c r="P121" i="28"/>
  <c r="P121" i="33" s="1"/>
  <c r="I123" i="28"/>
  <c r="I125" i="28"/>
  <c r="M129" i="28"/>
  <c r="J138" i="28"/>
  <c r="L138" i="33" s="1"/>
  <c r="I140" i="28"/>
  <c r="M144" i="28"/>
  <c r="H153" i="33"/>
  <c r="N153" i="28"/>
  <c r="J153" i="28"/>
  <c r="L153" i="33" s="1"/>
  <c r="M159" i="28"/>
  <c r="H166" i="33"/>
  <c r="M166" i="28"/>
  <c r="H168" i="33"/>
  <c r="I168" i="28"/>
  <c r="I170" i="28"/>
  <c r="N172" i="28"/>
  <c r="I183" i="28"/>
  <c r="M185" i="28"/>
  <c r="H196" i="33"/>
  <c r="M196" i="28"/>
  <c r="I196" i="28"/>
  <c r="J200" i="28"/>
  <c r="L200" i="33" s="1"/>
  <c r="J207" i="28"/>
  <c r="L207" i="33" s="1"/>
  <c r="H210" i="33"/>
  <c r="I210" i="28"/>
  <c r="H212" i="33"/>
  <c r="I214" i="28"/>
  <c r="H219" i="33"/>
  <c r="N219" i="28"/>
  <c r="M221" i="28"/>
  <c r="H228" i="33"/>
  <c r="M228" i="28"/>
  <c r="I228" i="28"/>
  <c r="H233" i="33"/>
  <c r="N233" i="28"/>
  <c r="J233" i="28"/>
  <c r="L233" i="33" s="1"/>
  <c r="I245" i="28"/>
  <c r="I250" i="28"/>
  <c r="I269" i="28"/>
  <c r="I274" i="28"/>
  <c r="I317" i="28"/>
  <c r="J322" i="28"/>
  <c r="L322" i="33" s="1"/>
  <c r="H329" i="33"/>
  <c r="N329" i="28"/>
  <c r="M329" i="28"/>
  <c r="J329" i="28"/>
  <c r="L329" i="33" s="1"/>
  <c r="I334" i="28"/>
  <c r="H360" i="33"/>
  <c r="J360" i="28"/>
  <c r="L360" i="33" s="1"/>
  <c r="N360" i="28"/>
  <c r="M360" i="28"/>
  <c r="I360" i="28"/>
  <c r="H378" i="33"/>
  <c r="J378" i="28"/>
  <c r="L378" i="33" s="1"/>
  <c r="N378" i="28"/>
  <c r="M378" i="28"/>
  <c r="I378" i="28"/>
  <c r="H396" i="33"/>
  <c r="J396" i="28"/>
  <c r="L396" i="33" s="1"/>
  <c r="N396" i="28"/>
  <c r="M396" i="28"/>
  <c r="I396" i="28"/>
  <c r="H432" i="33"/>
  <c r="N432" i="28"/>
  <c r="J432" i="28"/>
  <c r="L432" i="33" s="1"/>
  <c r="M432" i="28"/>
  <c r="I432" i="28"/>
  <c r="M438" i="28"/>
  <c r="H142" i="33"/>
  <c r="M142" i="28"/>
  <c r="H198" i="33"/>
  <c r="I198" i="28"/>
  <c r="H216" i="33"/>
  <c r="M216" i="28"/>
  <c r="I216" i="28"/>
  <c r="H230" i="33"/>
  <c r="M230" i="28"/>
  <c r="I230" i="28"/>
  <c r="I293" i="33"/>
  <c r="T293" i="33" s="1"/>
  <c r="P293" i="28"/>
  <c r="P293" i="33" s="1"/>
  <c r="I310" i="33"/>
  <c r="T310" i="33" s="1"/>
  <c r="P310" i="28"/>
  <c r="P310" i="33" s="1"/>
  <c r="I29" i="28"/>
  <c r="I41" i="28"/>
  <c r="M13" i="28"/>
  <c r="N22" i="28"/>
  <c r="J24" i="28"/>
  <c r="L24" i="33" s="1"/>
  <c r="M29" i="28"/>
  <c r="I31" i="28"/>
  <c r="N34" i="28"/>
  <c r="J36" i="28"/>
  <c r="L36" i="33" s="1"/>
  <c r="M41" i="28"/>
  <c r="I43" i="28"/>
  <c r="N46" i="28"/>
  <c r="M48" i="28"/>
  <c r="I50" i="28"/>
  <c r="H52" i="33"/>
  <c r="M52" i="28"/>
  <c r="N59" i="28"/>
  <c r="I63" i="28"/>
  <c r="N70" i="28"/>
  <c r="M72" i="28"/>
  <c r="I74" i="28"/>
  <c r="H76" i="33"/>
  <c r="M76" i="28"/>
  <c r="N83" i="28"/>
  <c r="I87" i="28"/>
  <c r="N94" i="28"/>
  <c r="M96" i="28"/>
  <c r="I98" i="28"/>
  <c r="H100" i="33"/>
  <c r="M100" i="28"/>
  <c r="N107" i="28"/>
  <c r="J111" i="28"/>
  <c r="L111" i="33" s="1"/>
  <c r="M113" i="28"/>
  <c r="J117" i="28"/>
  <c r="L117" i="33" s="1"/>
  <c r="M119" i="28"/>
  <c r="J123" i="28"/>
  <c r="L123" i="33" s="1"/>
  <c r="M125" i="28"/>
  <c r="H136" i="33"/>
  <c r="M136" i="28"/>
  <c r="I136" i="28"/>
  <c r="M138" i="28"/>
  <c r="J140" i="28"/>
  <c r="L140" i="33" s="1"/>
  <c r="N142" i="28"/>
  <c r="P146" i="28"/>
  <c r="P146" i="33" s="1"/>
  <c r="H149" i="33"/>
  <c r="J149" i="28"/>
  <c r="L149" i="33" s="1"/>
  <c r="I151" i="33"/>
  <c r="T151" i="33" s="1"/>
  <c r="P151" i="28"/>
  <c r="P151" i="33" s="1"/>
  <c r="I153" i="28"/>
  <c r="H162" i="33"/>
  <c r="I162" i="28"/>
  <c r="H164" i="33"/>
  <c r="I166" i="28"/>
  <c r="J168" i="28"/>
  <c r="L168" i="33" s="1"/>
  <c r="J170" i="28"/>
  <c r="L170" i="33" s="1"/>
  <c r="P176" i="28"/>
  <c r="P176" i="33" s="1"/>
  <c r="J183" i="28"/>
  <c r="L183" i="33" s="1"/>
  <c r="N185" i="28"/>
  <c r="H194" i="33"/>
  <c r="M194" i="28"/>
  <c r="J196" i="28"/>
  <c r="L196" i="33" s="1"/>
  <c r="N198" i="28"/>
  <c r="M200" i="28"/>
  <c r="M207" i="28"/>
  <c r="J210" i="28"/>
  <c r="L210" i="33" s="1"/>
  <c r="I212" i="28"/>
  <c r="J214" i="28"/>
  <c r="L214" i="33" s="1"/>
  <c r="I219" i="28"/>
  <c r="H226" i="33"/>
  <c r="M226" i="28"/>
  <c r="J228" i="28"/>
  <c r="L228" i="33" s="1"/>
  <c r="I233" i="28"/>
  <c r="P239" i="28"/>
  <c r="P239" i="33" s="1"/>
  <c r="J250" i="28"/>
  <c r="L250" i="33" s="1"/>
  <c r="H256" i="33"/>
  <c r="N256" i="28"/>
  <c r="M256" i="28"/>
  <c r="I256" i="28"/>
  <c r="J274" i="28"/>
  <c r="L274" i="33" s="1"/>
  <c r="H280" i="33"/>
  <c r="N280" i="28"/>
  <c r="M280" i="28"/>
  <c r="I280" i="28"/>
  <c r="I329" i="28"/>
  <c r="J334" i="28"/>
  <c r="L334" i="33" s="1"/>
  <c r="H341" i="33"/>
  <c r="M341" i="28"/>
  <c r="N341" i="28"/>
  <c r="J341" i="28"/>
  <c r="L341" i="33" s="1"/>
  <c r="H429" i="33"/>
  <c r="I429" i="28"/>
  <c r="N429" i="28"/>
  <c r="I436" i="33"/>
  <c r="T436" i="33" s="1"/>
  <c r="P436" i="28"/>
  <c r="P436" i="33" s="1"/>
  <c r="H457" i="33"/>
  <c r="N457" i="28"/>
  <c r="I457" i="28"/>
  <c r="H462" i="33"/>
  <c r="J462" i="28"/>
  <c r="L462" i="33" s="1"/>
  <c r="N462" i="28"/>
  <c r="P255" i="28"/>
  <c r="P255" i="33" s="1"/>
  <c r="N72" i="28"/>
  <c r="H78" i="33"/>
  <c r="I78" i="28"/>
  <c r="P81" i="28"/>
  <c r="P81" i="33" s="1"/>
  <c r="N96" i="28"/>
  <c r="H102" i="33"/>
  <c r="I102" i="28"/>
  <c r="M111" i="28"/>
  <c r="N113" i="28"/>
  <c r="M117" i="28"/>
  <c r="N119" i="28"/>
  <c r="M123" i="28"/>
  <c r="N125" i="28"/>
  <c r="H134" i="33"/>
  <c r="M134" i="28"/>
  <c r="N138" i="28"/>
  <c r="M140" i="28"/>
  <c r="H147" i="33"/>
  <c r="N147" i="28"/>
  <c r="N170" i="28"/>
  <c r="H177" i="33"/>
  <c r="N177" i="28"/>
  <c r="J177" i="28"/>
  <c r="L177" i="33" s="1"/>
  <c r="M183" i="28"/>
  <c r="H190" i="33"/>
  <c r="M190" i="28"/>
  <c r="H192" i="33"/>
  <c r="I192" i="28"/>
  <c r="N214" i="28"/>
  <c r="H222" i="33"/>
  <c r="I222" i="28"/>
  <c r="H224" i="33"/>
  <c r="H231" i="33"/>
  <c r="N231" i="28"/>
  <c r="P237" i="28"/>
  <c r="P237" i="33" s="1"/>
  <c r="H240" i="33"/>
  <c r="M240" i="28"/>
  <c r="I240" i="28"/>
  <c r="H246" i="33"/>
  <c r="J246" i="28"/>
  <c r="L246" i="33" s="1"/>
  <c r="I246" i="28"/>
  <c r="H270" i="33"/>
  <c r="J270" i="28"/>
  <c r="L270" i="33" s="1"/>
  <c r="I270" i="28"/>
  <c r="H291" i="33"/>
  <c r="N291" i="28"/>
  <c r="I332" i="33"/>
  <c r="T332" i="33" s="1"/>
  <c r="P332" i="28"/>
  <c r="P332" i="33" s="1"/>
  <c r="I341" i="33"/>
  <c r="T341" i="33" s="1"/>
  <c r="P341" i="28"/>
  <c r="P341" i="33" s="1"/>
  <c r="H345" i="33"/>
  <c r="N345" i="28"/>
  <c r="M345" i="28"/>
  <c r="J345" i="28"/>
  <c r="L345" i="33" s="1"/>
  <c r="I345" i="28"/>
  <c r="H414" i="33"/>
  <c r="J414" i="28"/>
  <c r="L414" i="33" s="1"/>
  <c r="N414" i="28"/>
  <c r="M414" i="28"/>
  <c r="H418" i="33"/>
  <c r="N418" i="28"/>
  <c r="I418" i="28"/>
  <c r="I462" i="33"/>
  <c r="T462" i="33" s="1"/>
  <c r="P462" i="28"/>
  <c r="P462" i="33" s="1"/>
  <c r="H200" i="33"/>
  <c r="N29" i="28"/>
  <c r="M36" i="28"/>
  <c r="N15" i="28"/>
  <c r="H15" i="33"/>
  <c r="I21" i="28"/>
  <c r="N24" i="28"/>
  <c r="I33" i="28"/>
  <c r="P34" i="28"/>
  <c r="P34" i="33" s="1"/>
  <c r="N36" i="28"/>
  <c r="I45" i="28"/>
  <c r="J54" i="28"/>
  <c r="L54" i="33" s="1"/>
  <c r="I56" i="28"/>
  <c r="I67" i="28"/>
  <c r="H69" i="33"/>
  <c r="N69" i="28"/>
  <c r="P70" i="28"/>
  <c r="P70" i="33" s="1"/>
  <c r="J78" i="28"/>
  <c r="L78" i="33" s="1"/>
  <c r="I80" i="28"/>
  <c r="I91" i="28"/>
  <c r="H93" i="33"/>
  <c r="N93" i="28"/>
  <c r="P94" i="28"/>
  <c r="P94" i="33" s="1"/>
  <c r="J102" i="28"/>
  <c r="L102" i="33" s="1"/>
  <c r="I104" i="28"/>
  <c r="H130" i="33"/>
  <c r="M130" i="28"/>
  <c r="H132" i="33"/>
  <c r="I132" i="28"/>
  <c r="I134" i="28"/>
  <c r="N140" i="28"/>
  <c r="I147" i="28"/>
  <c r="H160" i="33"/>
  <c r="M160" i="28"/>
  <c r="I160" i="28"/>
  <c r="H173" i="33"/>
  <c r="J173" i="28"/>
  <c r="L173" i="33" s="1"/>
  <c r="I175" i="33"/>
  <c r="T175" i="33" s="1"/>
  <c r="P175" i="28"/>
  <c r="P175" i="33" s="1"/>
  <c r="I177" i="28"/>
  <c r="H186" i="33"/>
  <c r="I186" i="28"/>
  <c r="H188" i="33"/>
  <c r="I190" i="28"/>
  <c r="J192" i="28"/>
  <c r="L192" i="33" s="1"/>
  <c r="H208" i="33"/>
  <c r="M208" i="28"/>
  <c r="I208" i="28"/>
  <c r="J222" i="28"/>
  <c r="L222" i="33" s="1"/>
  <c r="I224" i="28"/>
  <c r="I231" i="28"/>
  <c r="H238" i="33"/>
  <c r="M238" i="28"/>
  <c r="J240" i="28"/>
  <c r="L240" i="33" s="1"/>
  <c r="H243" i="33"/>
  <c r="N243" i="28"/>
  <c r="M246" i="28"/>
  <c r="H264" i="33"/>
  <c r="M264" i="28"/>
  <c r="J264" i="28"/>
  <c r="L264" i="33" s="1"/>
  <c r="I264" i="28"/>
  <c r="H267" i="33"/>
  <c r="N267" i="28"/>
  <c r="M270" i="28"/>
  <c r="H288" i="33"/>
  <c r="M288" i="28"/>
  <c r="J288" i="28"/>
  <c r="L288" i="33" s="1"/>
  <c r="I288" i="28"/>
  <c r="I291" i="28"/>
  <c r="H303" i="33"/>
  <c r="N303" i="28"/>
  <c r="H354" i="33"/>
  <c r="N354" i="28"/>
  <c r="M354" i="28"/>
  <c r="J354" i="28"/>
  <c r="L354" i="33" s="1"/>
  <c r="H364" i="33"/>
  <c r="N364" i="28"/>
  <c r="M364" i="28"/>
  <c r="J364" i="28"/>
  <c r="L364" i="33" s="1"/>
  <c r="I364" i="28"/>
  <c r="H382" i="33"/>
  <c r="N382" i="28"/>
  <c r="M382" i="28"/>
  <c r="J382" i="28"/>
  <c r="L382" i="33" s="1"/>
  <c r="I382" i="28"/>
  <c r="H400" i="33"/>
  <c r="N400" i="28"/>
  <c r="M400" i="28"/>
  <c r="J400" i="28"/>
  <c r="L400" i="33" s="1"/>
  <c r="I400" i="28"/>
  <c r="I414" i="33"/>
  <c r="T414" i="33" s="1"/>
  <c r="P414" i="28"/>
  <c r="P414" i="33" s="1"/>
  <c r="H83" i="33"/>
  <c r="J83" i="28"/>
  <c r="L83" i="33" s="1"/>
  <c r="H221" i="33"/>
  <c r="N221" i="28"/>
  <c r="J221" i="28"/>
  <c r="L221" i="33" s="1"/>
  <c r="N48" i="28"/>
  <c r="I15" i="28"/>
  <c r="I15" i="33" s="1"/>
  <c r="N19" i="28"/>
  <c r="J21" i="28"/>
  <c r="L21" i="33" s="1"/>
  <c r="M26" i="28"/>
  <c r="I28" i="28"/>
  <c r="N31" i="28"/>
  <c r="J33" i="28"/>
  <c r="L33" i="33" s="1"/>
  <c r="M38" i="28"/>
  <c r="I40" i="28"/>
  <c r="N43" i="28"/>
  <c r="J45" i="28"/>
  <c r="L45" i="33" s="1"/>
  <c r="H47" i="33"/>
  <c r="J47" i="28"/>
  <c r="L47" i="33" s="1"/>
  <c r="N50" i="28"/>
  <c r="N52" i="28"/>
  <c r="J56" i="28"/>
  <c r="L56" i="33" s="1"/>
  <c r="I58" i="28"/>
  <c r="N63" i="28"/>
  <c r="M65" i="28"/>
  <c r="J67" i="28"/>
  <c r="L67" i="33" s="1"/>
  <c r="I69" i="28"/>
  <c r="P69" i="28" s="1"/>
  <c r="H71" i="33"/>
  <c r="J71" i="28"/>
  <c r="L71" i="33" s="1"/>
  <c r="N74" i="28"/>
  <c r="N76" i="28"/>
  <c r="M78" i="28"/>
  <c r="J80" i="28"/>
  <c r="L80" i="33" s="1"/>
  <c r="I82" i="28"/>
  <c r="N87" i="28"/>
  <c r="M89" i="28"/>
  <c r="J91" i="28"/>
  <c r="L91" i="33" s="1"/>
  <c r="I93" i="28"/>
  <c r="H95" i="33"/>
  <c r="J95" i="28"/>
  <c r="L95" i="33" s="1"/>
  <c r="N98" i="28"/>
  <c r="N100" i="28"/>
  <c r="M102" i="28"/>
  <c r="J104" i="28"/>
  <c r="L104" i="33" s="1"/>
  <c r="I106" i="28"/>
  <c r="H126" i="33"/>
  <c r="I126" i="28"/>
  <c r="H128" i="33"/>
  <c r="I130" i="28"/>
  <c r="J132" i="28"/>
  <c r="L132" i="33" s="1"/>
  <c r="J134" i="28"/>
  <c r="L134" i="33" s="1"/>
  <c r="J147" i="28"/>
  <c r="L147" i="33" s="1"/>
  <c r="N149" i="28"/>
  <c r="P155" i="28"/>
  <c r="P155" i="33" s="1"/>
  <c r="H158" i="33"/>
  <c r="M158" i="28"/>
  <c r="J160" i="28"/>
  <c r="L160" i="33" s="1"/>
  <c r="N162" i="28"/>
  <c r="M164" i="28"/>
  <c r="H171" i="33"/>
  <c r="N171" i="28"/>
  <c r="I173" i="28"/>
  <c r="M177" i="28"/>
  <c r="J186" i="28"/>
  <c r="L186" i="33" s="1"/>
  <c r="I188" i="28"/>
  <c r="J190" i="28"/>
  <c r="L190" i="33" s="1"/>
  <c r="M192" i="28"/>
  <c r="N194" i="28"/>
  <c r="J208" i="28"/>
  <c r="L208" i="33" s="1"/>
  <c r="N212" i="28"/>
  <c r="M222" i="28"/>
  <c r="J224" i="28"/>
  <c r="L224" i="33" s="1"/>
  <c r="N226" i="28"/>
  <c r="J231" i="28"/>
  <c r="L231" i="33" s="1"/>
  <c r="H234" i="33"/>
  <c r="I234" i="28"/>
  <c r="I238" i="28"/>
  <c r="N240" i="28"/>
  <c r="I243" i="28"/>
  <c r="N246" i="28"/>
  <c r="P261" i="28"/>
  <c r="P261" i="33" s="1"/>
  <c r="N264" i="28"/>
  <c r="I267" i="28"/>
  <c r="N270" i="28"/>
  <c r="N288" i="28"/>
  <c r="J291" i="28"/>
  <c r="L291" i="33" s="1"/>
  <c r="I303" i="28"/>
  <c r="H315" i="33"/>
  <c r="N315" i="28"/>
  <c r="I348" i="33"/>
  <c r="T348" i="33" s="1"/>
  <c r="P348" i="28"/>
  <c r="P348" i="33" s="1"/>
  <c r="I354" i="28"/>
  <c r="H372" i="33"/>
  <c r="J372" i="28"/>
  <c r="L372" i="33" s="1"/>
  <c r="N372" i="28"/>
  <c r="M372" i="28"/>
  <c r="I372" i="28"/>
  <c r="H390" i="33"/>
  <c r="J390" i="28"/>
  <c r="L390" i="33" s="1"/>
  <c r="N390" i="28"/>
  <c r="M390" i="28"/>
  <c r="I390" i="28"/>
  <c r="H408" i="33"/>
  <c r="J408" i="28"/>
  <c r="L408" i="33" s="1"/>
  <c r="N408" i="28"/>
  <c r="M408" i="28"/>
  <c r="I408" i="28"/>
  <c r="M418" i="28"/>
  <c r="H450" i="33"/>
  <c r="J450" i="28"/>
  <c r="L450" i="33" s="1"/>
  <c r="N450" i="28"/>
  <c r="M450" i="28"/>
  <c r="I450" i="28"/>
  <c r="H438" i="33"/>
  <c r="J438" i="28"/>
  <c r="L438" i="33" s="1"/>
  <c r="H54" i="33"/>
  <c r="I54" i="28"/>
  <c r="M21" i="28"/>
  <c r="M33" i="28"/>
  <c r="M45" i="28"/>
  <c r="N54" i="28"/>
  <c r="M56" i="28"/>
  <c r="M67" i="28"/>
  <c r="N78" i="28"/>
  <c r="M80" i="28"/>
  <c r="M91" i="28"/>
  <c r="N102" i="28"/>
  <c r="M104" i="28"/>
  <c r="H110" i="33"/>
  <c r="H112" i="33"/>
  <c r="M112" i="28"/>
  <c r="H114" i="33"/>
  <c r="I114" i="28"/>
  <c r="H116" i="33"/>
  <c r="H118" i="33"/>
  <c r="M118" i="28"/>
  <c r="H120" i="33"/>
  <c r="I120" i="28"/>
  <c r="H122" i="33"/>
  <c r="H124" i="33"/>
  <c r="M124" i="28"/>
  <c r="N134" i="28"/>
  <c r="H141" i="33"/>
  <c r="N141" i="28"/>
  <c r="J141" i="28"/>
  <c r="L141" i="33" s="1"/>
  <c r="M147" i="28"/>
  <c r="H154" i="33"/>
  <c r="M154" i="28"/>
  <c r="H156" i="33"/>
  <c r="I156" i="28"/>
  <c r="H184" i="33"/>
  <c r="M184" i="28"/>
  <c r="I184" i="28"/>
  <c r="N190" i="28"/>
  <c r="N192" i="28"/>
  <c r="H197" i="33"/>
  <c r="J197" i="28"/>
  <c r="L197" i="33" s="1"/>
  <c r="H220" i="33"/>
  <c r="M220" i="28"/>
  <c r="I220" i="28"/>
  <c r="N222" i="28"/>
  <c r="M224" i="28"/>
  <c r="M231" i="28"/>
  <c r="H257" i="33"/>
  <c r="N257" i="28"/>
  <c r="M257" i="28"/>
  <c r="J257" i="28"/>
  <c r="L257" i="33" s="1"/>
  <c r="H262" i="33"/>
  <c r="N262" i="28"/>
  <c r="M262" i="28"/>
  <c r="H281" i="33"/>
  <c r="N281" i="28"/>
  <c r="M281" i="28"/>
  <c r="J281" i="28"/>
  <c r="L281" i="33" s="1"/>
  <c r="H286" i="33"/>
  <c r="N286" i="28"/>
  <c r="M286" i="28"/>
  <c r="M291" i="28"/>
  <c r="H300" i="33"/>
  <c r="N300" i="28"/>
  <c r="M300" i="28"/>
  <c r="J300" i="28"/>
  <c r="L300" i="33" s="1"/>
  <c r="I300" i="28"/>
  <c r="H327" i="33"/>
  <c r="N327" i="28"/>
  <c r="H427" i="33"/>
  <c r="M427" i="28"/>
  <c r="I427" i="28"/>
  <c r="N427" i="28"/>
  <c r="H144" i="33"/>
  <c r="I144" i="28"/>
  <c r="N41" i="28"/>
  <c r="N21" i="28"/>
  <c r="M28" i="28"/>
  <c r="I30" i="28"/>
  <c r="N33" i="28"/>
  <c r="M40" i="28"/>
  <c r="I42" i="28"/>
  <c r="N45" i="28"/>
  <c r="N56" i="28"/>
  <c r="M58" i="28"/>
  <c r="H62" i="33"/>
  <c r="N67" i="28"/>
  <c r="M69" i="28"/>
  <c r="N80" i="28"/>
  <c r="M82" i="28"/>
  <c r="H86" i="33"/>
  <c r="N91" i="28"/>
  <c r="M93" i="28"/>
  <c r="N104" i="28"/>
  <c r="M106" i="28"/>
  <c r="I110" i="28"/>
  <c r="I112" i="28"/>
  <c r="J114" i="28"/>
  <c r="L114" i="33" s="1"/>
  <c r="I116" i="28"/>
  <c r="I118" i="28"/>
  <c r="J120" i="28"/>
  <c r="L120" i="33" s="1"/>
  <c r="I122" i="28"/>
  <c r="I124" i="28"/>
  <c r="N130" i="28"/>
  <c r="N132" i="28"/>
  <c r="H137" i="33"/>
  <c r="J137" i="28"/>
  <c r="L137" i="33" s="1"/>
  <c r="I141" i="28"/>
  <c r="H150" i="33"/>
  <c r="I150" i="28"/>
  <c r="H152" i="33"/>
  <c r="I154" i="28"/>
  <c r="J156" i="28"/>
  <c r="L156" i="33" s="1"/>
  <c r="N173" i="28"/>
  <c r="H182" i="33"/>
  <c r="M182" i="28"/>
  <c r="J184" i="28"/>
  <c r="L184" i="33" s="1"/>
  <c r="N186" i="28"/>
  <c r="M188" i="28"/>
  <c r="H195" i="33"/>
  <c r="N195" i="28"/>
  <c r="I197" i="28"/>
  <c r="H206" i="33"/>
  <c r="M206" i="28"/>
  <c r="I206" i="28"/>
  <c r="J220" i="28"/>
  <c r="L220" i="33" s="1"/>
  <c r="N224" i="28"/>
  <c r="N238" i="28"/>
  <c r="M243" i="28"/>
  <c r="I257" i="28"/>
  <c r="I262" i="28"/>
  <c r="M267" i="28"/>
  <c r="I281" i="28"/>
  <c r="I286" i="28"/>
  <c r="M303" i="28"/>
  <c r="H312" i="33"/>
  <c r="N312" i="28"/>
  <c r="M312" i="28"/>
  <c r="J312" i="28"/>
  <c r="L312" i="33" s="1"/>
  <c r="I312" i="28"/>
  <c r="I327" i="28"/>
  <c r="H339" i="33"/>
  <c r="N339" i="28"/>
  <c r="H412" i="33"/>
  <c r="N412" i="28"/>
  <c r="M412" i="28"/>
  <c r="J412" i="28"/>
  <c r="L412" i="33" s="1"/>
  <c r="P434" i="28"/>
  <c r="P434" i="33" s="1"/>
  <c r="H443" i="33"/>
  <c r="M443" i="28"/>
  <c r="N443" i="28"/>
  <c r="H455" i="33"/>
  <c r="M455" i="28"/>
  <c r="N455" i="28"/>
  <c r="J455" i="28"/>
  <c r="L455" i="33" s="1"/>
  <c r="H129" i="33"/>
  <c r="N129" i="28"/>
  <c r="J129" i="28"/>
  <c r="L129" i="33" s="1"/>
  <c r="H207" i="33"/>
  <c r="N207" i="28"/>
  <c r="I279" i="33"/>
  <c r="T279" i="33" s="1"/>
  <c r="P279" i="28"/>
  <c r="P279" i="33" s="1"/>
  <c r="P26" i="28"/>
  <c r="P26" i="33" s="1"/>
  <c r="J30" i="28"/>
  <c r="L30" i="33" s="1"/>
  <c r="J42" i="28"/>
  <c r="L42" i="33" s="1"/>
  <c r="N58" i="28"/>
  <c r="H64" i="33"/>
  <c r="M64" i="28"/>
  <c r="N82" i="28"/>
  <c r="H88" i="33"/>
  <c r="M88" i="28"/>
  <c r="N106" i="28"/>
  <c r="J110" i="28"/>
  <c r="L110" i="33" s="1"/>
  <c r="J112" i="28"/>
  <c r="L112" i="33" s="1"/>
  <c r="M114" i="28"/>
  <c r="J116" i="28"/>
  <c r="L116" i="33" s="1"/>
  <c r="J118" i="28"/>
  <c r="L118" i="33" s="1"/>
  <c r="M120" i="28"/>
  <c r="J122" i="28"/>
  <c r="L122" i="33" s="1"/>
  <c r="J124" i="28"/>
  <c r="L124" i="33" s="1"/>
  <c r="H135" i="33"/>
  <c r="N135" i="28"/>
  <c r="M141" i="28"/>
  <c r="J154" i="28"/>
  <c r="L154" i="33" s="1"/>
  <c r="M156" i="28"/>
  <c r="H165" i="33"/>
  <c r="N165" i="28"/>
  <c r="J165" i="28"/>
  <c r="L165" i="33" s="1"/>
  <c r="H178" i="33"/>
  <c r="M178" i="28"/>
  <c r="H180" i="33"/>
  <c r="I180" i="28"/>
  <c r="N184" i="28"/>
  <c r="N188" i="28"/>
  <c r="M197" i="28"/>
  <c r="N220" i="28"/>
  <c r="H232" i="33"/>
  <c r="M232" i="28"/>
  <c r="I232" i="28"/>
  <c r="H244" i="33"/>
  <c r="N244" i="28"/>
  <c r="M244" i="28"/>
  <c r="I244" i="28"/>
  <c r="J262" i="28"/>
  <c r="L262" i="33" s="1"/>
  <c r="H268" i="33"/>
  <c r="N268" i="28"/>
  <c r="M268" i="28"/>
  <c r="I268" i="28"/>
  <c r="J286" i="28"/>
  <c r="L286" i="33" s="1"/>
  <c r="H324" i="33"/>
  <c r="N324" i="28"/>
  <c r="M324" i="28"/>
  <c r="J324" i="28"/>
  <c r="L324" i="33" s="1"/>
  <c r="I324" i="28"/>
  <c r="J327" i="28"/>
  <c r="L327" i="33" s="1"/>
  <c r="I339" i="28"/>
  <c r="H352" i="33"/>
  <c r="N352" i="28"/>
  <c r="M352" i="28"/>
  <c r="H358" i="33"/>
  <c r="N358" i="28"/>
  <c r="M358" i="28"/>
  <c r="J358" i="28"/>
  <c r="L358" i="33" s="1"/>
  <c r="I358" i="28"/>
  <c r="H376" i="33"/>
  <c r="N376" i="28"/>
  <c r="M376" i="28"/>
  <c r="J376" i="28"/>
  <c r="L376" i="33" s="1"/>
  <c r="I376" i="28"/>
  <c r="H394" i="33"/>
  <c r="N394" i="28"/>
  <c r="M394" i="28"/>
  <c r="J394" i="28"/>
  <c r="L394" i="33" s="1"/>
  <c r="I394" i="28"/>
  <c r="I412" i="28"/>
  <c r="I416" i="33"/>
  <c r="T416" i="33" s="1"/>
  <c r="P416" i="28"/>
  <c r="P416" i="33" s="1"/>
  <c r="I443" i="28"/>
  <c r="I455" i="28"/>
  <c r="M30" i="28"/>
  <c r="M42" i="28"/>
  <c r="I64" i="28"/>
  <c r="H66" i="33"/>
  <c r="I66" i="28"/>
  <c r="I77" i="28"/>
  <c r="I88" i="28"/>
  <c r="H90" i="33"/>
  <c r="I90" i="28"/>
  <c r="I101" i="28"/>
  <c r="M110" i="28"/>
  <c r="N112" i="28"/>
  <c r="N114" i="28"/>
  <c r="M116" i="28"/>
  <c r="N118" i="28"/>
  <c r="N120" i="28"/>
  <c r="M122" i="28"/>
  <c r="N124" i="28"/>
  <c r="I135" i="28"/>
  <c r="H148" i="33"/>
  <c r="M148" i="28"/>
  <c r="I148" i="28"/>
  <c r="N154" i="28"/>
  <c r="N156" i="28"/>
  <c r="P158" i="28"/>
  <c r="P158" i="33" s="1"/>
  <c r="H161" i="33"/>
  <c r="J161" i="28"/>
  <c r="L161" i="33" s="1"/>
  <c r="I163" i="33"/>
  <c r="T163" i="33" s="1"/>
  <c r="I165" i="28"/>
  <c r="H174" i="33"/>
  <c r="I174" i="28"/>
  <c r="H176" i="33"/>
  <c r="N197" i="28"/>
  <c r="H204" i="33"/>
  <c r="M204" i="28"/>
  <c r="I204" i="28"/>
  <c r="H209" i="33"/>
  <c r="N209" i="28"/>
  <c r="J209" i="28"/>
  <c r="L209" i="33" s="1"/>
  <c r="H218" i="33"/>
  <c r="M218" i="28"/>
  <c r="I218" i="28"/>
  <c r="H258" i="33"/>
  <c r="J258" i="28"/>
  <c r="L258" i="33" s="1"/>
  <c r="I258" i="28"/>
  <c r="J268" i="28"/>
  <c r="L268" i="33" s="1"/>
  <c r="I284" i="33"/>
  <c r="T284" i="33" s="1"/>
  <c r="P284" i="28"/>
  <c r="P284" i="33" s="1"/>
  <c r="H298" i="33"/>
  <c r="N298" i="28"/>
  <c r="M298" i="28"/>
  <c r="M327" i="28"/>
  <c r="H336" i="33"/>
  <c r="N336" i="28"/>
  <c r="M336" i="28"/>
  <c r="J336" i="28"/>
  <c r="L336" i="33" s="1"/>
  <c r="I336" i="28"/>
  <c r="J339" i="28"/>
  <c r="L339" i="33" s="1"/>
  <c r="I352" i="28"/>
  <c r="H366" i="33"/>
  <c r="J366" i="28"/>
  <c r="L366" i="33" s="1"/>
  <c r="N366" i="28"/>
  <c r="M366" i="28"/>
  <c r="I366" i="28"/>
  <c r="H384" i="33"/>
  <c r="J384" i="28"/>
  <c r="L384" i="33" s="1"/>
  <c r="N384" i="28"/>
  <c r="M384" i="28"/>
  <c r="I384" i="28"/>
  <c r="H402" i="33"/>
  <c r="J402" i="28"/>
  <c r="L402" i="33" s="1"/>
  <c r="N402" i="28"/>
  <c r="M402" i="28"/>
  <c r="I402" i="28"/>
  <c r="J443" i="28"/>
  <c r="L443" i="33" s="1"/>
  <c r="I479" i="33"/>
  <c r="T479" i="33" s="1"/>
  <c r="P479" i="28"/>
  <c r="P479" i="33" s="1"/>
  <c r="M17" i="28"/>
  <c r="I27" i="28"/>
  <c r="N30" i="28"/>
  <c r="I39" i="28"/>
  <c r="N42" i="28"/>
  <c r="H57" i="33"/>
  <c r="N57" i="28"/>
  <c r="P57" i="28" s="1"/>
  <c r="P57" i="33" s="1"/>
  <c r="P71" i="28"/>
  <c r="P71" i="33" s="1"/>
  <c r="I79" i="33"/>
  <c r="T79" i="33" s="1"/>
  <c r="P79" i="28"/>
  <c r="P79" i="33" s="1"/>
  <c r="H81" i="33"/>
  <c r="N81" i="28"/>
  <c r="I103" i="33"/>
  <c r="T103" i="33" s="1"/>
  <c r="P103" i="28"/>
  <c r="P103" i="33" s="1"/>
  <c r="H105" i="33"/>
  <c r="N105" i="28"/>
  <c r="N110" i="28"/>
  <c r="N116" i="28"/>
  <c r="N122" i="28"/>
  <c r="P143" i="28"/>
  <c r="P143" i="33" s="1"/>
  <c r="H146" i="33"/>
  <c r="M146" i="28"/>
  <c r="H159" i="33"/>
  <c r="N159" i="28"/>
  <c r="I161" i="33"/>
  <c r="T161" i="33" s="1"/>
  <c r="P161" i="28"/>
  <c r="P161" i="33" s="1"/>
  <c r="H189" i="33"/>
  <c r="N189" i="28"/>
  <c r="J189" i="28"/>
  <c r="L189" i="33" s="1"/>
  <c r="H202" i="33"/>
  <c r="M202" i="28"/>
  <c r="P236" i="28"/>
  <c r="P236" i="33" s="1"/>
  <c r="H252" i="33"/>
  <c r="M252" i="28"/>
  <c r="J252" i="28"/>
  <c r="L252" i="33" s="1"/>
  <c r="I252" i="28"/>
  <c r="H255" i="33"/>
  <c r="N255" i="28"/>
  <c r="H276" i="33"/>
  <c r="M276" i="28"/>
  <c r="J276" i="28"/>
  <c r="L276" i="33" s="1"/>
  <c r="I276" i="28"/>
  <c r="H279" i="33"/>
  <c r="N279" i="28"/>
  <c r="H293" i="33"/>
  <c r="N293" i="28"/>
  <c r="M293" i="28"/>
  <c r="J293" i="28"/>
  <c r="L293" i="33" s="1"/>
  <c r="I298" i="33"/>
  <c r="T298" i="33" s="1"/>
  <c r="P298" i="28"/>
  <c r="P298" i="33" s="1"/>
  <c r="H310" i="33"/>
  <c r="N310" i="28"/>
  <c r="M310" i="28"/>
  <c r="H343" i="33"/>
  <c r="I343" i="28"/>
  <c r="N343" i="28"/>
  <c r="M343" i="28"/>
  <c r="J343" i="28"/>
  <c r="L343" i="33" s="1"/>
  <c r="P289" i="28"/>
  <c r="P289" i="33" s="1"/>
  <c r="P313" i="28"/>
  <c r="P313" i="33" s="1"/>
  <c r="P337" i="28"/>
  <c r="P337" i="33" s="1"/>
  <c r="I368" i="33"/>
  <c r="T368" i="33" s="1"/>
  <c r="P368" i="28"/>
  <c r="P368" i="33" s="1"/>
  <c r="I374" i="33"/>
  <c r="T374" i="33" s="1"/>
  <c r="P374" i="28"/>
  <c r="P374" i="33" s="1"/>
  <c r="P380" i="28"/>
  <c r="P380" i="33" s="1"/>
  <c r="I410" i="33"/>
  <c r="T410" i="33" s="1"/>
  <c r="P410" i="28"/>
  <c r="P410" i="33" s="1"/>
  <c r="H423" i="33"/>
  <c r="J423" i="28"/>
  <c r="L423" i="33" s="1"/>
  <c r="H441" i="33"/>
  <c r="I441" i="28"/>
  <c r="H421" i="33"/>
  <c r="N421" i="28"/>
  <c r="I421" i="28"/>
  <c r="I423" i="28"/>
  <c r="H439" i="33"/>
  <c r="M439" i="28"/>
  <c r="I439" i="28"/>
  <c r="J441" i="28"/>
  <c r="L441" i="33" s="1"/>
  <c r="H463" i="33"/>
  <c r="M463" i="28"/>
  <c r="J463" i="28"/>
  <c r="L463" i="33" s="1"/>
  <c r="I463" i="28"/>
  <c r="I242" i="28"/>
  <c r="I254" i="28"/>
  <c r="I266" i="28"/>
  <c r="I278" i="28"/>
  <c r="I290" i="28"/>
  <c r="I302" i="28"/>
  <c r="I314" i="28"/>
  <c r="I326" i="28"/>
  <c r="I338" i="28"/>
  <c r="I349" i="28"/>
  <c r="H419" i="33"/>
  <c r="M419" i="28"/>
  <c r="H430" i="33"/>
  <c r="N430" i="28"/>
  <c r="I430" i="28"/>
  <c r="H444" i="33"/>
  <c r="N444" i="28"/>
  <c r="J444" i="28"/>
  <c r="L444" i="33" s="1"/>
  <c r="H453" i="33"/>
  <c r="I453" i="28"/>
  <c r="I471" i="33"/>
  <c r="T471" i="33" s="1"/>
  <c r="P471" i="28"/>
  <c r="P471" i="33" s="1"/>
  <c r="P483" i="28"/>
  <c r="P483" i="33" s="1"/>
  <c r="H498" i="33"/>
  <c r="N498" i="28"/>
  <c r="M498" i="28"/>
  <c r="J498" i="28"/>
  <c r="L498" i="33" s="1"/>
  <c r="H351" i="33"/>
  <c r="H415" i="33"/>
  <c r="I415" i="28"/>
  <c r="H417" i="33"/>
  <c r="I419" i="33"/>
  <c r="T419" i="33" s="1"/>
  <c r="P419" i="28"/>
  <c r="P419" i="33" s="1"/>
  <c r="H435" i="33"/>
  <c r="J435" i="28"/>
  <c r="L435" i="33" s="1"/>
  <c r="H451" i="33"/>
  <c r="M451" i="28"/>
  <c r="I451" i="28"/>
  <c r="I498" i="33"/>
  <c r="T498" i="33" s="1"/>
  <c r="P498" i="28"/>
  <c r="P498" i="33" s="1"/>
  <c r="H505" i="33"/>
  <c r="N505" i="28"/>
  <c r="M505" i="28"/>
  <c r="J505" i="28"/>
  <c r="L505" i="33" s="1"/>
  <c r="I505" i="28"/>
  <c r="J201" i="28"/>
  <c r="L201" i="33" s="1"/>
  <c r="J213" i="28"/>
  <c r="L213" i="33" s="1"/>
  <c r="J225" i="28"/>
  <c r="L225" i="33" s="1"/>
  <c r="J237" i="28"/>
  <c r="L237" i="33" s="1"/>
  <c r="M242" i="28"/>
  <c r="J249" i="28"/>
  <c r="L249" i="33" s="1"/>
  <c r="M254" i="28"/>
  <c r="J261" i="28"/>
  <c r="L261" i="33" s="1"/>
  <c r="M266" i="28"/>
  <c r="J273" i="28"/>
  <c r="L273" i="33" s="1"/>
  <c r="M278" i="28"/>
  <c r="J285" i="28"/>
  <c r="L285" i="33" s="1"/>
  <c r="M290" i="28"/>
  <c r="I292" i="28"/>
  <c r="J297" i="28"/>
  <c r="L297" i="33" s="1"/>
  <c r="M302" i="28"/>
  <c r="I304" i="28"/>
  <c r="J309" i="28"/>
  <c r="L309" i="33" s="1"/>
  <c r="M314" i="28"/>
  <c r="I316" i="28"/>
  <c r="J321" i="28"/>
  <c r="L321" i="33" s="1"/>
  <c r="M326" i="28"/>
  <c r="I328" i="28"/>
  <c r="J333" i="28"/>
  <c r="L333" i="33" s="1"/>
  <c r="M338" i="28"/>
  <c r="I340" i="28"/>
  <c r="M349" i="28"/>
  <c r="I351" i="28"/>
  <c r="H353" i="33"/>
  <c r="M353" i="28"/>
  <c r="J415" i="28"/>
  <c r="L415" i="33" s="1"/>
  <c r="I417" i="28"/>
  <c r="J419" i="28"/>
  <c r="L419" i="33" s="1"/>
  <c r="M430" i="28"/>
  <c r="H433" i="33"/>
  <c r="N433" i="28"/>
  <c r="I433" i="28"/>
  <c r="I435" i="28"/>
  <c r="M444" i="28"/>
  <c r="J451" i="28"/>
  <c r="L451" i="33" s="1"/>
  <c r="M453" i="28"/>
  <c r="H466" i="33"/>
  <c r="N466" i="28"/>
  <c r="J466" i="28"/>
  <c r="L466" i="33" s="1"/>
  <c r="I466" i="28"/>
  <c r="H469" i="33"/>
  <c r="N469" i="28"/>
  <c r="J469" i="28"/>
  <c r="L469" i="33" s="1"/>
  <c r="I469" i="28"/>
  <c r="H474" i="33"/>
  <c r="M474" i="28"/>
  <c r="J474" i="28"/>
  <c r="L474" i="33" s="1"/>
  <c r="H486" i="33"/>
  <c r="N486" i="28"/>
  <c r="M486" i="28"/>
  <c r="J486" i="28"/>
  <c r="L486" i="33" s="1"/>
  <c r="H493" i="33"/>
  <c r="N493" i="28"/>
  <c r="M493" i="28"/>
  <c r="J493" i="28"/>
  <c r="L493" i="33" s="1"/>
  <c r="I493" i="28"/>
  <c r="J292" i="28"/>
  <c r="L292" i="33" s="1"/>
  <c r="J304" i="28"/>
  <c r="L304" i="33" s="1"/>
  <c r="J316" i="28"/>
  <c r="L316" i="33" s="1"/>
  <c r="J328" i="28"/>
  <c r="L328" i="33" s="1"/>
  <c r="J340" i="28"/>
  <c r="L340" i="33" s="1"/>
  <c r="J351" i="28"/>
  <c r="L351" i="33" s="1"/>
  <c r="H355" i="33"/>
  <c r="I355" i="28"/>
  <c r="H357" i="33"/>
  <c r="H359" i="33"/>
  <c r="M359" i="28"/>
  <c r="H361" i="33"/>
  <c r="I361" i="28"/>
  <c r="H363" i="33"/>
  <c r="H365" i="33"/>
  <c r="M365" i="28"/>
  <c r="H367" i="33"/>
  <c r="I367" i="28"/>
  <c r="H369" i="33"/>
  <c r="H371" i="33"/>
  <c r="M371" i="28"/>
  <c r="H373" i="33"/>
  <c r="I373" i="28"/>
  <c r="H375" i="33"/>
  <c r="H377" i="33"/>
  <c r="M377" i="28"/>
  <c r="H379" i="33"/>
  <c r="I379" i="28"/>
  <c r="H381" i="33"/>
  <c r="H383" i="33"/>
  <c r="M383" i="28"/>
  <c r="H385" i="33"/>
  <c r="I385" i="28"/>
  <c r="H387" i="33"/>
  <c r="H389" i="33"/>
  <c r="M389" i="28"/>
  <c r="H391" i="33"/>
  <c r="I391" i="28"/>
  <c r="H393" i="33"/>
  <c r="H395" i="33"/>
  <c r="M395" i="28"/>
  <c r="H397" i="33"/>
  <c r="I397" i="28"/>
  <c r="H399" i="33"/>
  <c r="H401" i="33"/>
  <c r="M401" i="28"/>
  <c r="H403" i="33"/>
  <c r="I403" i="28"/>
  <c r="H405" i="33"/>
  <c r="H407" i="33"/>
  <c r="M407" i="28"/>
  <c r="H409" i="33"/>
  <c r="I409" i="28"/>
  <c r="H411" i="33"/>
  <c r="J411" i="28"/>
  <c r="L411" i="33" s="1"/>
  <c r="M415" i="28"/>
  <c r="J417" i="28"/>
  <c r="L417" i="33" s="1"/>
  <c r="H426" i="33"/>
  <c r="J426" i="28"/>
  <c r="L426" i="33" s="1"/>
  <c r="M435" i="28"/>
  <c r="H442" i="33"/>
  <c r="N442" i="28"/>
  <c r="I442" i="28"/>
  <c r="N451" i="28"/>
  <c r="H481" i="33"/>
  <c r="N481" i="28"/>
  <c r="J481" i="28"/>
  <c r="L481" i="33" s="1"/>
  <c r="I481" i="28"/>
  <c r="J131" i="28"/>
  <c r="L131" i="33" s="1"/>
  <c r="J143" i="28"/>
  <c r="L143" i="33" s="1"/>
  <c r="J155" i="28"/>
  <c r="L155" i="33" s="1"/>
  <c r="J167" i="28"/>
  <c r="L167" i="33" s="1"/>
  <c r="J179" i="28"/>
  <c r="L179" i="33" s="1"/>
  <c r="J191" i="28"/>
  <c r="L191" i="33" s="1"/>
  <c r="N201" i="28"/>
  <c r="J203" i="28"/>
  <c r="L203" i="33" s="1"/>
  <c r="N213" i="28"/>
  <c r="J215" i="28"/>
  <c r="L215" i="33" s="1"/>
  <c r="N225" i="28"/>
  <c r="J227" i="28"/>
  <c r="L227" i="33" s="1"/>
  <c r="N237" i="28"/>
  <c r="J239" i="28"/>
  <c r="L239" i="33" s="1"/>
  <c r="N249" i="28"/>
  <c r="J251" i="28"/>
  <c r="L251" i="33" s="1"/>
  <c r="P259" i="28"/>
  <c r="P259" i="33" s="1"/>
  <c r="N261" i="28"/>
  <c r="J263" i="28"/>
  <c r="L263" i="33" s="1"/>
  <c r="N273" i="28"/>
  <c r="J275" i="28"/>
  <c r="L275" i="33" s="1"/>
  <c r="I282" i="28"/>
  <c r="P283" i="28"/>
  <c r="P283" i="33" s="1"/>
  <c r="N285" i="28"/>
  <c r="J287" i="28"/>
  <c r="L287" i="33" s="1"/>
  <c r="M292" i="28"/>
  <c r="I294" i="28"/>
  <c r="N297" i="28"/>
  <c r="J299" i="28"/>
  <c r="L299" i="33" s="1"/>
  <c r="M304" i="28"/>
  <c r="I306" i="28"/>
  <c r="P307" i="28"/>
  <c r="P307" i="33" s="1"/>
  <c r="N309" i="28"/>
  <c r="J311" i="28"/>
  <c r="L311" i="33" s="1"/>
  <c r="M316" i="28"/>
  <c r="I318" i="28"/>
  <c r="N321" i="28"/>
  <c r="J323" i="28"/>
  <c r="L323" i="33" s="1"/>
  <c r="M328" i="28"/>
  <c r="I330" i="28"/>
  <c r="N333" i="28"/>
  <c r="J335" i="28"/>
  <c r="L335" i="33" s="1"/>
  <c r="M340" i="28"/>
  <c r="J342" i="28"/>
  <c r="L342" i="33" s="1"/>
  <c r="I344" i="28"/>
  <c r="H346" i="33"/>
  <c r="N346" i="28"/>
  <c r="M351" i="28"/>
  <c r="J353" i="28"/>
  <c r="L353" i="33" s="1"/>
  <c r="J355" i="28"/>
  <c r="L355" i="33" s="1"/>
  <c r="I357" i="28"/>
  <c r="I359" i="28"/>
  <c r="J361" i="28"/>
  <c r="L361" i="33" s="1"/>
  <c r="I363" i="28"/>
  <c r="I365" i="28"/>
  <c r="J367" i="28"/>
  <c r="L367" i="33" s="1"/>
  <c r="I369" i="28"/>
  <c r="I371" i="28"/>
  <c r="J373" i="28"/>
  <c r="L373" i="33" s="1"/>
  <c r="I375" i="28"/>
  <c r="I377" i="28"/>
  <c r="J379" i="28"/>
  <c r="L379" i="33" s="1"/>
  <c r="I381" i="28"/>
  <c r="I383" i="28"/>
  <c r="J385" i="28"/>
  <c r="L385" i="33" s="1"/>
  <c r="I387" i="28"/>
  <c r="I389" i="28"/>
  <c r="J391" i="28"/>
  <c r="L391" i="33" s="1"/>
  <c r="I393" i="28"/>
  <c r="I395" i="28"/>
  <c r="J397" i="28"/>
  <c r="L397" i="33" s="1"/>
  <c r="I399" i="28"/>
  <c r="I401" i="28"/>
  <c r="J403" i="28"/>
  <c r="L403" i="33" s="1"/>
  <c r="I405" i="28"/>
  <c r="I407" i="28"/>
  <c r="J409" i="28"/>
  <c r="L409" i="33" s="1"/>
  <c r="I411" i="28"/>
  <c r="N415" i="28"/>
  <c r="M417" i="28"/>
  <c r="I426" i="28"/>
  <c r="H431" i="33"/>
  <c r="M431" i="28"/>
  <c r="M433" i="28"/>
  <c r="N435" i="28"/>
  <c r="J442" i="28"/>
  <c r="L442" i="33" s="1"/>
  <c r="P444" i="28"/>
  <c r="P444" i="33" s="1"/>
  <c r="H447" i="33"/>
  <c r="J447" i="28"/>
  <c r="L447" i="33" s="1"/>
  <c r="H459" i="33"/>
  <c r="M459" i="28"/>
  <c r="J459" i="28"/>
  <c r="L459" i="33" s="1"/>
  <c r="I464" i="33"/>
  <c r="T464" i="33" s="1"/>
  <c r="P464" i="28"/>
  <c r="P464" i="33" s="1"/>
  <c r="N474" i="28"/>
  <c r="M481" i="28"/>
  <c r="J282" i="28"/>
  <c r="L282" i="33" s="1"/>
  <c r="N292" i="28"/>
  <c r="J294" i="28"/>
  <c r="L294" i="33" s="1"/>
  <c r="N304" i="28"/>
  <c r="J306" i="28"/>
  <c r="L306" i="33" s="1"/>
  <c r="N316" i="28"/>
  <c r="J318" i="28"/>
  <c r="L318" i="33" s="1"/>
  <c r="N328" i="28"/>
  <c r="J330" i="28"/>
  <c r="L330" i="33" s="1"/>
  <c r="N340" i="28"/>
  <c r="J344" i="28"/>
  <c r="L344" i="33" s="1"/>
  <c r="H348" i="33"/>
  <c r="J348" i="28"/>
  <c r="L348" i="33" s="1"/>
  <c r="N351" i="28"/>
  <c r="M355" i="28"/>
  <c r="J357" i="28"/>
  <c r="L357" i="33" s="1"/>
  <c r="J359" i="28"/>
  <c r="L359" i="33" s="1"/>
  <c r="M361" i="28"/>
  <c r="J363" i="28"/>
  <c r="L363" i="33" s="1"/>
  <c r="J365" i="28"/>
  <c r="L365" i="33" s="1"/>
  <c r="M367" i="28"/>
  <c r="J369" i="28"/>
  <c r="L369" i="33" s="1"/>
  <c r="J371" i="28"/>
  <c r="L371" i="33" s="1"/>
  <c r="M373" i="28"/>
  <c r="J375" i="28"/>
  <c r="L375" i="33" s="1"/>
  <c r="J377" i="28"/>
  <c r="L377" i="33" s="1"/>
  <c r="M379" i="28"/>
  <c r="J381" i="28"/>
  <c r="L381" i="33" s="1"/>
  <c r="J383" i="28"/>
  <c r="L383" i="33" s="1"/>
  <c r="M385" i="28"/>
  <c r="J387" i="28"/>
  <c r="L387" i="33" s="1"/>
  <c r="J389" i="28"/>
  <c r="L389" i="33" s="1"/>
  <c r="M391" i="28"/>
  <c r="J393" i="28"/>
  <c r="L393" i="33" s="1"/>
  <c r="J395" i="28"/>
  <c r="L395" i="33" s="1"/>
  <c r="M397" i="28"/>
  <c r="J399" i="28"/>
  <c r="L399" i="33" s="1"/>
  <c r="J401" i="28"/>
  <c r="L401" i="33" s="1"/>
  <c r="M403" i="28"/>
  <c r="J405" i="28"/>
  <c r="L405" i="33" s="1"/>
  <c r="J407" i="28"/>
  <c r="L407" i="33" s="1"/>
  <c r="M409" i="28"/>
  <c r="M411" i="28"/>
  <c r="N417" i="28"/>
  <c r="H420" i="33"/>
  <c r="J420" i="28"/>
  <c r="L420" i="33" s="1"/>
  <c r="I422" i="33"/>
  <c r="T422" i="33" s="1"/>
  <c r="P422" i="28"/>
  <c r="P422" i="33" s="1"/>
  <c r="M426" i="28"/>
  <c r="I431" i="33"/>
  <c r="T431" i="33" s="1"/>
  <c r="P431" i="28"/>
  <c r="P431" i="33" s="1"/>
  <c r="I440" i="33"/>
  <c r="T440" i="33" s="1"/>
  <c r="H445" i="33"/>
  <c r="N445" i="28"/>
  <c r="I445" i="28"/>
  <c r="H454" i="33"/>
  <c r="N454" i="28"/>
  <c r="J454" i="28"/>
  <c r="L454" i="33" s="1"/>
  <c r="I454" i="28"/>
  <c r="I467" i="33"/>
  <c r="T467" i="33" s="1"/>
  <c r="P467" i="28"/>
  <c r="P467" i="33" s="1"/>
  <c r="H475" i="33"/>
  <c r="N475" i="28"/>
  <c r="M475" i="28"/>
  <c r="J475" i="28"/>
  <c r="L475" i="33" s="1"/>
  <c r="I475" i="28"/>
  <c r="H478" i="33"/>
  <c r="N478" i="28"/>
  <c r="M478" i="28"/>
  <c r="J478" i="28"/>
  <c r="L478" i="33" s="1"/>
  <c r="I478" i="28"/>
  <c r="I503" i="33"/>
  <c r="T503" i="33" s="1"/>
  <c r="N424" i="28"/>
  <c r="N436" i="28"/>
  <c r="N448" i="28"/>
  <c r="N460" i="28"/>
  <c r="M467" i="28"/>
  <c r="P470" i="28"/>
  <c r="P470" i="33" s="1"/>
  <c r="N472" i="28"/>
  <c r="M479" i="28"/>
  <c r="N484" i="28"/>
  <c r="M491" i="28"/>
  <c r="P494" i="28"/>
  <c r="P494" i="33" s="1"/>
  <c r="N496" i="28"/>
  <c r="M503" i="28"/>
  <c r="P506" i="28"/>
  <c r="P506" i="33" s="1"/>
  <c r="N479" i="28"/>
  <c r="N491" i="28"/>
  <c r="N503" i="28"/>
  <c r="J471" i="28"/>
  <c r="L471" i="33" s="1"/>
  <c r="J483" i="28"/>
  <c r="L483" i="33" s="1"/>
  <c r="I490" i="28"/>
  <c r="J495" i="28"/>
  <c r="L495" i="33" s="1"/>
  <c r="I502" i="28"/>
  <c r="W413" i="31"/>
  <c r="J490" i="28"/>
  <c r="L490" i="33" s="1"/>
  <c r="J502" i="28"/>
  <c r="L502" i="33" s="1"/>
  <c r="M490" i="28"/>
  <c r="M413" i="28"/>
  <c r="M425" i="28"/>
  <c r="M437" i="28"/>
  <c r="M449" i="28"/>
  <c r="J456" i="28"/>
  <c r="L456" i="33" s="1"/>
  <c r="M461" i="28"/>
  <c r="J468" i="28"/>
  <c r="L468" i="33" s="1"/>
  <c r="M473" i="28"/>
  <c r="P476" i="28"/>
  <c r="P476" i="33" s="1"/>
  <c r="J480" i="28"/>
  <c r="L480" i="33" s="1"/>
  <c r="M485" i="28"/>
  <c r="I487" i="28"/>
  <c r="N490" i="28"/>
  <c r="J492" i="28"/>
  <c r="L492" i="33" s="1"/>
  <c r="M497" i="28"/>
  <c r="I499" i="28"/>
  <c r="N502" i="28"/>
  <c r="J504" i="28"/>
  <c r="L504" i="33" s="1"/>
  <c r="W422" i="31"/>
  <c r="J487" i="28"/>
  <c r="L487" i="33" s="1"/>
  <c r="P495" i="28"/>
  <c r="P495" i="33" s="1"/>
  <c r="J499" i="28"/>
  <c r="L499" i="33" s="1"/>
  <c r="N456" i="28"/>
  <c r="I465" i="28"/>
  <c r="N468" i="28"/>
  <c r="I477" i="28"/>
  <c r="N480" i="28"/>
  <c r="M487" i="28"/>
  <c r="I489" i="28"/>
  <c r="N492" i="28"/>
  <c r="M499" i="28"/>
  <c r="I501" i="28"/>
  <c r="N504" i="28"/>
  <c r="J477" i="28"/>
  <c r="L477" i="33" s="1"/>
  <c r="N487" i="28"/>
  <c r="J489" i="28"/>
  <c r="L489" i="33" s="1"/>
  <c r="N499" i="28"/>
  <c r="J501" i="28"/>
  <c r="L501" i="33" s="1"/>
  <c r="W419" i="31"/>
  <c r="W488" i="31"/>
  <c r="W493" i="31"/>
  <c r="W412" i="31"/>
  <c r="W420" i="31"/>
  <c r="W354" i="31"/>
  <c r="W490" i="31"/>
  <c r="W455" i="31"/>
  <c r="W471" i="31"/>
  <c r="W479" i="31"/>
  <c r="W487" i="31"/>
  <c r="W495" i="31"/>
  <c r="W503" i="31"/>
  <c r="W476" i="31"/>
  <c r="W492" i="31"/>
  <c r="W467" i="31"/>
  <c r="W475" i="31"/>
  <c r="W491" i="31"/>
  <c r="W499" i="31"/>
  <c r="W458" i="31"/>
  <c r="W91" i="31"/>
  <c r="W473" i="31"/>
  <c r="W505" i="31"/>
  <c r="W415" i="31"/>
  <c r="W271" i="31"/>
  <c r="W409" i="31"/>
  <c r="W478" i="31"/>
  <c r="W90" i="31"/>
  <c r="W195" i="31"/>
  <c r="W196" i="31"/>
  <c r="W197" i="31"/>
  <c r="W198" i="31"/>
  <c r="W200" i="31"/>
  <c r="W202" i="31"/>
  <c r="W203" i="31"/>
  <c r="W205" i="31"/>
  <c r="W206" i="31"/>
  <c r="W208" i="31"/>
  <c r="W209" i="31"/>
  <c r="W210" i="31"/>
  <c r="W137" i="31"/>
  <c r="W141" i="31"/>
  <c r="W256" i="31"/>
  <c r="W261" i="31"/>
  <c r="W39" i="31"/>
  <c r="W40" i="31"/>
  <c r="W42" i="31"/>
  <c r="W43" i="31"/>
  <c r="W44" i="31"/>
  <c r="W45" i="31"/>
  <c r="W46" i="31"/>
  <c r="W47" i="31"/>
  <c r="W48" i="31"/>
  <c r="W49" i="31"/>
  <c r="W50" i="31"/>
  <c r="W51" i="31"/>
  <c r="W52" i="31"/>
  <c r="W53" i="31"/>
  <c r="W55" i="31"/>
  <c r="W56" i="31"/>
  <c r="W57" i="31"/>
  <c r="W66" i="31"/>
  <c r="W273" i="31"/>
  <c r="W274" i="31"/>
  <c r="W275" i="31"/>
  <c r="W276" i="31"/>
  <c r="W277" i="31"/>
  <c r="W278" i="31"/>
  <c r="W279" i="31"/>
  <c r="W280" i="31"/>
  <c r="W281" i="31"/>
  <c r="W293" i="31"/>
  <c r="W295" i="31"/>
  <c r="W296" i="31"/>
  <c r="W300" i="31"/>
  <c r="W125" i="31"/>
  <c r="W272" i="31"/>
  <c r="W212" i="31"/>
  <c r="W219" i="31"/>
  <c r="W194" i="31"/>
  <c r="W371" i="31"/>
  <c r="W100" i="31"/>
  <c r="W328" i="31"/>
  <c r="W338" i="31"/>
  <c r="W339" i="31"/>
  <c r="W340" i="31"/>
  <c r="W341" i="31"/>
  <c r="W342" i="31"/>
  <c r="W344" i="31"/>
  <c r="W105" i="31"/>
  <c r="W67" i="31"/>
  <c r="W68" i="31"/>
  <c r="W69" i="31"/>
  <c r="W70" i="31"/>
  <c r="W71" i="31"/>
  <c r="W72" i="31"/>
  <c r="W73" i="31"/>
  <c r="W74" i="31"/>
  <c r="W79" i="31"/>
  <c r="W87" i="31"/>
  <c r="W162" i="31"/>
  <c r="W163" i="31"/>
  <c r="W164" i="31"/>
  <c r="W165" i="31"/>
  <c r="W166" i="31"/>
  <c r="W167" i="31"/>
  <c r="W169" i="31"/>
  <c r="W244" i="31"/>
  <c r="W245" i="31"/>
  <c r="W246" i="31"/>
  <c r="W248" i="31"/>
  <c r="W249" i="31"/>
  <c r="W252" i="31"/>
  <c r="W253" i="31"/>
  <c r="W291" i="31"/>
  <c r="W92" i="31"/>
  <c r="W94" i="31"/>
  <c r="W95" i="31"/>
  <c r="W98" i="31"/>
  <c r="W453" i="31"/>
  <c r="W465" i="31"/>
  <c r="W106" i="31"/>
  <c r="W107" i="31"/>
  <c r="W110" i="31"/>
  <c r="W111" i="31"/>
  <c r="W112" i="31"/>
  <c r="W113" i="31"/>
  <c r="W115" i="31"/>
  <c r="W116" i="31"/>
  <c r="W117" i="31"/>
  <c r="W121" i="31"/>
  <c r="W189" i="31"/>
  <c r="W376" i="31"/>
  <c r="W384" i="31"/>
  <c r="W385" i="31"/>
  <c r="W386" i="31"/>
  <c r="W388" i="31"/>
  <c r="W389" i="31"/>
  <c r="W390" i="31"/>
  <c r="W391" i="31"/>
  <c r="W392" i="31"/>
  <c r="W393" i="31"/>
  <c r="W395" i="31"/>
  <c r="W400" i="31"/>
  <c r="W60" i="31"/>
  <c r="W130" i="31"/>
  <c r="W133" i="31"/>
  <c r="W134" i="31"/>
  <c r="W135" i="31"/>
  <c r="W136" i="31"/>
  <c r="W332" i="31"/>
  <c r="W401" i="31"/>
  <c r="W403" i="31"/>
  <c r="W404" i="31"/>
  <c r="W405" i="31"/>
  <c r="W407" i="31"/>
  <c r="W408" i="31"/>
  <c r="W423" i="31"/>
  <c r="W424" i="31"/>
  <c r="W427" i="31"/>
  <c r="W428" i="31"/>
  <c r="W13" i="31"/>
  <c r="W440" i="31"/>
  <c r="W441" i="31"/>
  <c r="W443" i="31"/>
  <c r="W444" i="31"/>
  <c r="W446" i="31"/>
  <c r="W447" i="31"/>
  <c r="W448" i="31"/>
  <c r="W84" i="31"/>
  <c r="W142" i="31"/>
  <c r="W143" i="31"/>
  <c r="W144" i="31"/>
  <c r="W145" i="31"/>
  <c r="W146" i="31"/>
  <c r="W147" i="31"/>
  <c r="W148" i="31"/>
  <c r="W149" i="31"/>
  <c r="W150" i="31"/>
  <c r="W151" i="31"/>
  <c r="W153" i="31"/>
  <c r="W176" i="31"/>
  <c r="W177" i="31"/>
  <c r="W178" i="31"/>
  <c r="W182" i="31"/>
  <c r="W183" i="31"/>
  <c r="W224" i="31"/>
  <c r="W225" i="31"/>
  <c r="W226" i="31"/>
  <c r="W227" i="31"/>
  <c r="W228" i="31"/>
  <c r="W229" i="31"/>
  <c r="W263" i="31"/>
  <c r="W264" i="31"/>
  <c r="W266" i="31"/>
  <c r="W267" i="31"/>
  <c r="W307" i="31"/>
  <c r="W316" i="31"/>
  <c r="W317" i="31"/>
  <c r="W318" i="31"/>
  <c r="W319" i="31"/>
  <c r="W320" i="31"/>
  <c r="W324" i="31"/>
  <c r="W326" i="31"/>
  <c r="W356" i="31"/>
  <c r="W357" i="31"/>
  <c r="W358" i="31"/>
  <c r="W359" i="31"/>
  <c r="W360" i="31"/>
  <c r="W398" i="31"/>
  <c r="W459" i="31"/>
  <c r="W460" i="31"/>
  <c r="W461" i="31"/>
  <c r="W463" i="31"/>
  <c r="W158" i="31"/>
  <c r="W171" i="31"/>
  <c r="W234" i="31"/>
  <c r="W290" i="31"/>
  <c r="W348" i="31"/>
  <c r="W430" i="31"/>
  <c r="W431" i="31"/>
  <c r="W432" i="31"/>
  <c r="W435" i="31"/>
  <c r="W436" i="31"/>
  <c r="W101" i="31"/>
  <c r="W127" i="31"/>
  <c r="W140" i="31"/>
  <c r="W160" i="31"/>
  <c r="W174" i="31"/>
  <c r="W221" i="31"/>
  <c r="W313" i="31"/>
  <c r="W351" i="31"/>
  <c r="W23" i="31"/>
  <c r="W14" i="31"/>
  <c r="W24" i="31"/>
  <c r="W25" i="31"/>
  <c r="W26" i="31"/>
  <c r="W27" i="31"/>
  <c r="W58" i="31"/>
  <c r="W59" i="31"/>
  <c r="W76" i="31"/>
  <c r="W77" i="31"/>
  <c r="W96" i="31"/>
  <c r="W97" i="31"/>
  <c r="W154" i="31"/>
  <c r="W155" i="31"/>
  <c r="W156" i="31"/>
  <c r="W157" i="31"/>
  <c r="W170" i="31"/>
  <c r="W184" i="31"/>
  <c r="W185" i="31"/>
  <c r="W186" i="31"/>
  <c r="W187" i="31"/>
  <c r="W231" i="31"/>
  <c r="W232" i="31"/>
  <c r="W254" i="31"/>
  <c r="W285" i="31"/>
  <c r="W286" i="31"/>
  <c r="W287" i="31"/>
  <c r="W288" i="31"/>
  <c r="W289" i="31"/>
  <c r="W301" i="31"/>
  <c r="W302" i="31"/>
  <c r="W303" i="31"/>
  <c r="W304" i="31"/>
  <c r="W305" i="31"/>
  <c r="W306" i="31"/>
  <c r="W315" i="31"/>
  <c r="W327" i="31"/>
  <c r="W345" i="31"/>
  <c r="W346" i="31"/>
  <c r="W347" i="31"/>
  <c r="W31" i="31"/>
  <c r="W80" i="31"/>
  <c r="W81" i="31"/>
  <c r="W82" i="31"/>
  <c r="W85" i="31"/>
  <c r="W122" i="31"/>
  <c r="W172" i="31"/>
  <c r="W216" i="31"/>
  <c r="W217" i="31"/>
  <c r="W235" i="31"/>
  <c r="W236" i="31"/>
  <c r="W237" i="31"/>
  <c r="W269" i="31"/>
  <c r="W270" i="31"/>
  <c r="W329" i="31"/>
  <c r="W330" i="31"/>
  <c r="W331" i="31"/>
  <c r="W355" i="31"/>
  <c r="W367" i="31"/>
  <c r="W368" i="31"/>
  <c r="W369" i="31"/>
  <c r="W370" i="31"/>
  <c r="W32" i="31"/>
  <c r="W33" i="31"/>
  <c r="W34" i="31"/>
  <c r="W35" i="31"/>
  <c r="W36" i="31"/>
  <c r="W63" i="31"/>
  <c r="W126" i="31"/>
  <c r="W138" i="31"/>
  <c r="W139" i="31"/>
  <c r="W190" i="31"/>
  <c r="W191" i="31"/>
  <c r="W192" i="31"/>
  <c r="W193" i="31"/>
  <c r="W220" i="31"/>
  <c r="W240" i="31"/>
  <c r="W241" i="31"/>
  <c r="W257" i="31"/>
  <c r="W258" i="31"/>
  <c r="W259" i="31"/>
  <c r="W260" i="31"/>
  <c r="W299" i="31"/>
  <c r="W309" i="31"/>
  <c r="W310" i="31"/>
  <c r="W311" i="31"/>
  <c r="W312" i="31"/>
  <c r="W362" i="31"/>
  <c r="W64" i="31"/>
  <c r="W65" i="31"/>
  <c r="W88" i="31"/>
  <c r="W89" i="31"/>
  <c r="W102" i="31"/>
  <c r="W103" i="31"/>
  <c r="W104" i="31"/>
  <c r="W161" i="31"/>
  <c r="W211" i="31"/>
  <c r="W222" i="31"/>
  <c r="W352" i="31"/>
  <c r="W363" i="31"/>
  <c r="W377" i="31"/>
  <c r="W378" i="31"/>
  <c r="W380" i="31"/>
  <c r="W497" i="31"/>
  <c r="W83" i="31"/>
  <c r="W215" i="31"/>
  <c r="W361" i="31"/>
  <c r="W383" i="31"/>
  <c r="W457" i="31"/>
  <c r="W464" i="31"/>
  <c r="W489" i="31"/>
  <c r="W496" i="31"/>
  <c r="W19" i="31"/>
  <c r="W175" i="31"/>
  <c r="W223" i="31"/>
  <c r="W230" i="31"/>
  <c r="W251" i="31"/>
  <c r="W282" i="31"/>
  <c r="W283" i="31"/>
  <c r="W314" i="31"/>
  <c r="W321" i="31"/>
  <c r="W379" i="31"/>
  <c r="W387" i="31"/>
  <c r="W20" i="31"/>
  <c r="W37" i="31"/>
  <c r="W38" i="31"/>
  <c r="W54" i="31"/>
  <c r="W86" i="31"/>
  <c r="W99" i="31"/>
  <c r="W108" i="31"/>
  <c r="W118" i="31"/>
  <c r="W128" i="31"/>
  <c r="W179" i="31"/>
  <c r="W242" i="31"/>
  <c r="W323" i="31"/>
  <c r="W335" i="31"/>
  <c r="W373" i="31"/>
  <c r="W374" i="31"/>
  <c r="W375" i="31"/>
  <c r="W397" i="31"/>
  <c r="W399" i="31"/>
  <c r="W429" i="31"/>
  <c r="W437" i="31"/>
  <c r="W438" i="31"/>
  <c r="W449" i="31"/>
  <c r="W450" i="31"/>
  <c r="W481" i="31"/>
  <c r="W482" i="31"/>
  <c r="W21" i="31"/>
  <c r="W22" i="31"/>
  <c r="W29" i="31"/>
  <c r="W30" i="31"/>
  <c r="W62" i="31"/>
  <c r="W120" i="31"/>
  <c r="W214" i="31"/>
  <c r="W325" i="31"/>
  <c r="W337" i="31"/>
  <c r="W394" i="31"/>
  <c r="W410" i="31"/>
  <c r="W417" i="31"/>
  <c r="W418" i="31"/>
  <c r="W425" i="31"/>
  <c r="W433" i="31"/>
  <c r="W445" i="31"/>
  <c r="W452" i="31"/>
  <c r="W469" i="31"/>
  <c r="W470" i="31"/>
  <c r="W477" i="31"/>
  <c r="W484" i="31"/>
  <c r="W485" i="31"/>
  <c r="W501" i="31"/>
  <c r="W502" i="31"/>
  <c r="W41" i="31"/>
  <c r="W78" i="31"/>
  <c r="W114" i="31"/>
  <c r="W123" i="31"/>
  <c r="W124" i="31"/>
  <c r="W131" i="31"/>
  <c r="W132" i="31"/>
  <c r="W168" i="31"/>
  <c r="W238" i="31"/>
  <c r="W247" i="31"/>
  <c r="W298" i="31"/>
  <c r="W322" i="31"/>
  <c r="W334" i="31"/>
  <c r="W364" i="31"/>
  <c r="W372" i="31"/>
  <c r="W396" i="31"/>
  <c r="W480" i="31"/>
  <c r="W28" i="31"/>
  <c r="W61" i="31"/>
  <c r="W75" i="31"/>
  <c r="W93" i="31"/>
  <c r="W109" i="31"/>
  <c r="W119" i="31"/>
  <c r="W129" i="31"/>
  <c r="W159" i="31"/>
  <c r="W173" i="31"/>
  <c r="W181" i="31"/>
  <c r="W201" i="31"/>
  <c r="W213" i="31"/>
  <c r="W243" i="31"/>
  <c r="W255" i="31"/>
  <c r="W262" i="31"/>
  <c r="W268" i="31"/>
  <c r="W284" i="31"/>
  <c r="W292" i="31"/>
  <c r="W308" i="31"/>
  <c r="W336" i="31"/>
  <c r="W343" i="31"/>
  <c r="W416" i="31"/>
  <c r="W439" i="31"/>
  <c r="W451" i="31"/>
  <c r="W468" i="31"/>
  <c r="W483" i="31"/>
  <c r="W500" i="31"/>
  <c r="W16" i="31"/>
  <c r="W17" i="31"/>
  <c r="W18" i="31"/>
  <c r="W152" i="31"/>
  <c r="W180" i="31"/>
  <c r="W294" i="31"/>
  <c r="W204" i="31"/>
  <c r="W239" i="31"/>
  <c r="W250" i="31"/>
  <c r="W233" i="31"/>
  <c r="W207" i="31"/>
  <c r="W188" i="31"/>
  <c r="W265" i="31"/>
  <c r="W199" i="31"/>
  <c r="W218" i="31"/>
  <c r="W366" i="31"/>
  <c r="W297" i="31"/>
  <c r="W350" i="31"/>
  <c r="W333" i="31"/>
  <c r="W382" i="31"/>
  <c r="W349" i="31"/>
  <c r="W421" i="31"/>
  <c r="W353" i="31"/>
  <c r="W365" i="31"/>
  <c r="W381" i="31"/>
  <c r="W406" i="31"/>
  <c r="W462" i="31"/>
  <c r="W494" i="31"/>
  <c r="W426" i="31"/>
  <c r="W442" i="31"/>
  <c r="W474" i="31"/>
  <c r="W506" i="31"/>
  <c r="W402" i="31"/>
  <c r="W414" i="31"/>
  <c r="W434" i="31"/>
  <c r="W454" i="31"/>
  <c r="W486" i="31"/>
  <c r="W466" i="31"/>
  <c r="W498" i="31"/>
  <c r="W8" i="31"/>
  <c r="W15" i="31"/>
  <c r="I16" i="33"/>
  <c r="I14" i="28"/>
  <c r="J15" i="28"/>
  <c r="L15" i="33" s="1"/>
  <c r="M16" i="28"/>
  <c r="N17" i="28"/>
  <c r="H16" i="33"/>
  <c r="J14" i="28"/>
  <c r="L14" i="33" s="1"/>
  <c r="M15" i="28"/>
  <c r="N16" i="28"/>
  <c r="H17" i="33"/>
  <c r="N7" i="28"/>
  <c r="J13" i="28"/>
  <c r="L13" i="33" s="1"/>
  <c r="M14" i="28"/>
  <c r="H7" i="33"/>
  <c r="H14" i="33"/>
  <c r="H18" i="33"/>
  <c r="J8" i="28"/>
  <c r="L8" i="33" s="1"/>
  <c r="N14" i="28"/>
  <c r="M8" i="28"/>
  <c r="J12" i="28"/>
  <c r="L12" i="33" s="1"/>
  <c r="N13" i="28"/>
  <c r="H12" i="33"/>
  <c r="M12" i="28"/>
  <c r="J18" i="28"/>
  <c r="L18" i="33" s="1"/>
  <c r="N9" i="28"/>
  <c r="N12" i="28"/>
  <c r="D20" i="20"/>
  <c r="J11" i="28"/>
  <c r="L11" i="33" s="1"/>
  <c r="M11" i="28"/>
  <c r="N11" i="28"/>
  <c r="H11" i="33"/>
  <c r="I10" i="33"/>
  <c r="M10" i="28"/>
  <c r="N10" i="28"/>
  <c r="H10" i="33"/>
  <c r="H9" i="33"/>
  <c r="J9" i="28"/>
  <c r="L9" i="33" s="1"/>
  <c r="M9" i="28"/>
  <c r="N8" i="28"/>
  <c r="H8" i="33"/>
  <c r="J7" i="28"/>
  <c r="L7" i="33" s="1"/>
  <c r="M7" i="28"/>
  <c r="D66" i="21" l="1"/>
  <c r="D62" i="21"/>
  <c r="E70" i="21"/>
  <c r="C93" i="21"/>
  <c r="C91" i="21"/>
  <c r="E68" i="21"/>
  <c r="C62" i="21"/>
  <c r="C66" i="21"/>
  <c r="E63" i="21"/>
  <c r="C86" i="21"/>
  <c r="C90" i="21"/>
  <c r="E67" i="21"/>
  <c r="E65" i="21"/>
  <c r="C88" i="21"/>
  <c r="E64" i="21"/>
  <c r="C87" i="21"/>
  <c r="E60" i="21"/>
  <c r="C83" i="21"/>
  <c r="E61" i="21"/>
  <c r="C84" i="21"/>
  <c r="E69" i="21"/>
  <c r="C92" i="21"/>
  <c r="J36" i="21"/>
  <c r="H36" i="21"/>
  <c r="C58" i="21" s="1"/>
  <c r="W7" i="31"/>
  <c r="X7" i="31"/>
  <c r="W9" i="31"/>
  <c r="X9" i="31"/>
  <c r="I169" i="33"/>
  <c r="T169" i="33" s="1"/>
  <c r="P449" i="28"/>
  <c r="P449" i="33" s="1"/>
  <c r="P201" i="28"/>
  <c r="P201" i="33" s="1"/>
  <c r="P323" i="28"/>
  <c r="P323" i="33" s="1"/>
  <c r="P295" i="28"/>
  <c r="P295" i="33" s="1"/>
  <c r="P420" i="28"/>
  <c r="P420" i="33" s="1"/>
  <c r="P89" i="28"/>
  <c r="P89" i="33" s="1"/>
  <c r="P195" i="28"/>
  <c r="P195" i="33" s="1"/>
  <c r="P480" i="28"/>
  <c r="P480" i="33" s="1"/>
  <c r="P273" i="28"/>
  <c r="P273" i="33" s="1"/>
  <c r="P458" i="28"/>
  <c r="P458" i="33" s="1"/>
  <c r="P229" i="28"/>
  <c r="P229" i="33" s="1"/>
  <c r="P272" i="28"/>
  <c r="P272" i="33" s="1"/>
  <c r="P178" i="28"/>
  <c r="P178" i="33" s="1"/>
  <c r="P194" i="28"/>
  <c r="P194" i="33" s="1"/>
  <c r="P356" i="28"/>
  <c r="P356" i="33" s="1"/>
  <c r="P488" i="28"/>
  <c r="P488" i="33" s="1"/>
  <c r="I474" i="33"/>
  <c r="T474" i="33" s="1"/>
  <c r="P164" i="28"/>
  <c r="P164" i="33" s="1"/>
  <c r="P76" i="28"/>
  <c r="P76" i="33" s="1"/>
  <c r="P486" i="28"/>
  <c r="P486" i="33" s="1"/>
  <c r="P167" i="28"/>
  <c r="P167" i="33" s="1"/>
  <c r="P159" i="28"/>
  <c r="P159" i="33" s="1"/>
  <c r="P299" i="28"/>
  <c r="P299" i="33" s="1"/>
  <c r="P127" i="28"/>
  <c r="P127" i="33" s="1"/>
  <c r="P217" i="28"/>
  <c r="P217" i="33" s="1"/>
  <c r="P331" i="28"/>
  <c r="P331" i="33" s="1"/>
  <c r="P32" i="28"/>
  <c r="P32" i="33" s="1"/>
  <c r="O15" i="33"/>
  <c r="O454" i="33"/>
  <c r="M454" i="33"/>
  <c r="N454" i="33"/>
  <c r="O339" i="33"/>
  <c r="N339" i="33"/>
  <c r="M339" i="33"/>
  <c r="M221" i="33"/>
  <c r="O221" i="33"/>
  <c r="N221" i="33"/>
  <c r="O243" i="33"/>
  <c r="N243" i="33"/>
  <c r="M243" i="33"/>
  <c r="M78" i="33"/>
  <c r="O78" i="33"/>
  <c r="N78" i="33"/>
  <c r="O273" i="33"/>
  <c r="M273" i="33"/>
  <c r="N273" i="33"/>
  <c r="M191" i="33"/>
  <c r="N191" i="33"/>
  <c r="O191" i="33"/>
  <c r="O277" i="33"/>
  <c r="M277" i="33"/>
  <c r="N277" i="33"/>
  <c r="M101" i="33"/>
  <c r="O101" i="33"/>
  <c r="N101" i="33"/>
  <c r="M37" i="33"/>
  <c r="O37" i="33"/>
  <c r="N37" i="33"/>
  <c r="O44" i="33"/>
  <c r="M44" i="33"/>
  <c r="N44" i="33"/>
  <c r="O10" i="33"/>
  <c r="N10" i="33"/>
  <c r="M10" i="33"/>
  <c r="O475" i="33"/>
  <c r="N475" i="33"/>
  <c r="M475" i="33"/>
  <c r="O395" i="33"/>
  <c r="N395" i="33"/>
  <c r="M395" i="33"/>
  <c r="O385" i="33"/>
  <c r="M385" i="33"/>
  <c r="N385" i="33"/>
  <c r="O375" i="33"/>
  <c r="M375" i="33"/>
  <c r="N375" i="33"/>
  <c r="O486" i="33"/>
  <c r="M486" i="33"/>
  <c r="N486" i="33"/>
  <c r="O353" i="33"/>
  <c r="M353" i="33"/>
  <c r="N353" i="33"/>
  <c r="O435" i="33"/>
  <c r="N435" i="33"/>
  <c r="M435" i="33"/>
  <c r="O439" i="33"/>
  <c r="M439" i="33"/>
  <c r="N439" i="33"/>
  <c r="O310" i="33"/>
  <c r="M310" i="33"/>
  <c r="N310" i="33"/>
  <c r="O279" i="33"/>
  <c r="M279" i="33"/>
  <c r="N279" i="33"/>
  <c r="O384" i="33"/>
  <c r="M384" i="33"/>
  <c r="N384" i="33"/>
  <c r="O298" i="33"/>
  <c r="M298" i="33"/>
  <c r="N298" i="33"/>
  <c r="O258" i="33"/>
  <c r="M258" i="33"/>
  <c r="N258" i="33"/>
  <c r="M174" i="33"/>
  <c r="O174" i="33"/>
  <c r="N174" i="33"/>
  <c r="O394" i="33"/>
  <c r="M394" i="33"/>
  <c r="N394" i="33"/>
  <c r="O244" i="33"/>
  <c r="N244" i="33"/>
  <c r="M244" i="33"/>
  <c r="O443" i="33"/>
  <c r="M443" i="33"/>
  <c r="N443" i="33"/>
  <c r="O137" i="33"/>
  <c r="M137" i="33"/>
  <c r="N137" i="33"/>
  <c r="M86" i="33"/>
  <c r="O86" i="33"/>
  <c r="N86" i="33"/>
  <c r="M62" i="33"/>
  <c r="O62" i="33"/>
  <c r="N62" i="33"/>
  <c r="O427" i="33"/>
  <c r="N427" i="33"/>
  <c r="M427" i="33"/>
  <c r="O184" i="33"/>
  <c r="M184" i="33"/>
  <c r="N184" i="33"/>
  <c r="O438" i="33"/>
  <c r="M438" i="33"/>
  <c r="N438" i="33"/>
  <c r="O390" i="33"/>
  <c r="M390" i="33"/>
  <c r="N390" i="33"/>
  <c r="M47" i="33"/>
  <c r="O47" i="33"/>
  <c r="N47" i="33"/>
  <c r="O400" i="33"/>
  <c r="M400" i="33"/>
  <c r="N400" i="33"/>
  <c r="M303" i="33"/>
  <c r="O303" i="33"/>
  <c r="N303" i="33"/>
  <c r="O267" i="33"/>
  <c r="N267" i="33"/>
  <c r="M267" i="33"/>
  <c r="O414" i="33"/>
  <c r="M414" i="33"/>
  <c r="N414" i="33"/>
  <c r="O270" i="33"/>
  <c r="M270" i="33"/>
  <c r="N270" i="33"/>
  <c r="O341" i="33"/>
  <c r="M341" i="33"/>
  <c r="N341" i="33"/>
  <c r="P181" i="28"/>
  <c r="P181" i="33" s="1"/>
  <c r="O162" i="33"/>
  <c r="N162" i="33"/>
  <c r="M162" i="33"/>
  <c r="M142" i="33"/>
  <c r="O142" i="33"/>
  <c r="N142" i="33"/>
  <c r="O378" i="33"/>
  <c r="M378" i="33"/>
  <c r="N378" i="33"/>
  <c r="P99" i="28"/>
  <c r="P99" i="33" s="1"/>
  <c r="O74" i="33"/>
  <c r="N74" i="33"/>
  <c r="M74" i="33"/>
  <c r="O214" i="33"/>
  <c r="M214" i="33"/>
  <c r="N214" i="33"/>
  <c r="O138" i="33"/>
  <c r="N138" i="33"/>
  <c r="M138" i="33"/>
  <c r="O107" i="33"/>
  <c r="M107" i="33"/>
  <c r="N107" i="33"/>
  <c r="O406" i="33"/>
  <c r="M406" i="33"/>
  <c r="N406" i="33"/>
  <c r="M119" i="33"/>
  <c r="O119" i="33"/>
  <c r="N119" i="33"/>
  <c r="O467" i="33"/>
  <c r="N467" i="33"/>
  <c r="M467" i="33"/>
  <c r="O131" i="33"/>
  <c r="M131" i="33"/>
  <c r="N131" i="33"/>
  <c r="O424" i="33"/>
  <c r="M424" i="33"/>
  <c r="N424" i="33"/>
  <c r="M461" i="33"/>
  <c r="O461" i="33"/>
  <c r="N461" i="33"/>
  <c r="M271" i="33"/>
  <c r="N271" i="33"/>
  <c r="O271" i="33"/>
  <c r="O155" i="33"/>
  <c r="M155" i="33"/>
  <c r="N155" i="33"/>
  <c r="O434" i="33"/>
  <c r="M434" i="33"/>
  <c r="N434" i="33"/>
  <c r="M199" i="33"/>
  <c r="O199" i="33"/>
  <c r="N199" i="33"/>
  <c r="O470" i="33"/>
  <c r="M470" i="33"/>
  <c r="N470" i="33"/>
  <c r="P448" i="28"/>
  <c r="P448" i="33" s="1"/>
  <c r="O484" i="33"/>
  <c r="M484" i="33"/>
  <c r="N484" i="33"/>
  <c r="O428" i="33"/>
  <c r="N428" i="33"/>
  <c r="M428" i="33"/>
  <c r="O332" i="33"/>
  <c r="N332" i="33"/>
  <c r="M332" i="33"/>
  <c r="O108" i="33"/>
  <c r="M108" i="33"/>
  <c r="N108" i="33"/>
  <c r="O28" i="33"/>
  <c r="M28" i="33"/>
  <c r="N28" i="33"/>
  <c r="O499" i="33"/>
  <c r="N499" i="33"/>
  <c r="M499" i="33"/>
  <c r="O331" i="33"/>
  <c r="N331" i="33"/>
  <c r="M331" i="33"/>
  <c r="O251" i="33"/>
  <c r="M251" i="33"/>
  <c r="N251" i="33"/>
  <c r="O115" i="33"/>
  <c r="M115" i="33"/>
  <c r="N115" i="33"/>
  <c r="O67" i="33"/>
  <c r="M67" i="33"/>
  <c r="N67" i="33"/>
  <c r="O27" i="33"/>
  <c r="M27" i="33"/>
  <c r="N27" i="33"/>
  <c r="O26" i="33"/>
  <c r="M26" i="33"/>
  <c r="N26" i="33"/>
  <c r="M38" i="33"/>
  <c r="O38" i="33"/>
  <c r="N38" i="33"/>
  <c r="O386" i="33"/>
  <c r="M386" i="33"/>
  <c r="N386" i="33"/>
  <c r="O306" i="33"/>
  <c r="M306" i="33"/>
  <c r="N306" i="33"/>
  <c r="O266" i="33"/>
  <c r="M266" i="33"/>
  <c r="N266" i="33"/>
  <c r="O106" i="33"/>
  <c r="N106" i="33"/>
  <c r="M106" i="33"/>
  <c r="O58" i="33"/>
  <c r="M58" i="33"/>
  <c r="N58" i="33"/>
  <c r="O321" i="33"/>
  <c r="M321" i="33"/>
  <c r="N321" i="33"/>
  <c r="O121" i="33"/>
  <c r="M121" i="33"/>
  <c r="N121" i="33"/>
  <c r="O65" i="33"/>
  <c r="M65" i="33"/>
  <c r="N65" i="33"/>
  <c r="O25" i="33"/>
  <c r="M25" i="33"/>
  <c r="N25" i="33"/>
  <c r="M46" i="33"/>
  <c r="O46" i="33"/>
  <c r="N46" i="33"/>
  <c r="O392" i="33"/>
  <c r="M392" i="33"/>
  <c r="N392" i="33"/>
  <c r="O304" i="33"/>
  <c r="M304" i="33"/>
  <c r="N304" i="33"/>
  <c r="O72" i="33"/>
  <c r="M72" i="33"/>
  <c r="N72" i="33"/>
  <c r="O24" i="33"/>
  <c r="M24" i="33"/>
  <c r="N24" i="33"/>
  <c r="O311" i="33"/>
  <c r="M311" i="33"/>
  <c r="N311" i="33"/>
  <c r="M79" i="33"/>
  <c r="N79" i="33"/>
  <c r="O79" i="33"/>
  <c r="O254" i="33"/>
  <c r="M254" i="33"/>
  <c r="N254" i="33"/>
  <c r="O346" i="33"/>
  <c r="M346" i="33"/>
  <c r="N346" i="33"/>
  <c r="M367" i="33"/>
  <c r="O367" i="33"/>
  <c r="N367" i="33"/>
  <c r="O441" i="33"/>
  <c r="M441" i="33"/>
  <c r="N441" i="33"/>
  <c r="O202" i="33"/>
  <c r="M202" i="33"/>
  <c r="N202" i="33"/>
  <c r="O90" i="33"/>
  <c r="M90" i="33"/>
  <c r="N90" i="33"/>
  <c r="M110" i="33"/>
  <c r="O110" i="33"/>
  <c r="N110" i="33"/>
  <c r="O234" i="33"/>
  <c r="M234" i="33"/>
  <c r="N234" i="33"/>
  <c r="O160" i="33"/>
  <c r="M160" i="33"/>
  <c r="N160" i="33"/>
  <c r="O50" i="33"/>
  <c r="N50" i="33"/>
  <c r="M50" i="33"/>
  <c r="O123" i="33"/>
  <c r="M123" i="33"/>
  <c r="N123" i="33"/>
  <c r="O201" i="33"/>
  <c r="M201" i="33"/>
  <c r="N201" i="33"/>
  <c r="O302" i="33"/>
  <c r="M302" i="33"/>
  <c r="N302" i="33"/>
  <c r="M413" i="33"/>
  <c r="O413" i="33"/>
  <c r="N413" i="33"/>
  <c r="O213" i="33"/>
  <c r="M213" i="33"/>
  <c r="N213" i="33"/>
  <c r="M70" i="33"/>
  <c r="O70" i="33"/>
  <c r="N70" i="33"/>
  <c r="O17" i="33"/>
  <c r="M17" i="33"/>
  <c r="N17" i="33"/>
  <c r="M431" i="33"/>
  <c r="N431" i="33"/>
  <c r="O431" i="33"/>
  <c r="P247" i="28"/>
  <c r="P247" i="33" s="1"/>
  <c r="O403" i="33"/>
  <c r="N403" i="33"/>
  <c r="M403" i="33"/>
  <c r="O393" i="33"/>
  <c r="M393" i="33"/>
  <c r="N393" i="33"/>
  <c r="M365" i="33"/>
  <c r="N365" i="33"/>
  <c r="O365" i="33"/>
  <c r="O355" i="33"/>
  <c r="N355" i="33"/>
  <c r="M355" i="33"/>
  <c r="O505" i="33"/>
  <c r="M505" i="33"/>
  <c r="N505" i="33"/>
  <c r="M423" i="33"/>
  <c r="O423" i="33"/>
  <c r="N423" i="33"/>
  <c r="M159" i="33"/>
  <c r="N159" i="33"/>
  <c r="O159" i="33"/>
  <c r="O204" i="33"/>
  <c r="N204" i="33"/>
  <c r="M204" i="33"/>
  <c r="O165" i="33"/>
  <c r="N165" i="33"/>
  <c r="M165" i="33"/>
  <c r="O129" i="33"/>
  <c r="M129" i="33"/>
  <c r="N129" i="33"/>
  <c r="O152" i="33"/>
  <c r="M152" i="33"/>
  <c r="N152" i="33"/>
  <c r="N141" i="33"/>
  <c r="O141" i="33"/>
  <c r="M141" i="33"/>
  <c r="M118" i="33"/>
  <c r="O118" i="33"/>
  <c r="N118" i="33"/>
  <c r="O83" i="33"/>
  <c r="M83" i="33"/>
  <c r="N83" i="33"/>
  <c r="M69" i="33"/>
  <c r="O69" i="33"/>
  <c r="N69" i="33"/>
  <c r="M231" i="33"/>
  <c r="O231" i="33"/>
  <c r="N231" i="33"/>
  <c r="O192" i="33"/>
  <c r="M192" i="33"/>
  <c r="N192" i="33"/>
  <c r="M134" i="33"/>
  <c r="O134" i="33"/>
  <c r="N134" i="33"/>
  <c r="M102" i="33"/>
  <c r="O102" i="33"/>
  <c r="N102" i="33"/>
  <c r="O230" i="33"/>
  <c r="M230" i="33"/>
  <c r="N230" i="33"/>
  <c r="O219" i="33"/>
  <c r="N219" i="33"/>
  <c r="M219" i="33"/>
  <c r="O168" i="33"/>
  <c r="M168" i="33"/>
  <c r="N168" i="33"/>
  <c r="O153" i="33"/>
  <c r="M153" i="33"/>
  <c r="N153" i="33"/>
  <c r="O98" i="33"/>
  <c r="N98" i="33"/>
  <c r="M98" i="33"/>
  <c r="M117" i="33"/>
  <c r="O117" i="33"/>
  <c r="N117" i="33"/>
  <c r="O305" i="33"/>
  <c r="M305" i="33"/>
  <c r="N305" i="33"/>
  <c r="M269" i="33"/>
  <c r="N269" i="33"/>
  <c r="O269" i="33"/>
  <c r="O374" i="33"/>
  <c r="M374" i="33"/>
  <c r="N374" i="33"/>
  <c r="O284" i="33"/>
  <c r="N284" i="33"/>
  <c r="M284" i="33"/>
  <c r="M127" i="33"/>
  <c r="O127" i="33"/>
  <c r="N127" i="33"/>
  <c r="O227" i="33"/>
  <c r="N227" i="33"/>
  <c r="M227" i="33"/>
  <c r="O347" i="33"/>
  <c r="N347" i="33"/>
  <c r="M347" i="33"/>
  <c r="O211" i="33"/>
  <c r="N211" i="33"/>
  <c r="M211" i="33"/>
  <c r="M485" i="33"/>
  <c r="O485" i="33"/>
  <c r="N485" i="33"/>
  <c r="O241" i="33"/>
  <c r="M241" i="33"/>
  <c r="N241" i="33"/>
  <c r="M295" i="33"/>
  <c r="O295" i="33"/>
  <c r="N295" i="33"/>
  <c r="O473" i="33"/>
  <c r="M473" i="33"/>
  <c r="N473" i="33"/>
  <c r="O289" i="33"/>
  <c r="M289" i="33"/>
  <c r="N289" i="33"/>
  <c r="M319" i="33"/>
  <c r="O319" i="33"/>
  <c r="N319" i="33"/>
  <c r="M349" i="33"/>
  <c r="O349" i="33"/>
  <c r="N349" i="33"/>
  <c r="M61" i="33"/>
  <c r="O61" i="33"/>
  <c r="N61" i="33"/>
  <c r="M29" i="33"/>
  <c r="O29" i="33"/>
  <c r="N29" i="33"/>
  <c r="O36" i="33"/>
  <c r="M36" i="33"/>
  <c r="N36" i="33"/>
  <c r="O377" i="33"/>
  <c r="M377" i="33"/>
  <c r="N377" i="33"/>
  <c r="O281" i="33"/>
  <c r="M281" i="33"/>
  <c r="N281" i="33"/>
  <c r="O177" i="33"/>
  <c r="M177" i="33"/>
  <c r="N177" i="33"/>
  <c r="O501" i="33"/>
  <c r="M501" i="33"/>
  <c r="N501" i="33"/>
  <c r="O446" i="33"/>
  <c r="M446" i="33"/>
  <c r="N446" i="33"/>
  <c r="O265" i="33"/>
  <c r="M265" i="33"/>
  <c r="N265" i="33"/>
  <c r="O179" i="33"/>
  <c r="M179" i="33"/>
  <c r="N179" i="33"/>
  <c r="M445" i="33"/>
  <c r="O445" i="33"/>
  <c r="N445" i="33"/>
  <c r="O420" i="33"/>
  <c r="M420" i="33"/>
  <c r="N420" i="33"/>
  <c r="O411" i="33"/>
  <c r="N411" i="33"/>
  <c r="M411" i="33"/>
  <c r="M383" i="33"/>
  <c r="O383" i="33"/>
  <c r="N383" i="33"/>
  <c r="O373" i="33"/>
  <c r="M373" i="33"/>
  <c r="N373" i="33"/>
  <c r="O363" i="33"/>
  <c r="N363" i="33"/>
  <c r="M363" i="33"/>
  <c r="O433" i="33"/>
  <c r="M433" i="33"/>
  <c r="N433" i="33"/>
  <c r="O430" i="33"/>
  <c r="M430" i="33"/>
  <c r="N430" i="33"/>
  <c r="M463" i="33"/>
  <c r="O463" i="33"/>
  <c r="N463" i="33"/>
  <c r="O252" i="33"/>
  <c r="M252" i="33"/>
  <c r="N252" i="33"/>
  <c r="O358" i="33"/>
  <c r="M358" i="33"/>
  <c r="N358" i="33"/>
  <c r="O206" i="33"/>
  <c r="M206" i="33"/>
  <c r="N206" i="33"/>
  <c r="M182" i="33"/>
  <c r="O182" i="33"/>
  <c r="N182" i="33"/>
  <c r="M327" i="33"/>
  <c r="O327" i="33"/>
  <c r="N327" i="33"/>
  <c r="O262" i="33"/>
  <c r="M262" i="33"/>
  <c r="N262" i="33"/>
  <c r="M197" i="33"/>
  <c r="O197" i="33"/>
  <c r="N197" i="33"/>
  <c r="O116" i="33"/>
  <c r="M116" i="33"/>
  <c r="N116" i="33"/>
  <c r="O315" i="33"/>
  <c r="M315" i="33"/>
  <c r="N315" i="33"/>
  <c r="O128" i="33"/>
  <c r="M128" i="33"/>
  <c r="N128" i="33"/>
  <c r="O364" i="33"/>
  <c r="N364" i="33"/>
  <c r="M364" i="33"/>
  <c r="O238" i="33"/>
  <c r="M238" i="33"/>
  <c r="N238" i="33"/>
  <c r="O208" i="33"/>
  <c r="M208" i="33"/>
  <c r="N208" i="33"/>
  <c r="O224" i="33"/>
  <c r="N224" i="33"/>
  <c r="M224" i="33"/>
  <c r="O329" i="33"/>
  <c r="M329" i="33"/>
  <c r="N329" i="33"/>
  <c r="O196" i="33"/>
  <c r="N196" i="33"/>
  <c r="M196" i="33"/>
  <c r="O59" i="33"/>
  <c r="M59" i="33"/>
  <c r="N59" i="33"/>
  <c r="O370" i="33"/>
  <c r="M370" i="33"/>
  <c r="N370" i="33"/>
  <c r="O318" i="33"/>
  <c r="M318" i="33"/>
  <c r="N318" i="33"/>
  <c r="O260" i="33"/>
  <c r="N260" i="33"/>
  <c r="M260" i="33"/>
  <c r="O468" i="33"/>
  <c r="N468" i="33"/>
  <c r="M468" i="33"/>
  <c r="M301" i="33"/>
  <c r="O301" i="33"/>
  <c r="N301" i="33"/>
  <c r="O163" i="33"/>
  <c r="M163" i="33"/>
  <c r="N163" i="33"/>
  <c r="O458" i="33"/>
  <c r="M458" i="33"/>
  <c r="N458" i="33"/>
  <c r="O316" i="33"/>
  <c r="M316" i="33"/>
  <c r="N316" i="33"/>
  <c r="O92" i="33"/>
  <c r="M92" i="33"/>
  <c r="N92" i="33"/>
  <c r="O491" i="33"/>
  <c r="N491" i="33"/>
  <c r="M491" i="33"/>
  <c r="O323" i="33"/>
  <c r="N323" i="33"/>
  <c r="M323" i="33"/>
  <c r="O99" i="33"/>
  <c r="M99" i="33"/>
  <c r="N99" i="33"/>
  <c r="O51" i="33"/>
  <c r="M51" i="33"/>
  <c r="N51" i="33"/>
  <c r="O19" i="33"/>
  <c r="M19" i="33"/>
  <c r="N19" i="33"/>
  <c r="O278" i="33"/>
  <c r="M278" i="33"/>
  <c r="N278" i="33"/>
  <c r="O338" i="33"/>
  <c r="M338" i="33"/>
  <c r="N338" i="33"/>
  <c r="O313" i="33"/>
  <c r="M313" i="33"/>
  <c r="N313" i="33"/>
  <c r="O217" i="33"/>
  <c r="M217" i="33"/>
  <c r="N217" i="33"/>
  <c r="O97" i="33"/>
  <c r="M97" i="33"/>
  <c r="N97" i="33"/>
  <c r="O49" i="33"/>
  <c r="M49" i="33"/>
  <c r="N49" i="33"/>
  <c r="O326" i="33"/>
  <c r="M326" i="33"/>
  <c r="N326" i="33"/>
  <c r="O456" i="33"/>
  <c r="M456" i="33"/>
  <c r="N456" i="33"/>
  <c r="O56" i="33"/>
  <c r="M56" i="33"/>
  <c r="N56" i="33"/>
  <c r="M487" i="33"/>
  <c r="O487" i="33"/>
  <c r="N487" i="33"/>
  <c r="O215" i="33"/>
  <c r="M215" i="33"/>
  <c r="N215" i="33"/>
  <c r="M103" i="33"/>
  <c r="O103" i="33"/>
  <c r="N103" i="33"/>
  <c r="M39" i="33"/>
  <c r="O39" i="33"/>
  <c r="N39" i="33"/>
  <c r="O469" i="33"/>
  <c r="M469" i="33"/>
  <c r="N469" i="33"/>
  <c r="O300" i="33"/>
  <c r="N300" i="33"/>
  <c r="M300" i="33"/>
  <c r="O457" i="33"/>
  <c r="M457" i="33"/>
  <c r="N457" i="33"/>
  <c r="M8" i="33"/>
  <c r="O8" i="33"/>
  <c r="N8" i="33"/>
  <c r="O18" i="33"/>
  <c r="N18" i="33"/>
  <c r="M18" i="33"/>
  <c r="O478" i="33"/>
  <c r="M478" i="33"/>
  <c r="N478" i="33"/>
  <c r="P459" i="28"/>
  <c r="P459" i="33" s="1"/>
  <c r="O348" i="33"/>
  <c r="N348" i="33"/>
  <c r="M348" i="33"/>
  <c r="M447" i="33"/>
  <c r="N447" i="33"/>
  <c r="O447" i="33"/>
  <c r="O442" i="33"/>
  <c r="M442" i="33"/>
  <c r="N442" i="33"/>
  <c r="O401" i="33"/>
  <c r="M401" i="33"/>
  <c r="N401" i="33"/>
  <c r="M391" i="33"/>
  <c r="O391" i="33"/>
  <c r="N391" i="33"/>
  <c r="M381" i="33"/>
  <c r="O381" i="33"/>
  <c r="N381" i="33"/>
  <c r="O474" i="33"/>
  <c r="M474" i="33"/>
  <c r="N474" i="33"/>
  <c r="O466" i="33"/>
  <c r="M466" i="33"/>
  <c r="N466" i="33"/>
  <c r="O417" i="33"/>
  <c r="M417" i="33"/>
  <c r="N417" i="33"/>
  <c r="M189" i="33"/>
  <c r="O189" i="33"/>
  <c r="N189" i="33"/>
  <c r="O146" i="33"/>
  <c r="N146" i="33"/>
  <c r="M146" i="33"/>
  <c r="O105" i="33"/>
  <c r="M105" i="33"/>
  <c r="N105" i="33"/>
  <c r="O402" i="33"/>
  <c r="M402" i="33"/>
  <c r="N402" i="33"/>
  <c r="O218" i="33"/>
  <c r="M218" i="33"/>
  <c r="N218" i="33"/>
  <c r="O148" i="33"/>
  <c r="M148" i="33"/>
  <c r="N148" i="33"/>
  <c r="O66" i="33"/>
  <c r="N66" i="33"/>
  <c r="M66" i="33"/>
  <c r="O268" i="33"/>
  <c r="N268" i="33"/>
  <c r="M268" i="33"/>
  <c r="O232" i="33"/>
  <c r="M232" i="33"/>
  <c r="N232" i="33"/>
  <c r="O180" i="33"/>
  <c r="M180" i="33"/>
  <c r="N180" i="33"/>
  <c r="O88" i="33"/>
  <c r="M88" i="33"/>
  <c r="N88" i="33"/>
  <c r="M150" i="33"/>
  <c r="O150" i="33"/>
  <c r="N150" i="33"/>
  <c r="O286" i="33"/>
  <c r="M286" i="33"/>
  <c r="N286" i="33"/>
  <c r="O156" i="33"/>
  <c r="N156" i="33"/>
  <c r="M156" i="33"/>
  <c r="O408" i="33"/>
  <c r="M408" i="33"/>
  <c r="N408" i="33"/>
  <c r="M158" i="33"/>
  <c r="O158" i="33"/>
  <c r="N158" i="33"/>
  <c r="M95" i="33"/>
  <c r="N95" i="33"/>
  <c r="O95" i="33"/>
  <c r="M93" i="33"/>
  <c r="O93" i="33"/>
  <c r="N93" i="33"/>
  <c r="M15" i="33"/>
  <c r="N15" i="33"/>
  <c r="O291" i="33"/>
  <c r="N291" i="33"/>
  <c r="M291" i="33"/>
  <c r="O246" i="33"/>
  <c r="M246" i="33"/>
  <c r="N246" i="33"/>
  <c r="O190" i="33"/>
  <c r="M190" i="33"/>
  <c r="N190" i="33"/>
  <c r="O226" i="33"/>
  <c r="M226" i="33"/>
  <c r="N226" i="33"/>
  <c r="O52" i="33"/>
  <c r="N52" i="33"/>
  <c r="M52" i="33"/>
  <c r="O396" i="33"/>
  <c r="N396" i="33"/>
  <c r="M396" i="33"/>
  <c r="O233" i="33"/>
  <c r="M233" i="33"/>
  <c r="N233" i="33"/>
  <c r="O212" i="33"/>
  <c r="N212" i="33"/>
  <c r="M212" i="33"/>
  <c r="M166" i="33"/>
  <c r="O166" i="33"/>
  <c r="N166" i="33"/>
  <c r="M13" i="33"/>
  <c r="O13" i="33"/>
  <c r="N13" i="33"/>
  <c r="O245" i="33"/>
  <c r="M245" i="33"/>
  <c r="N245" i="33"/>
  <c r="O113" i="33"/>
  <c r="M113" i="33"/>
  <c r="N113" i="33"/>
  <c r="O185" i="33"/>
  <c r="M185" i="33"/>
  <c r="N185" i="33"/>
  <c r="O503" i="33"/>
  <c r="M503" i="33"/>
  <c r="N503" i="33"/>
  <c r="O342" i="33"/>
  <c r="M342" i="33"/>
  <c r="N342" i="33"/>
  <c r="M261" i="33"/>
  <c r="O261" i="33"/>
  <c r="N261" i="33"/>
  <c r="O497" i="33"/>
  <c r="M497" i="33"/>
  <c r="N497" i="33"/>
  <c r="O452" i="33"/>
  <c r="N452" i="33"/>
  <c r="M452" i="33"/>
  <c r="O504" i="33"/>
  <c r="N504" i="33"/>
  <c r="M504" i="33"/>
  <c r="O476" i="33"/>
  <c r="N476" i="33"/>
  <c r="M476" i="33"/>
  <c r="O330" i="33"/>
  <c r="M330" i="33"/>
  <c r="N330" i="33"/>
  <c r="M143" i="33"/>
  <c r="O143" i="33"/>
  <c r="N143" i="33"/>
  <c r="O496" i="33"/>
  <c r="M496" i="33"/>
  <c r="N496" i="33"/>
  <c r="O169" i="33"/>
  <c r="M169" i="33"/>
  <c r="N169" i="33"/>
  <c r="O187" i="33"/>
  <c r="M187" i="33"/>
  <c r="N187" i="33"/>
  <c r="M175" i="33"/>
  <c r="N175" i="33"/>
  <c r="O175" i="33"/>
  <c r="O464" i="33"/>
  <c r="M464" i="33"/>
  <c r="N464" i="33"/>
  <c r="O425" i="33"/>
  <c r="M425" i="33"/>
  <c r="N425" i="33"/>
  <c r="O410" i="33"/>
  <c r="M410" i="33"/>
  <c r="N410" i="33"/>
  <c r="O181" i="33"/>
  <c r="N181" i="33"/>
  <c r="M181" i="33"/>
  <c r="M85" i="33"/>
  <c r="O85" i="33"/>
  <c r="N85" i="33"/>
  <c r="M53" i="33"/>
  <c r="O53" i="33"/>
  <c r="N53" i="33"/>
  <c r="M21" i="33"/>
  <c r="O21" i="33"/>
  <c r="N21" i="33"/>
  <c r="O20" i="33"/>
  <c r="N20" i="33"/>
  <c r="M20" i="33"/>
  <c r="O250" i="33"/>
  <c r="M250" i="33"/>
  <c r="N250" i="33"/>
  <c r="O193" i="33"/>
  <c r="M193" i="33"/>
  <c r="N193" i="33"/>
  <c r="O472" i="33"/>
  <c r="M472" i="33"/>
  <c r="N472" i="33"/>
  <c r="M133" i="33"/>
  <c r="O133" i="33"/>
  <c r="N133" i="33"/>
  <c r="O494" i="33"/>
  <c r="M494" i="33"/>
  <c r="N494" i="33"/>
  <c r="M253" i="33"/>
  <c r="O253" i="33"/>
  <c r="N253" i="33"/>
  <c r="M11" i="33"/>
  <c r="N11" i="33"/>
  <c r="O11" i="33"/>
  <c r="M14" i="33"/>
  <c r="O14" i="33"/>
  <c r="N14" i="33"/>
  <c r="O409" i="33"/>
  <c r="M409" i="33"/>
  <c r="N409" i="33"/>
  <c r="M399" i="33"/>
  <c r="O399" i="33"/>
  <c r="N399" i="33"/>
  <c r="O371" i="33"/>
  <c r="N371" i="33"/>
  <c r="M371" i="33"/>
  <c r="O361" i="33"/>
  <c r="M361" i="33"/>
  <c r="N361" i="33"/>
  <c r="M493" i="33"/>
  <c r="N493" i="33"/>
  <c r="O493" i="33"/>
  <c r="M453" i="33"/>
  <c r="O453" i="33"/>
  <c r="N453" i="33"/>
  <c r="O419" i="33"/>
  <c r="N419" i="33"/>
  <c r="M419" i="33"/>
  <c r="M421" i="33"/>
  <c r="O421" i="33"/>
  <c r="N421" i="33"/>
  <c r="O276" i="33"/>
  <c r="N276" i="33"/>
  <c r="M276" i="33"/>
  <c r="O57" i="33"/>
  <c r="M57" i="33"/>
  <c r="N57" i="33"/>
  <c r="O336" i="33"/>
  <c r="M336" i="33"/>
  <c r="N336" i="33"/>
  <c r="P260" i="28"/>
  <c r="P260" i="33" s="1"/>
  <c r="O324" i="33"/>
  <c r="N324" i="33"/>
  <c r="M324" i="33"/>
  <c r="O144" i="33"/>
  <c r="M144" i="33"/>
  <c r="N144" i="33"/>
  <c r="O124" i="33"/>
  <c r="M124" i="33"/>
  <c r="N124" i="33"/>
  <c r="O114" i="33"/>
  <c r="N114" i="33"/>
  <c r="M114" i="33"/>
  <c r="M126" i="33"/>
  <c r="O126" i="33"/>
  <c r="N126" i="33"/>
  <c r="O264" i="33"/>
  <c r="M264" i="33"/>
  <c r="N264" i="33"/>
  <c r="M173" i="33"/>
  <c r="N173" i="33"/>
  <c r="O173" i="33"/>
  <c r="O132" i="33"/>
  <c r="M132" i="33"/>
  <c r="N132" i="33"/>
  <c r="O418" i="33"/>
  <c r="M418" i="33"/>
  <c r="N418" i="33"/>
  <c r="O222" i="33"/>
  <c r="M222" i="33"/>
  <c r="N222" i="33"/>
  <c r="O462" i="33"/>
  <c r="M462" i="33"/>
  <c r="N462" i="33"/>
  <c r="M429" i="33"/>
  <c r="O429" i="33"/>
  <c r="N429" i="33"/>
  <c r="O136" i="33"/>
  <c r="M136" i="33"/>
  <c r="N136" i="33"/>
  <c r="O76" i="33"/>
  <c r="M76" i="33"/>
  <c r="N76" i="33"/>
  <c r="O216" i="33"/>
  <c r="N216" i="33"/>
  <c r="M216" i="33"/>
  <c r="M317" i="33"/>
  <c r="O317" i="33"/>
  <c r="N317" i="33"/>
  <c r="M183" i="33"/>
  <c r="O183" i="33"/>
  <c r="N183" i="33"/>
  <c r="O299" i="33"/>
  <c r="N299" i="33"/>
  <c r="M299" i="33"/>
  <c r="O362" i="33"/>
  <c r="M362" i="33"/>
  <c r="N362" i="33"/>
  <c r="O296" i="33"/>
  <c r="M296" i="33"/>
  <c r="N296" i="33"/>
  <c r="O242" i="33"/>
  <c r="M242" i="33"/>
  <c r="N242" i="33"/>
  <c r="M223" i="33"/>
  <c r="O223" i="33"/>
  <c r="N223" i="33"/>
  <c r="M151" i="33"/>
  <c r="O151" i="33"/>
  <c r="N151" i="33"/>
  <c r="O440" i="33"/>
  <c r="N440" i="33"/>
  <c r="M440" i="33"/>
  <c r="O236" i="33"/>
  <c r="N236" i="33"/>
  <c r="M236" i="33"/>
  <c r="M263" i="33"/>
  <c r="O263" i="33"/>
  <c r="N263" i="33"/>
  <c r="O500" i="33"/>
  <c r="N500" i="33"/>
  <c r="M500" i="33"/>
  <c r="O356" i="33"/>
  <c r="M356" i="33"/>
  <c r="N356" i="33"/>
  <c r="O292" i="33"/>
  <c r="M292" i="33"/>
  <c r="N292" i="33"/>
  <c r="O84" i="33"/>
  <c r="N84" i="33"/>
  <c r="M84" i="33"/>
  <c r="O483" i="33"/>
  <c r="N483" i="33"/>
  <c r="M483" i="33"/>
  <c r="O139" i="33"/>
  <c r="M139" i="33"/>
  <c r="N139" i="33"/>
  <c r="O91" i="33"/>
  <c r="M91" i="33"/>
  <c r="N91" i="33"/>
  <c r="O43" i="33"/>
  <c r="M43" i="33"/>
  <c r="N43" i="33"/>
  <c r="O490" i="33"/>
  <c r="M490" i="33"/>
  <c r="N490" i="33"/>
  <c r="O290" i="33"/>
  <c r="M290" i="33"/>
  <c r="N290" i="33"/>
  <c r="O82" i="33"/>
  <c r="N82" i="33"/>
  <c r="M82" i="33"/>
  <c r="O34" i="33"/>
  <c r="N34" i="33"/>
  <c r="M34" i="33"/>
  <c r="O422" i="33"/>
  <c r="M422" i="33"/>
  <c r="N422" i="33"/>
  <c r="O489" i="33"/>
  <c r="M489" i="33"/>
  <c r="N489" i="33"/>
  <c r="O145" i="33"/>
  <c r="M145" i="33"/>
  <c r="N145" i="33"/>
  <c r="O89" i="33"/>
  <c r="M89" i="33"/>
  <c r="N89" i="33"/>
  <c r="O41" i="33"/>
  <c r="M41" i="33"/>
  <c r="N41" i="33"/>
  <c r="O104" i="33"/>
  <c r="M104" i="33"/>
  <c r="N104" i="33"/>
  <c r="O480" i="33"/>
  <c r="N480" i="33"/>
  <c r="M480" i="33"/>
  <c r="O448" i="33"/>
  <c r="M448" i="33"/>
  <c r="N448" i="33"/>
  <c r="O328" i="33"/>
  <c r="M328" i="33"/>
  <c r="N328" i="33"/>
  <c r="O272" i="33"/>
  <c r="M272" i="33"/>
  <c r="N272" i="33"/>
  <c r="O96" i="33"/>
  <c r="M96" i="33"/>
  <c r="N96" i="33"/>
  <c r="O48" i="33"/>
  <c r="M48" i="33"/>
  <c r="N48" i="33"/>
  <c r="O398" i="33"/>
  <c r="M398" i="33"/>
  <c r="N398" i="33"/>
  <c r="M479" i="33"/>
  <c r="O479" i="33"/>
  <c r="N479" i="33"/>
  <c r="O247" i="33"/>
  <c r="M247" i="33"/>
  <c r="N247" i="33"/>
  <c r="M63" i="33"/>
  <c r="N63" i="33"/>
  <c r="O63" i="33"/>
  <c r="M31" i="33"/>
  <c r="O31" i="33"/>
  <c r="N31" i="33"/>
  <c r="O405" i="33"/>
  <c r="M405" i="33"/>
  <c r="N405" i="33"/>
  <c r="O120" i="33"/>
  <c r="M120" i="33"/>
  <c r="N120" i="33"/>
  <c r="O334" i="33"/>
  <c r="M334" i="33"/>
  <c r="N334" i="33"/>
  <c r="O16" i="33"/>
  <c r="M16" i="33"/>
  <c r="N16" i="33"/>
  <c r="O481" i="33"/>
  <c r="M481" i="33"/>
  <c r="N481" i="33"/>
  <c r="M389" i="33"/>
  <c r="O389" i="33"/>
  <c r="N389" i="33"/>
  <c r="O379" i="33"/>
  <c r="M379" i="33"/>
  <c r="N379" i="33"/>
  <c r="O369" i="33"/>
  <c r="M369" i="33"/>
  <c r="N369" i="33"/>
  <c r="M415" i="33"/>
  <c r="O415" i="33"/>
  <c r="N415" i="33"/>
  <c r="O343" i="33"/>
  <c r="M343" i="33"/>
  <c r="N343" i="33"/>
  <c r="P133" i="28"/>
  <c r="P133" i="33" s="1"/>
  <c r="O366" i="33"/>
  <c r="M366" i="33"/>
  <c r="N366" i="33"/>
  <c r="O161" i="33"/>
  <c r="M161" i="33"/>
  <c r="N161" i="33"/>
  <c r="O376" i="33"/>
  <c r="M376" i="33"/>
  <c r="N376" i="33"/>
  <c r="O352" i="33"/>
  <c r="N352" i="33"/>
  <c r="M352" i="33"/>
  <c r="P211" i="28"/>
  <c r="P211" i="33" s="1"/>
  <c r="O178" i="33"/>
  <c r="N178" i="33"/>
  <c r="M178" i="33"/>
  <c r="M455" i="33"/>
  <c r="O455" i="33"/>
  <c r="N455" i="33"/>
  <c r="O412" i="33"/>
  <c r="N412" i="33"/>
  <c r="M412" i="33"/>
  <c r="O312" i="33"/>
  <c r="N312" i="33"/>
  <c r="M312" i="33"/>
  <c r="O195" i="33"/>
  <c r="N195" i="33"/>
  <c r="M195" i="33"/>
  <c r="P139" i="28"/>
  <c r="P139" i="33" s="1"/>
  <c r="P100" i="28"/>
  <c r="P100" i="33" s="1"/>
  <c r="O154" i="33"/>
  <c r="N154" i="33"/>
  <c r="M154" i="33"/>
  <c r="O122" i="33"/>
  <c r="M122" i="33"/>
  <c r="N122" i="33"/>
  <c r="O450" i="33"/>
  <c r="M450" i="33"/>
  <c r="N450" i="33"/>
  <c r="O372" i="33"/>
  <c r="N372" i="33"/>
  <c r="M372" i="33"/>
  <c r="O382" i="33"/>
  <c r="M382" i="33"/>
  <c r="N382" i="33"/>
  <c r="O288" i="33"/>
  <c r="N288" i="33"/>
  <c r="M288" i="33"/>
  <c r="O188" i="33"/>
  <c r="M188" i="33"/>
  <c r="N188" i="33"/>
  <c r="O345" i="33"/>
  <c r="M345" i="33"/>
  <c r="N345" i="33"/>
  <c r="O147" i="33"/>
  <c r="M147" i="33"/>
  <c r="N147" i="33"/>
  <c r="O256" i="33"/>
  <c r="M256" i="33"/>
  <c r="N256" i="33"/>
  <c r="O194" i="33"/>
  <c r="M194" i="33"/>
  <c r="N194" i="33"/>
  <c r="O149" i="33"/>
  <c r="M149" i="33"/>
  <c r="N149" i="33"/>
  <c r="O100" i="33"/>
  <c r="N100" i="33"/>
  <c r="M100" i="33"/>
  <c r="O360" i="33"/>
  <c r="M360" i="33"/>
  <c r="N360" i="33"/>
  <c r="O210" i="33"/>
  <c r="M210" i="33"/>
  <c r="N210" i="33"/>
  <c r="M125" i="33"/>
  <c r="O125" i="33"/>
  <c r="N125" i="33"/>
  <c r="M111" i="33"/>
  <c r="O111" i="33"/>
  <c r="N111" i="33"/>
  <c r="O322" i="33"/>
  <c r="M322" i="33"/>
  <c r="N322" i="33"/>
  <c r="O388" i="33"/>
  <c r="N388" i="33"/>
  <c r="M388" i="33"/>
  <c r="O274" i="33"/>
  <c r="M274" i="33"/>
  <c r="N274" i="33"/>
  <c r="O492" i="33"/>
  <c r="N492" i="33"/>
  <c r="M492" i="33"/>
  <c r="O368" i="33"/>
  <c r="M368" i="33"/>
  <c r="N368" i="33"/>
  <c r="O294" i="33"/>
  <c r="M294" i="33"/>
  <c r="N294" i="33"/>
  <c r="M229" i="33"/>
  <c r="O229" i="33"/>
  <c r="N229" i="33"/>
  <c r="M325" i="33"/>
  <c r="O325" i="33"/>
  <c r="N325" i="33"/>
  <c r="M205" i="33"/>
  <c r="O205" i="33"/>
  <c r="N205" i="33"/>
  <c r="O471" i="33"/>
  <c r="M471" i="33"/>
  <c r="N471" i="33"/>
  <c r="O275" i="33"/>
  <c r="N275" i="33"/>
  <c r="M275" i="33"/>
  <c r="M237" i="33"/>
  <c r="N237" i="33"/>
  <c r="O237" i="33"/>
  <c r="O283" i="33"/>
  <c r="N283" i="33"/>
  <c r="M283" i="33"/>
  <c r="M495" i="33"/>
  <c r="O495" i="33"/>
  <c r="N495" i="33"/>
  <c r="O506" i="33"/>
  <c r="M506" i="33"/>
  <c r="N506" i="33"/>
  <c r="O309" i="33"/>
  <c r="M309" i="33"/>
  <c r="N309" i="33"/>
  <c r="O437" i="33"/>
  <c r="M437" i="33"/>
  <c r="N437" i="33"/>
  <c r="M477" i="33"/>
  <c r="O477" i="33"/>
  <c r="N477" i="33"/>
  <c r="M333" i="33"/>
  <c r="N333" i="33"/>
  <c r="O333" i="33"/>
  <c r="M285" i="33"/>
  <c r="O285" i="33"/>
  <c r="N285" i="33"/>
  <c r="M109" i="33"/>
  <c r="N109" i="33"/>
  <c r="O109" i="33"/>
  <c r="M77" i="33"/>
  <c r="N77" i="33"/>
  <c r="O77" i="33"/>
  <c r="M45" i="33"/>
  <c r="N45" i="33"/>
  <c r="O45" i="33"/>
  <c r="O60" i="33"/>
  <c r="M60" i="33"/>
  <c r="N60" i="33"/>
  <c r="O502" i="33"/>
  <c r="M502" i="33"/>
  <c r="N502" i="33"/>
  <c r="M9" i="33"/>
  <c r="N9" i="33"/>
  <c r="O9" i="33"/>
  <c r="O459" i="33"/>
  <c r="N459" i="33"/>
  <c r="M459" i="33"/>
  <c r="M357" i="33"/>
  <c r="O357" i="33"/>
  <c r="N357" i="33"/>
  <c r="O444" i="33"/>
  <c r="M444" i="33"/>
  <c r="N444" i="33"/>
  <c r="O81" i="33"/>
  <c r="M81" i="33"/>
  <c r="N81" i="33"/>
  <c r="O186" i="33"/>
  <c r="M186" i="33"/>
  <c r="N186" i="33"/>
  <c r="O200" i="33"/>
  <c r="M200" i="33"/>
  <c r="N200" i="33"/>
  <c r="O436" i="33"/>
  <c r="N436" i="33"/>
  <c r="M436" i="33"/>
  <c r="O307" i="33"/>
  <c r="N307" i="33"/>
  <c r="M307" i="33"/>
  <c r="O259" i="33"/>
  <c r="N259" i="33"/>
  <c r="M259" i="33"/>
  <c r="O416" i="33"/>
  <c r="N416" i="33"/>
  <c r="M416" i="33"/>
  <c r="O308" i="33"/>
  <c r="N308" i="33"/>
  <c r="M308" i="33"/>
  <c r="O12" i="33"/>
  <c r="M12" i="33"/>
  <c r="N12" i="33"/>
  <c r="O7" i="33"/>
  <c r="M7" i="33"/>
  <c r="N7" i="33"/>
  <c r="O426" i="33"/>
  <c r="M426" i="33"/>
  <c r="N426" i="33"/>
  <c r="O407" i="33"/>
  <c r="M407" i="33"/>
  <c r="N407" i="33"/>
  <c r="M397" i="33"/>
  <c r="O397" i="33"/>
  <c r="N397" i="33"/>
  <c r="O387" i="33"/>
  <c r="N387" i="33"/>
  <c r="M387" i="33"/>
  <c r="M359" i="33"/>
  <c r="O359" i="33"/>
  <c r="N359" i="33"/>
  <c r="O451" i="33"/>
  <c r="N451" i="33"/>
  <c r="M451" i="33"/>
  <c r="M351" i="33"/>
  <c r="N351" i="33"/>
  <c r="O351" i="33"/>
  <c r="O498" i="33"/>
  <c r="M498" i="33"/>
  <c r="N498" i="33"/>
  <c r="M293" i="33"/>
  <c r="O293" i="33"/>
  <c r="N293" i="33"/>
  <c r="M255" i="33"/>
  <c r="O255" i="33"/>
  <c r="N255" i="33"/>
  <c r="O209" i="33"/>
  <c r="M209" i="33"/>
  <c r="N209" i="33"/>
  <c r="O176" i="33"/>
  <c r="M176" i="33"/>
  <c r="N176" i="33"/>
  <c r="M135" i="33"/>
  <c r="O135" i="33"/>
  <c r="N135" i="33"/>
  <c r="O64" i="33"/>
  <c r="M64" i="33"/>
  <c r="N64" i="33"/>
  <c r="M207" i="33"/>
  <c r="O207" i="33"/>
  <c r="N207" i="33"/>
  <c r="O257" i="33"/>
  <c r="M257" i="33"/>
  <c r="N257" i="33"/>
  <c r="O220" i="33"/>
  <c r="N220" i="33"/>
  <c r="M220" i="33"/>
  <c r="O112" i="33"/>
  <c r="M112" i="33"/>
  <c r="N112" i="33"/>
  <c r="M54" i="33"/>
  <c r="O54" i="33"/>
  <c r="N54" i="33"/>
  <c r="O171" i="33"/>
  <c r="M171" i="33"/>
  <c r="N171" i="33"/>
  <c r="M71" i="33"/>
  <c r="O71" i="33"/>
  <c r="N71" i="33"/>
  <c r="O354" i="33"/>
  <c r="M354" i="33"/>
  <c r="N354" i="33"/>
  <c r="O130" i="33"/>
  <c r="N130" i="33"/>
  <c r="M130" i="33"/>
  <c r="O240" i="33"/>
  <c r="M240" i="33"/>
  <c r="N240" i="33"/>
  <c r="O280" i="33"/>
  <c r="M280" i="33"/>
  <c r="N280" i="33"/>
  <c r="O164" i="33"/>
  <c r="N164" i="33"/>
  <c r="M164" i="33"/>
  <c r="O198" i="33"/>
  <c r="M198" i="33"/>
  <c r="N198" i="33"/>
  <c r="O432" i="33"/>
  <c r="M432" i="33"/>
  <c r="N432" i="33"/>
  <c r="O228" i="33"/>
  <c r="M228" i="33"/>
  <c r="N228" i="33"/>
  <c r="O140" i="33"/>
  <c r="M140" i="33"/>
  <c r="N140" i="33"/>
  <c r="O172" i="33"/>
  <c r="M172" i="33"/>
  <c r="N172" i="33"/>
  <c r="O170" i="33"/>
  <c r="M170" i="33"/>
  <c r="N170" i="33"/>
  <c r="O380" i="33"/>
  <c r="M380" i="33"/>
  <c r="N380" i="33"/>
  <c r="O225" i="33"/>
  <c r="M225" i="33"/>
  <c r="N225" i="33"/>
  <c r="O465" i="33"/>
  <c r="M465" i="33"/>
  <c r="N465" i="33"/>
  <c r="M239" i="33"/>
  <c r="O239" i="33"/>
  <c r="N239" i="33"/>
  <c r="O157" i="33"/>
  <c r="M157" i="33"/>
  <c r="N157" i="33"/>
  <c r="O235" i="33"/>
  <c r="N235" i="33"/>
  <c r="M235" i="33"/>
  <c r="O320" i="33"/>
  <c r="M320" i="33"/>
  <c r="N320" i="33"/>
  <c r="O488" i="33"/>
  <c r="M488" i="33"/>
  <c r="N488" i="33"/>
  <c r="O449" i="33"/>
  <c r="M449" i="33"/>
  <c r="N449" i="33"/>
  <c r="O404" i="33"/>
  <c r="N404" i="33"/>
  <c r="M404" i="33"/>
  <c r="O344" i="33"/>
  <c r="M344" i="33"/>
  <c r="N344" i="33"/>
  <c r="O460" i="33"/>
  <c r="N460" i="33"/>
  <c r="M460" i="33"/>
  <c r="O340" i="33"/>
  <c r="N340" i="33"/>
  <c r="M340" i="33"/>
  <c r="O68" i="33"/>
  <c r="M68" i="33"/>
  <c r="N68" i="33"/>
  <c r="M22" i="33"/>
  <c r="O22" i="33"/>
  <c r="N22" i="33"/>
  <c r="O203" i="33"/>
  <c r="N203" i="33"/>
  <c r="M203" i="33"/>
  <c r="O75" i="33"/>
  <c r="M75" i="33"/>
  <c r="N75" i="33"/>
  <c r="O35" i="33"/>
  <c r="M35" i="33"/>
  <c r="N35" i="33"/>
  <c r="O42" i="33"/>
  <c r="N42" i="33"/>
  <c r="M42" i="33"/>
  <c r="M94" i="33"/>
  <c r="O94" i="33"/>
  <c r="N94" i="33"/>
  <c r="O482" i="33"/>
  <c r="M482" i="33"/>
  <c r="N482" i="33"/>
  <c r="O314" i="33"/>
  <c r="M314" i="33"/>
  <c r="N314" i="33"/>
  <c r="O282" i="33"/>
  <c r="M282" i="33"/>
  <c r="N282" i="33"/>
  <c r="O337" i="33"/>
  <c r="M337" i="33"/>
  <c r="N337" i="33"/>
  <c r="O297" i="33"/>
  <c r="M297" i="33"/>
  <c r="N297" i="33"/>
  <c r="O249" i="33"/>
  <c r="M249" i="33"/>
  <c r="N249" i="33"/>
  <c r="O73" i="33"/>
  <c r="M73" i="33"/>
  <c r="N73" i="33"/>
  <c r="O33" i="33"/>
  <c r="M33" i="33"/>
  <c r="N33" i="33"/>
  <c r="O40" i="33"/>
  <c r="M40" i="33"/>
  <c r="N40" i="33"/>
  <c r="O248" i="33"/>
  <c r="N248" i="33"/>
  <c r="M248" i="33"/>
  <c r="O80" i="33"/>
  <c r="M80" i="33"/>
  <c r="N80" i="33"/>
  <c r="O32" i="33"/>
  <c r="M32" i="33"/>
  <c r="N32" i="33"/>
  <c r="O350" i="33"/>
  <c r="M350" i="33"/>
  <c r="N350" i="33"/>
  <c r="M335" i="33"/>
  <c r="O335" i="33"/>
  <c r="N335" i="33"/>
  <c r="M287" i="33"/>
  <c r="O287" i="33"/>
  <c r="N287" i="33"/>
  <c r="M167" i="33"/>
  <c r="O167" i="33"/>
  <c r="N167" i="33"/>
  <c r="M87" i="33"/>
  <c r="O87" i="33"/>
  <c r="N87" i="33"/>
  <c r="M55" i="33"/>
  <c r="O55" i="33"/>
  <c r="N55" i="33"/>
  <c r="M23" i="33"/>
  <c r="O23" i="33"/>
  <c r="N23" i="33"/>
  <c r="M30" i="33"/>
  <c r="O30" i="33"/>
  <c r="N30" i="33"/>
  <c r="P157" i="28"/>
  <c r="P157" i="33" s="1"/>
  <c r="P73" i="28"/>
  <c r="P73" i="33" s="1"/>
  <c r="P25" i="28"/>
  <c r="P25" i="33" s="1"/>
  <c r="W10" i="31"/>
  <c r="P321" i="28"/>
  <c r="P321" i="33" s="1"/>
  <c r="S6" i="31"/>
  <c r="S507" i="31"/>
  <c r="I32" i="21"/>
  <c r="P12" i="28"/>
  <c r="P12" i="33" s="1"/>
  <c r="I44" i="21"/>
  <c r="H44" i="21"/>
  <c r="C26" i="21" s="1"/>
  <c r="H31" i="21"/>
  <c r="P315" i="28"/>
  <c r="P315" i="33" s="1"/>
  <c r="P277" i="28"/>
  <c r="P277" i="33" s="1"/>
  <c r="P37" i="28"/>
  <c r="P37" i="33" s="1"/>
  <c r="P398" i="28"/>
  <c r="P398" i="33" s="1"/>
  <c r="P193" i="28"/>
  <c r="P193" i="33" s="1"/>
  <c r="P199" i="28"/>
  <c r="P199" i="33" s="1"/>
  <c r="P179" i="28"/>
  <c r="P179" i="33" s="1"/>
  <c r="P235" i="28"/>
  <c r="P235" i="33" s="1"/>
  <c r="P500" i="28"/>
  <c r="P500" i="33" s="1"/>
  <c r="I86" i="33"/>
  <c r="T86" i="33" s="1"/>
  <c r="P86" i="28"/>
  <c r="P86" i="33" s="1"/>
  <c r="P437" i="28"/>
  <c r="P437" i="33" s="1"/>
  <c r="P271" i="28"/>
  <c r="P271" i="33" s="1"/>
  <c r="P386" i="28"/>
  <c r="P386" i="33" s="1"/>
  <c r="P285" i="28"/>
  <c r="P285" i="33" s="1"/>
  <c r="P428" i="28"/>
  <c r="P428" i="33" s="1"/>
  <c r="P46" i="28"/>
  <c r="P46" i="33" s="1"/>
  <c r="P137" i="28"/>
  <c r="P137" i="33" s="1"/>
  <c r="P51" i="28"/>
  <c r="P51" i="33" s="1"/>
  <c r="P225" i="28"/>
  <c r="P225" i="33" s="1"/>
  <c r="P301" i="28"/>
  <c r="P301" i="33" s="1"/>
  <c r="P145" i="28"/>
  <c r="P145" i="33" s="1"/>
  <c r="P202" i="28"/>
  <c r="P202" i="33" s="1"/>
  <c r="P325" i="28"/>
  <c r="P325" i="33" s="1"/>
  <c r="I223" i="33"/>
  <c r="T223" i="33" s="1"/>
  <c r="P482" i="28"/>
  <c r="P482" i="33" s="1"/>
  <c r="P215" i="28"/>
  <c r="P215" i="33" s="1"/>
  <c r="I491" i="33"/>
  <c r="T491" i="33" s="1"/>
  <c r="P249" i="28"/>
  <c r="P249" i="33" s="1"/>
  <c r="P209" i="28"/>
  <c r="P209" i="33" s="1"/>
  <c r="P44" i="28"/>
  <c r="P44" i="33" s="1"/>
  <c r="P171" i="28"/>
  <c r="P171" i="33" s="1"/>
  <c r="T60" i="33"/>
  <c r="P109" i="28"/>
  <c r="P109" i="33" s="1"/>
  <c r="P253" i="28"/>
  <c r="P253" i="33" s="1"/>
  <c r="P128" i="28"/>
  <c r="P128" i="33" s="1"/>
  <c r="P460" i="28"/>
  <c r="P460" i="33" s="1"/>
  <c r="P248" i="28"/>
  <c r="P248" i="33" s="1"/>
  <c r="P131" i="28"/>
  <c r="P131" i="33" s="1"/>
  <c r="P320" i="28"/>
  <c r="P320" i="33" s="1"/>
  <c r="P287" i="28"/>
  <c r="P287" i="33" s="1"/>
  <c r="I84" i="33"/>
  <c r="T84" i="33" s="1"/>
  <c r="P84" i="28"/>
  <c r="P84" i="33" s="1"/>
  <c r="I311" i="33"/>
  <c r="T311" i="33" s="1"/>
  <c r="P311" i="28"/>
  <c r="P311" i="33" s="1"/>
  <c r="P263" i="28"/>
  <c r="P263" i="33" s="1"/>
  <c r="P95" i="28"/>
  <c r="P95" i="33" s="1"/>
  <c r="P38" i="28"/>
  <c r="P38" i="33" s="1"/>
  <c r="P347" i="28"/>
  <c r="P347" i="33" s="1"/>
  <c r="P452" i="28"/>
  <c r="P452" i="33" s="1"/>
  <c r="P203" i="28"/>
  <c r="P203" i="33" s="1"/>
  <c r="P149" i="28"/>
  <c r="P149" i="33" s="1"/>
  <c r="P191" i="28"/>
  <c r="P191" i="33" s="1"/>
  <c r="P308" i="28"/>
  <c r="P308" i="33" s="1"/>
  <c r="I456" i="33"/>
  <c r="T456" i="33" s="1"/>
  <c r="P456" i="28"/>
  <c r="P456" i="33" s="1"/>
  <c r="P189" i="28"/>
  <c r="P189" i="33" s="1"/>
  <c r="I404" i="33"/>
  <c r="T404" i="33" s="1"/>
  <c r="P241" i="28"/>
  <c r="P241" i="33" s="1"/>
  <c r="P350" i="28"/>
  <c r="P350" i="33" s="1"/>
  <c r="I92" i="33"/>
  <c r="T92" i="33" s="1"/>
  <c r="P92" i="28"/>
  <c r="P92" i="33" s="1"/>
  <c r="P446" i="28"/>
  <c r="P446" i="33" s="1"/>
  <c r="P362" i="28"/>
  <c r="P362" i="33" s="1"/>
  <c r="P205" i="28"/>
  <c r="P205" i="33" s="1"/>
  <c r="P296" i="28"/>
  <c r="P296" i="33" s="1"/>
  <c r="P265" i="28"/>
  <c r="P265" i="33" s="1"/>
  <c r="P187" i="28"/>
  <c r="P187" i="33" s="1"/>
  <c r="P75" i="28"/>
  <c r="P75" i="33" s="1"/>
  <c r="P319" i="28"/>
  <c r="P319" i="33" s="1"/>
  <c r="P392" i="28"/>
  <c r="P392" i="33" s="1"/>
  <c r="P226" i="28"/>
  <c r="P226" i="33" s="1"/>
  <c r="P115" i="28"/>
  <c r="P115" i="33" s="1"/>
  <c r="P105" i="28"/>
  <c r="P105" i="33" s="1"/>
  <c r="I472" i="33"/>
  <c r="T472" i="33" s="1"/>
  <c r="P472" i="28"/>
  <c r="P472" i="33" s="1"/>
  <c r="I97" i="33"/>
  <c r="T97" i="33" s="1"/>
  <c r="P97" i="28"/>
  <c r="P97" i="33" s="1"/>
  <c r="I425" i="33"/>
  <c r="T425" i="33" s="1"/>
  <c r="P425" i="28"/>
  <c r="P425" i="33" s="1"/>
  <c r="I227" i="33"/>
  <c r="T227" i="33" s="1"/>
  <c r="P227" i="28"/>
  <c r="P227" i="33" s="1"/>
  <c r="I85" i="33"/>
  <c r="T85" i="33" s="1"/>
  <c r="P85" i="28"/>
  <c r="P85" i="33" s="1"/>
  <c r="P22" i="28"/>
  <c r="P22" i="33" s="1"/>
  <c r="I335" i="33"/>
  <c r="T335" i="33" s="1"/>
  <c r="P335" i="28"/>
  <c r="P335" i="33" s="1"/>
  <c r="I346" i="33"/>
  <c r="T346" i="33" s="1"/>
  <c r="P346" i="28"/>
  <c r="P346" i="33" s="1"/>
  <c r="I484" i="33"/>
  <c r="T484" i="33" s="1"/>
  <c r="P484" i="28"/>
  <c r="P484" i="33" s="1"/>
  <c r="I447" i="33"/>
  <c r="T447" i="33" s="1"/>
  <c r="P447" i="28"/>
  <c r="P447" i="33" s="1"/>
  <c r="I461" i="33"/>
  <c r="T461" i="33" s="1"/>
  <c r="P461" i="28"/>
  <c r="P461" i="33" s="1"/>
  <c r="I413" i="33"/>
  <c r="T413" i="33" s="1"/>
  <c r="P413" i="28"/>
  <c r="P413" i="33" s="1"/>
  <c r="I485" i="33"/>
  <c r="T485" i="33" s="1"/>
  <c r="P485" i="28"/>
  <c r="P485" i="33" s="1"/>
  <c r="I473" i="33"/>
  <c r="T473" i="33" s="1"/>
  <c r="P473" i="28"/>
  <c r="P473" i="33" s="1"/>
  <c r="I342" i="33"/>
  <c r="T342" i="33" s="1"/>
  <c r="P342" i="28"/>
  <c r="P342" i="33" s="1"/>
  <c r="I309" i="33"/>
  <c r="T309" i="33" s="1"/>
  <c r="P309" i="28"/>
  <c r="P309" i="33" s="1"/>
  <c r="I333" i="33"/>
  <c r="T333" i="33" s="1"/>
  <c r="P333" i="28"/>
  <c r="P333" i="33" s="1"/>
  <c r="I497" i="33"/>
  <c r="T497" i="33" s="1"/>
  <c r="P497" i="28"/>
  <c r="P497" i="33" s="1"/>
  <c r="I504" i="33"/>
  <c r="T504" i="33" s="1"/>
  <c r="P504" i="28"/>
  <c r="P504" i="33" s="1"/>
  <c r="I275" i="33"/>
  <c r="T275" i="33" s="1"/>
  <c r="P275" i="28"/>
  <c r="P275" i="33" s="1"/>
  <c r="I182" i="33"/>
  <c r="T182" i="33" s="1"/>
  <c r="P182" i="28"/>
  <c r="P182" i="33" s="1"/>
  <c r="I251" i="33"/>
  <c r="T251" i="33" s="1"/>
  <c r="P251" i="28"/>
  <c r="P251" i="33" s="1"/>
  <c r="I108" i="33"/>
  <c r="T108" i="33" s="1"/>
  <c r="P108" i="28"/>
  <c r="P108" i="33" s="1"/>
  <c r="I496" i="33"/>
  <c r="T496" i="33" s="1"/>
  <c r="P496" i="28"/>
  <c r="P496" i="33" s="1"/>
  <c r="I353" i="33"/>
  <c r="T353" i="33" s="1"/>
  <c r="P353" i="28"/>
  <c r="P353" i="33" s="1"/>
  <c r="P47" i="28"/>
  <c r="P47" i="33" s="1"/>
  <c r="P65" i="28"/>
  <c r="P65" i="33" s="1"/>
  <c r="P20" i="28"/>
  <c r="P20" i="33" s="1"/>
  <c r="T61" i="33"/>
  <c r="P61" i="28"/>
  <c r="P61" i="33" s="1"/>
  <c r="P60" i="28"/>
  <c r="P60" i="33" s="1"/>
  <c r="T53" i="33"/>
  <c r="P52" i="28"/>
  <c r="P52" i="33" s="1"/>
  <c r="P53" i="28"/>
  <c r="P53" i="33" s="1"/>
  <c r="I68" i="33"/>
  <c r="T68" i="33" s="1"/>
  <c r="P68" i="28"/>
  <c r="P68" i="33" s="1"/>
  <c r="T55" i="33"/>
  <c r="P55" i="28"/>
  <c r="P55" i="33" s="1"/>
  <c r="T65" i="33"/>
  <c r="I62" i="33"/>
  <c r="P62" i="28"/>
  <c r="P62" i="33" s="1"/>
  <c r="T51" i="33"/>
  <c r="I49" i="33"/>
  <c r="T49" i="33" s="1"/>
  <c r="P49" i="28"/>
  <c r="P49" i="33" s="1"/>
  <c r="T37" i="33"/>
  <c r="I35" i="33"/>
  <c r="T35" i="33" s="1"/>
  <c r="P35" i="28"/>
  <c r="P35" i="33" s="1"/>
  <c r="T38" i="33"/>
  <c r="T32" i="33"/>
  <c r="T46" i="33"/>
  <c r="T44" i="33"/>
  <c r="I23" i="33"/>
  <c r="T23" i="33" s="1"/>
  <c r="P23" i="28"/>
  <c r="P23" i="33" s="1"/>
  <c r="T25" i="33"/>
  <c r="T26" i="33"/>
  <c r="T22" i="33"/>
  <c r="P16" i="28"/>
  <c r="P16" i="33" s="1"/>
  <c r="T20" i="33"/>
  <c r="P10" i="28"/>
  <c r="P15" i="28"/>
  <c r="P15" i="33" s="1"/>
  <c r="P13" i="28"/>
  <c r="P13" i="33" s="1"/>
  <c r="I407" i="33"/>
  <c r="T407" i="33" s="1"/>
  <c r="P407" i="28"/>
  <c r="P407" i="33" s="1"/>
  <c r="I383" i="33"/>
  <c r="T383" i="33" s="1"/>
  <c r="P383" i="28"/>
  <c r="P383" i="33" s="1"/>
  <c r="I359" i="33"/>
  <c r="T359" i="33" s="1"/>
  <c r="P359" i="28"/>
  <c r="P359" i="33" s="1"/>
  <c r="I349" i="33"/>
  <c r="T349" i="33" s="1"/>
  <c r="P349" i="28"/>
  <c r="P349" i="33" s="1"/>
  <c r="I276" i="33"/>
  <c r="T276" i="33" s="1"/>
  <c r="P276" i="28"/>
  <c r="P276" i="33" s="1"/>
  <c r="I39" i="33"/>
  <c r="T39" i="33" s="1"/>
  <c r="P39" i="28"/>
  <c r="P39" i="33" s="1"/>
  <c r="I66" i="33"/>
  <c r="P66" i="28"/>
  <c r="P66" i="33" s="1"/>
  <c r="I154" i="33"/>
  <c r="T154" i="33" s="1"/>
  <c r="P154" i="28"/>
  <c r="P154" i="33" s="1"/>
  <c r="I120" i="33"/>
  <c r="T120" i="33" s="1"/>
  <c r="P120" i="28"/>
  <c r="P120" i="33" s="1"/>
  <c r="I450" i="33"/>
  <c r="T450" i="33" s="1"/>
  <c r="P450" i="28"/>
  <c r="P450" i="33" s="1"/>
  <c r="I130" i="33"/>
  <c r="T130" i="33" s="1"/>
  <c r="P130" i="28"/>
  <c r="P130" i="33" s="1"/>
  <c r="I58" i="33"/>
  <c r="T58" i="33" s="1"/>
  <c r="P58" i="28"/>
  <c r="P58" i="33" s="1"/>
  <c r="I134" i="33"/>
  <c r="T134" i="33" s="1"/>
  <c r="P134" i="28"/>
  <c r="P134" i="33" s="1"/>
  <c r="I153" i="33"/>
  <c r="T153" i="33" s="1"/>
  <c r="P153" i="28"/>
  <c r="P153" i="33" s="1"/>
  <c r="I31" i="33"/>
  <c r="T31" i="33" s="1"/>
  <c r="P31" i="28"/>
  <c r="P31" i="33" s="1"/>
  <c r="P29" i="28"/>
  <c r="P29" i="33" s="1"/>
  <c r="I29" i="33"/>
  <c r="T29" i="33" s="1"/>
  <c r="I48" i="33"/>
  <c r="T48" i="33" s="1"/>
  <c r="P48" i="28"/>
  <c r="P48" i="33" s="1"/>
  <c r="I501" i="33"/>
  <c r="T501" i="33" s="1"/>
  <c r="P501" i="28"/>
  <c r="P501" i="33" s="1"/>
  <c r="I405" i="33"/>
  <c r="T405" i="33" s="1"/>
  <c r="P405" i="28"/>
  <c r="P405" i="33" s="1"/>
  <c r="I381" i="33"/>
  <c r="T381" i="33" s="1"/>
  <c r="P381" i="28"/>
  <c r="P381" i="33" s="1"/>
  <c r="I357" i="33"/>
  <c r="T357" i="33" s="1"/>
  <c r="P357" i="28"/>
  <c r="P357" i="33" s="1"/>
  <c r="I306" i="33"/>
  <c r="T306" i="33" s="1"/>
  <c r="P306" i="28"/>
  <c r="P306" i="33" s="1"/>
  <c r="I409" i="33"/>
  <c r="T409" i="33" s="1"/>
  <c r="P409" i="28"/>
  <c r="P409" i="33" s="1"/>
  <c r="I397" i="33"/>
  <c r="T397" i="33" s="1"/>
  <c r="P397" i="28"/>
  <c r="P397" i="33" s="1"/>
  <c r="I385" i="33"/>
  <c r="T385" i="33" s="1"/>
  <c r="P385" i="28"/>
  <c r="P385" i="33" s="1"/>
  <c r="I373" i="33"/>
  <c r="T373" i="33" s="1"/>
  <c r="P373" i="28"/>
  <c r="P373" i="33" s="1"/>
  <c r="I361" i="33"/>
  <c r="T361" i="33" s="1"/>
  <c r="P361" i="28"/>
  <c r="P361" i="33" s="1"/>
  <c r="I328" i="33"/>
  <c r="T328" i="33" s="1"/>
  <c r="P328" i="28"/>
  <c r="P328" i="33" s="1"/>
  <c r="I304" i="33"/>
  <c r="T304" i="33" s="1"/>
  <c r="P304" i="28"/>
  <c r="P304" i="33" s="1"/>
  <c r="I415" i="33"/>
  <c r="T415" i="33" s="1"/>
  <c r="P415" i="28"/>
  <c r="P415" i="33" s="1"/>
  <c r="I338" i="33"/>
  <c r="T338" i="33" s="1"/>
  <c r="P338" i="28"/>
  <c r="P338" i="33" s="1"/>
  <c r="I302" i="33"/>
  <c r="T302" i="33" s="1"/>
  <c r="P302" i="28"/>
  <c r="P302" i="33" s="1"/>
  <c r="I266" i="33"/>
  <c r="T266" i="33" s="1"/>
  <c r="P266" i="28"/>
  <c r="P266" i="33" s="1"/>
  <c r="I90" i="33"/>
  <c r="T90" i="33" s="1"/>
  <c r="P90" i="28"/>
  <c r="P90" i="33" s="1"/>
  <c r="I455" i="33"/>
  <c r="T455" i="33" s="1"/>
  <c r="P455" i="28"/>
  <c r="P455" i="33" s="1"/>
  <c r="I180" i="33"/>
  <c r="T180" i="33" s="1"/>
  <c r="P180" i="28"/>
  <c r="P180" i="33" s="1"/>
  <c r="I124" i="33"/>
  <c r="T124" i="33" s="1"/>
  <c r="P124" i="28"/>
  <c r="P124" i="33" s="1"/>
  <c r="I390" i="33"/>
  <c r="T390" i="33" s="1"/>
  <c r="P390" i="28"/>
  <c r="P390" i="33" s="1"/>
  <c r="I354" i="33"/>
  <c r="T354" i="33" s="1"/>
  <c r="P354" i="28"/>
  <c r="P354" i="33" s="1"/>
  <c r="I28" i="33"/>
  <c r="T28" i="33" s="1"/>
  <c r="P28" i="28"/>
  <c r="P28" i="33" s="1"/>
  <c r="I382" i="33"/>
  <c r="T382" i="33" s="1"/>
  <c r="P382" i="28"/>
  <c r="P382" i="33" s="1"/>
  <c r="I208" i="33"/>
  <c r="T208" i="33" s="1"/>
  <c r="P208" i="28"/>
  <c r="P208" i="33" s="1"/>
  <c r="I177" i="33"/>
  <c r="T177" i="33" s="1"/>
  <c r="P177" i="28"/>
  <c r="P177" i="33" s="1"/>
  <c r="I132" i="33"/>
  <c r="T132" i="33" s="1"/>
  <c r="P132" i="28"/>
  <c r="P132" i="33" s="1"/>
  <c r="I80" i="33"/>
  <c r="T80" i="33" s="1"/>
  <c r="P80" i="28"/>
  <c r="P80" i="33" s="1"/>
  <c r="I270" i="33"/>
  <c r="T270" i="33" s="1"/>
  <c r="P270" i="28"/>
  <c r="P270" i="33" s="1"/>
  <c r="I317" i="33"/>
  <c r="T317" i="33" s="1"/>
  <c r="P317" i="28"/>
  <c r="P317" i="33" s="1"/>
  <c r="I125" i="33"/>
  <c r="T125" i="33" s="1"/>
  <c r="P125" i="28"/>
  <c r="P125" i="33" s="1"/>
  <c r="I478" i="33"/>
  <c r="T478" i="33" s="1"/>
  <c r="P478" i="28"/>
  <c r="P478" i="33" s="1"/>
  <c r="I435" i="33"/>
  <c r="T435" i="33" s="1"/>
  <c r="P435" i="28"/>
  <c r="P435" i="33" s="1"/>
  <c r="I351" i="33"/>
  <c r="T351" i="33" s="1"/>
  <c r="P351" i="28"/>
  <c r="P351" i="33" s="1"/>
  <c r="I453" i="33"/>
  <c r="T453" i="33" s="1"/>
  <c r="P453" i="28"/>
  <c r="P453" i="33" s="1"/>
  <c r="I64" i="33"/>
  <c r="P64" i="28"/>
  <c r="P64" i="33" s="1"/>
  <c r="I376" i="33"/>
  <c r="T376" i="33" s="1"/>
  <c r="P376" i="28"/>
  <c r="P376" i="33" s="1"/>
  <c r="I244" i="33"/>
  <c r="T244" i="33" s="1"/>
  <c r="P244" i="28"/>
  <c r="P244" i="33" s="1"/>
  <c r="I122" i="33"/>
  <c r="T122" i="33" s="1"/>
  <c r="P122" i="28"/>
  <c r="P122" i="33" s="1"/>
  <c r="I267" i="33"/>
  <c r="T267" i="33" s="1"/>
  <c r="P267" i="28"/>
  <c r="P267" i="33" s="1"/>
  <c r="I418" i="33"/>
  <c r="T418" i="33" s="1"/>
  <c r="P418" i="28"/>
  <c r="P418" i="33" s="1"/>
  <c r="I457" i="33"/>
  <c r="T457" i="33" s="1"/>
  <c r="P457" i="28"/>
  <c r="P457" i="33" s="1"/>
  <c r="I233" i="33"/>
  <c r="T233" i="33" s="1"/>
  <c r="P233" i="28"/>
  <c r="P233" i="33" s="1"/>
  <c r="I198" i="33"/>
  <c r="T198" i="33" s="1"/>
  <c r="P198" i="28"/>
  <c r="P198" i="33" s="1"/>
  <c r="I196" i="33"/>
  <c r="T196" i="33" s="1"/>
  <c r="P196" i="28"/>
  <c r="P196" i="33" s="1"/>
  <c r="I123" i="33"/>
  <c r="T123" i="33" s="1"/>
  <c r="P123" i="28"/>
  <c r="P123" i="33" s="1"/>
  <c r="I142" i="33"/>
  <c r="T142" i="33" s="1"/>
  <c r="P142" i="28"/>
  <c r="P142" i="33" s="1"/>
  <c r="I93" i="33"/>
  <c r="T93" i="33" s="1"/>
  <c r="P93" i="28"/>
  <c r="P93" i="33" s="1"/>
  <c r="I104" i="33"/>
  <c r="T104" i="33" s="1"/>
  <c r="P104" i="28"/>
  <c r="P104" i="33" s="1"/>
  <c r="I45" i="33"/>
  <c r="T45" i="33" s="1"/>
  <c r="P45" i="28"/>
  <c r="P45" i="33" s="1"/>
  <c r="I192" i="33"/>
  <c r="T192" i="33" s="1"/>
  <c r="P192" i="28"/>
  <c r="P192" i="33" s="1"/>
  <c r="I43" i="33"/>
  <c r="T43" i="33" s="1"/>
  <c r="P43" i="28"/>
  <c r="P43" i="33" s="1"/>
  <c r="I221" i="33"/>
  <c r="T221" i="33" s="1"/>
  <c r="P221" i="28"/>
  <c r="P221" i="33" s="1"/>
  <c r="I172" i="33"/>
  <c r="T172" i="33" s="1"/>
  <c r="P172" i="28"/>
  <c r="P172" i="33" s="1"/>
  <c r="I438" i="33"/>
  <c r="T438" i="33" s="1"/>
  <c r="P438" i="28"/>
  <c r="P438" i="33" s="1"/>
  <c r="I377" i="33"/>
  <c r="T377" i="33" s="1"/>
  <c r="P377" i="28"/>
  <c r="P377" i="33" s="1"/>
  <c r="I366" i="33"/>
  <c r="T366" i="33" s="1"/>
  <c r="P366" i="28"/>
  <c r="P366" i="33" s="1"/>
  <c r="I286" i="33"/>
  <c r="T286" i="33" s="1"/>
  <c r="P286" i="28"/>
  <c r="P286" i="33" s="1"/>
  <c r="I30" i="33"/>
  <c r="T30" i="33" s="1"/>
  <c r="P30" i="28"/>
  <c r="P30" i="33" s="1"/>
  <c r="I427" i="33"/>
  <c r="T427" i="33" s="1"/>
  <c r="P427" i="28"/>
  <c r="P427" i="33" s="1"/>
  <c r="I188" i="33"/>
  <c r="T188" i="33" s="1"/>
  <c r="P188" i="28"/>
  <c r="P188" i="33" s="1"/>
  <c r="I426" i="33"/>
  <c r="T426" i="33" s="1"/>
  <c r="P426" i="28"/>
  <c r="P426" i="33" s="1"/>
  <c r="I399" i="33"/>
  <c r="T399" i="33" s="1"/>
  <c r="P399" i="28"/>
  <c r="P399" i="33" s="1"/>
  <c r="I375" i="33"/>
  <c r="T375" i="33" s="1"/>
  <c r="P375" i="28"/>
  <c r="P375" i="33" s="1"/>
  <c r="I318" i="33"/>
  <c r="T318" i="33" s="1"/>
  <c r="P318" i="28"/>
  <c r="P318" i="33" s="1"/>
  <c r="I466" i="33"/>
  <c r="T466" i="33" s="1"/>
  <c r="P466" i="28"/>
  <c r="P466" i="33" s="1"/>
  <c r="I439" i="33"/>
  <c r="T439" i="33" s="1"/>
  <c r="P439" i="28"/>
  <c r="P439" i="33" s="1"/>
  <c r="I441" i="33"/>
  <c r="T441" i="33" s="1"/>
  <c r="P441" i="28"/>
  <c r="P441" i="33" s="1"/>
  <c r="I148" i="33"/>
  <c r="T148" i="33" s="1"/>
  <c r="P148" i="28"/>
  <c r="P148" i="33" s="1"/>
  <c r="I443" i="33"/>
  <c r="T443" i="33" s="1"/>
  <c r="P443" i="28"/>
  <c r="P443" i="33" s="1"/>
  <c r="I281" i="33"/>
  <c r="T281" i="33" s="1"/>
  <c r="P281" i="28"/>
  <c r="P281" i="33" s="1"/>
  <c r="I118" i="33"/>
  <c r="T118" i="33" s="1"/>
  <c r="P118" i="28"/>
  <c r="P118" i="33" s="1"/>
  <c r="I432" i="33"/>
  <c r="T432" i="33" s="1"/>
  <c r="P432" i="28"/>
  <c r="P432" i="33" s="1"/>
  <c r="I378" i="33"/>
  <c r="T378" i="33" s="1"/>
  <c r="P378" i="28"/>
  <c r="P378" i="33" s="1"/>
  <c r="I274" i="33"/>
  <c r="T274" i="33" s="1"/>
  <c r="P274" i="28"/>
  <c r="P274" i="33" s="1"/>
  <c r="I406" i="33"/>
  <c r="T406" i="33" s="1"/>
  <c r="P406" i="28"/>
  <c r="P406" i="33" s="1"/>
  <c r="I370" i="33"/>
  <c r="T370" i="33" s="1"/>
  <c r="P370" i="28"/>
  <c r="P370" i="33" s="1"/>
  <c r="I72" i="33"/>
  <c r="T72" i="33" s="1"/>
  <c r="P72" i="28"/>
  <c r="P72" i="33" s="1"/>
  <c r="I481" i="33"/>
  <c r="T481" i="33" s="1"/>
  <c r="P481" i="28"/>
  <c r="P481" i="33" s="1"/>
  <c r="I402" i="33"/>
  <c r="T402" i="33" s="1"/>
  <c r="P402" i="28"/>
  <c r="P402" i="33" s="1"/>
  <c r="I126" i="33"/>
  <c r="T126" i="33" s="1"/>
  <c r="P126" i="28"/>
  <c r="P126" i="33" s="1"/>
  <c r="I477" i="33"/>
  <c r="T477" i="33" s="1"/>
  <c r="P477" i="28"/>
  <c r="P477" i="33" s="1"/>
  <c r="I454" i="33"/>
  <c r="T454" i="33" s="1"/>
  <c r="P454" i="28"/>
  <c r="P454" i="33" s="1"/>
  <c r="I326" i="33"/>
  <c r="T326" i="33" s="1"/>
  <c r="P326" i="28"/>
  <c r="P326" i="33" s="1"/>
  <c r="I290" i="33"/>
  <c r="T290" i="33" s="1"/>
  <c r="P290" i="28"/>
  <c r="P290" i="33" s="1"/>
  <c r="I254" i="33"/>
  <c r="T254" i="33" s="1"/>
  <c r="P254" i="28"/>
  <c r="P254" i="33" s="1"/>
  <c r="I27" i="33"/>
  <c r="T27" i="33" s="1"/>
  <c r="P27" i="28"/>
  <c r="P27" i="33" s="1"/>
  <c r="I204" i="33"/>
  <c r="T204" i="33" s="1"/>
  <c r="P204" i="28"/>
  <c r="P204" i="33" s="1"/>
  <c r="I116" i="33"/>
  <c r="T116" i="33" s="1"/>
  <c r="P116" i="28"/>
  <c r="P116" i="33" s="1"/>
  <c r="I69" i="33"/>
  <c r="P69" i="33"/>
  <c r="I21" i="33"/>
  <c r="T21" i="33" s="1"/>
  <c r="P21" i="28"/>
  <c r="P21" i="33" s="1"/>
  <c r="I102" i="33"/>
  <c r="T102" i="33" s="1"/>
  <c r="P102" i="28"/>
  <c r="P102" i="33" s="1"/>
  <c r="I87" i="33"/>
  <c r="T87" i="33" s="1"/>
  <c r="P87" i="28"/>
  <c r="P87" i="33" s="1"/>
  <c r="I63" i="33"/>
  <c r="T63" i="33" s="1"/>
  <c r="P63" i="28"/>
  <c r="P63" i="33" s="1"/>
  <c r="I269" i="33"/>
  <c r="T269" i="33" s="1"/>
  <c r="P269" i="28"/>
  <c r="P269" i="33" s="1"/>
  <c r="I119" i="33"/>
  <c r="T119" i="33" s="1"/>
  <c r="P119" i="28"/>
  <c r="P119" i="33" s="1"/>
  <c r="I138" i="33"/>
  <c r="T138" i="33" s="1"/>
  <c r="P138" i="28"/>
  <c r="P138" i="33" s="1"/>
  <c r="I502" i="33"/>
  <c r="T502" i="33" s="1"/>
  <c r="P502" i="28"/>
  <c r="P502" i="33" s="1"/>
  <c r="I88" i="33"/>
  <c r="T88" i="33" s="1"/>
  <c r="P88" i="28"/>
  <c r="P88" i="33" s="1"/>
  <c r="I395" i="33"/>
  <c r="T395" i="33" s="1"/>
  <c r="P395" i="28"/>
  <c r="P395" i="33" s="1"/>
  <c r="I371" i="33"/>
  <c r="T371" i="33" s="1"/>
  <c r="P371" i="28"/>
  <c r="P371" i="33" s="1"/>
  <c r="I258" i="33"/>
  <c r="T258" i="33" s="1"/>
  <c r="P258" i="28"/>
  <c r="P258" i="33" s="1"/>
  <c r="I174" i="33"/>
  <c r="T174" i="33" s="1"/>
  <c r="P174" i="28"/>
  <c r="P174" i="33" s="1"/>
  <c r="I339" i="33"/>
  <c r="T339" i="33" s="1"/>
  <c r="P339" i="28"/>
  <c r="P339" i="33" s="1"/>
  <c r="I268" i="33"/>
  <c r="T268" i="33" s="1"/>
  <c r="P268" i="28"/>
  <c r="P268" i="33" s="1"/>
  <c r="I232" i="33"/>
  <c r="T232" i="33" s="1"/>
  <c r="P232" i="28"/>
  <c r="P232" i="33" s="1"/>
  <c r="I262" i="33"/>
  <c r="T262" i="33" s="1"/>
  <c r="P262" i="28"/>
  <c r="P262" i="33" s="1"/>
  <c r="I141" i="33"/>
  <c r="T141" i="33" s="1"/>
  <c r="P141" i="28"/>
  <c r="P141" i="33" s="1"/>
  <c r="I156" i="33"/>
  <c r="T156" i="33" s="1"/>
  <c r="P156" i="28"/>
  <c r="P156" i="33" s="1"/>
  <c r="I114" i="33"/>
  <c r="T114" i="33" s="1"/>
  <c r="P114" i="28"/>
  <c r="P114" i="33" s="1"/>
  <c r="I173" i="33"/>
  <c r="T173" i="33" s="1"/>
  <c r="P173" i="28"/>
  <c r="P173" i="33" s="1"/>
  <c r="I160" i="33"/>
  <c r="T160" i="33" s="1"/>
  <c r="P160" i="28"/>
  <c r="P160" i="33" s="1"/>
  <c r="I78" i="33"/>
  <c r="T78" i="33" s="1"/>
  <c r="P78" i="28"/>
  <c r="P78" i="33" s="1"/>
  <c r="I329" i="33"/>
  <c r="T329" i="33" s="1"/>
  <c r="P329" i="28"/>
  <c r="P329" i="33" s="1"/>
  <c r="I230" i="33"/>
  <c r="T230" i="33" s="1"/>
  <c r="P230" i="28"/>
  <c r="P230" i="33" s="1"/>
  <c r="I334" i="33"/>
  <c r="T334" i="33" s="1"/>
  <c r="P334" i="28"/>
  <c r="P334" i="33" s="1"/>
  <c r="I250" i="33"/>
  <c r="T250" i="33" s="1"/>
  <c r="P250" i="28"/>
  <c r="P250" i="33" s="1"/>
  <c r="I183" i="33"/>
  <c r="T183" i="33" s="1"/>
  <c r="P183" i="28"/>
  <c r="P183" i="33" s="1"/>
  <c r="I117" i="33"/>
  <c r="T117" i="33" s="1"/>
  <c r="P117" i="28"/>
  <c r="P117" i="33" s="1"/>
  <c r="I393" i="33"/>
  <c r="T393" i="33" s="1"/>
  <c r="P393" i="28"/>
  <c r="P393" i="33" s="1"/>
  <c r="I369" i="33"/>
  <c r="T369" i="33" s="1"/>
  <c r="P369" i="28"/>
  <c r="P369" i="33" s="1"/>
  <c r="I330" i="33"/>
  <c r="T330" i="33" s="1"/>
  <c r="P330" i="28"/>
  <c r="P330" i="33" s="1"/>
  <c r="I403" i="33"/>
  <c r="T403" i="33" s="1"/>
  <c r="P403" i="28"/>
  <c r="P403" i="33" s="1"/>
  <c r="I391" i="33"/>
  <c r="T391" i="33" s="1"/>
  <c r="P391" i="28"/>
  <c r="P391" i="33" s="1"/>
  <c r="I379" i="33"/>
  <c r="T379" i="33" s="1"/>
  <c r="P379" i="28"/>
  <c r="P379" i="33" s="1"/>
  <c r="I367" i="33"/>
  <c r="T367" i="33" s="1"/>
  <c r="P367" i="28"/>
  <c r="P367" i="33" s="1"/>
  <c r="I355" i="33"/>
  <c r="T355" i="33" s="1"/>
  <c r="P355" i="28"/>
  <c r="P355" i="33" s="1"/>
  <c r="I340" i="33"/>
  <c r="T340" i="33" s="1"/>
  <c r="P340" i="28"/>
  <c r="P340" i="33" s="1"/>
  <c r="I316" i="33"/>
  <c r="T316" i="33" s="1"/>
  <c r="P316" i="28"/>
  <c r="P316" i="33" s="1"/>
  <c r="I292" i="33"/>
  <c r="T292" i="33" s="1"/>
  <c r="P292" i="28"/>
  <c r="P292" i="33" s="1"/>
  <c r="I430" i="33"/>
  <c r="T430" i="33" s="1"/>
  <c r="P430" i="28"/>
  <c r="P430" i="33" s="1"/>
  <c r="I463" i="33"/>
  <c r="T463" i="33" s="1"/>
  <c r="P463" i="28"/>
  <c r="P463" i="33" s="1"/>
  <c r="I423" i="33"/>
  <c r="T423" i="33" s="1"/>
  <c r="P423" i="28"/>
  <c r="P423" i="33" s="1"/>
  <c r="I412" i="33"/>
  <c r="T412" i="33" s="1"/>
  <c r="P412" i="28"/>
  <c r="P412" i="33" s="1"/>
  <c r="I327" i="33"/>
  <c r="T327" i="33" s="1"/>
  <c r="P327" i="28"/>
  <c r="P327" i="33" s="1"/>
  <c r="I257" i="33"/>
  <c r="T257" i="33" s="1"/>
  <c r="P257" i="28"/>
  <c r="P257" i="33" s="1"/>
  <c r="I197" i="33"/>
  <c r="T197" i="33" s="1"/>
  <c r="P197" i="28"/>
  <c r="P197" i="33" s="1"/>
  <c r="I112" i="33"/>
  <c r="T112" i="33" s="1"/>
  <c r="P112" i="28"/>
  <c r="P112" i="33" s="1"/>
  <c r="I54" i="33"/>
  <c r="P54" i="28"/>
  <c r="P54" i="33" s="1"/>
  <c r="I408" i="33"/>
  <c r="T408" i="33" s="1"/>
  <c r="P408" i="28"/>
  <c r="P408" i="33" s="1"/>
  <c r="I372" i="33"/>
  <c r="T372" i="33" s="1"/>
  <c r="P372" i="28"/>
  <c r="P372" i="33" s="1"/>
  <c r="I303" i="33"/>
  <c r="T303" i="33" s="1"/>
  <c r="P303" i="28"/>
  <c r="P303" i="33" s="1"/>
  <c r="I400" i="33"/>
  <c r="T400" i="33" s="1"/>
  <c r="P400" i="28"/>
  <c r="P400" i="33" s="1"/>
  <c r="I364" i="33"/>
  <c r="T364" i="33" s="1"/>
  <c r="P364" i="28"/>
  <c r="P364" i="33" s="1"/>
  <c r="I264" i="33"/>
  <c r="T264" i="33" s="1"/>
  <c r="P264" i="28"/>
  <c r="P264" i="33" s="1"/>
  <c r="I190" i="33"/>
  <c r="T190" i="33" s="1"/>
  <c r="P190" i="28"/>
  <c r="P190" i="33" s="1"/>
  <c r="I67" i="33"/>
  <c r="T67" i="33" s="1"/>
  <c r="P67" i="28"/>
  <c r="P67" i="33" s="1"/>
  <c r="I246" i="33"/>
  <c r="T246" i="33" s="1"/>
  <c r="P246" i="28"/>
  <c r="P246" i="33" s="1"/>
  <c r="I256" i="33"/>
  <c r="T256" i="33" s="1"/>
  <c r="P256" i="28"/>
  <c r="P256" i="33" s="1"/>
  <c r="I219" i="33"/>
  <c r="T219" i="33" s="1"/>
  <c r="P219" i="28"/>
  <c r="P219" i="33" s="1"/>
  <c r="I166" i="33"/>
  <c r="T166" i="33" s="1"/>
  <c r="P166" i="28"/>
  <c r="P166" i="33" s="1"/>
  <c r="I245" i="33"/>
  <c r="T245" i="33" s="1"/>
  <c r="P245" i="28"/>
  <c r="P245" i="33" s="1"/>
  <c r="I214" i="33"/>
  <c r="T214" i="33" s="1"/>
  <c r="P214" i="28"/>
  <c r="P214" i="33" s="1"/>
  <c r="I129" i="33"/>
  <c r="T129" i="33" s="1"/>
  <c r="P129" i="28"/>
  <c r="P129" i="33" s="1"/>
  <c r="I150" i="33"/>
  <c r="T150" i="33" s="1"/>
  <c r="P150" i="28"/>
  <c r="P150" i="33" s="1"/>
  <c r="I282" i="33"/>
  <c r="T282" i="33" s="1"/>
  <c r="P282" i="28"/>
  <c r="P282" i="33" s="1"/>
  <c r="I487" i="33"/>
  <c r="T487" i="33" s="1"/>
  <c r="P487" i="28"/>
  <c r="P487" i="33" s="1"/>
  <c r="I490" i="33"/>
  <c r="T490" i="33" s="1"/>
  <c r="P490" i="28"/>
  <c r="P490" i="33" s="1"/>
  <c r="I475" i="33"/>
  <c r="T475" i="33" s="1"/>
  <c r="P475" i="28"/>
  <c r="P475" i="33" s="1"/>
  <c r="I493" i="33"/>
  <c r="T493" i="33" s="1"/>
  <c r="P493" i="28"/>
  <c r="P493" i="33" s="1"/>
  <c r="I421" i="33"/>
  <c r="T421" i="33" s="1"/>
  <c r="P421" i="28"/>
  <c r="P421" i="33" s="1"/>
  <c r="I343" i="33"/>
  <c r="T343" i="33" s="1"/>
  <c r="P343" i="28"/>
  <c r="P343" i="33" s="1"/>
  <c r="I252" i="33"/>
  <c r="T252" i="33" s="1"/>
  <c r="P252" i="28"/>
  <c r="P252" i="33" s="1"/>
  <c r="I165" i="33"/>
  <c r="T165" i="33" s="1"/>
  <c r="P165" i="28"/>
  <c r="P165" i="33" s="1"/>
  <c r="I135" i="33"/>
  <c r="T135" i="33" s="1"/>
  <c r="P135" i="28"/>
  <c r="P135" i="33" s="1"/>
  <c r="I77" i="33"/>
  <c r="T77" i="33" s="1"/>
  <c r="P77" i="28"/>
  <c r="P77" i="33" s="1"/>
  <c r="I394" i="33"/>
  <c r="T394" i="33" s="1"/>
  <c r="P394" i="28"/>
  <c r="P394" i="33" s="1"/>
  <c r="I358" i="33"/>
  <c r="T358" i="33" s="1"/>
  <c r="P358" i="28"/>
  <c r="P358" i="33" s="1"/>
  <c r="I324" i="33"/>
  <c r="T324" i="33" s="1"/>
  <c r="P324" i="28"/>
  <c r="P324" i="33" s="1"/>
  <c r="I312" i="33"/>
  <c r="T312" i="33" s="1"/>
  <c r="P312" i="28"/>
  <c r="P312" i="33" s="1"/>
  <c r="I110" i="33"/>
  <c r="T110" i="33" s="1"/>
  <c r="P110" i="28"/>
  <c r="P110" i="33" s="1"/>
  <c r="I144" i="33"/>
  <c r="T144" i="33" s="1"/>
  <c r="P144" i="28"/>
  <c r="P144" i="33" s="1"/>
  <c r="I220" i="33"/>
  <c r="T220" i="33" s="1"/>
  <c r="P220" i="28"/>
  <c r="P220" i="33" s="1"/>
  <c r="I243" i="33"/>
  <c r="T243" i="33" s="1"/>
  <c r="P243" i="28"/>
  <c r="P243" i="33" s="1"/>
  <c r="I106" i="33"/>
  <c r="T106" i="33" s="1"/>
  <c r="P106" i="28"/>
  <c r="P106" i="33" s="1"/>
  <c r="I40" i="33"/>
  <c r="T40" i="33" s="1"/>
  <c r="P40" i="28"/>
  <c r="P40" i="33" s="1"/>
  <c r="I231" i="33"/>
  <c r="T231" i="33" s="1"/>
  <c r="P231" i="28"/>
  <c r="P231" i="33" s="1"/>
  <c r="I24" i="33"/>
  <c r="T24" i="33" s="1"/>
  <c r="P24" i="28"/>
  <c r="P24" i="33" s="1"/>
  <c r="I322" i="33"/>
  <c r="T322" i="33" s="1"/>
  <c r="P322" i="28"/>
  <c r="P322" i="33" s="1"/>
  <c r="I200" i="33"/>
  <c r="T200" i="33" s="1"/>
  <c r="P200" i="28"/>
  <c r="P200" i="33" s="1"/>
  <c r="I107" i="33"/>
  <c r="T107" i="33" s="1"/>
  <c r="P107" i="28"/>
  <c r="P107" i="33" s="1"/>
  <c r="I207" i="33"/>
  <c r="T207" i="33" s="1"/>
  <c r="P207" i="28"/>
  <c r="P207" i="33" s="1"/>
  <c r="I401" i="33"/>
  <c r="T401" i="33" s="1"/>
  <c r="P401" i="28"/>
  <c r="P401" i="33" s="1"/>
  <c r="I433" i="33"/>
  <c r="T433" i="33" s="1"/>
  <c r="P433" i="28"/>
  <c r="P433" i="33" s="1"/>
  <c r="I389" i="33"/>
  <c r="T389" i="33" s="1"/>
  <c r="P389" i="28"/>
  <c r="P389" i="33" s="1"/>
  <c r="I365" i="33"/>
  <c r="T365" i="33" s="1"/>
  <c r="P365" i="28"/>
  <c r="P365" i="33" s="1"/>
  <c r="I344" i="33"/>
  <c r="T344" i="33" s="1"/>
  <c r="P344" i="28"/>
  <c r="P344" i="33" s="1"/>
  <c r="I314" i="33"/>
  <c r="T314" i="33" s="1"/>
  <c r="P314" i="28"/>
  <c r="P314" i="33" s="1"/>
  <c r="I278" i="33"/>
  <c r="T278" i="33" s="1"/>
  <c r="P278" i="28"/>
  <c r="P278" i="33" s="1"/>
  <c r="I242" i="33"/>
  <c r="T242" i="33" s="1"/>
  <c r="P242" i="28"/>
  <c r="P242" i="33" s="1"/>
  <c r="I384" i="33"/>
  <c r="T384" i="33" s="1"/>
  <c r="P384" i="28"/>
  <c r="P384" i="33" s="1"/>
  <c r="I352" i="33"/>
  <c r="T352" i="33" s="1"/>
  <c r="P352" i="28"/>
  <c r="P352" i="33" s="1"/>
  <c r="I101" i="33"/>
  <c r="T101" i="33" s="1"/>
  <c r="P101" i="28"/>
  <c r="P101" i="33" s="1"/>
  <c r="I42" i="33"/>
  <c r="T42" i="33" s="1"/>
  <c r="P42" i="28"/>
  <c r="P42" i="33" s="1"/>
  <c r="I291" i="33"/>
  <c r="T291" i="33" s="1"/>
  <c r="P291" i="28"/>
  <c r="P291" i="33" s="1"/>
  <c r="I224" i="33"/>
  <c r="T224" i="33" s="1"/>
  <c r="P224" i="28"/>
  <c r="P224" i="33" s="1"/>
  <c r="I147" i="33"/>
  <c r="T147" i="33" s="1"/>
  <c r="P147" i="28"/>
  <c r="P147" i="33" s="1"/>
  <c r="I91" i="33"/>
  <c r="T91" i="33" s="1"/>
  <c r="P91" i="28"/>
  <c r="P91" i="33" s="1"/>
  <c r="I222" i="33"/>
  <c r="T222" i="33" s="1"/>
  <c r="P222" i="28"/>
  <c r="P222" i="33" s="1"/>
  <c r="I212" i="33"/>
  <c r="T212" i="33" s="1"/>
  <c r="P212" i="28"/>
  <c r="P212" i="33" s="1"/>
  <c r="I136" i="33"/>
  <c r="T136" i="33" s="1"/>
  <c r="P136" i="28"/>
  <c r="P136" i="33" s="1"/>
  <c r="I19" i="33"/>
  <c r="T19" i="33" s="1"/>
  <c r="P19" i="28"/>
  <c r="P19" i="33" s="1"/>
  <c r="I170" i="33"/>
  <c r="T170" i="33" s="1"/>
  <c r="P170" i="28"/>
  <c r="P170" i="33" s="1"/>
  <c r="I113" i="33"/>
  <c r="T113" i="33" s="1"/>
  <c r="P113" i="28"/>
  <c r="P113" i="33" s="1"/>
  <c r="I96" i="33"/>
  <c r="T96" i="33" s="1"/>
  <c r="P96" i="28"/>
  <c r="P96" i="33" s="1"/>
  <c r="I505" i="33"/>
  <c r="T505" i="33" s="1"/>
  <c r="P505" i="28"/>
  <c r="P505" i="33" s="1"/>
  <c r="I206" i="33"/>
  <c r="T206" i="33" s="1"/>
  <c r="P206" i="28"/>
  <c r="P206" i="33" s="1"/>
  <c r="I489" i="33"/>
  <c r="T489" i="33" s="1"/>
  <c r="P489" i="28"/>
  <c r="P489" i="33" s="1"/>
  <c r="I411" i="33"/>
  <c r="T411" i="33" s="1"/>
  <c r="P411" i="28"/>
  <c r="P411" i="33" s="1"/>
  <c r="I387" i="33"/>
  <c r="T387" i="33" s="1"/>
  <c r="P387" i="28"/>
  <c r="P387" i="33" s="1"/>
  <c r="I363" i="33"/>
  <c r="T363" i="33" s="1"/>
  <c r="P363" i="28"/>
  <c r="P363" i="33" s="1"/>
  <c r="I294" i="33"/>
  <c r="T294" i="33" s="1"/>
  <c r="P294" i="28"/>
  <c r="P294" i="33" s="1"/>
  <c r="I417" i="33"/>
  <c r="T417" i="33" s="1"/>
  <c r="P417" i="28"/>
  <c r="P417" i="33" s="1"/>
  <c r="I218" i="33"/>
  <c r="T218" i="33" s="1"/>
  <c r="P218" i="28"/>
  <c r="P218" i="33" s="1"/>
  <c r="I184" i="33"/>
  <c r="T184" i="33" s="1"/>
  <c r="P184" i="28"/>
  <c r="P184" i="33" s="1"/>
  <c r="I238" i="33"/>
  <c r="T238" i="33" s="1"/>
  <c r="P238" i="28"/>
  <c r="P238" i="33" s="1"/>
  <c r="I82" i="33"/>
  <c r="T82" i="33" s="1"/>
  <c r="P82" i="28"/>
  <c r="P82" i="33" s="1"/>
  <c r="I288" i="33"/>
  <c r="T288" i="33" s="1"/>
  <c r="P288" i="28"/>
  <c r="P288" i="33" s="1"/>
  <c r="I186" i="33"/>
  <c r="T186" i="33" s="1"/>
  <c r="P186" i="28"/>
  <c r="P186" i="33" s="1"/>
  <c r="I33" i="33"/>
  <c r="T33" i="33" s="1"/>
  <c r="P33" i="28"/>
  <c r="P33" i="33" s="1"/>
  <c r="I345" i="33"/>
  <c r="T345" i="33" s="1"/>
  <c r="P345" i="28"/>
  <c r="P345" i="33" s="1"/>
  <c r="I240" i="33"/>
  <c r="T240" i="33" s="1"/>
  <c r="P240" i="28"/>
  <c r="P240" i="33" s="1"/>
  <c r="I429" i="33"/>
  <c r="T429" i="33" s="1"/>
  <c r="P429" i="28"/>
  <c r="P429" i="33" s="1"/>
  <c r="I162" i="33"/>
  <c r="T162" i="33" s="1"/>
  <c r="P162" i="28"/>
  <c r="P162" i="33" s="1"/>
  <c r="I98" i="33"/>
  <c r="T98" i="33" s="1"/>
  <c r="P98" i="28"/>
  <c r="P98" i="33" s="1"/>
  <c r="I74" i="33"/>
  <c r="T74" i="33" s="1"/>
  <c r="P74" i="28"/>
  <c r="P74" i="33" s="1"/>
  <c r="I216" i="33"/>
  <c r="T216" i="33" s="1"/>
  <c r="P216" i="28"/>
  <c r="P216" i="33" s="1"/>
  <c r="I396" i="33"/>
  <c r="T396" i="33" s="1"/>
  <c r="P396" i="28"/>
  <c r="P396" i="33" s="1"/>
  <c r="I360" i="33"/>
  <c r="T360" i="33" s="1"/>
  <c r="P360" i="28"/>
  <c r="P360" i="33" s="1"/>
  <c r="I210" i="33"/>
  <c r="T210" i="33" s="1"/>
  <c r="P210" i="28"/>
  <c r="P210" i="33" s="1"/>
  <c r="I168" i="33"/>
  <c r="T168" i="33" s="1"/>
  <c r="P168" i="28"/>
  <c r="P168" i="33" s="1"/>
  <c r="I140" i="33"/>
  <c r="T140" i="33" s="1"/>
  <c r="P140" i="28"/>
  <c r="P140" i="33" s="1"/>
  <c r="I111" i="33"/>
  <c r="T111" i="33" s="1"/>
  <c r="P111" i="28"/>
  <c r="P111" i="33" s="1"/>
  <c r="I83" i="33"/>
  <c r="T83" i="33" s="1"/>
  <c r="P83" i="28"/>
  <c r="P83" i="33" s="1"/>
  <c r="I388" i="33"/>
  <c r="T388" i="33" s="1"/>
  <c r="P388" i="28"/>
  <c r="P388" i="33" s="1"/>
  <c r="I465" i="33"/>
  <c r="T465" i="33" s="1"/>
  <c r="P465" i="28"/>
  <c r="P465" i="33" s="1"/>
  <c r="I499" i="33"/>
  <c r="T499" i="33" s="1"/>
  <c r="P499" i="28"/>
  <c r="P499" i="33" s="1"/>
  <c r="I445" i="33"/>
  <c r="T445" i="33" s="1"/>
  <c r="P445" i="28"/>
  <c r="P445" i="33" s="1"/>
  <c r="I442" i="33"/>
  <c r="T442" i="33" s="1"/>
  <c r="P442" i="28"/>
  <c r="P442" i="33" s="1"/>
  <c r="I469" i="33"/>
  <c r="T469" i="33" s="1"/>
  <c r="P469" i="28"/>
  <c r="P469" i="33" s="1"/>
  <c r="I451" i="33"/>
  <c r="T451" i="33" s="1"/>
  <c r="P451" i="28"/>
  <c r="P451" i="33" s="1"/>
  <c r="I336" i="33"/>
  <c r="T336" i="33" s="1"/>
  <c r="P336" i="28"/>
  <c r="P336" i="33" s="1"/>
  <c r="I300" i="33"/>
  <c r="T300" i="33" s="1"/>
  <c r="P300" i="28"/>
  <c r="P300" i="33" s="1"/>
  <c r="I234" i="33"/>
  <c r="T234" i="33" s="1"/>
  <c r="P234" i="28"/>
  <c r="P234" i="33" s="1"/>
  <c r="I56" i="33"/>
  <c r="T56" i="33" s="1"/>
  <c r="P56" i="28"/>
  <c r="P56" i="33" s="1"/>
  <c r="I280" i="33"/>
  <c r="T280" i="33" s="1"/>
  <c r="P280" i="28"/>
  <c r="P280" i="33" s="1"/>
  <c r="I50" i="33"/>
  <c r="P50" i="28"/>
  <c r="P50" i="33" s="1"/>
  <c r="I41" i="33"/>
  <c r="T41" i="33" s="1"/>
  <c r="P41" i="28"/>
  <c r="P41" i="33" s="1"/>
  <c r="I228" i="33"/>
  <c r="T228" i="33" s="1"/>
  <c r="P228" i="28"/>
  <c r="P228" i="33" s="1"/>
  <c r="I36" i="33"/>
  <c r="T36" i="33" s="1"/>
  <c r="P36" i="28"/>
  <c r="P36" i="33" s="1"/>
  <c r="I59" i="33"/>
  <c r="P59" i="28"/>
  <c r="P59" i="33" s="1"/>
  <c r="D17" i="20"/>
  <c r="I18" i="33"/>
  <c r="P18" i="28"/>
  <c r="P18" i="33" s="1"/>
  <c r="P14" i="28"/>
  <c r="P14" i="33" s="1"/>
  <c r="I14" i="33"/>
  <c r="I17" i="33"/>
  <c r="P17" i="28"/>
  <c r="P11" i="28"/>
  <c r="I11" i="33"/>
  <c r="I9" i="33"/>
  <c r="P9" i="28"/>
  <c r="P9" i="33" s="1"/>
  <c r="P8" i="28"/>
  <c r="P8" i="33" s="1"/>
  <c r="I8" i="33"/>
  <c r="I7" i="33"/>
  <c r="P7" i="28"/>
  <c r="AB2" i="31"/>
  <c r="AB4" i="31"/>
  <c r="T7" i="33" l="1"/>
  <c r="J37" i="21" s="1"/>
  <c r="E59" i="21" s="1"/>
  <c r="E66" i="21"/>
  <c r="E62" i="21"/>
  <c r="E58" i="21"/>
  <c r="C81" i="21"/>
  <c r="I33" i="21"/>
  <c r="D55" i="21" s="1"/>
  <c r="D54" i="21"/>
  <c r="W6" i="31"/>
  <c r="P6" i="28"/>
  <c r="H37" i="21"/>
  <c r="C59" i="21" s="1"/>
  <c r="J44" i="21"/>
  <c r="D26" i="21" s="1"/>
  <c r="T18" i="33"/>
  <c r="T15" i="33"/>
  <c r="W15" i="33" s="1"/>
  <c r="J32" i="21"/>
  <c r="T16" i="33"/>
  <c r="W16" i="33" s="1"/>
  <c r="P17" i="33"/>
  <c r="G22" i="20"/>
  <c r="T13" i="33"/>
  <c r="W13" i="33" s="1"/>
  <c r="T10" i="33"/>
  <c r="W10" i="33" s="1"/>
  <c r="P10" i="33"/>
  <c r="G23" i="20"/>
  <c r="T50" i="33"/>
  <c r="T57" i="33"/>
  <c r="T62" i="33"/>
  <c r="T52" i="33"/>
  <c r="T69" i="33"/>
  <c r="T66" i="33"/>
  <c r="T64" i="33"/>
  <c r="T59" i="33"/>
  <c r="T54" i="33"/>
  <c r="T47" i="33"/>
  <c r="T17" i="33"/>
  <c r="W17" i="33" s="1"/>
  <c r="T14" i="33"/>
  <c r="W14" i="33" s="1"/>
  <c r="T11" i="33"/>
  <c r="W11" i="33" s="1"/>
  <c r="T12" i="33"/>
  <c r="W12" i="33" s="1"/>
  <c r="T8" i="33"/>
  <c r="W8" i="33" s="1"/>
  <c r="T9" i="33"/>
  <c r="W9" i="33" s="1"/>
  <c r="AB3" i="31"/>
  <c r="AB1" i="31"/>
  <c r="P11" i="33"/>
  <c r="W507" i="31"/>
  <c r="P507" i="28"/>
  <c r="P7" i="33"/>
  <c r="H35" i="21" s="1"/>
  <c r="C57" i="21" s="1"/>
  <c r="C82" i="21" l="1"/>
  <c r="C56" i="21"/>
  <c r="C71" i="21" s="1"/>
  <c r="J35" i="21"/>
  <c r="I35" i="21"/>
  <c r="D57" i="21" s="1"/>
  <c r="T6" i="33"/>
  <c r="D53" i="21"/>
  <c r="I31" i="21"/>
  <c r="C77" i="21"/>
  <c r="E54" i="21"/>
  <c r="J33" i="21"/>
  <c r="I37" i="21"/>
  <c r="D59" i="21" s="1"/>
  <c r="W7" i="33"/>
  <c r="G20" i="20"/>
  <c r="G35" i="20" s="1"/>
  <c r="I36" i="21"/>
  <c r="D58" i="21" s="1"/>
  <c r="H40" i="21"/>
  <c r="C23" i="21"/>
  <c r="T507" i="33"/>
  <c r="E57" i="21" l="1"/>
  <c r="E56" i="21" s="1"/>
  <c r="C80" i="21"/>
  <c r="D56" i="21"/>
  <c r="D71" i="21" s="1"/>
  <c r="E55" i="21"/>
  <c r="E53" i="21" s="1"/>
  <c r="C78" i="21"/>
  <c r="J31" i="21"/>
  <c r="D23" i="21" s="1"/>
  <c r="H34" i="21"/>
  <c r="C24" i="21" s="1"/>
  <c r="C25" i="21"/>
  <c r="I34" i="21"/>
  <c r="I40" i="21"/>
  <c r="D18" i="20"/>
  <c r="D21" i="20" s="1"/>
  <c r="E71" i="21" l="1"/>
  <c r="H49" i="21"/>
  <c r="C27" i="21"/>
  <c r="J40" i="21"/>
  <c r="D25" i="21" s="1"/>
  <c r="I49" i="21"/>
  <c r="J34" i="21"/>
  <c r="D24" i="21" s="1"/>
  <c r="J49" i="21" l="1"/>
  <c r="C89" i="21" l="1"/>
  <c r="C85" i="21" l="1"/>
  <c r="E26" i="21"/>
  <c r="C76" i="21"/>
  <c r="E24" i="21"/>
  <c r="E25" i="21"/>
  <c r="C79" i="21" l="1"/>
  <c r="C94" i="21" s="1"/>
  <c r="E23" i="21"/>
  <c r="E27" i="21" s="1"/>
  <c r="D27" i="21"/>
</calcChain>
</file>

<file path=xl/sharedStrings.xml><?xml version="1.0" encoding="utf-8"?>
<sst xmlns="http://schemas.openxmlformats.org/spreadsheetml/2006/main" count="683" uniqueCount="328">
  <si>
    <t>N°</t>
  </si>
  <si>
    <t>Dépense sur devis</t>
  </si>
  <si>
    <t>Total</t>
  </si>
  <si>
    <r>
      <t xml:space="preserve">Description de la dépense </t>
    </r>
    <r>
      <rPr>
        <b/>
        <sz val="11"/>
        <color rgb="FFFF0000"/>
        <rFont val="Calibri"/>
        <family val="2"/>
        <scheme val="minor"/>
      </rPr>
      <t>*</t>
    </r>
  </si>
  <si>
    <t>DEMANDEUR</t>
  </si>
  <si>
    <t>Motif inéligibilité</t>
  </si>
  <si>
    <t>Justificatif absent</t>
  </si>
  <si>
    <t>Justificatif sans rapport avec la dépense</t>
  </si>
  <si>
    <t>Nature de dépense inéligible</t>
  </si>
  <si>
    <t>Dépense non liée à l'opération</t>
  </si>
  <si>
    <t>Défaut de formalisme du justificatif (prix unitaire, quantité, désignation)</t>
  </si>
  <si>
    <t>Défaut de date</t>
  </si>
  <si>
    <t>Défaut désignation de l'acheteur</t>
  </si>
  <si>
    <t>Défaut désignation du vendeur/fournisseur</t>
  </si>
  <si>
    <t>Incohérence entre désignation acheteur et bénéficiaire aide</t>
  </si>
  <si>
    <t>Incohérence entre montant présenté et montant justifié</t>
  </si>
  <si>
    <t>Intervenant non qualifié</t>
  </si>
  <si>
    <t>TVA inéligible</t>
  </si>
  <si>
    <t>Défaut du prix unitaire HT</t>
  </si>
  <si>
    <t>Auto-facturation</t>
  </si>
  <si>
    <t>Justificatif périmé</t>
  </si>
  <si>
    <t>Dépense retenue dans un autre dossier</t>
  </si>
  <si>
    <t>Motif d'inégibilité</t>
  </si>
  <si>
    <t>Commentaire instructeur</t>
  </si>
  <si>
    <t>Synthèse des dépenses liées au projet présenté</t>
  </si>
  <si>
    <t>Type de dépenses</t>
  </si>
  <si>
    <t>Montant présenté</t>
  </si>
  <si>
    <t>Montant éligible retenu</t>
  </si>
  <si>
    <t>Montant éligible</t>
  </si>
  <si>
    <t>Montant écarté</t>
  </si>
  <si>
    <t>Consignes d'utilisation</t>
  </si>
  <si>
    <t>Rappels réglementaires</t>
  </si>
  <si>
    <t>Commentaires</t>
  </si>
  <si>
    <t>(nature de la dépense indiquée sur le devis ou sur le justificatif de dépense.
Ex : désignation de l'article, de l'objet…)</t>
  </si>
  <si>
    <t>Sélectionner le poste de dépenses</t>
  </si>
  <si>
    <t>(le cas échéant, pour préciser un point saillant au Service Instructeur)</t>
  </si>
  <si>
    <t>Exemple</t>
  </si>
  <si>
    <t>Catégories de dépenses</t>
  </si>
  <si>
    <t>Sous-catégorie de dépenses</t>
  </si>
  <si>
    <r>
      <t xml:space="preserve">Sous catégories de dépenses </t>
    </r>
    <r>
      <rPr>
        <b/>
        <sz val="11"/>
        <color rgb="FFFF0000"/>
        <rFont val="Calibri"/>
        <family val="2"/>
        <scheme val="minor"/>
      </rPr>
      <t>*</t>
    </r>
  </si>
  <si>
    <t>TOTAL</t>
  </si>
  <si>
    <t>Sous-catégories de dépenses</t>
  </si>
  <si>
    <t>Règles de plafond</t>
  </si>
  <si>
    <r>
      <t xml:space="preserve">Identifiant du justificatif </t>
    </r>
    <r>
      <rPr>
        <b/>
        <sz val="11"/>
        <color rgb="FFFF0000"/>
        <rFont val="Calibri"/>
        <family val="2"/>
        <scheme val="minor"/>
      </rPr>
      <t>*</t>
    </r>
  </si>
  <si>
    <t>Intitulé du projet</t>
  </si>
  <si>
    <t>Nom ou raison sociale du porteur de projet</t>
  </si>
  <si>
    <r>
      <t xml:space="preserve">Montant éligible 
(€ HT) </t>
    </r>
    <r>
      <rPr>
        <b/>
        <sz val="11"/>
        <color rgb="FFFF0000"/>
        <rFont val="Calibri"/>
        <family val="2"/>
        <scheme val="minor"/>
      </rPr>
      <t>*</t>
    </r>
  </si>
  <si>
    <t>Si vous n'avez pas Excel, ce document peut etre utilisé avec LibreOffice. Une fois le dossier complété, merci de le déposer au format Excel sur Safran.</t>
  </si>
  <si>
    <r>
      <t xml:space="preserve">Chaque colonne avec un " </t>
    </r>
    <r>
      <rPr>
        <sz val="12"/>
        <color rgb="FFFF0000"/>
        <rFont val="Calibri"/>
        <family val="2"/>
        <scheme val="minor"/>
      </rPr>
      <t>*</t>
    </r>
    <r>
      <rPr>
        <sz val="12"/>
        <color theme="1"/>
        <rFont val="Calibri"/>
        <family val="2"/>
        <scheme val="minor"/>
      </rPr>
      <t xml:space="preserve"> " doivent etre obligatoirement rempli. Une zone de commentaire est présente et nous vous invitons à l'utiliser le plus souvent.</t>
    </r>
  </si>
  <si>
    <t>https://daaf.mayotte.agriculture.gouv.fr/guide-du-beneficiaire-et-notice-transversale-a618.html</t>
  </si>
  <si>
    <t xml:space="preserve">        Merci de consulter le guide du bénéficiaire et la notice transversale à la demande d'aide au lien suivant :</t>
  </si>
  <si>
    <t>Catégories de dépenses et Sous-catégories de dépenses</t>
  </si>
  <si>
    <t>Ligne Instruite</t>
  </si>
  <si>
    <t>Oui</t>
  </si>
  <si>
    <t>La TVA est inéligible sur le PSN à Mayotte</t>
  </si>
  <si>
    <t>Frais de personnel</t>
  </si>
  <si>
    <t>Déplacements sur frais réels</t>
  </si>
  <si>
    <t>Dépenses sur barèmes</t>
  </si>
  <si>
    <t>Billets d'avion</t>
  </si>
  <si>
    <t>Billets de train</t>
  </si>
  <si>
    <t xml:space="preserve">Frais de déplacement (barèmes kilométriques) </t>
  </si>
  <si>
    <t>Frais d'hébergement</t>
  </si>
  <si>
    <t>Frais de restauration</t>
  </si>
  <si>
    <r>
      <t xml:space="preserve">Description de l'intervention </t>
    </r>
    <r>
      <rPr>
        <b/>
        <sz val="11"/>
        <color rgb="FFFF0000"/>
        <rFont val="Calibri"/>
        <family val="2"/>
        <scheme val="minor"/>
      </rPr>
      <t>*</t>
    </r>
  </si>
  <si>
    <r>
      <t xml:space="preserve">Nom de l'intervenant </t>
    </r>
    <r>
      <rPr>
        <b/>
        <sz val="11"/>
        <color rgb="FFFF0000"/>
        <rFont val="Calibri"/>
        <family val="2"/>
        <scheme val="minor"/>
      </rPr>
      <t>*</t>
    </r>
  </si>
  <si>
    <r>
      <t xml:space="preserve">Qualification de l'intervenant </t>
    </r>
    <r>
      <rPr>
        <b/>
        <sz val="11"/>
        <color rgb="FFFF0000"/>
        <rFont val="Calibri"/>
        <family val="2"/>
        <scheme val="minor"/>
      </rPr>
      <t>*</t>
    </r>
  </si>
  <si>
    <r>
      <t xml:space="preserve">Coût salarial sur la période </t>
    </r>
    <r>
      <rPr>
        <b/>
        <sz val="11"/>
        <color rgb="FFFF0000"/>
        <rFont val="Calibri"/>
        <family val="2"/>
        <scheme val="minor"/>
      </rPr>
      <t>*</t>
    </r>
  </si>
  <si>
    <t>Montant HT demandé</t>
  </si>
  <si>
    <t>Sélectionner la sous-catégorie de dépense</t>
  </si>
  <si>
    <t>Technicien</t>
  </si>
  <si>
    <t>Chercheur</t>
  </si>
  <si>
    <t>Directeur</t>
  </si>
  <si>
    <t>Ingénieur</t>
  </si>
  <si>
    <t xml:space="preserve">Niveau d’étude - Poste </t>
  </si>
  <si>
    <t>Salaire brut chargé maximal annuel pour un temps plein (1607 heures annuelles)</t>
  </si>
  <si>
    <t xml:space="preserve">Les frais de structures correspondent aux frais de fonctionnement liés au projet déposé. Ils sont calculés sur la base d’une option de coûts simplifiés (OCS). 
Aucune pièce justificative n’est attendu pour ce type de dépense. Les frais de structures seront calculés automatiquement et correspondent à un forfait fixe de 15% des frais de personnels éligibles retenues. </t>
  </si>
  <si>
    <t>Frais de restauration : 20 € (à hauteur de deux repas maximum par jour)</t>
  </si>
  <si>
    <t>Frais de d'hébergement : Voir l'arrêté du 20 septembre 2023</t>
  </si>
  <si>
    <t>Frais de déplacement : Voir l'arrêté du 27 mars 2023</t>
  </si>
  <si>
    <r>
      <t xml:space="preserve">Description du déplacement </t>
    </r>
    <r>
      <rPr>
        <b/>
        <sz val="11"/>
        <color rgb="FFFF0000"/>
        <rFont val="Calibri"/>
        <family val="2"/>
        <scheme val="minor"/>
      </rPr>
      <t>*</t>
    </r>
  </si>
  <si>
    <t>(montant hors taxes)</t>
  </si>
  <si>
    <r>
      <t xml:space="preserve">Montant HT demandé </t>
    </r>
    <r>
      <rPr>
        <b/>
        <sz val="11"/>
        <color rgb="FFFF0000"/>
        <rFont val="Calibri"/>
        <family val="2"/>
        <scheme val="minor"/>
      </rPr>
      <t>*</t>
    </r>
  </si>
  <si>
    <t>Puissance adminstrative du véhicule</t>
  </si>
  <si>
    <t>1 CV et moins</t>
  </si>
  <si>
    <t>2 CV</t>
  </si>
  <si>
    <t>3 CV</t>
  </si>
  <si>
    <t>4 CV</t>
  </si>
  <si>
    <t>5 CV</t>
  </si>
  <si>
    <t>6 CV</t>
  </si>
  <si>
    <t>7 CV et plus</t>
  </si>
  <si>
    <t>Description de l'intervention</t>
  </si>
  <si>
    <t>Frais de déplacement Voitures</t>
  </si>
  <si>
    <t>Frais de déplacement Motocyclettes</t>
  </si>
  <si>
    <t>Frais de déplacement Cyclomoteurs</t>
  </si>
  <si>
    <t>Paris</t>
  </si>
  <si>
    <t>Commune du Grand Paris</t>
  </si>
  <si>
    <t>Ville de + de 200 000 habitants</t>
  </si>
  <si>
    <t>Mayotte / Outre-mer</t>
  </si>
  <si>
    <t>Autre ville / Commune</t>
  </si>
  <si>
    <t xml:space="preserve">TARIF APPLICABLE AUX AUTOMOBILES </t>
  </si>
  <si>
    <t>TARIF APPLICABLE AUX MOTOCYCLETTES</t>
  </si>
  <si>
    <t>Puissance administrative</t>
  </si>
  <si>
    <t xml:space="preserve">TARIF APPLICABLE AUX CYCLOMOTEURS </t>
  </si>
  <si>
    <t>Dépenses sur frais réels</t>
  </si>
  <si>
    <t>Puissance du véhicule</t>
  </si>
  <si>
    <t>Nombre de kilomètre réalisés</t>
  </si>
  <si>
    <t>Localisation des frais d'hébergement</t>
  </si>
  <si>
    <r>
      <t xml:space="preserve">Nombre d'intervention </t>
    </r>
    <r>
      <rPr>
        <b/>
        <sz val="11"/>
        <color rgb="FFFF0000"/>
        <rFont val="Calibri"/>
        <family val="2"/>
        <scheme val="minor"/>
      </rPr>
      <t>*</t>
    </r>
  </si>
  <si>
    <t>(Veuillez précisez la nature du forfait demandé)</t>
  </si>
  <si>
    <t>(Veuillez choisir le forfait demandé)</t>
  </si>
  <si>
    <r>
      <t xml:space="preserve">Description du forfait </t>
    </r>
    <r>
      <rPr>
        <b/>
        <sz val="11"/>
        <color rgb="FFFF0000"/>
        <rFont val="Calibri"/>
        <family val="2"/>
        <scheme val="minor"/>
      </rPr>
      <t>*</t>
    </r>
  </si>
  <si>
    <t>(Demandé uniquement pour les frais de déplacement)</t>
  </si>
  <si>
    <t>(Demandé uniquement pour les frais d'hébergement)</t>
  </si>
  <si>
    <t>(Montant hors taxes)</t>
  </si>
  <si>
    <t>(Veuillez saisir qu'un seul billet d'avion ou de train par ligne)</t>
  </si>
  <si>
    <t>Billets d'avion Aller - Retour Mayotte - Paris</t>
  </si>
  <si>
    <t>(information présente sur le justificatif joint)</t>
  </si>
  <si>
    <t>OM 1412</t>
  </si>
  <si>
    <t>Aller - Retour Mayotte - Hexagone</t>
  </si>
  <si>
    <t>Aller - Retour Mayotte - Caraïbes</t>
  </si>
  <si>
    <t>Nature du billet d'avion</t>
  </si>
  <si>
    <t>(Demandé uniquement pour les billets d'avion)</t>
  </si>
  <si>
    <t>M. Avion</t>
  </si>
  <si>
    <t>M. Salaire</t>
  </si>
  <si>
    <t>Salaire du chargée de mission</t>
  </si>
  <si>
    <t>Description de la mission de la personne</t>
  </si>
  <si>
    <t>Nom et prénom de la personne</t>
  </si>
  <si>
    <t>Salaire_chercheur</t>
  </si>
  <si>
    <t>Salaire_directeur</t>
  </si>
  <si>
    <t>Salaire_ingénieur</t>
  </si>
  <si>
    <t>Salaire_technicien</t>
  </si>
  <si>
    <t>Diplôme, niveau d'etude, etc….</t>
  </si>
  <si>
    <t>Code barème</t>
  </si>
  <si>
    <t>Ces 3 colonnes sont à masquer</t>
  </si>
  <si>
    <t>Déplacement Mamoudzou - Coconi</t>
  </si>
  <si>
    <t>Plafond par billets d'avion</t>
  </si>
  <si>
    <r>
      <t xml:space="preserve">Montant éligible retenu (€ HT) </t>
    </r>
    <r>
      <rPr>
        <b/>
        <sz val="11"/>
        <color rgb="FFFF0000"/>
        <rFont val="Calibri"/>
        <family val="2"/>
        <scheme val="minor"/>
      </rPr>
      <t>*</t>
    </r>
  </si>
  <si>
    <t>Ces 3 colonnes sont à masquer pour le porteur de projet</t>
  </si>
  <si>
    <t>Montant total éligible retenu (€ HT)</t>
  </si>
  <si>
    <t>Les dépenses sur rémunérations sont calculées sur une base unique de 1607 heures par an. 
Exemple : Salaire annuel / 1607h = Coût horaire
Coût horaire * Nombre d’heures travaillées = Montant demandé</t>
  </si>
  <si>
    <t>Dépenses forfaitaires (hébergement, restauration, déplacements sur base forfaitaire)</t>
  </si>
  <si>
    <t>Pour les dépenses de restauration et d’hébergement, le calcul du montant des dépenses s’effectue sur la base du barème de la fonction publique en cours au moment du dépôt de la demande d’aide (pour la demande d’aide). 
Les forfaits applicables aux dépenses de déplacement sur base forfaitaire sont ceux de l'arrêté du 27 mars 2023 fixant le barème forfaitaire permettant l'évaluation des frais de déplacement relatifs à l'utilisation d'un véhicule par les bénéficiaires de traitements et salaires optant pour le régime des frais réels déductibles.</t>
  </si>
  <si>
    <t>Dépenses sur frais de structure</t>
  </si>
  <si>
    <r>
      <t xml:space="preserve">Dépenses sur frais de personnel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</si>
  <si>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r>
      <t xml:space="preserve">Dépenses sur frais réels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</si>
  <si>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r>
      <t xml:space="preserve">Dépenses forfaitaires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</si>
  <si>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t>Montant du plafond</t>
  </si>
  <si>
    <t>Plafond billet d'avion</t>
  </si>
  <si>
    <t>Unité</t>
  </si>
  <si>
    <t>Kilomètres</t>
  </si>
  <si>
    <t>Repas</t>
  </si>
  <si>
    <t>Nuit(s)</t>
  </si>
  <si>
    <t>Unités de l'intervention</t>
  </si>
  <si>
    <t>Service Instructeur</t>
  </si>
  <si>
    <t>Sans objet</t>
  </si>
  <si>
    <r>
      <t xml:space="preserve">Coût salarial retenu sur la période </t>
    </r>
    <r>
      <rPr>
        <b/>
        <sz val="11"/>
        <color rgb="FFFF0000"/>
        <rFont val="Calibri"/>
        <family val="2"/>
        <scheme val="minor"/>
      </rPr>
      <t>*</t>
    </r>
  </si>
  <si>
    <r>
      <t xml:space="preserve">Temps de travail retenu sur la période </t>
    </r>
    <r>
      <rPr>
        <b/>
        <sz val="11"/>
        <color rgb="FFFF0000"/>
        <rFont val="Calibri"/>
        <family val="2"/>
        <scheme val="minor"/>
      </rPr>
      <t>*</t>
    </r>
  </si>
  <si>
    <r>
      <t xml:space="preserve">Temps de travail retenu sur l'opération </t>
    </r>
    <r>
      <rPr>
        <b/>
        <sz val="11"/>
        <color rgb="FFFF0000"/>
        <rFont val="Calibri"/>
        <family val="2"/>
        <scheme val="minor"/>
      </rPr>
      <t>*</t>
    </r>
  </si>
  <si>
    <t>Montant du plafonds pour les billets d'avion</t>
  </si>
  <si>
    <t>Non</t>
  </si>
  <si>
    <t>Boléen</t>
  </si>
  <si>
    <t>Souhaitez-vous solliciter la prise en charge des frais de structure ?</t>
  </si>
  <si>
    <t>Dans le cadre de votre projet, si vous avez déjà obtenu d'autres financements pour vos frais de structure, ou si vous êtes en cours de démarche pour les obtenir, répondez "Non", sinon répondez "Oui".</t>
  </si>
  <si>
    <t>Tableau à recopier dans Safran (Saisir uniquement les sous-catégories)</t>
  </si>
  <si>
    <t>Transfert</t>
  </si>
  <si>
    <t>Hors-Transfert</t>
  </si>
  <si>
    <t>n° Action envisagée</t>
  </si>
  <si>
    <t>transfert hors transfert</t>
  </si>
  <si>
    <t>Chercheur_2</t>
  </si>
  <si>
    <t>Chercheur_1</t>
  </si>
  <si>
    <t>Chercheur_3</t>
  </si>
  <si>
    <t>Chercheur_4</t>
  </si>
  <si>
    <t>Directeur_1</t>
  </si>
  <si>
    <t>Ingénieur_1</t>
  </si>
  <si>
    <t>Technicien_1</t>
  </si>
  <si>
    <t>Directeur_2</t>
  </si>
  <si>
    <t>Ingénieur_2</t>
  </si>
  <si>
    <t>Technicien_2</t>
  </si>
  <si>
    <t>Directeur_3</t>
  </si>
  <si>
    <t>Ingénieur_3</t>
  </si>
  <si>
    <t>Technicien_3</t>
  </si>
  <si>
    <t>Directeur_4</t>
  </si>
  <si>
    <t>Ingénieur_4</t>
  </si>
  <si>
    <t>Technicien_4</t>
  </si>
  <si>
    <t>Chercheur_5</t>
  </si>
  <si>
    <t>Directeur_5</t>
  </si>
  <si>
    <t>Ingénieur_5</t>
  </si>
  <si>
    <t>Technicien_5</t>
  </si>
  <si>
    <t>Chercheur_6</t>
  </si>
  <si>
    <t>Directeur_6</t>
  </si>
  <si>
    <t>Ingénieur_6</t>
  </si>
  <si>
    <t>Technicien_6</t>
  </si>
  <si>
    <t>Chercheur_7</t>
  </si>
  <si>
    <t>Directeur_7</t>
  </si>
  <si>
    <t>Ingénieur_7</t>
  </si>
  <si>
    <t>Technicien_7</t>
  </si>
  <si>
    <t>Chercheur_8</t>
  </si>
  <si>
    <t>Directeur_8</t>
  </si>
  <si>
    <t>Ingénieur_8</t>
  </si>
  <si>
    <t>Technicien_8</t>
  </si>
  <si>
    <t>Chercheur_9</t>
  </si>
  <si>
    <t>Directeur_9</t>
  </si>
  <si>
    <t>Ingénieur_9</t>
  </si>
  <si>
    <t>Technicien_9</t>
  </si>
  <si>
    <t>Chercheur_10</t>
  </si>
  <si>
    <t>Directeur_10</t>
  </si>
  <si>
    <t>Ingénieur_10</t>
  </si>
  <si>
    <t>Technicien_10</t>
  </si>
  <si>
    <t>Pour les Frais de déplacement (barèmes kilométriques) merci de saisir 1 intervention</t>
  </si>
  <si>
    <r>
      <t>Montant éligible retenu (€ HT)</t>
    </r>
    <r>
      <rPr>
        <b/>
        <sz val="11"/>
        <color rgb="FFFF0000"/>
        <rFont val="Calibri"/>
        <family val="2"/>
        <scheme val="minor"/>
      </rPr>
      <t xml:space="preserve"> *</t>
    </r>
  </si>
  <si>
    <r>
      <t xml:space="preserve">Temps de travail sur la période en heures </t>
    </r>
    <r>
      <rPr>
        <b/>
        <sz val="11"/>
        <color rgb="FFFF0000"/>
        <rFont val="Calibri"/>
        <family val="2"/>
        <scheme val="minor"/>
      </rPr>
      <t>*</t>
    </r>
  </si>
  <si>
    <r>
      <t xml:space="preserve">Temps de travail sur l'opération en heures </t>
    </r>
    <r>
      <rPr>
        <b/>
        <sz val="11"/>
        <color rgb="FFFF0000"/>
        <rFont val="Calibri"/>
        <family val="2"/>
        <scheme val="minor"/>
      </rPr>
      <t>*</t>
    </r>
  </si>
  <si>
    <t>FEADER 2023-2027 MAYOTTE
Fiche Intervention 77.05.02 - Animation et fonctionnement du GAL</t>
  </si>
  <si>
    <t>Montant éligible retenu après règle de plafond</t>
  </si>
  <si>
    <r>
      <t xml:space="preserve">Nom du GAL </t>
    </r>
    <r>
      <rPr>
        <b/>
        <sz val="11"/>
        <color rgb="FFFF0000"/>
        <rFont val="Calibri"/>
        <family val="2"/>
        <scheme val="minor"/>
      </rPr>
      <t>*</t>
    </r>
  </si>
  <si>
    <t>Nom du GAL</t>
  </si>
  <si>
    <t>GAL Ouest-Grand Sud</t>
  </si>
  <si>
    <t xml:space="preserve">GAL Nord et Centre de Mayotte </t>
  </si>
  <si>
    <t>GAL Est Mahorais</t>
  </si>
  <si>
    <t>Frais de personnel directs</t>
  </si>
  <si>
    <t>Frais de salaires éligibles</t>
  </si>
  <si>
    <r>
      <t xml:space="preserve">Frais de structure </t>
    </r>
    <r>
      <rPr>
        <sz val="11"/>
        <color theme="1"/>
        <rFont val="Calibri"/>
        <family val="2"/>
      </rPr>
      <t>(15% des frais de salaires éligibles)</t>
    </r>
  </si>
  <si>
    <t>Coûts administratifs en lien avec l’opération</t>
  </si>
  <si>
    <t>Frais de déplacement</t>
  </si>
  <si>
    <t>Frais d’hébergement</t>
  </si>
  <si>
    <r>
      <t xml:space="preserve">Frais de </t>
    </r>
    <r>
      <rPr>
        <sz val="11"/>
        <color rgb="FF000000"/>
        <rFont val="Calibri"/>
        <family val="2"/>
      </rPr>
      <t>restauration</t>
    </r>
  </si>
  <si>
    <t>Frais de mission et formation</t>
  </si>
  <si>
    <t>Frais d’organisation de réunions</t>
  </si>
  <si>
    <t>Coûts directs en lien avec l’opération</t>
  </si>
  <si>
    <t>Frais de communication</t>
  </si>
  <si>
    <t>Frais de prestations de service ou intellectuelles</t>
  </si>
  <si>
    <t>Frais d’acquisition ou location de matériel et équipement neuf et d’occasion</t>
  </si>
  <si>
    <t>Coûts indirects en lien avec l’opération</t>
  </si>
  <si>
    <r>
      <t xml:space="preserve">Frais </t>
    </r>
    <r>
      <rPr>
        <sz val="11"/>
        <color theme="1"/>
        <rFont val="Calibri"/>
        <family val="2"/>
      </rPr>
      <t>d’utilisation des locaux professionnels</t>
    </r>
    <r>
      <rPr>
        <sz val="11"/>
        <color rgb="FF000000"/>
        <rFont val="Calibri"/>
        <family val="2"/>
      </rPr>
      <t xml:space="preserve"> </t>
    </r>
  </si>
  <si>
    <r>
      <t xml:space="preserve">Frais </t>
    </r>
    <r>
      <rPr>
        <sz val="11"/>
        <color theme="1"/>
        <rFont val="Calibri"/>
        <family val="2"/>
      </rPr>
      <t>de matériels professionnels collectifs</t>
    </r>
  </si>
  <si>
    <r>
      <t xml:space="preserve">Frais </t>
    </r>
    <r>
      <rPr>
        <sz val="11"/>
        <color theme="1"/>
        <rFont val="Calibri"/>
        <family val="2"/>
      </rPr>
      <t>d’études pré-opérationnelles</t>
    </r>
  </si>
  <si>
    <r>
      <t xml:space="preserve">Frais </t>
    </r>
    <r>
      <rPr>
        <sz val="11"/>
        <color theme="1"/>
        <rFont val="Calibri"/>
        <family val="2"/>
      </rPr>
      <t>d’achat de logiciel ou de licence</t>
    </r>
  </si>
  <si>
    <t>Frais de structure (15% des frais de salaires éligibles)</t>
  </si>
  <si>
    <t xml:space="preserve">Frais d’utilisation des locaux professionnels </t>
  </si>
  <si>
    <t>Frais de matériels professionnels collectifs</t>
  </si>
  <si>
    <t>Frais d’études pré-opérationnelles</t>
  </si>
  <si>
    <t>Frais d’achat de logiciel ou de licence</t>
  </si>
  <si>
    <t>Assistant administratif et/ou financier</t>
  </si>
  <si>
    <t>Chargé de mission GAL</t>
  </si>
  <si>
    <t>Animateur GAL</t>
  </si>
  <si>
    <r>
      <t xml:space="preserve">Les dépenses sur rémunérations sont calculées sur une base unique de </t>
    </r>
    <r>
      <rPr>
        <b/>
        <i/>
        <sz val="10"/>
        <color rgb="FF0070C0"/>
        <rFont val="Calibri"/>
        <family val="2"/>
        <scheme val="minor"/>
      </rPr>
      <t>1607 heures par an</t>
    </r>
    <r>
      <rPr>
        <i/>
        <sz val="10"/>
        <color rgb="FF0070C0"/>
        <rFont val="Calibri"/>
        <family val="2"/>
        <scheme val="minor"/>
      </rPr>
      <t xml:space="preserve">. </t>
    </r>
  </si>
  <si>
    <t xml:space="preserve">Déplacement dans le cadre de la formation lié au projet </t>
  </si>
  <si>
    <t>Montant plafonné pour ce dossier</t>
  </si>
  <si>
    <r>
      <t xml:space="preserve">Les dépenses sur rémunérations sont calculées sur une base unique de </t>
    </r>
    <r>
      <rPr>
        <b/>
        <i/>
        <sz val="10"/>
        <rFont val="Calibri"/>
        <family val="2"/>
        <scheme val="minor"/>
      </rPr>
      <t>1607 heures par an</t>
    </r>
    <r>
      <rPr>
        <i/>
        <sz val="10"/>
        <rFont val="Calibri"/>
        <family val="2"/>
        <scheme val="minor"/>
      </rPr>
      <t xml:space="preserve">. </t>
    </r>
  </si>
  <si>
    <t xml:space="preserve"> Les frais de personnel (salaire brut chargé maximal annuel) sont remboursés au réel. Les salaires sont plafonnés de la manière suivante :  </t>
  </si>
  <si>
    <t>Les déplacements en avion et en train sont admissibles et pris en compte sur frais réels, selon les modalités suivantes : 
- Uniquement en classe économique (avion) ou seconde classe (train),
- Plafonnés à hauteur de 1 900 € pour un Aller-Retour entre Mayotte et l’Hexagone (Avion),
- Plafonnés à hauteur de 700 € pour un Aller-Retour entre Mayotte et La Réunion ou les pays de l'océan Indien (Avion),
- Plafonnés 2200 € pour un Aller-Retour entre Mayotte et les Caraïbes (Avion).
Attention : La location de véhicules individuels est inéligible en frais réels dans le cadre de la programmation 2023 – 2027. En revanche des dépenses de déplacement sur barèmes kilométriques peuvent être présentées, en utilisant un véhicule de location.</t>
  </si>
  <si>
    <t>Dépenses pour les autres frais</t>
  </si>
  <si>
    <t>à masquer, permet de SOMME.SI ligne 21</t>
  </si>
  <si>
    <t>à masquer pour faire somme.si ligne30</t>
  </si>
  <si>
    <t>(Rappel du plafond en vigueur pour les billets d'avion)</t>
  </si>
  <si>
    <r>
      <t xml:space="preserve">Dépenses sur Autres frais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</si>
  <si>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t>Dépenses sur frais de salaires éligibles</t>
  </si>
  <si>
    <t>Plafonds par Niveaux d'étude - Poste</t>
  </si>
  <si>
    <t xml:space="preserve">
Les "autres frais" regroupent toutes les dépenses qui nécessitent des devis. Ces frais peuvent inclure :
- Les frais de missions et formation
- Les frais d'organisation de réunions
- Les frais de communication
- Les frais de prestations de service ou intellectuelles
- Les frais d'acquisition ou location de matériel et équipement neuf et d'occasion
- Les frais d'utilisation des locaux professionnels
- Les frais de matériels professionnels collectifs
- Les frais d'études pré-opérationnelles
- Les frais d'achat de logiciel ou de licence
Pour les dépenses &lt; 1000 € HT, le bénéficiaire présente un seul devis ;
Pour les dépenses entre 1000 et 90 000 € HT, le bénéficiaire transmet deux devis ;
Pour les dépenses &gt; 90 000 € HT, le bénéficiaire adresse trois devis.
</t>
  </si>
  <si>
    <t>frais formation action 1</t>
  </si>
  <si>
    <r>
      <t xml:space="preserve">Plafond par dossier du GAL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</si>
  <si>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t>Aller - Retour Mayotte - La Réunion / Pays de l’Océan Indien</t>
  </si>
  <si>
    <t>35 000 €</t>
  </si>
  <si>
    <t>45 000 €</t>
  </si>
  <si>
    <t>Dépenses sur factures</t>
  </si>
  <si>
    <t>Remboursement des dépenses sur la base des factures acquittées.</t>
  </si>
  <si>
    <t>N°dossier SAFRAN</t>
  </si>
  <si>
    <t xml:space="preserve">Objet Demande de Paiement </t>
  </si>
  <si>
    <t>Message informatif DP_Instruction factures SI</t>
  </si>
  <si>
    <t>Veuillez saisir les dates</t>
  </si>
  <si>
    <t>Veuillez saisir le Montant éligible</t>
  </si>
  <si>
    <t>Montant éligible est supérieur au Montant présenté, veuillez préciser le motif en commentaire</t>
  </si>
  <si>
    <t>La date d'acquittement est antérieur à la date d'émission</t>
  </si>
  <si>
    <t>Le Montant éligible est inférieur au Montant présenté, veuillez préciser le motif d'inéligibilité</t>
  </si>
  <si>
    <t>Valider l'instruction de la ligne de dépense</t>
  </si>
  <si>
    <t xml:space="preserve">Objet demande de paiement </t>
  </si>
  <si>
    <t>Acompte 1</t>
  </si>
  <si>
    <t>Acompte 2</t>
  </si>
  <si>
    <t>Acompte 3</t>
  </si>
  <si>
    <t>Acompte 4</t>
  </si>
  <si>
    <t>Acompte 5</t>
  </si>
  <si>
    <t>Acompte 6</t>
  </si>
  <si>
    <t>Acompte 7</t>
  </si>
  <si>
    <t>Acompte 8</t>
  </si>
  <si>
    <t>Acompte 9</t>
  </si>
  <si>
    <t>Acompte 10</t>
  </si>
  <si>
    <t xml:space="preserve">Solde </t>
  </si>
  <si>
    <t xml:space="preserve">Vérification date </t>
  </si>
  <si>
    <t>OK</t>
  </si>
  <si>
    <t>KO</t>
  </si>
  <si>
    <t>Synthèse des montants présentées à la demande de paiement</t>
  </si>
  <si>
    <t>Ex: Bulletin de paie,...</t>
  </si>
  <si>
    <t>paie</t>
  </si>
  <si>
    <r>
      <t xml:space="preserve">Date de début </t>
    </r>
    <r>
      <rPr>
        <b/>
        <sz val="11"/>
        <color rgb="FFFF0000"/>
        <rFont val="Calibri"/>
        <family val="2"/>
        <scheme val="minor"/>
      </rPr>
      <t>*</t>
    </r>
  </si>
  <si>
    <r>
      <t xml:space="preserve">Date de fin </t>
    </r>
    <r>
      <rPr>
        <b/>
        <sz val="11"/>
        <color rgb="FFFF0000"/>
        <rFont val="Calibri"/>
        <family val="2"/>
        <scheme val="minor"/>
      </rPr>
      <t>*</t>
    </r>
  </si>
  <si>
    <t>Date de début de l'intervention</t>
  </si>
  <si>
    <t>Date de fin de l'intervention</t>
  </si>
  <si>
    <t>(information présente sur le justificatif joint.
Ex: note de frais,...)</t>
  </si>
  <si>
    <t xml:space="preserve">note de frais </t>
  </si>
  <si>
    <r>
      <t>Date d'émission</t>
    </r>
    <r>
      <rPr>
        <b/>
        <sz val="11"/>
        <color rgb="FFFF0000"/>
        <rFont val="Calibri"/>
        <family val="2"/>
        <scheme val="minor"/>
      </rPr>
      <t>*</t>
    </r>
  </si>
  <si>
    <r>
      <t xml:space="preserve">Date d'acquittement </t>
    </r>
    <r>
      <rPr>
        <b/>
        <sz val="11"/>
        <color rgb="FFFF0000"/>
        <rFont val="Calibri"/>
        <family val="2"/>
        <scheme val="minor"/>
      </rPr>
      <t>*</t>
    </r>
  </si>
  <si>
    <t>Date d'émission du justificatif</t>
  </si>
  <si>
    <t>Date d'acquittement du justificatif</t>
  </si>
  <si>
    <t>(nom de l'entreprise, de la structure émettrice du justificatif)</t>
  </si>
  <si>
    <r>
      <t xml:space="preserve">Dénomination du fournisseur </t>
    </r>
    <r>
      <rPr>
        <b/>
        <sz val="11"/>
        <color rgb="FFFF0000"/>
        <rFont val="Calibri"/>
        <family val="2"/>
        <scheme val="minor"/>
      </rPr>
      <t>*</t>
    </r>
  </si>
  <si>
    <t>(information présente sur le justificatif joint.
Ex: numéro de facture,...)</t>
  </si>
  <si>
    <r>
      <t xml:space="preserve">Montant HT
présenté </t>
    </r>
    <r>
      <rPr>
        <b/>
        <sz val="11"/>
        <color rgb="FFFF0000"/>
        <rFont val="Calibri"/>
        <family val="2"/>
        <scheme val="minor"/>
      </rPr>
      <t>*</t>
    </r>
  </si>
  <si>
    <t>(montant hors taxes de la facture, en euros)</t>
  </si>
  <si>
    <t>PRESTA</t>
  </si>
  <si>
    <t>20240223-0001</t>
  </si>
  <si>
    <t>Ex: Bulletin de paie,…</t>
  </si>
  <si>
    <t>PAIE 01</t>
  </si>
  <si>
    <r>
      <t xml:space="preserve">Contrôle
Date </t>
    </r>
    <r>
      <rPr>
        <b/>
        <sz val="11"/>
        <color rgb="FFFF0000"/>
        <rFont val="Calibri"/>
        <family val="2"/>
        <scheme val="minor"/>
      </rPr>
      <t>*</t>
    </r>
  </si>
  <si>
    <t xml:space="preserve">Date de début </t>
  </si>
  <si>
    <t xml:space="preserve">Date de fin </t>
  </si>
  <si>
    <t xml:space="preserve">Message informatif </t>
  </si>
  <si>
    <t>CTRL</t>
  </si>
  <si>
    <t>CRTL</t>
  </si>
  <si>
    <r>
      <t xml:space="preserve">Date d'émission </t>
    </r>
    <r>
      <rPr>
        <b/>
        <sz val="11"/>
        <color rgb="FFFF0000"/>
        <rFont val="Calibri"/>
        <family val="2"/>
        <scheme val="minor"/>
      </rPr>
      <t>*</t>
    </r>
  </si>
  <si>
    <r>
      <t>Montant HT
présenté</t>
    </r>
    <r>
      <rPr>
        <b/>
        <sz val="11"/>
        <color rgb="FFFF0000"/>
        <rFont val="Calibri"/>
        <family val="2"/>
        <scheme val="minor"/>
      </rPr>
      <t xml:space="preserve"> *</t>
    </r>
  </si>
  <si>
    <t xml:space="preserve">Demande de Paiement </t>
  </si>
  <si>
    <t xml:space="preserve">Contrôle Bloquant </t>
  </si>
  <si>
    <t>Montant de la DP en cours</t>
  </si>
  <si>
    <t>Tableau synthèse des dépenses de la DP précédente</t>
  </si>
  <si>
    <t xml:space="preserve">Montant présenté cumulé </t>
  </si>
  <si>
    <t xml:space="preserve">Montant éligible </t>
  </si>
  <si>
    <t>Montant éligible retenu cumulé</t>
  </si>
  <si>
    <t>Synthèse dépenses en cumulé (tableau à copier dans la DP suivante)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</si>
</sst>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0\ &quot;€&quot;;[Red]\-#,##0\ &quot;€&quot;"/>
    <numFmt numFmtId="8" formatCode="#,##0.00\ &quot;€&quot;;[Red]\-#,##0.00\ &quot;€&quot;"/>
    <numFmt numFmtId="44" formatCode="_-* #,##0.00\ &quot;€&quot;_-;\-* #,##0.00\ &quot;€&quot;_-;_-* &quot;-&quot;??\ &quot;€&quot;_-;_-@_-"/>
    <numFmt numFmtId="43" formatCode="_-* #,##0.00\ _€_-;\-* #,##0.00\ _€_-;_-* &quot;-&quot;??\ _€_-;_-@_-"/>
    <numFmt numFmtId="164" formatCode="#,##0.00\ &quot;€&quot;"/>
    <numFmt numFmtId="165" formatCode="&quot;&quot;"/>
    <numFmt numFmtId="166" formatCode="#,##0.00_ ;\-#,##0.00\ "/>
    <numFmt numFmtId="167" formatCode="#,##0\ &quot;€&quot;"/>
  </numFmts>
  <fonts count="72"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b/>
      <sz val="12"/>
      <color theme="1"/>
      <name val="Calibri"/>
      <family val="2"/>
      <scheme val="minor"/>
    </font>
    <font>
      <sz val="11"/>
      <color rgb="FF000000"/>
      <name val="Calibri"/>
      <family val="2"/>
      <charset val="1"/>
    </font>
    <font>
      <sz val="11"/>
      <color rgb="FF006100"/>
      <name val="Calibri"/>
      <family val="2"/>
      <scheme val="minor"/>
    </font>
    <font>
      <sz val="10"/>
      <name val="Arial"/>
      <family val="2"/>
    </font>
    <font>
      <sz val="9"/>
      <color rgb="FF000000"/>
      <name val="Arial"/>
      <family val="2"/>
    </font>
    <font>
      <sz val="8"/>
      <color theme="5" tint="-0.24994659260841701"/>
      <name val="Arial"/>
      <family val="2"/>
    </font>
    <font>
      <sz val="10"/>
      <color theme="1"/>
      <name val="Arial"/>
      <family val="2"/>
    </font>
    <font>
      <i/>
      <sz val="9"/>
      <color theme="5"/>
      <name val="Arial"/>
      <family val="2"/>
    </font>
    <font>
      <b/>
      <sz val="14"/>
      <name val="Calibri"/>
      <family val="2"/>
      <scheme val="minor"/>
    </font>
    <font>
      <b/>
      <sz val="11"/>
      <name val="Calibri"/>
      <family val="2"/>
      <scheme val="minor"/>
    </font>
    <font>
      <b/>
      <sz val="18"/>
      <color theme="1"/>
      <name val="Calibri"/>
      <family val="2"/>
      <scheme val="minor"/>
    </font>
    <font>
      <sz val="11"/>
      <name val="Calibri"/>
      <family val="2"/>
      <scheme val="minor"/>
    </font>
    <font>
      <b/>
      <sz val="14"/>
      <color theme="0"/>
      <name val="Calibri"/>
      <family val="2"/>
      <scheme val="minor"/>
    </font>
    <font>
      <b/>
      <sz val="11"/>
      <color theme="0"/>
      <name val="Calibri"/>
      <family val="2"/>
      <scheme val="minor"/>
    </font>
    <font>
      <i/>
      <sz val="12"/>
      <color theme="1"/>
      <name val="Calibri"/>
      <family val="2"/>
      <scheme val="minor"/>
    </font>
    <font>
      <b/>
      <sz val="11"/>
      <color rgb="FFFF0000"/>
      <name val="Calibri"/>
      <family val="2"/>
      <scheme val="minor"/>
    </font>
    <font>
      <i/>
      <sz val="12"/>
      <color rgb="FFFF0000"/>
      <name val="Calibri"/>
      <family val="2"/>
      <scheme val="minor"/>
    </font>
    <font>
      <b/>
      <sz val="22"/>
      <color theme="0"/>
      <name val="Calibri"/>
      <family val="2"/>
      <scheme val="minor"/>
    </font>
    <font>
      <b/>
      <sz val="11"/>
      <color rgb="FF006699"/>
      <name val="Calibri"/>
      <family val="2"/>
      <scheme val="minor"/>
    </font>
    <font>
      <sz val="12"/>
      <color theme="1"/>
      <name val="Calibri"/>
      <family val="2"/>
      <scheme val="minor"/>
    </font>
    <font>
      <sz val="14"/>
      <color theme="1"/>
      <name val="Calibri"/>
      <family val="2"/>
      <scheme val="minor"/>
    </font>
    <font>
      <b/>
      <u/>
      <sz val="14"/>
      <color theme="1"/>
      <name val="Calibri"/>
      <family val="2"/>
      <scheme val="minor"/>
    </font>
    <font>
      <sz val="10"/>
      <color rgb="FF000000"/>
      <name val="Arial"/>
      <family val="2"/>
    </font>
    <font>
      <b/>
      <sz val="11"/>
      <color rgb="FF0070C0"/>
      <name val="Calibri"/>
      <family val="2"/>
      <scheme val="minor"/>
    </font>
    <font>
      <sz val="8"/>
      <name val="Calibri"/>
      <family val="2"/>
      <scheme val="minor"/>
    </font>
    <font>
      <b/>
      <sz val="11"/>
      <color theme="1"/>
      <name val="Calibri"/>
      <family val="2"/>
    </font>
    <font>
      <b/>
      <sz val="11"/>
      <color theme="5" tint="-0.249977111117893"/>
      <name val="Calibri"/>
      <family val="2"/>
      <scheme val="minor"/>
    </font>
    <font>
      <i/>
      <sz val="10"/>
      <name val="Calibri"/>
      <family val="2"/>
      <scheme val="minor"/>
    </font>
    <font>
      <sz val="11"/>
      <color rgb="FFFF0000"/>
      <name val="Calibri"/>
      <family val="2"/>
      <scheme val="minor"/>
    </font>
    <font>
      <b/>
      <sz val="12"/>
      <color rgb="FFFF0000"/>
      <name val="Calibri"/>
      <family val="2"/>
      <scheme val="minor"/>
    </font>
    <font>
      <b/>
      <sz val="13"/>
      <name val="Calibri"/>
      <family val="2"/>
      <scheme val="minor"/>
    </font>
    <font>
      <sz val="12"/>
      <color rgb="FFFF0000"/>
      <name val="Calibri"/>
      <family val="2"/>
      <scheme val="minor"/>
    </font>
    <font>
      <b/>
      <sz val="13"/>
      <color theme="1"/>
      <name val="Calibri"/>
      <family val="2"/>
      <scheme val="minor"/>
    </font>
    <font>
      <u/>
      <sz val="11"/>
      <color theme="10"/>
      <name val="Calibri"/>
      <family val="2"/>
      <scheme val="minor"/>
    </font>
    <font>
      <sz val="9"/>
      <color theme="1"/>
      <name val="Calibri"/>
      <family val="2"/>
      <scheme val="minor"/>
    </font>
    <font>
      <sz val="11"/>
      <color rgb="FF000000"/>
      <name val="Calibri"/>
      <family val="2"/>
      <scheme val="minor"/>
    </font>
    <font>
      <b/>
      <sz val="11"/>
      <color rgb="FF000000"/>
      <name val="Calibri"/>
      <family val="2"/>
      <scheme val="minor"/>
    </font>
    <font>
      <b/>
      <sz val="8"/>
      <color theme="1"/>
      <name val="Calibri"/>
      <family val="2"/>
      <scheme val="minor"/>
    </font>
    <font>
      <sz val="8"/>
      <color rgb="FF0070C0"/>
      <name val="Calibri"/>
      <family val="2"/>
      <scheme val="minor"/>
    </font>
    <font>
      <sz val="12"/>
      <name val="Calibri"/>
      <family val="2"/>
      <scheme val="minor"/>
    </font>
    <font>
      <u/>
      <sz val="11"/>
      <name val="Calibri"/>
      <family val="2"/>
      <scheme val="minor"/>
    </font>
    <font>
      <u/>
      <sz val="11"/>
      <color rgb="FF0070C0"/>
      <name val="Calibri"/>
      <family val="2"/>
      <scheme val="minor"/>
    </font>
    <font>
      <i/>
      <sz val="10"/>
      <color rgb="FF0070C0"/>
      <name val="Calibri"/>
      <family val="2"/>
      <scheme val="minor"/>
    </font>
    <font>
      <sz val="10"/>
      <color theme="1"/>
      <name val="Calibri"/>
      <family val="2"/>
      <scheme val="minor"/>
    </font>
    <font>
      <sz val="11"/>
      <color rgb="FF000000"/>
      <name val="Calibri"/>
      <family val="2"/>
    </font>
    <font>
      <i/>
      <sz val="10"/>
      <color theme="1"/>
      <name val="Calibri"/>
      <family val="2"/>
      <scheme val="minor"/>
    </font>
    <font>
      <sz val="22"/>
      <color theme="0"/>
      <name val="Calibri"/>
      <family val="2"/>
      <scheme val="minor"/>
    </font>
    <font>
      <i/>
      <sz val="10"/>
      <color rgb="FFFF0000"/>
      <name val="Calibri"/>
      <family val="2"/>
      <scheme val="minor"/>
    </font>
    <font>
      <sz val="11"/>
      <color theme="1"/>
      <name val="Calibri"/>
      <family val="2"/>
    </font>
    <font>
      <sz val="11"/>
      <color rgb="FF00000A"/>
      <name val="Calibri"/>
      <family val="2"/>
    </font>
    <font>
      <b/>
      <i/>
      <sz val="10"/>
      <color rgb="FF0070C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b/>
      <i/>
      <sz val="10"/>
      <name val="Calibri"/>
      <family val="2"/>
      <scheme val="minor"/>
    </font>
    <font>
      <sz val="11"/>
      <color rgb="FF9C6500"/>
      <name val="Calibri"/>
      <family val="2"/>
      <scheme val="minor"/>
    </font>
    <font>
      <b/>
      <sz val="16"/>
      <color rgb="FFFF0000"/>
      <name val="Calibri"/>
      <family val="2"/>
      <scheme val="minor"/>
    </font>
    <font>
      <i/>
      <sz val="8"/>
      <color rgb="FF0070C0"/>
      <name val="Calibri"/>
      <family val="2"/>
      <scheme val="minor"/>
    </font>
    <font>
      <i/>
      <sz val="8"/>
      <name val="Calibri"/>
      <family val="2"/>
      <scheme val="minor"/>
    </font>
    <font>
      <b/>
      <sz val="14"/>
      <color theme="1"/>
      <name val="Calibri"/>
      <family val="2"/>
      <scheme val="minor"/>
    </font>
  </fonts>
  <fills count="53">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FF00"/>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249977111117893"/>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2" tint="-0.499984740745262"/>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medium">
        <color indexed="64"/>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medium">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hair">
        <color indexed="64"/>
      </top>
      <bottom style="hair">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auto="1"/>
      </left>
      <right style="medium">
        <color auto="1"/>
      </right>
      <top style="medium">
        <color auto="1"/>
      </top>
      <bottom style="hair">
        <color auto="1"/>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thin">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right style="thin">
        <color indexed="64"/>
      </right>
      <top/>
      <bottom style="thin">
        <color indexed="64"/>
      </bottom>
      <diagonal/>
    </border>
    <border>
      <left style="medium">
        <color indexed="64"/>
      </left>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medium">
        <color auto="1"/>
      </top>
      <bottom/>
      <diagonal/>
    </border>
    <border>
      <left style="thin">
        <color indexed="64"/>
      </left>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hair">
        <color indexed="64"/>
      </bottom>
      <diagonal/>
    </border>
  </borders>
  <cellStyleXfs count="172">
    <xf numFmtId="0" fontId="0" fillId="0" borderId="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5" fillId="0" borderId="0"/>
    <xf numFmtId="0" fontId="1" fillId="4" borderId="13" applyNumberFormat="0" applyAlignment="0">
      <protection locked="0"/>
    </xf>
    <xf numFmtId="0" fontId="8" fillId="0" borderId="6">
      <alignment horizontal="left" vertical="center"/>
      <protection locked="0"/>
    </xf>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1" fillId="5" borderId="1" applyNumberFormat="0" applyFont="0" applyBorder="0" applyAlignment="0">
      <alignment horizontal="center" vertical="center"/>
    </xf>
    <xf numFmtId="0" fontId="9" fillId="0" borderId="1" applyNumberFormat="0" applyAlignment="0">
      <protection locked="0"/>
    </xf>
    <xf numFmtId="0" fontId="11" fillId="0" borderId="1" applyNumberFormat="0">
      <alignment horizontal="left" vertical="center" wrapText="1"/>
      <protection locked="0"/>
    </xf>
    <xf numFmtId="0" fontId="6" fillId="3" borderId="0" applyNumberFormat="0">
      <alignment vertical="center" wrapText="1"/>
    </xf>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0" fontId="5" fillId="0" borderId="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21" fillId="12" borderId="2">
      <alignment horizontal="center"/>
      <protection hidden="1"/>
    </xf>
    <xf numFmtId="0" fontId="21" fillId="13" borderId="2">
      <alignment horizontal="center"/>
      <protection hidden="1"/>
    </xf>
    <xf numFmtId="44" fontId="1" fillId="0" borderId="0" applyFont="0" applyFill="0" applyBorder="0" applyAlignment="0" applyProtection="0"/>
    <xf numFmtId="0" fontId="37" fillId="0" borderId="0" applyNumberForma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56" fillId="0" borderId="84" applyNumberFormat="0" applyFill="0" applyAlignment="0" applyProtection="0"/>
    <xf numFmtId="0" fontId="57" fillId="0" borderId="85" applyNumberFormat="0" applyFill="0" applyAlignment="0" applyProtection="0"/>
    <xf numFmtId="0" fontId="58" fillId="0" borderId="86" applyNumberFormat="0" applyFill="0" applyAlignment="0" applyProtection="0"/>
    <xf numFmtId="0" fontId="58" fillId="0" borderId="0" applyNumberFormat="0" applyFill="0" applyBorder="0" applyAlignment="0" applyProtection="0"/>
    <xf numFmtId="0" fontId="6" fillId="3" borderId="0" applyNumberFormat="0" applyBorder="0" applyAlignment="0" applyProtection="0"/>
    <xf numFmtId="0" fontId="59" fillId="19" borderId="0" applyNumberFormat="0" applyBorder="0" applyAlignment="0" applyProtection="0"/>
    <xf numFmtId="0" fontId="60" fillId="21" borderId="87" applyNumberFormat="0" applyAlignment="0" applyProtection="0"/>
    <xf numFmtId="0" fontId="61" fillId="22" borderId="88" applyNumberFormat="0" applyAlignment="0" applyProtection="0"/>
    <xf numFmtId="0" fontId="62" fillId="22" borderId="87" applyNumberFormat="0" applyAlignment="0" applyProtection="0"/>
    <xf numFmtId="0" fontId="63" fillId="0" borderId="89" applyNumberFormat="0" applyFill="0" applyAlignment="0" applyProtection="0"/>
    <xf numFmtId="0" fontId="17" fillId="23" borderId="90" applyNumberFormat="0" applyAlignment="0" applyProtection="0"/>
    <xf numFmtId="0" fontId="32" fillId="0" borderId="0" applyNumberFormat="0" applyFill="0" applyBorder="0" applyAlignment="0" applyProtection="0"/>
    <xf numFmtId="0" fontId="1" fillId="24" borderId="91" applyNumberFormat="0" applyFont="0" applyAlignment="0" applyProtection="0"/>
    <xf numFmtId="0" fontId="64" fillId="0" borderId="0" applyNumberFormat="0" applyFill="0" applyBorder="0" applyAlignment="0" applyProtection="0"/>
    <xf numFmtId="0" fontId="2" fillId="0" borderId="92" applyNumberFormat="0" applyFill="0" applyAlignment="0" applyProtection="0"/>
    <xf numFmtId="0" fontId="6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6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65"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65"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65"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65" fillId="45"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67" fillId="20" borderId="0" applyNumberFormat="0" applyBorder="0" applyAlignment="0" applyProtection="0"/>
    <xf numFmtId="0" fontId="65" fillId="28" borderId="0" applyNumberFormat="0" applyBorder="0" applyAlignment="0" applyProtection="0"/>
    <xf numFmtId="0" fontId="65" fillId="32" borderId="0" applyNumberFormat="0" applyBorder="0" applyAlignment="0" applyProtection="0"/>
    <xf numFmtId="0" fontId="65" fillId="36" borderId="0" applyNumberFormat="0" applyBorder="0" applyAlignment="0" applyProtection="0"/>
    <xf numFmtId="0" fontId="65" fillId="40" borderId="0" applyNumberFormat="0" applyBorder="0" applyAlignment="0" applyProtection="0"/>
    <xf numFmtId="0" fontId="65" fillId="44" borderId="0" applyNumberFormat="0" applyBorder="0" applyAlignment="0" applyProtection="0"/>
    <xf numFmtId="0" fontId="65" fillId="48" borderId="0" applyNumberFormat="0" applyBorder="0" applyAlignment="0" applyProtection="0"/>
    <xf numFmtId="0" fontId="55" fillId="0" borderId="0" applyNumberFormat="0" applyFill="0" applyBorder="0" applyAlignment="0" applyProtection="0"/>
    <xf numFmtId="0" fontId="1" fillId="0" borderId="0"/>
  </cellStyleXfs>
  <cellXfs count="562">
    <xf numFmtId="0" fontId="0" fillId="0" borderId="0" xfId="0"/>
    <xf numFmtId="0" fontId="0" fillId="2" borderId="0" xfId="0" applyFill="1" applyAlignment="1" applyProtection="1">
      <alignment horizontal="center" vertical="center" wrapText="1"/>
      <protection hidden="1"/>
    </xf>
    <xf numFmtId="0" fontId="0" fillId="2" borderId="9" xfId="0" applyFill="1" applyBorder="1" applyAlignment="1" applyProtection="1">
      <alignment horizontal="center" vertical="center"/>
      <protection hidden="1"/>
    </xf>
    <xf numFmtId="0" fontId="0" fillId="2" borderId="0" xfId="0" applyFill="1" applyAlignment="1" applyProtection="1">
      <alignment vertical="center"/>
      <protection hidden="1"/>
    </xf>
    <xf numFmtId="0" fontId="2" fillId="2" borderId="0" xfId="0" applyFont="1" applyFill="1" applyAlignment="1" applyProtection="1">
      <alignment horizontal="center" vertical="center" wrapText="1"/>
      <protection hidden="1"/>
    </xf>
    <xf numFmtId="0" fontId="16" fillId="2" borderId="0" xfId="0" applyFont="1" applyFill="1" applyAlignment="1" applyProtection="1">
      <alignment horizontal="center" vertical="center" wrapText="1"/>
      <protection hidden="1"/>
    </xf>
    <xf numFmtId="0" fontId="0" fillId="2" borderId="0" xfId="0" applyFill="1" applyAlignment="1" applyProtection="1">
      <alignment horizontal="center" vertical="center"/>
      <protection hidden="1"/>
    </xf>
    <xf numFmtId="0" fontId="4" fillId="2" borderId="0" xfId="0" applyFont="1" applyFill="1" applyAlignment="1" applyProtection="1">
      <alignment vertical="center" wrapText="1"/>
      <protection hidden="1"/>
    </xf>
    <xf numFmtId="0" fontId="33" fillId="2" borderId="0" xfId="0" applyFont="1" applyFill="1" applyAlignment="1" applyProtection="1">
      <alignment vertical="center" wrapText="1"/>
      <protection hidden="1"/>
    </xf>
    <xf numFmtId="0" fontId="32" fillId="2" borderId="0" xfId="0" applyFont="1" applyFill="1" applyAlignment="1" applyProtection="1">
      <alignment horizontal="center" vertical="center"/>
      <protection hidden="1"/>
    </xf>
    <xf numFmtId="0" fontId="0" fillId="2" borderId="0" xfId="0" applyFill="1" applyProtection="1">
      <protection hidden="1"/>
    </xf>
    <xf numFmtId="0" fontId="26" fillId="2" borderId="8" xfId="0" applyFont="1" applyFill="1" applyBorder="1" applyAlignment="1" applyProtection="1">
      <alignment horizontal="center" vertical="center" wrapText="1"/>
      <protection hidden="1"/>
    </xf>
    <xf numFmtId="0" fontId="26" fillId="2" borderId="0" xfId="0" applyFont="1" applyFill="1" applyAlignment="1" applyProtection="1">
      <alignment horizontal="center" vertical="center"/>
      <protection hidden="1"/>
    </xf>
    <xf numFmtId="0" fontId="26" fillId="2" borderId="9" xfId="0" applyFont="1" applyFill="1" applyBorder="1" applyAlignment="1" applyProtection="1">
      <alignment horizontal="center" vertical="center"/>
      <protection hidden="1"/>
    </xf>
    <xf numFmtId="0" fontId="0" fillId="2" borderId="8" xfId="0" applyFill="1" applyBorder="1" applyProtection="1">
      <protection hidden="1"/>
    </xf>
    <xf numFmtId="0" fontId="13" fillId="4" borderId="36" xfId="0" applyFont="1" applyFill="1" applyBorder="1" applyAlignment="1" applyProtection="1">
      <alignment horizontal="center" vertical="center"/>
      <protection hidden="1"/>
    </xf>
    <xf numFmtId="0" fontId="15" fillId="4" borderId="1" xfId="0" applyFont="1" applyFill="1" applyBorder="1" applyAlignment="1" applyProtection="1">
      <alignment horizontal="center" vertical="center" wrapText="1"/>
      <protection hidden="1"/>
    </xf>
    <xf numFmtId="44" fontId="15" fillId="4" borderId="1" xfId="51" applyFont="1" applyFill="1" applyBorder="1" applyAlignment="1" applyProtection="1">
      <alignment horizontal="center" vertical="center"/>
      <protection hidden="1"/>
    </xf>
    <xf numFmtId="44" fontId="15" fillId="4" borderId="1" xfId="51" applyFont="1" applyFill="1" applyBorder="1" applyAlignment="1" applyProtection="1">
      <alignment horizontal="center" vertical="center" wrapText="1"/>
      <protection hidden="1"/>
    </xf>
    <xf numFmtId="49" fontId="28" fillId="4" borderId="35" xfId="0" applyNumberFormat="1" applyFont="1" applyFill="1" applyBorder="1" applyAlignment="1" applyProtection="1">
      <alignment horizontal="center" vertical="center" wrapText="1"/>
      <protection hidden="1"/>
    </xf>
    <xf numFmtId="0" fontId="0" fillId="5" borderId="39" xfId="0" applyFill="1" applyBorder="1" applyAlignment="1" applyProtection="1">
      <alignment horizontal="center" vertical="center"/>
      <protection hidden="1"/>
    </xf>
    <xf numFmtId="0" fontId="0" fillId="5" borderId="15" xfId="0" applyFill="1" applyBorder="1" applyAlignment="1" applyProtection="1">
      <alignment horizontal="center" vertical="center"/>
      <protection hidden="1"/>
    </xf>
    <xf numFmtId="0" fontId="0" fillId="5" borderId="21" xfId="0" applyFill="1" applyBorder="1" applyAlignment="1" applyProtection="1">
      <alignment horizontal="center" vertical="center"/>
      <protection hidden="1"/>
    </xf>
    <xf numFmtId="0" fontId="24" fillId="2" borderId="0" xfId="0" applyFont="1" applyFill="1" applyProtection="1">
      <protection hidden="1"/>
    </xf>
    <xf numFmtId="0" fontId="24" fillId="2" borderId="7" xfId="0" applyFont="1" applyFill="1" applyBorder="1" applyProtection="1">
      <protection hidden="1"/>
    </xf>
    <xf numFmtId="0" fontId="23" fillId="16" borderId="0" xfId="0" applyFont="1" applyFill="1" applyAlignment="1" applyProtection="1">
      <alignment vertical="center"/>
      <protection hidden="1"/>
    </xf>
    <xf numFmtId="0" fontId="23" fillId="16" borderId="8" xfId="0" applyFont="1" applyFill="1" applyBorder="1" applyAlignment="1" applyProtection="1">
      <alignment vertical="center"/>
      <protection hidden="1"/>
    </xf>
    <xf numFmtId="0" fontId="23" fillId="16" borderId="9" xfId="0" applyFont="1" applyFill="1" applyBorder="1" applyAlignment="1" applyProtection="1">
      <alignment vertical="center"/>
      <protection hidden="1"/>
    </xf>
    <xf numFmtId="44" fontId="15" fillId="4" borderId="50" xfId="51" applyFont="1" applyFill="1" applyBorder="1" applyAlignment="1" applyProtection="1">
      <alignment horizontal="center" vertical="center" wrapText="1"/>
      <protection hidden="1"/>
    </xf>
    <xf numFmtId="0" fontId="34" fillId="2" borderId="7" xfId="0" applyFont="1" applyFill="1" applyBorder="1" applyAlignment="1" applyProtection="1">
      <alignment vertical="center"/>
      <protection hidden="1"/>
    </xf>
    <xf numFmtId="0" fontId="39" fillId="16" borderId="8" xfId="0" applyFont="1" applyFill="1" applyBorder="1" applyAlignment="1" applyProtection="1">
      <alignment vertical="center" wrapText="1"/>
      <protection hidden="1"/>
    </xf>
    <xf numFmtId="0" fontId="39" fillId="16" borderId="0" xfId="0" applyFont="1" applyFill="1" applyAlignment="1" applyProtection="1">
      <alignment vertical="center" wrapText="1"/>
      <protection hidden="1"/>
    </xf>
    <xf numFmtId="0" fontId="39" fillId="16" borderId="9" xfId="0" applyFont="1" applyFill="1" applyBorder="1" applyAlignment="1" applyProtection="1">
      <alignment vertical="center" wrapText="1"/>
      <protection hidden="1"/>
    </xf>
    <xf numFmtId="2" fontId="15" fillId="4" borderId="1" xfId="51" applyNumberFormat="1" applyFont="1" applyFill="1" applyBorder="1" applyAlignment="1" applyProtection="1">
      <alignment horizontal="center" vertical="center" wrapText="1"/>
      <protection hidden="1"/>
    </xf>
    <xf numFmtId="2" fontId="0" fillId="2" borderId="16" xfId="51" applyNumberFormat="1" applyFont="1" applyFill="1" applyBorder="1" applyAlignment="1" applyProtection="1">
      <alignment horizontal="center" vertical="center" wrapText="1"/>
      <protection locked="0"/>
    </xf>
    <xf numFmtId="0" fontId="15" fillId="8" borderId="16" xfId="0" applyFont="1" applyFill="1" applyBorder="1" applyAlignment="1" applyProtection="1">
      <alignment horizontal="center" vertical="center" wrapText="1"/>
      <protection hidden="1"/>
    </xf>
    <xf numFmtId="44" fontId="0" fillId="8" borderId="16" xfId="51" applyFont="1" applyFill="1" applyBorder="1" applyAlignment="1" applyProtection="1">
      <alignment horizontal="center" vertical="center" wrapText="1"/>
      <protection hidden="1"/>
    </xf>
    <xf numFmtId="44" fontId="0" fillId="2" borderId="16" xfId="51" applyFont="1" applyFill="1" applyBorder="1" applyAlignment="1" applyProtection="1">
      <alignment horizontal="right" vertical="center"/>
      <protection locked="0"/>
    </xf>
    <xf numFmtId="164" fontId="0" fillId="2" borderId="17" xfId="0" applyNumberFormat="1" applyFill="1" applyBorder="1" applyAlignment="1" applyProtection="1">
      <alignment horizontal="center" vertical="center"/>
      <protection locked="0"/>
    </xf>
    <xf numFmtId="164" fontId="0" fillId="2" borderId="42" xfId="0" applyNumberFormat="1" applyFill="1" applyBorder="1" applyAlignment="1" applyProtection="1">
      <alignment horizontal="center" vertical="center"/>
      <protection locked="0"/>
    </xf>
    <xf numFmtId="0" fontId="43" fillId="16" borderId="0" xfId="0" applyFont="1" applyFill="1" applyAlignment="1" applyProtection="1">
      <alignment horizontal="left" vertical="center"/>
      <protection hidden="1"/>
    </xf>
    <xf numFmtId="0" fontId="43" fillId="16" borderId="0" xfId="0" applyFont="1" applyFill="1" applyAlignment="1" applyProtection="1">
      <alignment vertical="center"/>
      <protection hidden="1"/>
    </xf>
    <xf numFmtId="0" fontId="44" fillId="16" borderId="0" xfId="52" applyFont="1" applyFill="1" applyBorder="1" applyAlignment="1" applyProtection="1">
      <alignment vertical="center"/>
      <protection hidden="1"/>
    </xf>
    <xf numFmtId="0" fontId="45" fillId="16" borderId="0" xfId="52" applyFont="1" applyFill="1" applyBorder="1" applyAlignment="1" applyProtection="1">
      <alignment vertical="center"/>
      <protection hidden="1"/>
    </xf>
    <xf numFmtId="0" fontId="4" fillId="2" borderId="0" xfId="0" applyFont="1" applyFill="1" applyAlignment="1" applyProtection="1">
      <alignment vertical="center"/>
      <protection hidden="1"/>
    </xf>
    <xf numFmtId="44" fontId="15" fillId="4" borderId="1" xfId="51" applyFont="1" applyFill="1" applyBorder="1" applyAlignment="1" applyProtection="1">
      <alignment horizontal="center" vertical="center"/>
    </xf>
    <xf numFmtId="44" fontId="15" fillId="4" borderId="1" xfId="51" applyFont="1" applyFill="1" applyBorder="1" applyAlignment="1" applyProtection="1">
      <alignment horizontal="center" vertical="center" wrapText="1"/>
    </xf>
    <xf numFmtId="44" fontId="0" fillId="4" borderId="1" xfId="51" applyFont="1" applyFill="1" applyBorder="1" applyAlignment="1" applyProtection="1">
      <alignment vertical="center"/>
    </xf>
    <xf numFmtId="44" fontId="36" fillId="11" borderId="70" xfId="51" applyFont="1" applyFill="1" applyBorder="1" applyProtection="1"/>
    <xf numFmtId="2" fontId="15" fillId="4" borderId="1" xfId="51" applyNumberFormat="1" applyFont="1" applyFill="1" applyBorder="1" applyAlignment="1" applyProtection="1">
      <alignment horizontal="center" vertical="center" wrapText="1"/>
    </xf>
    <xf numFmtId="44" fontId="15" fillId="4" borderId="50" xfId="51" applyFont="1" applyFill="1" applyBorder="1" applyAlignment="1" applyProtection="1">
      <alignment horizontal="center" vertical="center" wrapText="1"/>
    </xf>
    <xf numFmtId="44" fontId="0" fillId="4" borderId="1" xfId="51" applyFont="1" applyFill="1" applyBorder="1" applyAlignment="1" applyProtection="1">
      <alignment horizontal="center" vertical="center"/>
    </xf>
    <xf numFmtId="44" fontId="0" fillId="2" borderId="68" xfId="51" applyFont="1" applyFill="1" applyBorder="1" applyProtection="1"/>
    <xf numFmtId="44" fontId="0" fillId="2" borderId="66" xfId="51" applyFont="1" applyFill="1" applyBorder="1" applyProtection="1"/>
    <xf numFmtId="44" fontId="0" fillId="2" borderId="67" xfId="51" applyFont="1" applyFill="1" applyBorder="1" applyProtection="1"/>
    <xf numFmtId="44" fontId="15" fillId="2" borderId="16" xfId="51" applyFont="1" applyFill="1" applyBorder="1" applyAlignment="1" applyProtection="1">
      <alignment horizontal="center" vertical="center"/>
      <protection locked="0"/>
    </xf>
    <xf numFmtId="44" fontId="15" fillId="2" borderId="22" xfId="51" applyFont="1" applyFill="1" applyBorder="1" applyAlignment="1" applyProtection="1">
      <alignment horizontal="center" vertical="center"/>
      <protection locked="0"/>
    </xf>
    <xf numFmtId="164" fontId="0" fillId="2" borderId="60" xfId="0" applyNumberFormat="1" applyFill="1" applyBorder="1" applyAlignment="1" applyProtection="1">
      <alignment horizontal="center" vertical="center"/>
      <protection locked="0"/>
    </xf>
    <xf numFmtId="44" fontId="36" fillId="11" borderId="20" xfId="51" applyFont="1" applyFill="1" applyBorder="1" applyAlignment="1" applyProtection="1">
      <alignment horizontal="center"/>
    </xf>
    <xf numFmtId="44" fontId="36" fillId="11" borderId="19" xfId="51" applyFont="1" applyFill="1" applyBorder="1" applyProtection="1"/>
    <xf numFmtId="44" fontId="0" fillId="2" borderId="0" xfId="51" applyFont="1" applyFill="1" applyAlignment="1" applyProtection="1">
      <alignment horizontal="center" vertical="center"/>
    </xf>
    <xf numFmtId="8" fontId="0" fillId="2" borderId="0" xfId="0" applyNumberFormat="1" applyFill="1" applyAlignment="1" applyProtection="1">
      <alignment horizontal="center" vertical="center"/>
      <protection hidden="1"/>
    </xf>
    <xf numFmtId="167" fontId="0" fillId="2" borderId="69" xfId="0" applyNumberFormat="1" applyFill="1" applyBorder="1" applyAlignment="1" applyProtection="1">
      <alignment horizontal="center" vertical="center" wrapText="1"/>
      <protection locked="0"/>
    </xf>
    <xf numFmtId="44" fontId="0" fillId="8" borderId="78" xfId="51" applyFont="1" applyFill="1" applyBorder="1" applyAlignment="1" applyProtection="1">
      <alignment horizontal="center" vertical="center" wrapText="1"/>
      <protection hidden="1"/>
    </xf>
    <xf numFmtId="0" fontId="15" fillId="4" borderId="35" xfId="0" applyFont="1" applyFill="1" applyBorder="1" applyAlignment="1" applyProtection="1">
      <alignment horizontal="center" vertical="center" wrapText="1"/>
      <protection hidden="1"/>
    </xf>
    <xf numFmtId="0" fontId="0" fillId="4" borderId="0" xfId="0" applyFill="1" applyAlignment="1" applyProtection="1">
      <alignment horizontal="center" vertical="center"/>
      <protection hidden="1"/>
    </xf>
    <xf numFmtId="44" fontId="0" fillId="8" borderId="22" xfId="51" applyFont="1" applyFill="1" applyBorder="1" applyAlignment="1" applyProtection="1">
      <alignment horizontal="center" vertical="center" wrapText="1"/>
      <protection hidden="1"/>
    </xf>
    <xf numFmtId="0" fontId="34" fillId="9" borderId="28" xfId="0" applyFont="1" applyFill="1" applyBorder="1" applyAlignment="1" applyProtection="1">
      <alignment horizontal="center" vertical="center"/>
      <protection hidden="1"/>
    </xf>
    <xf numFmtId="44" fontId="34" fillId="9" borderId="70" xfId="0" applyNumberFormat="1" applyFont="1" applyFill="1" applyBorder="1" applyAlignment="1" applyProtection="1">
      <alignment horizontal="center" vertical="center"/>
      <protection hidden="1"/>
    </xf>
    <xf numFmtId="0" fontId="24" fillId="2" borderId="0" xfId="0" applyFont="1" applyFill="1" applyBorder="1" applyProtection="1">
      <protection hidden="1"/>
    </xf>
    <xf numFmtId="0" fontId="34" fillId="2" borderId="0" xfId="0" applyFont="1" applyFill="1" applyBorder="1" applyAlignment="1" applyProtection="1">
      <alignment vertical="center"/>
      <protection hidden="1"/>
    </xf>
    <xf numFmtId="44" fontId="34" fillId="9" borderId="70" xfId="51" applyFont="1" applyFill="1" applyBorder="1" applyAlignment="1" applyProtection="1">
      <alignment horizontal="center" vertical="center"/>
      <protection hidden="1"/>
    </xf>
    <xf numFmtId="0" fontId="15" fillId="8" borderId="22" xfId="0" applyFont="1" applyFill="1" applyBorder="1" applyAlignment="1" applyProtection="1">
      <alignment horizontal="center" vertical="center" wrapText="1"/>
      <protection hidden="1"/>
    </xf>
    <xf numFmtId="0" fontId="34" fillId="9" borderId="28" xfId="0" applyFont="1" applyFill="1" applyBorder="1" applyAlignment="1" applyProtection="1">
      <alignment vertical="center"/>
      <protection hidden="1"/>
    </xf>
    <xf numFmtId="44" fontId="34" fillId="9" borderId="70" xfId="0" applyNumberFormat="1" applyFont="1" applyFill="1" applyBorder="1" applyAlignment="1" applyProtection="1">
      <alignment vertical="center"/>
      <protection hidden="1"/>
    </xf>
    <xf numFmtId="0" fontId="46" fillId="11" borderId="1" xfId="0" applyFont="1" applyFill="1" applyBorder="1" applyAlignment="1" applyProtection="1">
      <alignment horizontal="center" vertical="center" wrapText="1"/>
    </xf>
    <xf numFmtId="44" fontId="15" fillId="4" borderId="26" xfId="51" applyFont="1" applyFill="1" applyBorder="1" applyAlignment="1" applyProtection="1">
      <alignment horizontal="center" vertical="center" wrapText="1"/>
    </xf>
    <xf numFmtId="0" fontId="0" fillId="17" borderId="48" xfId="0" applyFill="1" applyBorder="1" applyAlignment="1" applyProtection="1">
      <alignment horizontal="center" vertical="center" wrapText="1"/>
    </xf>
    <xf numFmtId="0" fontId="36" fillId="11" borderId="28" xfId="0" applyFont="1" applyFill="1" applyBorder="1" applyAlignment="1" applyProtection="1"/>
    <xf numFmtId="0" fontId="47" fillId="11" borderId="1" xfId="0" applyFont="1" applyFill="1" applyBorder="1" applyProtection="1"/>
    <xf numFmtId="44" fontId="0" fillId="4" borderId="1" xfId="0" applyNumberFormat="1" applyFill="1" applyBorder="1" applyAlignment="1" applyProtection="1">
      <alignment vertical="center"/>
    </xf>
    <xf numFmtId="0" fontId="36" fillId="11" borderId="28" xfId="0" applyFont="1" applyFill="1" applyBorder="1" applyAlignment="1" applyProtection="1">
      <alignment horizontal="center"/>
    </xf>
    <xf numFmtId="44" fontId="0" fillId="2" borderId="22" xfId="51" applyFont="1" applyFill="1" applyBorder="1" applyAlignment="1" applyProtection="1">
      <alignment horizontal="right" vertical="center"/>
      <protection locked="0"/>
    </xf>
    <xf numFmtId="0" fontId="23" fillId="16" borderId="8" xfId="0" applyFont="1" applyFill="1" applyBorder="1" applyAlignment="1" applyProtection="1">
      <alignment horizontal="center" vertical="center" wrapText="1"/>
      <protection hidden="1"/>
    </xf>
    <xf numFmtId="0" fontId="23" fillId="16" borderId="0" xfId="0" applyFont="1" applyFill="1" applyAlignment="1" applyProtection="1">
      <alignment horizontal="center" vertical="center" wrapText="1"/>
      <protection hidden="1"/>
    </xf>
    <xf numFmtId="0" fontId="23" fillId="16" borderId="9" xfId="0" applyFont="1" applyFill="1" applyBorder="1" applyAlignment="1" applyProtection="1">
      <alignment horizontal="center" vertical="center" wrapText="1"/>
      <protection hidden="1"/>
    </xf>
    <xf numFmtId="0" fontId="27" fillId="11" borderId="32" xfId="0" applyFont="1" applyFill="1" applyBorder="1" applyAlignment="1" applyProtection="1">
      <alignment horizontal="center" vertical="center" wrapText="1"/>
    </xf>
    <xf numFmtId="0" fontId="2" fillId="11" borderId="32" xfId="0" applyFont="1" applyFill="1" applyBorder="1" applyAlignment="1" applyProtection="1">
      <alignment horizontal="center" vertical="center" wrapText="1"/>
    </xf>
    <xf numFmtId="0" fontId="0" fillId="2" borderId="0" xfId="0" applyFill="1" applyProtection="1"/>
    <xf numFmtId="0" fontId="0" fillId="2" borderId="68" xfId="0" applyFill="1" applyBorder="1" applyProtection="1"/>
    <xf numFmtId="0" fontId="0" fillId="2" borderId="66" xfId="0" applyFill="1" applyBorder="1" applyProtection="1"/>
    <xf numFmtId="0" fontId="27" fillId="11" borderId="49" xfId="0" applyFont="1" applyFill="1" applyBorder="1" applyAlignment="1" applyProtection="1">
      <alignment horizontal="center" vertical="center" wrapText="1"/>
    </xf>
    <xf numFmtId="0" fontId="2" fillId="11" borderId="33" xfId="0" applyFont="1" applyFill="1" applyBorder="1" applyAlignment="1" applyProtection="1">
      <alignment horizontal="center" vertical="center" wrapText="1"/>
    </xf>
    <xf numFmtId="0" fontId="46" fillId="11" borderId="27" xfId="0" applyFont="1" applyFill="1" applyBorder="1" applyAlignment="1" applyProtection="1">
      <alignment horizontal="center" vertical="center" wrapText="1"/>
    </xf>
    <xf numFmtId="0" fontId="46" fillId="11" borderId="53" xfId="0" applyFont="1" applyFill="1" applyBorder="1" applyAlignment="1" applyProtection="1">
      <alignment horizontal="center" vertical="center" wrapText="1"/>
    </xf>
    <xf numFmtId="0" fontId="31" fillId="11" borderId="1" xfId="0" applyFont="1" applyFill="1" applyBorder="1" applyAlignment="1" applyProtection="1">
      <alignment horizontal="center" vertical="center" wrapText="1"/>
    </xf>
    <xf numFmtId="0" fontId="51" fillId="11" borderId="52" xfId="0" applyFont="1" applyFill="1" applyBorder="1" applyAlignment="1" applyProtection="1">
      <alignment vertical="center" wrapText="1"/>
    </xf>
    <xf numFmtId="0" fontId="47" fillId="11" borderId="35" xfId="0" applyFont="1" applyFill="1" applyBorder="1" applyAlignment="1" applyProtection="1">
      <alignment wrapText="1"/>
    </xf>
    <xf numFmtId="0" fontId="0" fillId="2" borderId="67" xfId="0" applyFill="1" applyBorder="1" applyProtection="1"/>
    <xf numFmtId="0" fontId="13" fillId="4" borderId="36" xfId="0" applyFont="1" applyFill="1" applyBorder="1" applyAlignment="1" applyProtection="1">
      <alignment horizontal="center" vertical="center"/>
    </xf>
    <xf numFmtId="0" fontId="15" fillId="4" borderId="1" xfId="0" applyFont="1" applyFill="1" applyBorder="1" applyAlignment="1" applyProtection="1">
      <alignment horizontal="center" vertical="center" wrapText="1"/>
    </xf>
    <xf numFmtId="0" fontId="38" fillId="4" borderId="1" xfId="0" applyFont="1" applyFill="1" applyBorder="1" applyAlignment="1" applyProtection="1">
      <alignment horizontal="left" vertical="center" wrapText="1"/>
    </xf>
    <xf numFmtId="0" fontId="0" fillId="4" borderId="35" xfId="0" applyFill="1" applyBorder="1" applyAlignment="1" applyProtection="1">
      <alignment horizontal="center" vertical="center"/>
    </xf>
    <xf numFmtId="0" fontId="0" fillId="5" borderId="39" xfId="0" applyFill="1" applyBorder="1" applyAlignment="1" applyProtection="1">
      <alignment horizontal="center" vertical="center"/>
    </xf>
    <xf numFmtId="0" fontId="0" fillId="17" borderId="40" xfId="0" applyFill="1" applyBorder="1" applyAlignment="1" applyProtection="1">
      <alignment horizontal="center" vertical="center" wrapText="1"/>
    </xf>
    <xf numFmtId="0" fontId="0" fillId="17" borderId="16" xfId="0" applyFill="1" applyBorder="1" applyAlignment="1" applyProtection="1">
      <alignment horizontal="center" vertical="center" wrapText="1"/>
    </xf>
    <xf numFmtId="0" fontId="0" fillId="17" borderId="74" xfId="0" applyFill="1" applyBorder="1" applyAlignment="1" applyProtection="1">
      <alignment horizontal="center" vertical="center" wrapText="1"/>
    </xf>
    <xf numFmtId="0" fontId="0" fillId="17" borderId="41" xfId="0" applyFill="1" applyBorder="1" applyAlignment="1" applyProtection="1">
      <alignment horizontal="center" vertical="center" wrapText="1"/>
    </xf>
    <xf numFmtId="0" fontId="0" fillId="5" borderId="25" xfId="0" applyFill="1" applyBorder="1" applyAlignment="1" applyProtection="1">
      <alignment horizontal="center" vertical="center"/>
    </xf>
    <xf numFmtId="0" fontId="0" fillId="5" borderId="15" xfId="0" applyFill="1" applyBorder="1" applyAlignment="1" applyProtection="1">
      <alignment horizontal="center" vertical="center"/>
    </xf>
    <xf numFmtId="0" fontId="24" fillId="2" borderId="0" xfId="0" applyFont="1" applyFill="1" applyProtection="1"/>
    <xf numFmtId="0" fontId="0" fillId="5" borderId="21" xfId="0" applyFill="1" applyBorder="1" applyAlignment="1" applyProtection="1">
      <alignment horizontal="center" vertical="center"/>
    </xf>
    <xf numFmtId="0" fontId="34" fillId="2" borderId="0" xfId="0" applyFont="1" applyFill="1" applyAlignment="1" applyProtection="1">
      <alignment vertical="center"/>
    </xf>
    <xf numFmtId="44" fontId="34" fillId="2" borderId="0" xfId="0" applyNumberFormat="1" applyFont="1" applyFill="1" applyAlignment="1" applyProtection="1">
      <alignment vertical="center"/>
    </xf>
    <xf numFmtId="44" fontId="34" fillId="11" borderId="12" xfId="0" applyNumberFormat="1" applyFont="1" applyFill="1" applyBorder="1" applyAlignment="1" applyProtection="1">
      <alignment horizontal="center" vertical="center"/>
    </xf>
    <xf numFmtId="0" fontId="24" fillId="2" borderId="8" xfId="0" applyFont="1" applyFill="1" applyBorder="1" applyProtection="1"/>
    <xf numFmtId="164" fontId="36" fillId="0" borderId="0" xfId="0" applyNumberFormat="1" applyFont="1" applyProtection="1"/>
    <xf numFmtId="0" fontId="32" fillId="2" borderId="16" xfId="0" applyFont="1" applyFill="1" applyBorder="1" applyAlignment="1" applyProtection="1">
      <alignment horizontal="center" vertical="center"/>
      <protection locked="0"/>
    </xf>
    <xf numFmtId="164" fontId="0" fillId="2" borderId="16" xfId="0" applyNumberFormat="1" applyFill="1" applyBorder="1" applyAlignment="1" applyProtection="1">
      <alignment vertical="center"/>
      <protection locked="0"/>
    </xf>
    <xf numFmtId="0" fontId="32" fillId="2" borderId="22" xfId="0" applyFont="1" applyFill="1" applyBorder="1" applyAlignment="1" applyProtection="1">
      <alignment horizontal="center" vertical="center"/>
      <protection locked="0"/>
    </xf>
    <xf numFmtId="164" fontId="0" fillId="2" borderId="22" xfId="0" applyNumberFormat="1" applyFill="1" applyBorder="1" applyAlignment="1" applyProtection="1">
      <alignment vertical="center"/>
      <protection locked="0"/>
    </xf>
    <xf numFmtId="164" fontId="0" fillId="2" borderId="23" xfId="0" applyNumberFormat="1" applyFill="1" applyBorder="1" applyAlignment="1" applyProtection="1">
      <alignment vertical="center"/>
      <protection locked="0"/>
    </xf>
    <xf numFmtId="0" fontId="38" fillId="2" borderId="16" xfId="0" applyFont="1" applyFill="1" applyBorder="1" applyAlignment="1" applyProtection="1">
      <alignment horizontal="left" vertical="center" wrapText="1"/>
      <protection locked="0"/>
    </xf>
    <xf numFmtId="0" fontId="0" fillId="2" borderId="16" xfId="0" applyFill="1" applyBorder="1" applyAlignment="1" applyProtection="1">
      <alignment horizontal="center" vertical="center" wrapText="1"/>
      <protection locked="0" hidden="1"/>
    </xf>
    <xf numFmtId="44" fontId="0" fillId="2" borderId="16" xfId="51" applyFont="1" applyFill="1" applyBorder="1" applyAlignment="1" applyProtection="1">
      <alignment horizontal="center" vertical="center"/>
      <protection locked="0" hidden="1"/>
    </xf>
    <xf numFmtId="166" fontId="0" fillId="2" borderId="16" xfId="51" applyNumberFormat="1" applyFont="1" applyFill="1" applyBorder="1" applyAlignment="1" applyProtection="1">
      <alignment horizontal="center" vertical="center"/>
      <protection locked="0" hidden="1"/>
    </xf>
    <xf numFmtId="0" fontId="0" fillId="2" borderId="16" xfId="0" applyFill="1" applyBorder="1" applyAlignment="1" applyProtection="1">
      <alignment horizontal="left" vertical="center" wrapText="1"/>
      <protection locked="0" hidden="1"/>
    </xf>
    <xf numFmtId="0" fontId="0" fillId="2" borderId="22" xfId="0" applyFill="1" applyBorder="1" applyAlignment="1" applyProtection="1">
      <alignment horizontal="left" vertical="center" wrapText="1"/>
      <protection locked="0" hidden="1"/>
    </xf>
    <xf numFmtId="0" fontId="0" fillId="2" borderId="22" xfId="0" applyFill="1" applyBorder="1" applyAlignment="1" applyProtection="1">
      <alignment horizontal="center" vertical="center" wrapText="1"/>
      <protection locked="0" hidden="1"/>
    </xf>
    <xf numFmtId="44" fontId="0" fillId="2" borderId="22" xfId="51" applyFont="1" applyFill="1" applyBorder="1" applyAlignment="1" applyProtection="1">
      <alignment horizontal="center" vertical="center"/>
      <protection locked="0" hidden="1"/>
    </xf>
    <xf numFmtId="166" fontId="0" fillId="2" borderId="22" xfId="51" applyNumberFormat="1" applyFont="1" applyFill="1" applyBorder="1" applyAlignment="1" applyProtection="1">
      <alignment horizontal="center" vertical="center"/>
      <protection locked="0" hidden="1"/>
    </xf>
    <xf numFmtId="49" fontId="41" fillId="2" borderId="17" xfId="0" applyNumberFormat="1" applyFont="1" applyFill="1" applyBorder="1" applyAlignment="1" applyProtection="1">
      <alignment horizontal="center" vertical="center" wrapText="1"/>
      <protection locked="0" hidden="1"/>
    </xf>
    <xf numFmtId="49" fontId="41" fillId="2" borderId="42" xfId="0" applyNumberFormat="1" applyFont="1" applyFill="1" applyBorder="1" applyAlignment="1" applyProtection="1">
      <alignment horizontal="center" vertical="center" wrapText="1"/>
      <protection locked="0" hidden="1"/>
    </xf>
    <xf numFmtId="49" fontId="41" fillId="2" borderId="41" xfId="0" applyNumberFormat="1" applyFont="1" applyFill="1" applyBorder="1" applyAlignment="1" applyProtection="1">
      <alignment horizontal="center" vertical="center" wrapText="1"/>
      <protection locked="0" hidden="1"/>
    </xf>
    <xf numFmtId="0" fontId="0" fillId="2" borderId="0" xfId="0" applyFill="1" applyAlignment="1" applyProtection="1">
      <alignment horizontal="center" vertical="center"/>
    </xf>
    <xf numFmtId="0" fontId="0" fillId="2" borderId="7" xfId="0" applyFill="1" applyBorder="1" applyAlignment="1" applyProtection="1">
      <alignment horizontal="center" vertical="center"/>
    </xf>
    <xf numFmtId="0" fontId="0" fillId="2" borderId="0" xfId="0" applyFill="1" applyAlignment="1" applyProtection="1">
      <alignment horizontal="center" vertical="center" wrapText="1"/>
    </xf>
    <xf numFmtId="0" fontId="16" fillId="2" borderId="0" xfId="0" applyFont="1" applyFill="1" applyAlignment="1" applyProtection="1">
      <alignment horizontal="center" vertical="center" wrapText="1"/>
    </xf>
    <xf numFmtId="0" fontId="0" fillId="2" borderId="9" xfId="0" applyFill="1" applyBorder="1" applyAlignment="1" applyProtection="1">
      <alignment horizontal="center" vertical="center"/>
    </xf>
    <xf numFmtId="0" fontId="17" fillId="15" borderId="20" xfId="0" applyFont="1" applyFill="1" applyBorder="1" applyAlignment="1" applyProtection="1">
      <alignment horizontal="center" vertical="center" wrapText="1"/>
    </xf>
    <xf numFmtId="0" fontId="17" fillId="15" borderId="18" xfId="0" applyFont="1" applyFill="1" applyBorder="1" applyAlignment="1" applyProtection="1">
      <alignment horizontal="center" vertical="center" wrapText="1"/>
    </xf>
    <xf numFmtId="0" fontId="17" fillId="15" borderId="19" xfId="0" applyFont="1" applyFill="1" applyBorder="1" applyAlignment="1" applyProtection="1">
      <alignment horizontal="center" vertical="center" wrapText="1"/>
    </xf>
    <xf numFmtId="0" fontId="4" fillId="2" borderId="0" xfId="0" applyFont="1" applyFill="1" applyAlignment="1" applyProtection="1">
      <alignment vertical="center" wrapText="1"/>
    </xf>
    <xf numFmtId="0" fontId="15" fillId="11" borderId="15" xfId="0" applyFont="1" applyFill="1" applyBorder="1" applyAlignment="1" applyProtection="1">
      <alignment horizontal="left" vertical="center"/>
    </xf>
    <xf numFmtId="164" fontId="0" fillId="11" borderId="23" xfId="0" applyNumberFormat="1" applyFill="1" applyBorder="1" applyAlignment="1" applyProtection="1">
      <alignment horizontal="center" vertical="center"/>
    </xf>
    <xf numFmtId="164" fontId="0" fillId="11" borderId="60" xfId="0" applyNumberFormat="1" applyFill="1" applyBorder="1" applyAlignment="1" applyProtection="1">
      <alignment horizontal="center" vertical="center"/>
    </xf>
    <xf numFmtId="164" fontId="17" fillId="15" borderId="18" xfId="0" applyNumberFormat="1" applyFont="1" applyFill="1" applyBorder="1" applyAlignment="1" applyProtection="1">
      <alignment horizontal="center" vertical="center" wrapText="1"/>
    </xf>
    <xf numFmtId="164" fontId="17" fillId="15" borderId="19" xfId="0" applyNumberFormat="1" applyFont="1" applyFill="1" applyBorder="1" applyAlignment="1" applyProtection="1">
      <alignment horizontal="center" vertical="center" wrapText="1"/>
    </xf>
    <xf numFmtId="0" fontId="0" fillId="2" borderId="0" xfId="0" applyFill="1" applyAlignment="1" applyProtection="1">
      <alignment vertical="center"/>
    </xf>
    <xf numFmtId="0" fontId="2" fillId="2" borderId="0" xfId="0" applyFont="1" applyFill="1" applyAlignment="1" applyProtection="1">
      <alignment horizontal="center" vertical="center" wrapText="1"/>
    </xf>
    <xf numFmtId="0" fontId="0" fillId="0" borderId="0" xfId="0" applyProtection="1"/>
    <xf numFmtId="0" fontId="13" fillId="11" borderId="32" xfId="0" applyFont="1" applyFill="1" applyBorder="1" applyAlignment="1" applyProtection="1">
      <alignment horizontal="center" vertical="center" wrapText="1"/>
    </xf>
    <xf numFmtId="0" fontId="13" fillId="11" borderId="56" xfId="0" applyFont="1" applyFill="1" applyBorder="1" applyAlignment="1" applyProtection="1">
      <alignment horizontal="center" vertical="center" wrapText="1"/>
    </xf>
    <xf numFmtId="0" fontId="0" fillId="11" borderId="75" xfId="0" applyFill="1" applyBorder="1" applyAlignment="1" applyProtection="1">
      <alignment horizontal="center" vertical="center" wrapText="1"/>
    </xf>
    <xf numFmtId="44" fontId="0" fillId="11" borderId="76" xfId="51" applyFont="1" applyFill="1" applyBorder="1" applyAlignment="1" applyProtection="1">
      <alignment horizontal="center" vertical="center" wrapText="1"/>
    </xf>
    <xf numFmtId="44" fontId="0" fillId="0" borderId="0" xfId="51" applyFont="1" applyProtection="1"/>
    <xf numFmtId="0" fontId="27" fillId="11" borderId="65" xfId="0" applyFont="1" applyFill="1" applyBorder="1" applyAlignment="1" applyProtection="1">
      <alignment horizontal="center" vertical="center" wrapText="1"/>
    </xf>
    <xf numFmtId="0" fontId="46" fillId="11" borderId="73"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xf>
    <xf numFmtId="0" fontId="38" fillId="4" borderId="1" xfId="0" applyFont="1" applyFill="1" applyBorder="1" applyAlignment="1" applyProtection="1">
      <alignment horizontal="center" vertical="center" wrapText="1"/>
    </xf>
    <xf numFmtId="164" fontId="0" fillId="4" borderId="1" xfId="0" applyNumberFormat="1" applyFill="1" applyBorder="1" applyAlignment="1" applyProtection="1">
      <alignment vertical="center"/>
    </xf>
    <xf numFmtId="0" fontId="0" fillId="17" borderId="51" xfId="0" applyFill="1" applyBorder="1" applyAlignment="1" applyProtection="1">
      <alignment horizontal="center" vertical="center" wrapText="1"/>
    </xf>
    <xf numFmtId="0" fontId="0" fillId="17" borderId="39" xfId="0" applyFill="1" applyBorder="1" applyAlignment="1" applyProtection="1">
      <alignment horizontal="center" vertical="center" wrapText="1"/>
    </xf>
    <xf numFmtId="0" fontId="24" fillId="2" borderId="0" xfId="0" applyFont="1" applyFill="1" applyBorder="1" applyProtection="1"/>
    <xf numFmtId="164" fontId="34" fillId="2" borderId="0" xfId="0" applyNumberFormat="1" applyFont="1" applyFill="1" applyBorder="1" applyAlignment="1" applyProtection="1">
      <alignment horizontal="center" vertical="center"/>
    </xf>
    <xf numFmtId="164" fontId="34" fillId="11" borderId="94" xfId="0" applyNumberFormat="1" applyFont="1" applyFill="1" applyBorder="1" applyAlignment="1" applyProtection="1">
      <alignment horizontal="center" vertical="center"/>
    </xf>
    <xf numFmtId="164" fontId="36" fillId="11" borderId="70" xfId="51" applyNumberFormat="1" applyFont="1" applyFill="1" applyBorder="1" applyProtection="1"/>
    <xf numFmtId="164" fontId="36" fillId="0" borderId="0" xfId="0" applyNumberFormat="1" applyFont="1" applyBorder="1" applyProtection="1"/>
    <xf numFmtId="44" fontId="15" fillId="2" borderId="16" xfId="0" applyNumberFormat="1" applyFont="1" applyFill="1" applyBorder="1" applyAlignment="1" applyProtection="1">
      <alignment horizontal="center" vertical="center"/>
      <protection locked="0"/>
    </xf>
    <xf numFmtId="0" fontId="42" fillId="11" borderId="27" xfId="0" applyFont="1" applyFill="1" applyBorder="1" applyAlignment="1" applyProtection="1">
      <alignment horizontal="center" vertical="center" wrapText="1"/>
    </xf>
    <xf numFmtId="0" fontId="0" fillId="11" borderId="1" xfId="0" applyFill="1" applyBorder="1" applyProtection="1"/>
    <xf numFmtId="0" fontId="0" fillId="11" borderId="35" xfId="0" applyFill="1" applyBorder="1" applyAlignment="1" applyProtection="1">
      <alignment wrapText="1"/>
    </xf>
    <xf numFmtId="0" fontId="2" fillId="11" borderId="1" xfId="0" applyFont="1" applyFill="1" applyBorder="1" applyProtection="1"/>
    <xf numFmtId="0" fontId="34" fillId="2" borderId="0" xfId="0" applyFont="1" applyFill="1" applyBorder="1" applyAlignment="1" applyProtection="1">
      <alignment vertical="center"/>
    </xf>
    <xf numFmtId="0" fontId="34" fillId="2" borderId="0" xfId="0" applyFont="1" applyFill="1" applyBorder="1" applyAlignment="1" applyProtection="1">
      <alignment horizontal="center" vertical="center"/>
    </xf>
    <xf numFmtId="0" fontId="34" fillId="11" borderId="28" xfId="0" applyFont="1" applyFill="1" applyBorder="1" applyAlignment="1" applyProtection="1">
      <alignment horizontal="center" vertical="center"/>
    </xf>
    <xf numFmtId="44" fontId="15" fillId="2" borderId="22" xfId="0" applyNumberFormat="1" applyFont="1" applyFill="1" applyBorder="1" applyAlignment="1" applyProtection="1">
      <alignment horizontal="center" vertical="center"/>
      <protection locked="0"/>
    </xf>
    <xf numFmtId="0" fontId="49" fillId="11" borderId="1" xfId="0" applyFont="1" applyFill="1" applyBorder="1" applyAlignment="1" applyProtection="1">
      <alignment horizontal="center" vertical="center" wrapText="1"/>
    </xf>
    <xf numFmtId="44" fontId="15" fillId="4" borderId="1" xfId="51" applyFont="1" applyFill="1" applyBorder="1" applyAlignment="1" applyProtection="1">
      <alignment vertical="center"/>
    </xf>
    <xf numFmtId="0" fontId="0" fillId="2" borderId="0" xfId="0" applyFill="1" applyBorder="1" applyProtection="1"/>
    <xf numFmtId="0" fontId="27" fillId="11" borderId="49" xfId="0" applyFont="1" applyFill="1" applyBorder="1" applyAlignment="1" applyProtection="1">
      <alignment horizontal="center" vertical="center" wrapText="1"/>
    </xf>
    <xf numFmtId="0" fontId="17" fillId="49" borderId="20" xfId="0" applyFont="1" applyFill="1" applyBorder="1" applyAlignment="1" applyProtection="1">
      <alignment horizontal="center" vertical="center" wrapText="1"/>
      <protection hidden="1"/>
    </xf>
    <xf numFmtId="0" fontId="17" fillId="49" borderId="19" xfId="0" applyFont="1" applyFill="1" applyBorder="1" applyAlignment="1" applyProtection="1">
      <alignment horizontal="center" vertical="center" wrapText="1"/>
      <protection hidden="1"/>
    </xf>
    <xf numFmtId="0" fontId="0" fillId="50" borderId="72" xfId="0" applyFont="1" applyFill="1" applyBorder="1" applyAlignment="1" applyProtection="1">
      <alignment horizontal="left" vertical="center"/>
      <protection hidden="1"/>
    </xf>
    <xf numFmtId="44" fontId="0" fillId="50" borderId="60" xfId="51" applyFont="1" applyFill="1" applyBorder="1" applyAlignment="1" applyProtection="1">
      <alignment horizontal="center" vertical="center"/>
      <protection hidden="1"/>
    </xf>
    <xf numFmtId="0" fontId="0" fillId="50" borderId="15" xfId="0" applyFont="1" applyFill="1" applyBorder="1" applyAlignment="1" applyProtection="1">
      <alignment horizontal="left" vertical="center"/>
      <protection hidden="1"/>
    </xf>
    <xf numFmtId="44" fontId="17" fillId="49" borderId="19" xfId="51" applyFont="1" applyFill="1" applyBorder="1" applyAlignment="1" applyProtection="1">
      <alignment horizontal="center" vertical="center" wrapText="1"/>
      <protection hidden="1"/>
    </xf>
    <xf numFmtId="0" fontId="22" fillId="50" borderId="8" xfId="0" applyFont="1" applyFill="1" applyBorder="1" applyAlignment="1" applyProtection="1">
      <alignment horizontal="center" vertical="center"/>
      <protection hidden="1"/>
    </xf>
    <xf numFmtId="164" fontId="22" fillId="50" borderId="45" xfId="0" applyNumberFormat="1" applyFont="1" applyFill="1" applyBorder="1" applyAlignment="1" applyProtection="1">
      <alignment horizontal="center" vertical="center"/>
      <protection hidden="1"/>
    </xf>
    <xf numFmtId="0" fontId="15" fillId="50" borderId="11" xfId="0" applyFont="1" applyFill="1" applyBorder="1" applyAlignment="1" applyProtection="1">
      <alignment horizontal="left" vertical="center" wrapText="1"/>
      <protection hidden="1"/>
    </xf>
    <xf numFmtId="44" fontId="15" fillId="50" borderId="17" xfId="51" applyFont="1" applyFill="1" applyBorder="1" applyAlignment="1" applyProtection="1">
      <alignment horizontal="right" vertical="center" wrapText="1"/>
      <protection hidden="1"/>
    </xf>
    <xf numFmtId="0" fontId="22" fillId="50" borderId="15" xfId="0" applyFont="1" applyFill="1" applyBorder="1" applyAlignment="1" applyProtection="1">
      <alignment horizontal="center" vertical="center"/>
      <protection hidden="1"/>
    </xf>
    <xf numFmtId="0" fontId="15" fillId="50" borderId="8" xfId="0" applyFont="1" applyFill="1" applyBorder="1" applyAlignment="1" applyProtection="1">
      <alignment horizontal="left" vertical="center"/>
      <protection hidden="1"/>
    </xf>
    <xf numFmtId="0" fontId="0" fillId="50" borderId="15" xfId="0" applyFill="1" applyBorder="1" applyAlignment="1" applyProtection="1">
      <alignment horizontal="left" vertical="center"/>
      <protection hidden="1"/>
    </xf>
    <xf numFmtId="0" fontId="22" fillId="50" borderId="64" xfId="0" applyFont="1" applyFill="1" applyBorder="1" applyAlignment="1" applyProtection="1">
      <alignment horizontal="center" vertical="center"/>
      <protection hidden="1"/>
    </xf>
    <xf numFmtId="0" fontId="17" fillId="49" borderId="3" xfId="0" applyFont="1" applyFill="1" applyBorder="1" applyAlignment="1" applyProtection="1">
      <alignment horizontal="center" vertical="center" wrapText="1"/>
      <protection hidden="1"/>
    </xf>
    <xf numFmtId="164" fontId="17" fillId="49" borderId="19" xfId="0" applyNumberFormat="1" applyFont="1" applyFill="1" applyBorder="1" applyAlignment="1" applyProtection="1">
      <alignment horizontal="center" vertical="center" wrapText="1"/>
      <protection hidden="1"/>
    </xf>
    <xf numFmtId="0" fontId="4" fillId="7" borderId="2" xfId="0" applyFont="1" applyFill="1" applyBorder="1" applyAlignment="1" applyProtection="1">
      <alignment horizontal="center" wrapText="1"/>
      <protection hidden="1"/>
    </xf>
    <xf numFmtId="0" fontId="0" fillId="0" borderId="0" xfId="0" applyFill="1" applyProtection="1">
      <protection hidden="1"/>
    </xf>
    <xf numFmtId="0" fontId="0" fillId="0" borderId="0" xfId="0" applyProtection="1">
      <protection hidden="1"/>
    </xf>
    <xf numFmtId="0" fontId="23" fillId="0" borderId="14" xfId="0" applyFont="1" applyFill="1" applyBorder="1" applyProtection="1">
      <protection hidden="1"/>
    </xf>
    <xf numFmtId="0" fontId="2" fillId="0" borderId="0" xfId="0" applyFont="1" applyFill="1" applyBorder="1" applyAlignment="1" applyProtection="1">
      <alignment horizontal="center" wrapText="1"/>
      <protection hidden="1"/>
    </xf>
    <xf numFmtId="0" fontId="0" fillId="0" borderId="0" xfId="0" applyFill="1" applyBorder="1" applyProtection="1">
      <protection hidden="1"/>
    </xf>
    <xf numFmtId="0" fontId="23" fillId="0" borderId="0" xfId="0" applyFont="1" applyFill="1" applyBorder="1" applyAlignment="1" applyProtection="1">
      <alignment horizontal="center" vertical="center"/>
      <protection hidden="1"/>
    </xf>
    <xf numFmtId="0" fontId="23" fillId="0" borderId="12" xfId="0" applyFont="1" applyBorder="1" applyProtection="1">
      <protection hidden="1"/>
    </xf>
    <xf numFmtId="0" fontId="0" fillId="7" borderId="2" xfId="0" applyFill="1" applyBorder="1" applyAlignment="1" applyProtection="1">
      <alignment horizontal="center" wrapText="1"/>
      <protection hidden="1"/>
    </xf>
    <xf numFmtId="0" fontId="0" fillId="0" borderId="14" xfId="0" applyBorder="1" applyProtection="1">
      <protection hidden="1"/>
    </xf>
    <xf numFmtId="0" fontId="0" fillId="0" borderId="12" xfId="0" applyBorder="1" applyProtection="1">
      <protection hidden="1"/>
    </xf>
    <xf numFmtId="0" fontId="27" fillId="50" borderId="32" xfId="0" applyFont="1" applyFill="1" applyBorder="1" applyAlignment="1" applyProtection="1">
      <alignment horizontal="center" vertical="center" wrapText="1"/>
      <protection hidden="1"/>
    </xf>
    <xf numFmtId="0" fontId="27" fillId="50" borderId="49" xfId="0" applyFont="1" applyFill="1" applyBorder="1" applyAlignment="1" applyProtection="1">
      <alignment horizontal="center" vertical="center" wrapText="1"/>
      <protection hidden="1"/>
    </xf>
    <xf numFmtId="0" fontId="27" fillId="50" borderId="33" xfId="0" applyFont="1" applyFill="1" applyBorder="1" applyAlignment="1" applyProtection="1">
      <alignment horizontal="center" vertical="center" wrapText="1"/>
      <protection hidden="1"/>
    </xf>
    <xf numFmtId="0" fontId="46" fillId="50" borderId="27" xfId="0" applyFont="1" applyFill="1" applyBorder="1" applyAlignment="1" applyProtection="1">
      <alignment horizontal="center" vertical="center" wrapText="1"/>
      <protection hidden="1"/>
    </xf>
    <xf numFmtId="0" fontId="46" fillId="50" borderId="53" xfId="0" applyFont="1" applyFill="1" applyBorder="1" applyAlignment="1" applyProtection="1">
      <alignment horizontal="center" vertical="center" wrapText="1"/>
      <protection hidden="1"/>
    </xf>
    <xf numFmtId="0" fontId="46" fillId="50" borderId="35" xfId="0" applyFont="1" applyFill="1" applyBorder="1" applyAlignment="1" applyProtection="1">
      <alignment horizontal="center" vertical="center" wrapText="1"/>
      <protection hidden="1"/>
    </xf>
    <xf numFmtId="14" fontId="15" fillId="4" borderId="1" xfId="0" applyNumberFormat="1" applyFont="1" applyFill="1" applyBorder="1" applyAlignment="1" applyProtection="1">
      <alignment horizontal="center" vertical="center" wrapText="1"/>
      <protection hidden="1"/>
    </xf>
    <xf numFmtId="14" fontId="0" fillId="2" borderId="16" xfId="0" applyNumberFormat="1" applyFill="1" applyBorder="1" applyAlignment="1" applyProtection="1">
      <alignment horizontal="center" vertical="center" wrapText="1"/>
      <protection locked="0" hidden="1"/>
    </xf>
    <xf numFmtId="14" fontId="0" fillId="2" borderId="22" xfId="0" applyNumberFormat="1" applyFill="1" applyBorder="1" applyAlignment="1" applyProtection="1">
      <alignment horizontal="center" vertical="center" wrapText="1"/>
      <protection locked="0" hidden="1"/>
    </xf>
    <xf numFmtId="0" fontId="13" fillId="50" borderId="95" xfId="0" applyFont="1" applyFill="1" applyBorder="1" applyAlignment="1" applyProtection="1">
      <alignment horizontal="center" vertical="center"/>
      <protection hidden="1"/>
    </xf>
    <xf numFmtId="0" fontId="15" fillId="50" borderId="24" xfId="0" applyFont="1" applyFill="1" applyBorder="1" applyAlignment="1" applyProtection="1">
      <alignment horizontal="center" vertical="center" wrapText="1"/>
      <protection hidden="1"/>
    </xf>
    <xf numFmtId="14" fontId="15" fillId="50" borderId="24" xfId="0" applyNumberFormat="1" applyFont="1" applyFill="1" applyBorder="1" applyAlignment="1" applyProtection="1">
      <alignment horizontal="center" vertical="center" wrapText="1"/>
      <protection hidden="1"/>
    </xf>
    <xf numFmtId="44" fontId="15" fillId="50" borderId="24" xfId="51" applyFont="1" applyFill="1" applyBorder="1" applyAlignment="1" applyProtection="1">
      <alignment horizontal="center" vertical="center"/>
      <protection hidden="1"/>
    </xf>
    <xf numFmtId="2" fontId="15" fillId="50" borderId="24" xfId="51" applyNumberFormat="1" applyFont="1" applyFill="1" applyBorder="1" applyAlignment="1" applyProtection="1">
      <alignment horizontal="center" vertical="center" wrapText="1"/>
      <protection hidden="1"/>
    </xf>
    <xf numFmtId="44" fontId="15" fillId="50" borderId="81" xfId="51" applyFont="1" applyFill="1" applyBorder="1" applyAlignment="1" applyProtection="1">
      <alignment horizontal="center" vertical="center" wrapText="1"/>
      <protection hidden="1"/>
    </xf>
    <xf numFmtId="49" fontId="28" fillId="50" borderId="45" xfId="0" applyNumberFormat="1" applyFont="1" applyFill="1" applyBorder="1" applyAlignment="1" applyProtection="1">
      <alignment horizontal="center" vertical="center" wrapText="1"/>
      <protection hidden="1"/>
    </xf>
    <xf numFmtId="2" fontId="13" fillId="50" borderId="24" xfId="51" applyNumberFormat="1" applyFont="1" applyFill="1" applyBorder="1" applyAlignment="1" applyProtection="1">
      <alignment horizontal="center" vertical="center" wrapText="1"/>
      <protection hidden="1"/>
    </xf>
    <xf numFmtId="0" fontId="46" fillId="50" borderId="24" xfId="0" applyFont="1" applyFill="1" applyBorder="1" applyAlignment="1" applyProtection="1">
      <alignment horizontal="center" vertical="center" wrapText="1"/>
      <protection hidden="1"/>
    </xf>
    <xf numFmtId="0" fontId="15" fillId="8" borderId="1" xfId="0" applyFont="1" applyFill="1" applyBorder="1" applyAlignment="1" applyProtection="1">
      <alignment horizontal="center" vertical="center" wrapText="1"/>
      <protection hidden="1"/>
    </xf>
    <xf numFmtId="0" fontId="15" fillId="8" borderId="23" xfId="0" applyFont="1" applyFill="1" applyBorder="1" applyAlignment="1" applyProtection="1">
      <alignment horizontal="center" vertical="center" wrapText="1"/>
      <protection hidden="1"/>
    </xf>
    <xf numFmtId="44" fontId="0" fillId="8" borderId="23" xfId="51" applyFont="1" applyFill="1" applyBorder="1" applyAlignment="1" applyProtection="1">
      <alignment horizontal="center" vertical="center" wrapText="1"/>
      <protection hidden="1"/>
    </xf>
    <xf numFmtId="14" fontId="13" fillId="50" borderId="1" xfId="0" applyNumberFormat="1" applyFont="1" applyFill="1" applyBorder="1" applyAlignment="1" applyProtection="1">
      <alignment horizontal="center" vertical="center" wrapText="1"/>
      <protection hidden="1"/>
    </xf>
    <xf numFmtId="44" fontId="15" fillId="50" borderId="1" xfId="51" applyFont="1" applyFill="1" applyBorder="1" applyAlignment="1" applyProtection="1">
      <alignment horizontal="center" vertical="center" wrapText="1"/>
      <protection hidden="1"/>
    </xf>
    <xf numFmtId="0" fontId="13" fillId="50" borderId="1" xfId="0" applyFont="1" applyFill="1" applyBorder="1" applyAlignment="1" applyProtection="1">
      <alignment horizontal="center" vertical="center" wrapText="1"/>
      <protection hidden="1"/>
    </xf>
    <xf numFmtId="44" fontId="13" fillId="50" borderId="1" xfId="51" applyFont="1" applyFill="1" applyBorder="1" applyAlignment="1" applyProtection="1">
      <alignment horizontal="center" vertical="center" wrapText="1"/>
      <protection hidden="1"/>
    </xf>
    <xf numFmtId="14" fontId="15" fillId="50" borderId="81" xfId="0" applyNumberFormat="1" applyFont="1" applyFill="1" applyBorder="1" applyAlignment="1" applyProtection="1">
      <alignment horizontal="center" vertical="center" wrapText="1"/>
      <protection hidden="1"/>
    </xf>
    <xf numFmtId="0" fontId="13" fillId="50" borderId="52" xfId="0" applyFont="1" applyFill="1" applyBorder="1" applyAlignment="1" applyProtection="1">
      <alignment horizontal="center" vertical="center" wrapText="1"/>
      <protection hidden="1"/>
    </xf>
    <xf numFmtId="14" fontId="15" fillId="4" borderId="26" xfId="0" applyNumberFormat="1" applyFont="1" applyFill="1" applyBorder="1" applyAlignment="1" applyProtection="1">
      <alignment horizontal="center" vertical="center" wrapText="1"/>
      <protection hidden="1"/>
    </xf>
    <xf numFmtId="14" fontId="13" fillId="50" borderId="2" xfId="0" applyNumberFormat="1" applyFont="1" applyFill="1" applyBorder="1" applyAlignment="1" applyProtection="1">
      <alignment horizontal="center" vertical="center" wrapText="1"/>
      <protection hidden="1"/>
    </xf>
    <xf numFmtId="0" fontId="13" fillId="50" borderId="50" xfId="0" applyFont="1" applyFill="1" applyBorder="1" applyAlignment="1" applyProtection="1">
      <alignment horizontal="center" vertical="center" wrapText="1"/>
      <protection hidden="1"/>
    </xf>
    <xf numFmtId="49" fontId="28" fillId="50" borderId="47" xfId="0" applyNumberFormat="1" applyFont="1" applyFill="1" applyBorder="1" applyAlignment="1" applyProtection="1">
      <alignment horizontal="center" vertical="center" wrapText="1"/>
      <protection hidden="1"/>
    </xf>
    <xf numFmtId="44" fontId="15" fillId="4" borderId="26" xfId="51" applyFont="1" applyFill="1" applyBorder="1" applyAlignment="1" applyProtection="1">
      <alignment horizontal="center" vertical="center" wrapText="1"/>
      <protection hidden="1"/>
    </xf>
    <xf numFmtId="44" fontId="13" fillId="50" borderId="2" xfId="51" applyFont="1" applyFill="1" applyBorder="1" applyAlignment="1" applyProtection="1">
      <alignment horizontal="center" vertical="center" wrapText="1"/>
      <protection hidden="1"/>
    </xf>
    <xf numFmtId="0" fontId="0" fillId="2" borderId="16" xfId="0" applyFill="1" applyBorder="1" applyAlignment="1" applyProtection="1">
      <alignment horizontal="left" vertical="top" wrapText="1"/>
      <protection locked="0"/>
    </xf>
    <xf numFmtId="0" fontId="0" fillId="2" borderId="16" xfId="0" applyFill="1" applyBorder="1" applyAlignment="1" applyProtection="1">
      <alignment horizontal="center" vertical="center" wrapText="1"/>
      <protection locked="0"/>
    </xf>
    <xf numFmtId="0" fontId="34" fillId="9" borderId="29" xfId="0" applyFont="1" applyFill="1" applyBorder="1" applyAlignment="1" applyProtection="1">
      <alignment horizontal="center" vertical="center"/>
      <protection hidden="1"/>
    </xf>
    <xf numFmtId="0" fontId="15" fillId="50" borderId="96" xfId="0" applyFont="1" applyFill="1" applyBorder="1" applyAlignment="1" applyProtection="1">
      <alignment horizontal="center" vertical="center" wrapText="1"/>
      <protection hidden="1"/>
    </xf>
    <xf numFmtId="0" fontId="0" fillId="2" borderId="40" xfId="0" applyFill="1" applyBorder="1" applyAlignment="1" applyProtection="1">
      <alignment horizontal="center" vertical="center" wrapText="1"/>
      <protection locked="0"/>
    </xf>
    <xf numFmtId="0" fontId="0" fillId="2" borderId="23" xfId="0" applyFill="1" applyBorder="1" applyAlignment="1" applyProtection="1">
      <alignment horizontal="center" vertical="center" wrapText="1"/>
      <protection locked="0"/>
    </xf>
    <xf numFmtId="14" fontId="15" fillId="4" borderId="1" xfId="0" applyNumberFormat="1" applyFont="1" applyFill="1" applyBorder="1" applyAlignment="1" applyProtection="1">
      <alignment horizontal="left" vertical="center" wrapText="1"/>
      <protection hidden="1"/>
    </xf>
    <xf numFmtId="14" fontId="15" fillId="50" borderId="81" xfId="0" applyNumberFormat="1" applyFont="1" applyFill="1" applyBorder="1" applyAlignment="1" applyProtection="1">
      <alignment horizontal="left" vertical="center" wrapText="1"/>
      <protection hidden="1"/>
    </xf>
    <xf numFmtId="0" fontId="15" fillId="50" borderId="9" xfId="0" applyFont="1" applyFill="1" applyBorder="1" applyAlignment="1" applyProtection="1">
      <alignment horizontal="center" vertical="center" wrapText="1"/>
      <protection hidden="1"/>
    </xf>
    <xf numFmtId="14" fontId="15" fillId="4" borderId="26" xfId="0" applyNumberFormat="1" applyFont="1" applyFill="1" applyBorder="1" applyAlignment="1" applyProtection="1">
      <alignment horizontal="left" vertical="center" wrapText="1"/>
      <protection hidden="1"/>
    </xf>
    <xf numFmtId="44" fontId="15" fillId="4" borderId="26" xfId="51" applyFont="1" applyFill="1" applyBorder="1" applyAlignment="1" applyProtection="1">
      <alignment horizontal="center" vertical="center"/>
      <protection hidden="1"/>
    </xf>
    <xf numFmtId="8" fontId="13" fillId="50" borderId="4" xfId="51" applyNumberFormat="1" applyFont="1" applyFill="1" applyBorder="1" applyAlignment="1" applyProtection="1">
      <alignment horizontal="center" vertical="center"/>
      <protection hidden="1"/>
    </xf>
    <xf numFmtId="14" fontId="13" fillId="50" borderId="2" xfId="0" applyNumberFormat="1" applyFont="1" applyFill="1" applyBorder="1" applyAlignment="1" applyProtection="1">
      <alignment horizontal="left" vertical="center" wrapText="1"/>
      <protection hidden="1"/>
    </xf>
    <xf numFmtId="14" fontId="15" fillId="4" borderId="1" xfId="0" applyNumberFormat="1" applyFont="1" applyFill="1" applyBorder="1" applyAlignment="1" applyProtection="1">
      <alignment horizontal="center" vertical="center" wrapText="1"/>
    </xf>
    <xf numFmtId="0" fontId="13" fillId="11" borderId="32" xfId="0" applyFont="1" applyFill="1" applyBorder="1" applyAlignment="1" applyProtection="1">
      <alignment horizontal="center" vertical="center" wrapText="1"/>
      <protection hidden="1"/>
    </xf>
    <xf numFmtId="44" fontId="0" fillId="0" borderId="23" xfId="51" applyFont="1" applyFill="1" applyBorder="1" applyAlignment="1" applyProtection="1">
      <alignment horizontal="center" vertical="center"/>
      <protection locked="0"/>
    </xf>
    <xf numFmtId="14" fontId="0" fillId="0" borderId="23" xfId="51" applyNumberFormat="1" applyFont="1" applyFill="1" applyBorder="1" applyAlignment="1" applyProtection="1">
      <alignment horizontal="center" vertical="center"/>
      <protection locked="0"/>
    </xf>
    <xf numFmtId="0" fontId="68" fillId="11" borderId="1" xfId="0" applyFont="1" applyFill="1" applyBorder="1" applyAlignment="1" applyProtection="1">
      <alignment horizontal="center" vertical="center" wrapText="1"/>
    </xf>
    <xf numFmtId="0" fontId="69" fillId="11" borderId="27" xfId="0" applyFont="1" applyFill="1" applyBorder="1" applyAlignment="1" applyProtection="1">
      <alignment horizontal="center" vertical="center" wrapText="1"/>
    </xf>
    <xf numFmtId="0" fontId="27" fillId="11" borderId="1" xfId="0" applyFont="1" applyFill="1" applyBorder="1" applyAlignment="1" applyProtection="1">
      <alignment horizontal="center" vertical="center" wrapText="1"/>
    </xf>
    <xf numFmtId="164" fontId="34" fillId="11" borderId="29" xfId="0" applyNumberFormat="1" applyFont="1" applyFill="1" applyBorder="1" applyAlignment="1" applyProtection="1">
      <alignment horizontal="center" vertical="center"/>
    </xf>
    <xf numFmtId="14" fontId="0" fillId="0" borderId="16" xfId="51" applyNumberFormat="1" applyFont="1" applyFill="1" applyBorder="1" applyAlignment="1" applyProtection="1">
      <alignment horizontal="center" vertical="center" wrapText="1"/>
      <protection locked="0"/>
    </xf>
    <xf numFmtId="44" fontId="0" fillId="0" borderId="16" xfId="51" applyFont="1" applyFill="1" applyBorder="1" applyAlignment="1" applyProtection="1">
      <alignment horizontal="center" vertical="center" wrapText="1"/>
      <protection locked="0"/>
    </xf>
    <xf numFmtId="0" fontId="0" fillId="17" borderId="82" xfId="0" applyFill="1" applyBorder="1" applyAlignment="1" applyProtection="1">
      <alignment horizontal="center" vertical="center" wrapText="1"/>
    </xf>
    <xf numFmtId="0" fontId="27" fillId="11" borderId="32" xfId="0" applyFont="1" applyFill="1" applyBorder="1" applyAlignment="1" applyProtection="1">
      <alignment horizontal="center" vertical="center" wrapText="1"/>
      <protection hidden="1"/>
    </xf>
    <xf numFmtId="0" fontId="69" fillId="11" borderId="1" xfId="0" applyFont="1" applyFill="1" applyBorder="1" applyAlignment="1" applyProtection="1">
      <alignment horizontal="center" vertical="center" wrapText="1"/>
      <protection hidden="1"/>
    </xf>
    <xf numFmtId="0" fontId="34" fillId="11" borderId="29" xfId="0" applyFont="1" applyFill="1" applyBorder="1" applyAlignment="1" applyProtection="1">
      <alignment horizontal="center" vertical="center"/>
    </xf>
    <xf numFmtId="0" fontId="70" fillId="11" borderId="1" xfId="0" applyFont="1" applyFill="1" applyBorder="1" applyAlignment="1" applyProtection="1">
      <alignment horizontal="center" vertical="center" wrapText="1"/>
      <protection hidden="1"/>
    </xf>
    <xf numFmtId="44" fontId="0" fillId="0" borderId="23" xfId="51" applyFont="1" applyFill="1" applyBorder="1" applyAlignment="1" applyProtection="1">
      <alignment horizontal="center" vertical="center" wrapText="1"/>
      <protection locked="0"/>
    </xf>
    <xf numFmtId="14" fontId="0" fillId="0" borderId="23" xfId="51" applyNumberFormat="1" applyFont="1" applyFill="1" applyBorder="1" applyAlignment="1" applyProtection="1">
      <alignment horizontal="center" vertical="center" wrapText="1"/>
      <protection locked="0"/>
    </xf>
    <xf numFmtId="0" fontId="36" fillId="11" borderId="29" xfId="0" applyFont="1" applyFill="1" applyBorder="1" applyAlignment="1" applyProtection="1"/>
    <xf numFmtId="44" fontId="0" fillId="0" borderId="16" xfId="51" applyFont="1" applyFill="1" applyBorder="1" applyAlignment="1" applyProtection="1">
      <alignment horizontal="right" vertical="center" wrapText="1"/>
      <protection locked="0"/>
    </xf>
    <xf numFmtId="14" fontId="0" fillId="0" borderId="16" xfId="51" applyNumberFormat="1" applyFont="1" applyFill="1" applyBorder="1" applyAlignment="1" applyProtection="1">
      <alignment horizontal="right" vertical="center" wrapText="1"/>
      <protection locked="0"/>
    </xf>
    <xf numFmtId="44" fontId="0" fillId="0" borderId="16" xfId="51" applyFont="1" applyFill="1" applyBorder="1" applyAlignment="1" applyProtection="1">
      <alignment vertical="center"/>
    </xf>
    <xf numFmtId="44" fontId="0" fillId="0" borderId="22" xfId="51" applyFont="1" applyFill="1" applyBorder="1" applyAlignment="1" applyProtection="1">
      <alignment vertical="center"/>
    </xf>
    <xf numFmtId="0" fontId="30" fillId="14" borderId="8" xfId="0" applyFont="1" applyFill="1" applyBorder="1" applyAlignment="1" applyProtection="1">
      <alignment horizontal="center" vertical="center"/>
    </xf>
    <xf numFmtId="164" fontId="30" fillId="14" borderId="24" xfId="0" applyNumberFormat="1" applyFont="1" applyFill="1" applyBorder="1" applyAlignment="1" applyProtection="1">
      <alignment horizontal="right" vertical="center"/>
    </xf>
    <xf numFmtId="164" fontId="15" fillId="14" borderId="16" xfId="0" applyNumberFormat="1" applyFont="1" applyFill="1" applyBorder="1" applyAlignment="1" applyProtection="1">
      <alignment horizontal="right" vertical="center" wrapText="1"/>
    </xf>
    <xf numFmtId="0" fontId="15" fillId="14" borderId="11" xfId="0" applyFont="1" applyFill="1" applyBorder="1" applyAlignment="1" applyProtection="1">
      <alignment horizontal="left" vertical="center" wrapText="1"/>
    </xf>
    <xf numFmtId="0" fontId="17" fillId="52" borderId="3" xfId="0" applyFont="1" applyFill="1" applyBorder="1" applyAlignment="1" applyProtection="1">
      <alignment horizontal="center" vertical="center" wrapText="1"/>
    </xf>
    <xf numFmtId="0" fontId="17" fillId="52" borderId="2" xfId="0" applyFont="1" applyFill="1" applyBorder="1" applyAlignment="1" applyProtection="1">
      <alignment horizontal="center" vertical="center" wrapText="1"/>
    </xf>
    <xf numFmtId="44" fontId="17" fillId="52" borderId="2" xfId="51" applyFont="1" applyFill="1" applyBorder="1" applyAlignment="1" applyProtection="1">
      <alignment horizontal="center" vertical="center" wrapText="1"/>
    </xf>
    <xf numFmtId="44" fontId="17" fillId="52" borderId="3" xfId="51" applyFont="1" applyFill="1" applyBorder="1" applyAlignment="1" applyProtection="1">
      <alignment horizontal="center" vertical="center" wrapText="1"/>
    </xf>
    <xf numFmtId="164" fontId="15" fillId="14" borderId="48" xfId="0" applyNumberFormat="1" applyFont="1" applyFill="1" applyBorder="1" applyAlignment="1" applyProtection="1">
      <alignment horizontal="right" vertical="center" wrapText="1"/>
    </xf>
    <xf numFmtId="164" fontId="15" fillId="14" borderId="66" xfId="0" applyNumberFormat="1" applyFont="1" applyFill="1" applyBorder="1" applyAlignment="1" applyProtection="1">
      <alignment horizontal="right" vertical="center" wrapText="1"/>
    </xf>
    <xf numFmtId="164" fontId="15" fillId="14" borderId="67" xfId="0" applyNumberFormat="1" applyFont="1" applyFill="1" applyBorder="1" applyAlignment="1" applyProtection="1">
      <alignment horizontal="right" vertical="center" wrapText="1"/>
    </xf>
    <xf numFmtId="0" fontId="25" fillId="8" borderId="54" xfId="0" applyFont="1" applyFill="1" applyBorder="1" applyAlignment="1" applyProtection="1">
      <alignment horizontal="center" vertical="top" wrapText="1"/>
      <protection hidden="1"/>
    </xf>
    <xf numFmtId="0" fontId="25" fillId="8" borderId="55" xfId="0" applyFont="1" applyFill="1" applyBorder="1" applyAlignment="1" applyProtection="1">
      <alignment horizontal="center" vertical="top" wrapText="1"/>
      <protection hidden="1"/>
    </xf>
    <xf numFmtId="0" fontId="25" fillId="8" borderId="56" xfId="0" applyFont="1" applyFill="1" applyBorder="1" applyAlignment="1" applyProtection="1">
      <alignment horizontal="center" vertical="top" wrapText="1"/>
      <protection hidden="1"/>
    </xf>
    <xf numFmtId="0" fontId="39" fillId="16" borderId="8" xfId="0" applyFont="1" applyFill="1" applyBorder="1" applyAlignment="1" applyProtection="1">
      <alignment horizontal="center" vertical="center" wrapText="1"/>
      <protection hidden="1"/>
    </xf>
    <xf numFmtId="0" fontId="39" fillId="16" borderId="0" xfId="0" applyFont="1" applyFill="1" applyBorder="1" applyAlignment="1" applyProtection="1">
      <alignment horizontal="center" vertical="center" wrapText="1"/>
      <protection hidden="1"/>
    </xf>
    <xf numFmtId="0" fontId="39" fillId="16" borderId="9" xfId="0" applyFont="1" applyFill="1" applyBorder="1" applyAlignment="1" applyProtection="1">
      <alignment horizontal="center" vertical="center" wrapText="1"/>
      <protection hidden="1"/>
    </xf>
    <xf numFmtId="0" fontId="48" fillId="2" borderId="1" xfId="0" applyFont="1" applyFill="1" applyBorder="1" applyAlignment="1" applyProtection="1">
      <alignment horizontal="left" vertical="center"/>
      <protection hidden="1"/>
    </xf>
    <xf numFmtId="0" fontId="52" fillId="2" borderId="1" xfId="0" applyFont="1" applyFill="1" applyBorder="1" applyAlignment="1" applyProtection="1">
      <alignment horizontal="left" vertical="center"/>
      <protection hidden="1"/>
    </xf>
    <xf numFmtId="0" fontId="39" fillId="16" borderId="71" xfId="0" applyFont="1" applyFill="1" applyBorder="1" applyAlignment="1" applyProtection="1">
      <alignment horizontal="center" vertical="center" wrapText="1"/>
      <protection hidden="1"/>
    </xf>
    <xf numFmtId="0" fontId="39" fillId="16" borderId="83" xfId="0" applyFont="1" applyFill="1" applyBorder="1" applyAlignment="1" applyProtection="1">
      <alignment horizontal="center" vertical="center" wrapText="1"/>
      <protection hidden="1"/>
    </xf>
    <xf numFmtId="0" fontId="39" fillId="16" borderId="69" xfId="0" applyFont="1" applyFill="1" applyBorder="1" applyAlignment="1" applyProtection="1">
      <alignment horizontal="center" vertical="center" wrapText="1"/>
      <protection hidden="1"/>
    </xf>
    <xf numFmtId="0" fontId="39" fillId="16" borderId="46" xfId="0" applyFont="1" applyFill="1" applyBorder="1" applyAlignment="1" applyProtection="1">
      <alignment horizontal="center" vertical="center" wrapText="1"/>
      <protection hidden="1"/>
    </xf>
    <xf numFmtId="0" fontId="39" fillId="16" borderId="37" xfId="0" applyFont="1" applyFill="1" applyBorder="1" applyAlignment="1" applyProtection="1">
      <alignment horizontal="center" vertical="center" wrapText="1"/>
      <protection hidden="1"/>
    </xf>
    <xf numFmtId="0" fontId="39" fillId="16" borderId="47" xfId="0" applyFont="1" applyFill="1" applyBorder="1" applyAlignment="1" applyProtection="1">
      <alignment horizontal="center" vertical="center" wrapText="1"/>
      <protection hidden="1"/>
    </xf>
    <xf numFmtId="0" fontId="37" fillId="16" borderId="8" xfId="52" applyFill="1" applyBorder="1" applyAlignment="1" applyProtection="1">
      <alignment horizontal="center" vertical="center" wrapText="1"/>
      <protection hidden="1"/>
    </xf>
    <xf numFmtId="0" fontId="37" fillId="16" borderId="0" xfId="52" applyFill="1" applyBorder="1" applyAlignment="1" applyProtection="1">
      <alignment horizontal="center" vertical="center" wrapText="1"/>
      <protection hidden="1"/>
    </xf>
    <xf numFmtId="0" fontId="37" fillId="16" borderId="9" xfId="52" applyFill="1" applyBorder="1" applyAlignment="1" applyProtection="1">
      <alignment horizontal="center" vertical="center" wrapText="1"/>
      <protection hidden="1"/>
    </xf>
    <xf numFmtId="0" fontId="37" fillId="16" borderId="57" xfId="52" applyFill="1" applyBorder="1" applyAlignment="1" applyProtection="1">
      <alignment horizontal="center" vertical="center" wrapText="1"/>
      <protection hidden="1"/>
    </xf>
    <xf numFmtId="0" fontId="37" fillId="16" borderId="38" xfId="52" applyFill="1" applyBorder="1" applyAlignment="1" applyProtection="1">
      <alignment horizontal="center" vertical="center" wrapText="1"/>
      <protection hidden="1"/>
    </xf>
    <xf numFmtId="0" fontId="37" fillId="16" borderId="58" xfId="52" applyFill="1" applyBorder="1" applyAlignment="1" applyProtection="1">
      <alignment horizontal="center" vertical="center" wrapText="1"/>
      <protection hidden="1"/>
    </xf>
    <xf numFmtId="0" fontId="29" fillId="14" borderId="1" xfId="0" applyFont="1" applyFill="1" applyBorder="1" applyAlignment="1" applyProtection="1">
      <alignment horizontal="center" vertical="center" wrapText="1"/>
      <protection hidden="1"/>
    </xf>
    <xf numFmtId="0" fontId="48" fillId="2" borderId="1" xfId="0" applyFont="1" applyFill="1" applyBorder="1" applyAlignment="1" applyProtection="1">
      <alignment horizontal="center" vertical="center" wrapText="1"/>
      <protection hidden="1"/>
    </xf>
    <xf numFmtId="0" fontId="52" fillId="2" borderId="1" xfId="0" applyFont="1" applyFill="1" applyBorder="1" applyAlignment="1" applyProtection="1">
      <alignment horizontal="left" vertical="center" wrapText="1"/>
      <protection hidden="1"/>
    </xf>
    <xf numFmtId="0" fontId="16" fillId="10" borderId="1" xfId="0" applyFont="1" applyFill="1" applyBorder="1" applyAlignment="1" applyProtection="1">
      <alignment horizontal="center" vertical="center" wrapText="1"/>
      <protection hidden="1"/>
    </xf>
    <xf numFmtId="0" fontId="14" fillId="8" borderId="3" xfId="0" applyFont="1" applyFill="1" applyBorder="1" applyAlignment="1" applyProtection="1">
      <alignment horizontal="center" vertical="center"/>
      <protection hidden="1"/>
    </xf>
    <xf numFmtId="0" fontId="14" fillId="8" borderId="5" xfId="0" applyFont="1" applyFill="1" applyBorder="1" applyAlignment="1" applyProtection="1">
      <alignment horizontal="center" vertical="center"/>
      <protection hidden="1"/>
    </xf>
    <xf numFmtId="0" fontId="14" fillId="8" borderId="4" xfId="0" applyFont="1" applyFill="1" applyBorder="1" applyAlignment="1" applyProtection="1">
      <alignment horizontal="center" vertical="center"/>
      <protection hidden="1"/>
    </xf>
    <xf numFmtId="0" fontId="23" fillId="16" borderId="43" xfId="0" applyFont="1" applyFill="1" applyBorder="1" applyAlignment="1" applyProtection="1">
      <alignment horizontal="center" vertical="center" wrapText="1"/>
      <protection hidden="1"/>
    </xf>
    <xf numFmtId="0" fontId="23" fillId="16" borderId="7" xfId="0" applyFont="1" applyFill="1" applyBorder="1" applyAlignment="1" applyProtection="1">
      <alignment horizontal="center" vertical="center" wrapText="1"/>
      <protection hidden="1"/>
    </xf>
    <xf numFmtId="0" fontId="23" fillId="16" borderId="44" xfId="0" applyFont="1" applyFill="1" applyBorder="1" applyAlignment="1" applyProtection="1">
      <alignment horizontal="center" vertical="center" wrapText="1"/>
      <protection hidden="1"/>
    </xf>
    <xf numFmtId="0" fontId="23" fillId="16" borderId="28" xfId="0" applyFont="1" applyFill="1" applyBorder="1" applyAlignment="1" applyProtection="1">
      <alignment horizontal="center" vertical="center" wrapText="1"/>
      <protection hidden="1"/>
    </xf>
    <xf numFmtId="0" fontId="23" fillId="16" borderId="29" xfId="0" applyFont="1" applyFill="1" applyBorder="1" applyAlignment="1" applyProtection="1">
      <alignment horizontal="center" vertical="center" wrapText="1"/>
      <protection hidden="1"/>
    </xf>
    <xf numFmtId="0" fontId="23" fillId="16" borderId="30" xfId="0" applyFont="1" applyFill="1" applyBorder="1" applyAlignment="1" applyProtection="1">
      <alignment horizontal="center" vertical="center" wrapText="1"/>
      <protection hidden="1"/>
    </xf>
    <xf numFmtId="0" fontId="38" fillId="2" borderId="37" xfId="0" applyFont="1" applyFill="1" applyBorder="1" applyAlignment="1" applyProtection="1">
      <alignment horizontal="center" vertical="center"/>
      <protection hidden="1"/>
    </xf>
    <xf numFmtId="0" fontId="40" fillId="14" borderId="50" xfId="0" applyFont="1" applyFill="1" applyBorder="1" applyAlignment="1" applyProtection="1">
      <alignment horizontal="center" vertical="center"/>
      <protection hidden="1"/>
    </xf>
    <xf numFmtId="0" fontId="40" fillId="14" borderId="6" xfId="0" applyFont="1" applyFill="1" applyBorder="1" applyAlignment="1" applyProtection="1">
      <alignment horizontal="center" vertical="center"/>
      <protection hidden="1"/>
    </xf>
    <xf numFmtId="0" fontId="40" fillId="14" borderId="52" xfId="0" applyFont="1" applyFill="1" applyBorder="1" applyAlignment="1" applyProtection="1">
      <alignment horizontal="center" vertical="center"/>
      <protection hidden="1"/>
    </xf>
    <xf numFmtId="0" fontId="53" fillId="0" borderId="79" xfId="0" applyFont="1" applyBorder="1" applyAlignment="1" applyProtection="1">
      <alignment horizontal="center" vertical="center" wrapText="1"/>
      <protection hidden="1"/>
    </xf>
    <xf numFmtId="0" fontId="53" fillId="0" borderId="80" xfId="0" applyFont="1" applyBorder="1" applyAlignment="1" applyProtection="1">
      <alignment horizontal="center" vertical="center" wrapText="1"/>
      <protection hidden="1"/>
    </xf>
    <xf numFmtId="0" fontId="53" fillId="0" borderId="79" xfId="0" applyFont="1" applyFill="1" applyBorder="1" applyAlignment="1" applyProtection="1">
      <alignment horizontal="center" vertical="center" wrapText="1"/>
      <protection hidden="1"/>
    </xf>
    <xf numFmtId="0" fontId="53" fillId="0" borderId="37" xfId="0" applyFont="1" applyFill="1" applyBorder="1" applyAlignment="1" applyProtection="1">
      <alignment horizontal="center" vertical="center" wrapText="1"/>
      <protection hidden="1"/>
    </xf>
    <xf numFmtId="0" fontId="53" fillId="0" borderId="80" xfId="0" applyFont="1" applyFill="1" applyBorder="1" applyAlignment="1" applyProtection="1">
      <alignment horizontal="center" vertical="center" wrapText="1"/>
      <protection hidden="1"/>
    </xf>
    <xf numFmtId="0" fontId="39" fillId="16" borderId="28" xfId="0" applyFont="1" applyFill="1" applyBorder="1" applyAlignment="1" applyProtection="1">
      <alignment horizontal="center" vertical="center" wrapText="1"/>
      <protection hidden="1"/>
    </xf>
    <xf numFmtId="0" fontId="39" fillId="16" borderId="29" xfId="0" applyFont="1" applyFill="1" applyBorder="1" applyAlignment="1" applyProtection="1">
      <alignment horizontal="center" vertical="center" wrapText="1"/>
      <protection hidden="1"/>
    </xf>
    <xf numFmtId="0" fontId="39" fillId="16" borderId="30" xfId="0" applyFont="1" applyFill="1" applyBorder="1" applyAlignment="1" applyProtection="1">
      <alignment horizontal="center" vertical="center" wrapText="1"/>
      <protection hidden="1"/>
    </xf>
    <xf numFmtId="164" fontId="39" fillId="0" borderId="48" xfId="51" applyNumberFormat="1" applyFont="1" applyFill="1" applyBorder="1" applyAlignment="1" applyProtection="1">
      <alignment horizontal="center" vertical="center"/>
      <protection hidden="1"/>
    </xf>
    <xf numFmtId="164" fontId="39" fillId="0" borderId="62" xfId="51" applyNumberFormat="1" applyFont="1" applyFill="1" applyBorder="1" applyAlignment="1" applyProtection="1">
      <alignment horizontal="center" vertical="center"/>
      <protection hidden="1"/>
    </xf>
    <xf numFmtId="164" fontId="39" fillId="0" borderId="93" xfId="51" applyNumberFormat="1" applyFont="1" applyFill="1" applyBorder="1" applyAlignment="1" applyProtection="1">
      <alignment horizontal="center" vertical="center"/>
      <protection hidden="1"/>
    </xf>
    <xf numFmtId="6" fontId="53" fillId="0" borderId="53" xfId="0" applyNumberFormat="1" applyFont="1" applyFill="1" applyBorder="1" applyAlignment="1" applyProtection="1">
      <alignment horizontal="center" vertical="center" wrapText="1"/>
      <protection hidden="1"/>
    </xf>
    <xf numFmtId="6" fontId="53" fillId="0" borderId="38" xfId="0" applyNumberFormat="1" applyFont="1" applyFill="1" applyBorder="1" applyAlignment="1" applyProtection="1">
      <alignment horizontal="center" vertical="center" wrapText="1"/>
      <protection hidden="1"/>
    </xf>
    <xf numFmtId="6" fontId="53" fillId="0" borderId="73" xfId="0" applyNumberFormat="1" applyFont="1" applyFill="1" applyBorder="1" applyAlignment="1" applyProtection="1">
      <alignment horizontal="center" vertical="center" wrapText="1"/>
      <protection hidden="1"/>
    </xf>
    <xf numFmtId="0" fontId="53" fillId="0" borderId="81" xfId="0" applyFont="1" applyBorder="1" applyAlignment="1" applyProtection="1">
      <alignment horizontal="center" vertical="center" wrapText="1"/>
      <protection hidden="1"/>
    </xf>
    <xf numFmtId="0" fontId="53" fillId="0" borderId="82" xfId="0" applyFont="1" applyBorder="1" applyAlignment="1" applyProtection="1">
      <alignment horizontal="center" vertical="center" wrapText="1"/>
      <protection hidden="1"/>
    </xf>
    <xf numFmtId="0" fontId="53" fillId="0" borderId="53" xfId="0" applyFont="1" applyBorder="1" applyAlignment="1" applyProtection="1">
      <alignment horizontal="center" vertical="center" wrapText="1"/>
      <protection hidden="1"/>
    </xf>
    <xf numFmtId="0" fontId="53" fillId="0" borderId="73" xfId="0" applyFont="1" applyBorder="1" applyAlignment="1" applyProtection="1">
      <alignment horizontal="center" vertical="center" wrapText="1"/>
      <protection hidden="1"/>
    </xf>
    <xf numFmtId="165" fontId="0" fillId="2" borderId="71" xfId="0" applyNumberFormat="1" applyFill="1" applyBorder="1" applyAlignment="1" applyProtection="1">
      <alignment horizontal="center" vertical="center"/>
      <protection locked="0"/>
    </xf>
    <xf numFmtId="165" fontId="0" fillId="2" borderId="69" xfId="0" applyNumberFormat="1" applyFill="1" applyBorder="1" applyAlignment="1" applyProtection="1">
      <alignment horizontal="center" vertical="center"/>
      <protection locked="0"/>
    </xf>
    <xf numFmtId="0" fontId="31" fillId="50" borderId="54" xfId="0" applyFont="1" applyFill="1" applyBorder="1" applyAlignment="1" applyProtection="1">
      <alignment horizontal="center" vertical="center" wrapText="1"/>
      <protection hidden="1"/>
    </xf>
    <xf numFmtId="0" fontId="31" fillId="50" borderId="56" xfId="0" applyFont="1" applyFill="1" applyBorder="1" applyAlignment="1" applyProtection="1">
      <alignment horizontal="center" vertical="center" wrapText="1"/>
      <protection hidden="1"/>
    </xf>
    <xf numFmtId="0" fontId="16" fillId="49" borderId="1" xfId="0" applyFont="1" applyFill="1" applyBorder="1" applyAlignment="1" applyProtection="1">
      <alignment horizontal="center" vertical="center" wrapText="1"/>
      <protection hidden="1"/>
    </xf>
    <xf numFmtId="0" fontId="12" fillId="50" borderId="27" xfId="0" applyFont="1" applyFill="1" applyBorder="1" applyAlignment="1" applyProtection="1">
      <alignment horizontal="center" vertical="center"/>
      <protection hidden="1"/>
    </xf>
    <xf numFmtId="0" fontId="24" fillId="2" borderId="50" xfId="0" applyFont="1" applyFill="1" applyBorder="1" applyAlignment="1" applyProtection="1">
      <alignment horizontal="center" vertical="center" wrapText="1"/>
      <protection locked="0"/>
    </xf>
    <xf numFmtId="0" fontId="24" fillId="2" borderId="6" xfId="0" applyFont="1" applyFill="1" applyBorder="1" applyAlignment="1" applyProtection="1">
      <alignment horizontal="center" vertical="center" wrapText="1"/>
      <protection locked="0"/>
    </xf>
    <xf numFmtId="0" fontId="24" fillId="2" borderId="52" xfId="0" applyFont="1" applyFill="1" applyBorder="1" applyAlignment="1" applyProtection="1">
      <alignment horizontal="center" vertical="center" wrapText="1"/>
      <protection locked="0"/>
    </xf>
    <xf numFmtId="0" fontId="12" fillId="50" borderId="26" xfId="0" applyFont="1" applyFill="1" applyBorder="1" applyAlignment="1" applyProtection="1">
      <alignment horizontal="center" vertical="center"/>
      <protection hidden="1"/>
    </xf>
    <xf numFmtId="0" fontId="17" fillId="49" borderId="3" xfId="0" applyFont="1" applyFill="1" applyBorder="1" applyAlignment="1" applyProtection="1">
      <alignment horizontal="center" vertical="center" wrapText="1"/>
      <protection hidden="1"/>
    </xf>
    <xf numFmtId="0" fontId="17" fillId="49" borderId="4" xfId="0" applyFont="1" applyFill="1" applyBorder="1" applyAlignment="1" applyProtection="1">
      <alignment horizontal="center" vertical="center" wrapText="1"/>
      <protection hidden="1"/>
    </xf>
    <xf numFmtId="0" fontId="12" fillId="50" borderId="50" xfId="0" applyFont="1" applyFill="1" applyBorder="1" applyAlignment="1" applyProtection="1">
      <alignment horizontal="center" vertical="center"/>
      <protection hidden="1"/>
    </xf>
    <xf numFmtId="0" fontId="12" fillId="50" borderId="6" xfId="0" applyFont="1" applyFill="1" applyBorder="1" applyAlignment="1" applyProtection="1">
      <alignment horizontal="center" vertical="center"/>
      <protection hidden="1"/>
    </xf>
    <xf numFmtId="0" fontId="12" fillId="50" borderId="52" xfId="0" applyFont="1" applyFill="1" applyBorder="1" applyAlignment="1" applyProtection="1">
      <alignment horizontal="center" vertical="center"/>
      <protection hidden="1"/>
    </xf>
    <xf numFmtId="44" fontId="34" fillId="9" borderId="28" xfId="0" applyNumberFormat="1" applyFont="1" applyFill="1" applyBorder="1" applyAlignment="1" applyProtection="1">
      <alignment horizontal="center" vertical="center"/>
      <protection hidden="1"/>
    </xf>
    <xf numFmtId="44" fontId="34" fillId="9" borderId="30" xfId="0" applyNumberFormat="1" applyFont="1" applyFill="1" applyBorder="1" applyAlignment="1" applyProtection="1">
      <alignment horizontal="center" vertical="center"/>
      <protection hidden="1"/>
    </xf>
    <xf numFmtId="0" fontId="21" fillId="49" borderId="3" xfId="0" applyFont="1" applyFill="1" applyBorder="1" applyAlignment="1" applyProtection="1">
      <alignment horizontal="center" vertical="center"/>
      <protection hidden="1"/>
    </xf>
    <xf numFmtId="0" fontId="21" fillId="49" borderId="5" xfId="0" applyFont="1" applyFill="1" applyBorder="1" applyAlignment="1" applyProtection="1">
      <alignment horizontal="center" vertical="center"/>
      <protection hidden="1"/>
    </xf>
    <xf numFmtId="0" fontId="21" fillId="49" borderId="4" xfId="0" applyFont="1" applyFill="1" applyBorder="1" applyAlignment="1" applyProtection="1">
      <alignment horizontal="center" vertical="center"/>
      <protection hidden="1"/>
    </xf>
    <xf numFmtId="0" fontId="14" fillId="51" borderId="3" xfId="0" applyFont="1" applyFill="1" applyBorder="1" applyAlignment="1" applyProtection="1">
      <alignment horizontal="center" vertical="center" wrapText="1"/>
      <protection hidden="1"/>
    </xf>
    <xf numFmtId="0" fontId="14" fillId="51" borderId="5" xfId="0" applyFont="1" applyFill="1" applyBorder="1" applyAlignment="1" applyProtection="1">
      <alignment horizontal="center" vertical="center" wrapText="1"/>
      <protection hidden="1"/>
    </xf>
    <xf numFmtId="0" fontId="27" fillId="50" borderId="31" xfId="0" applyFont="1" applyFill="1" applyBorder="1" applyAlignment="1" applyProtection="1">
      <alignment horizontal="center" vertical="center" wrapText="1"/>
      <protection hidden="1"/>
    </xf>
    <xf numFmtId="0" fontId="27" fillId="50" borderId="34" xfId="0" applyFont="1" applyFill="1" applyBorder="1" applyAlignment="1" applyProtection="1">
      <alignment horizontal="center" vertical="center" wrapText="1"/>
      <protection hidden="1"/>
    </xf>
    <xf numFmtId="0" fontId="46" fillId="50" borderId="50" xfId="0" applyFont="1" applyFill="1" applyBorder="1" applyAlignment="1" applyProtection="1">
      <alignment horizontal="center" vertical="center" wrapText="1"/>
      <protection hidden="1"/>
    </xf>
    <xf numFmtId="0" fontId="46" fillId="50" borderId="6" xfId="0" applyFont="1" applyFill="1" applyBorder="1" applyAlignment="1" applyProtection="1">
      <alignment horizontal="center" vertical="center" wrapText="1"/>
      <protection hidden="1"/>
    </xf>
    <xf numFmtId="0" fontId="46" fillId="50" borderId="52" xfId="0" applyFont="1" applyFill="1" applyBorder="1" applyAlignment="1" applyProtection="1">
      <alignment horizontal="center" vertical="center" wrapText="1"/>
      <protection hidden="1"/>
    </xf>
    <xf numFmtId="44" fontId="34" fillId="9" borderId="3" xfId="51" applyFont="1" applyFill="1" applyBorder="1" applyAlignment="1" applyProtection="1">
      <alignment horizontal="center" vertical="center"/>
      <protection hidden="1"/>
    </xf>
    <xf numFmtId="44" fontId="34" fillId="9" borderId="5" xfId="51" applyFont="1" applyFill="1" applyBorder="1" applyAlignment="1" applyProtection="1">
      <alignment horizontal="center" vertical="center"/>
      <protection hidden="1"/>
    </xf>
    <xf numFmtId="44" fontId="34" fillId="9" borderId="4" xfId="51" applyFont="1" applyFill="1" applyBorder="1" applyAlignment="1" applyProtection="1">
      <alignment horizontal="center" vertical="center"/>
      <protection hidden="1"/>
    </xf>
    <xf numFmtId="0" fontId="14" fillId="51" borderId="43" xfId="0" applyFont="1" applyFill="1" applyBorder="1" applyAlignment="1" applyProtection="1">
      <alignment horizontal="center" vertical="center" wrapText="1"/>
      <protection hidden="1"/>
    </xf>
    <xf numFmtId="0" fontId="14" fillId="51" borderId="7" xfId="0" applyFont="1" applyFill="1" applyBorder="1" applyAlignment="1" applyProtection="1">
      <alignment horizontal="center" vertical="center"/>
      <protection hidden="1"/>
    </xf>
    <xf numFmtId="0" fontId="14" fillId="51" borderId="44" xfId="0" applyFont="1" applyFill="1" applyBorder="1" applyAlignment="1" applyProtection="1">
      <alignment horizontal="center" vertical="center"/>
      <protection hidden="1"/>
    </xf>
    <xf numFmtId="0" fontId="27" fillId="50" borderId="49" xfId="0" applyFont="1" applyFill="1" applyBorder="1" applyAlignment="1" applyProtection="1">
      <alignment horizontal="center" vertical="center" wrapText="1"/>
      <protection hidden="1"/>
    </xf>
    <xf numFmtId="0" fontId="27" fillId="50" borderId="65" xfId="0" applyFont="1" applyFill="1" applyBorder="1" applyAlignment="1" applyProtection="1">
      <alignment horizontal="center" vertical="center" wrapText="1"/>
      <protection hidden="1"/>
    </xf>
    <xf numFmtId="0" fontId="46" fillId="50" borderId="79" xfId="0" applyFont="1" applyFill="1" applyBorder="1" applyAlignment="1" applyProtection="1">
      <alignment horizontal="center" vertical="center" wrapText="1"/>
      <protection hidden="1"/>
    </xf>
    <xf numFmtId="0" fontId="46" fillId="50" borderId="80" xfId="0" applyFont="1" applyFill="1" applyBorder="1" applyAlignment="1" applyProtection="1">
      <alignment horizontal="center" vertical="center" wrapText="1"/>
      <protection hidden="1"/>
    </xf>
    <xf numFmtId="0" fontId="17" fillId="15" borderId="3" xfId="0" applyFont="1" applyFill="1" applyBorder="1" applyAlignment="1" applyProtection="1">
      <alignment horizontal="center" vertical="center"/>
      <protection hidden="1"/>
    </xf>
    <xf numFmtId="0" fontId="17" fillId="15" borderId="5" xfId="0" applyFont="1" applyFill="1" applyBorder="1" applyAlignment="1" applyProtection="1">
      <alignment horizontal="center" vertical="center"/>
      <protection hidden="1"/>
    </xf>
    <xf numFmtId="0" fontId="17" fillId="15" borderId="4" xfId="0" applyFont="1" applyFill="1" applyBorder="1" applyAlignment="1" applyProtection="1">
      <alignment horizontal="center" vertical="center"/>
      <protection hidden="1"/>
    </xf>
    <xf numFmtId="0" fontId="20" fillId="0" borderId="8" xfId="0" applyFont="1" applyFill="1" applyBorder="1" applyAlignment="1" applyProtection="1">
      <alignment horizontal="center" vertical="center"/>
      <protection hidden="1"/>
    </xf>
    <xf numFmtId="0" fontId="20" fillId="0" borderId="0" xfId="0" applyFont="1" applyFill="1" applyBorder="1" applyAlignment="1" applyProtection="1">
      <alignment horizontal="center" vertical="center"/>
      <protection hidden="1"/>
    </xf>
    <xf numFmtId="0" fontId="20" fillId="0" borderId="9" xfId="0" applyFont="1" applyFill="1" applyBorder="1" applyAlignment="1" applyProtection="1">
      <alignment horizontal="center" vertical="center"/>
      <protection hidden="1"/>
    </xf>
    <xf numFmtId="0" fontId="12" fillId="11" borderId="1" xfId="0" applyFont="1" applyFill="1" applyBorder="1" applyAlignment="1" applyProtection="1">
      <alignment horizontal="center" vertical="center"/>
    </xf>
    <xf numFmtId="0" fontId="16" fillId="15" borderId="50" xfId="0" applyFont="1" applyFill="1" applyBorder="1" applyAlignment="1" applyProtection="1">
      <alignment horizontal="center" vertical="center" wrapText="1"/>
    </xf>
    <xf numFmtId="0" fontId="16" fillId="15" borderId="6" xfId="0" applyFont="1" applyFill="1" applyBorder="1" applyAlignment="1" applyProtection="1">
      <alignment horizontal="center" vertical="center" wrapText="1"/>
    </xf>
    <xf numFmtId="0" fontId="16" fillId="15" borderId="52" xfId="0" applyFont="1" applyFill="1" applyBorder="1" applyAlignment="1" applyProtection="1">
      <alignment horizontal="center" vertical="center" wrapText="1"/>
    </xf>
    <xf numFmtId="0" fontId="20" fillId="0" borderId="28" xfId="0" applyFont="1" applyFill="1" applyBorder="1" applyAlignment="1" applyProtection="1">
      <alignment horizontal="center" vertical="center"/>
      <protection hidden="1"/>
    </xf>
    <xf numFmtId="0" fontId="20" fillId="0" borderId="29" xfId="0" applyFont="1" applyFill="1" applyBorder="1" applyAlignment="1" applyProtection="1">
      <alignment horizontal="center" vertical="center"/>
      <protection hidden="1"/>
    </xf>
    <xf numFmtId="0" fontId="20" fillId="0" borderId="30" xfId="0" applyFont="1" applyFill="1" applyBorder="1" applyAlignment="1" applyProtection="1">
      <alignment horizontal="center" vertical="center"/>
      <protection hidden="1"/>
    </xf>
    <xf numFmtId="0" fontId="71" fillId="2" borderId="29" xfId="0" applyFont="1" applyFill="1" applyBorder="1" applyAlignment="1" applyProtection="1">
      <alignment horizontal="center" vertical="center" wrapText="1"/>
    </xf>
    <xf numFmtId="0" fontId="4" fillId="2" borderId="29" xfId="0" applyFont="1" applyFill="1" applyBorder="1" applyAlignment="1" applyProtection="1">
      <alignment horizontal="center" vertical="center" wrapText="1"/>
    </xf>
    <xf numFmtId="0" fontId="21" fillId="15" borderId="8" xfId="0" applyFont="1" applyFill="1" applyBorder="1" applyAlignment="1" applyProtection="1">
      <alignment horizontal="center" vertical="center"/>
    </xf>
    <xf numFmtId="0" fontId="21" fillId="15" borderId="0" xfId="0" applyFont="1" applyFill="1" applyAlignment="1" applyProtection="1">
      <alignment horizontal="center" vertical="center"/>
    </xf>
    <xf numFmtId="0" fontId="0" fillId="0" borderId="0" xfId="0" applyAlignment="1" applyProtection="1">
      <alignment horizontal="center" vertical="center"/>
    </xf>
    <xf numFmtId="0" fontId="14" fillId="18" borderId="8" xfId="0" applyFont="1" applyFill="1" applyBorder="1" applyAlignment="1" applyProtection="1">
      <alignment horizontal="center" vertical="center" wrapText="1"/>
    </xf>
    <xf numFmtId="0" fontId="14" fillId="18" borderId="0" xfId="0" applyFont="1" applyFill="1" applyAlignment="1" applyProtection="1">
      <alignment horizontal="center" vertical="center" wrapText="1"/>
    </xf>
    <xf numFmtId="0" fontId="0" fillId="0" borderId="0" xfId="0" applyAlignment="1" applyProtection="1">
      <alignment horizontal="center" vertical="center" wrapText="1"/>
    </xf>
    <xf numFmtId="0" fontId="50" fillId="15" borderId="3" xfId="0" applyFont="1" applyFill="1" applyBorder="1" applyAlignment="1" applyProtection="1">
      <alignment horizontal="center" vertical="center"/>
    </xf>
    <xf numFmtId="0" fontId="50" fillId="15" borderId="5" xfId="0" applyFont="1" applyFill="1" applyBorder="1" applyAlignment="1" applyProtection="1">
      <alignment horizontal="center" vertical="center"/>
    </xf>
    <xf numFmtId="0" fontId="50" fillId="15" borderId="4" xfId="0" applyFont="1" applyFill="1" applyBorder="1" applyAlignment="1" applyProtection="1">
      <alignment horizontal="center" vertical="center"/>
    </xf>
    <xf numFmtId="0" fontId="14" fillId="18" borderId="3" xfId="0" applyFont="1" applyFill="1" applyBorder="1" applyAlignment="1" applyProtection="1">
      <alignment horizontal="center" vertical="center" wrapText="1"/>
    </xf>
    <xf numFmtId="0" fontId="14" fillId="18" borderId="5" xfId="0" applyFont="1" applyFill="1" applyBorder="1" applyAlignment="1" applyProtection="1">
      <alignment horizontal="center" vertical="center" wrapText="1"/>
    </xf>
    <xf numFmtId="0" fontId="14" fillId="18" borderId="4" xfId="0" applyFont="1" applyFill="1" applyBorder="1" applyAlignment="1" applyProtection="1">
      <alignment horizontal="center" vertical="center" wrapText="1"/>
    </xf>
    <xf numFmtId="0" fontId="27" fillId="11" borderId="31" xfId="0" applyFont="1" applyFill="1" applyBorder="1" applyAlignment="1" applyProtection="1">
      <alignment horizontal="center" vertical="center" wrapText="1"/>
    </xf>
    <xf numFmtId="0" fontId="27" fillId="11" borderId="34" xfId="0" applyFont="1" applyFill="1" applyBorder="1" applyAlignment="1" applyProtection="1">
      <alignment horizontal="center" vertical="center" wrapText="1"/>
    </xf>
    <xf numFmtId="0" fontId="46" fillId="11" borderId="50" xfId="0" applyFont="1" applyFill="1" applyBorder="1" applyAlignment="1" applyProtection="1">
      <alignment horizontal="center" vertical="center" wrapText="1"/>
    </xf>
    <xf numFmtId="0" fontId="46" fillId="11" borderId="6" xfId="0" applyFont="1" applyFill="1" applyBorder="1" applyAlignment="1" applyProtection="1">
      <alignment horizontal="center" vertical="center" wrapText="1"/>
    </xf>
    <xf numFmtId="0" fontId="46" fillId="11" borderId="52" xfId="0" applyFont="1" applyFill="1" applyBorder="1" applyAlignment="1" applyProtection="1">
      <alignment horizontal="center" vertical="center" wrapText="1"/>
    </xf>
    <xf numFmtId="0" fontId="31" fillId="11" borderId="50" xfId="0" applyFont="1" applyFill="1" applyBorder="1" applyAlignment="1" applyProtection="1">
      <alignment horizontal="center" vertical="center" wrapText="1"/>
    </xf>
    <xf numFmtId="0" fontId="31" fillId="11" borderId="6" xfId="0" applyFont="1" applyFill="1" applyBorder="1" applyAlignment="1" applyProtection="1">
      <alignment horizontal="center" vertical="center" wrapText="1"/>
    </xf>
    <xf numFmtId="0" fontId="31" fillId="11" borderId="52" xfId="0" applyFont="1" applyFill="1" applyBorder="1" applyAlignment="1" applyProtection="1">
      <alignment horizontal="center" vertical="center" wrapText="1"/>
    </xf>
    <xf numFmtId="0" fontId="21" fillId="15" borderId="3" xfId="0" applyFont="1" applyFill="1" applyBorder="1" applyAlignment="1" applyProtection="1">
      <alignment horizontal="center" vertical="center"/>
    </xf>
    <xf numFmtId="0" fontId="21" fillId="15" borderId="5" xfId="0" applyFont="1" applyFill="1" applyBorder="1" applyAlignment="1" applyProtection="1">
      <alignment horizontal="center" vertical="center"/>
    </xf>
    <xf numFmtId="0" fontId="21" fillId="15" borderId="4" xfId="0" applyFont="1" applyFill="1" applyBorder="1" applyAlignment="1" applyProtection="1">
      <alignment horizontal="center" vertical="center"/>
    </xf>
    <xf numFmtId="0" fontId="14" fillId="18" borderId="7" xfId="0" applyFont="1" applyFill="1" applyBorder="1" applyAlignment="1" applyProtection="1">
      <alignment horizontal="center" vertical="center" wrapText="1"/>
    </xf>
    <xf numFmtId="0" fontId="27" fillId="11" borderId="49" xfId="0" applyFont="1" applyFill="1" applyBorder="1" applyAlignment="1" applyProtection="1">
      <alignment horizontal="center" vertical="center" wrapText="1"/>
    </xf>
    <xf numFmtId="0" fontId="27" fillId="11" borderId="55" xfId="0" applyFont="1" applyFill="1" applyBorder="1" applyAlignment="1" applyProtection="1">
      <alignment horizontal="center" vertical="center" wrapText="1"/>
    </xf>
    <xf numFmtId="0" fontId="27" fillId="11" borderId="65" xfId="0" applyFont="1" applyFill="1" applyBorder="1" applyAlignment="1" applyProtection="1">
      <alignment horizontal="center" vertical="center" wrapText="1"/>
    </xf>
    <xf numFmtId="0" fontId="42" fillId="11" borderId="50" xfId="0" applyFont="1" applyFill="1" applyBorder="1" applyAlignment="1" applyProtection="1">
      <alignment horizontal="center" vertical="center" wrapText="1"/>
    </xf>
    <xf numFmtId="0" fontId="42" fillId="11" borderId="52" xfId="0" applyFont="1" applyFill="1" applyBorder="1" applyAlignment="1" applyProtection="1">
      <alignment horizontal="center" vertical="center" wrapText="1"/>
    </xf>
    <xf numFmtId="44" fontId="0" fillId="0" borderId="22" xfId="51" applyFont="1" applyFill="1" applyBorder="1" applyAlignment="1" applyProtection="1">
      <alignment horizontal="center" vertical="center" wrapText="1"/>
      <protection locked="0"/>
    </xf>
    <xf numFmtId="0" fontId="0" fillId="8" borderId="16" xfId="0" applyFill="1" applyBorder="1" applyAlignment="1" applyProtection="1">
      <alignment horizontal="center" vertical="center" wrapText="1"/>
      <protection hidden="1"/>
    </xf>
    <xf numFmtId="0" fontId="0" fillId="8" borderId="22" xfId="0" applyFill="1" applyBorder="1" applyAlignment="1" applyProtection="1">
      <alignment horizontal="center" vertical="center" wrapText="1"/>
      <protection hidden="1"/>
    </xf>
    <xf numFmtId="14" fontId="0" fillId="2" borderId="16" xfId="0" applyNumberFormat="1" applyFill="1" applyBorder="1" applyAlignment="1" applyProtection="1">
      <alignment horizontal="center" vertical="center" wrapText="1"/>
      <protection locked="0"/>
    </xf>
    <xf numFmtId="14" fontId="0" fillId="2" borderId="23" xfId="0" applyNumberFormat="1" applyFill="1" applyBorder="1" applyAlignment="1" applyProtection="1">
      <alignment horizontal="center" vertical="center" wrapText="1"/>
      <protection locked="0"/>
    </xf>
    <xf numFmtId="44" fontId="0" fillId="2" borderId="16" xfId="51" applyFont="1" applyFill="1" applyBorder="1" applyAlignment="1" applyProtection="1">
      <alignment horizontal="center" vertical="center" wrapText="1"/>
      <protection locked="0"/>
    </xf>
    <xf numFmtId="0" fontId="0" fillId="2" borderId="22" xfId="0" applyFill="1" applyBorder="1" applyAlignment="1" applyProtection="1">
      <alignment horizontal="center" vertical="center" wrapText="1"/>
      <protection locked="0"/>
    </xf>
    <xf numFmtId="14" fontId="0" fillId="2" borderId="22" xfId="0" applyNumberFormat="1" applyFill="1" applyBorder="1" applyAlignment="1" applyProtection="1">
      <alignment horizontal="center" vertical="center" wrapText="1"/>
      <protection locked="0"/>
    </xf>
    <xf numFmtId="44" fontId="0" fillId="2" borderId="22" xfId="51" applyFont="1" applyFill="1" applyBorder="1" applyAlignment="1" applyProtection="1">
      <alignment horizontal="center" vertical="center" wrapText="1"/>
      <protection locked="0"/>
    </xf>
    <xf numFmtId="49" fontId="41" fillId="2" borderId="41" xfId="0" applyNumberFormat="1" applyFont="1" applyFill="1" applyBorder="1" applyAlignment="1" applyProtection="1">
      <alignment horizontal="center" vertical="center" wrapText="1"/>
      <protection locked="0"/>
    </xf>
    <xf numFmtId="49" fontId="41" fillId="2" borderId="17" xfId="0" applyNumberFormat="1" applyFont="1" applyFill="1" applyBorder="1" applyAlignment="1" applyProtection="1">
      <alignment horizontal="center" vertical="center" wrapText="1"/>
      <protection locked="0"/>
    </xf>
    <xf numFmtId="49" fontId="41" fillId="2" borderId="42" xfId="0" applyNumberFormat="1" applyFont="1" applyFill="1" applyBorder="1" applyAlignment="1" applyProtection="1">
      <alignment horizontal="center" vertical="center" wrapText="1"/>
      <protection locked="0"/>
    </xf>
    <xf numFmtId="14" fontId="0" fillId="2" borderId="16" xfId="51" applyNumberFormat="1" applyFont="1" applyFill="1" applyBorder="1" applyAlignment="1" applyProtection="1">
      <alignment vertical="center"/>
      <protection locked="0"/>
    </xf>
    <xf numFmtId="14" fontId="0" fillId="2" borderId="23" xfId="51" applyNumberFormat="1" applyFont="1" applyFill="1" applyBorder="1" applyAlignment="1" applyProtection="1">
      <alignment vertical="center"/>
      <protection locked="0"/>
    </xf>
    <xf numFmtId="8" fontId="0" fillId="2" borderId="16" xfId="51" applyNumberFormat="1" applyFont="1" applyFill="1" applyBorder="1" applyAlignment="1" applyProtection="1">
      <alignment vertical="center"/>
      <protection locked="0"/>
    </xf>
    <xf numFmtId="0" fontId="0" fillId="2" borderId="16" xfId="0" applyFill="1" applyBorder="1" applyAlignment="1" applyProtection="1">
      <alignment horizontal="left" vertical="center" wrapText="1"/>
      <protection locked="0"/>
    </xf>
    <xf numFmtId="0" fontId="0" fillId="2" borderId="22" xfId="0" applyFill="1" applyBorder="1" applyAlignment="1" applyProtection="1">
      <alignment horizontal="left" vertical="center" wrapText="1"/>
      <protection locked="0"/>
    </xf>
    <xf numFmtId="14" fontId="0" fillId="2" borderId="22" xfId="51" applyNumberFormat="1" applyFont="1" applyFill="1" applyBorder="1" applyAlignment="1" applyProtection="1">
      <alignment vertical="center"/>
      <protection locked="0"/>
    </xf>
    <xf numFmtId="8" fontId="0" fillId="2" borderId="22" xfId="51" applyNumberFormat="1" applyFont="1" applyFill="1" applyBorder="1" applyAlignment="1" applyProtection="1">
      <alignment vertical="center"/>
      <protection locked="0"/>
    </xf>
    <xf numFmtId="0" fontId="24" fillId="2" borderId="50" xfId="0" applyFont="1" applyFill="1" applyBorder="1" applyAlignment="1" applyProtection="1">
      <alignment horizontal="center" vertical="center" wrapText="1"/>
      <protection hidden="1"/>
    </xf>
    <xf numFmtId="0" fontId="24" fillId="2" borderId="6" xfId="0" applyFont="1" applyFill="1" applyBorder="1" applyAlignment="1" applyProtection="1">
      <alignment horizontal="center" vertical="center" wrapText="1"/>
      <protection hidden="1"/>
    </xf>
    <xf numFmtId="0" fontId="24" fillId="2" borderId="52" xfId="0" applyFont="1" applyFill="1" applyBorder="1" applyAlignment="1" applyProtection="1">
      <alignment horizontal="center" vertical="center" wrapText="1"/>
      <protection hidden="1"/>
    </xf>
    <xf numFmtId="0" fontId="17" fillId="52" borderId="3" xfId="0" applyFont="1" applyFill="1" applyBorder="1" applyAlignment="1" applyProtection="1">
      <alignment horizontal="center" vertical="center" wrapText="1"/>
      <protection locked="0"/>
    </xf>
    <xf numFmtId="0" fontId="17" fillId="52" borderId="2" xfId="0" applyFont="1" applyFill="1" applyBorder="1" applyAlignment="1" applyProtection="1">
      <alignment horizontal="center" vertical="center" wrapText="1"/>
      <protection locked="0"/>
    </xf>
    <xf numFmtId="0" fontId="30" fillId="0" borderId="8" xfId="0" applyFont="1" applyFill="1" applyBorder="1" applyAlignment="1" applyProtection="1">
      <alignment horizontal="center" vertical="center"/>
      <protection locked="0"/>
    </xf>
    <xf numFmtId="164" fontId="30" fillId="0" borderId="24" xfId="0" applyNumberFormat="1" applyFont="1" applyFill="1" applyBorder="1" applyAlignment="1" applyProtection="1">
      <alignment horizontal="right" vertical="center"/>
      <protection locked="0"/>
    </xf>
    <xf numFmtId="164" fontId="30" fillId="0" borderId="81" xfId="0" applyNumberFormat="1" applyFont="1" applyFill="1" applyBorder="1" applyAlignment="1" applyProtection="1">
      <alignment horizontal="right" vertical="center"/>
      <protection locked="0"/>
    </xf>
    <xf numFmtId="164" fontId="30" fillId="0" borderId="14" xfId="0" applyNumberFormat="1" applyFont="1" applyFill="1" applyBorder="1" applyAlignment="1" applyProtection="1">
      <alignment horizontal="right" vertical="center"/>
      <protection locked="0"/>
    </xf>
    <xf numFmtId="0" fontId="15" fillId="2" borderId="11" xfId="0" applyFont="1" applyFill="1" applyBorder="1" applyAlignment="1" applyProtection="1">
      <alignment horizontal="left" vertical="center" wrapText="1"/>
      <protection locked="0"/>
    </xf>
    <xf numFmtId="164" fontId="15" fillId="2" borderId="16" xfId="0" applyNumberFormat="1" applyFont="1" applyFill="1" applyBorder="1" applyAlignment="1" applyProtection="1">
      <alignment horizontal="right" vertical="center" wrapText="1"/>
      <protection locked="0"/>
    </xf>
    <xf numFmtId="164" fontId="15" fillId="2" borderId="48" xfId="0" applyNumberFormat="1" applyFont="1" applyFill="1" applyBorder="1" applyAlignment="1" applyProtection="1">
      <alignment horizontal="right" vertical="center" wrapText="1"/>
      <protection locked="0"/>
    </xf>
    <xf numFmtId="164" fontId="15" fillId="2" borderId="66" xfId="0" applyNumberFormat="1" applyFont="1" applyFill="1" applyBorder="1" applyAlignment="1" applyProtection="1">
      <alignment horizontal="right" vertical="center" wrapText="1"/>
      <protection locked="0"/>
    </xf>
    <xf numFmtId="44" fontId="17" fillId="52" borderId="2" xfId="51" applyFont="1" applyFill="1" applyBorder="1" applyAlignment="1" applyProtection="1">
      <alignment horizontal="center" vertical="center" wrapText="1"/>
      <protection locked="0"/>
    </xf>
    <xf numFmtId="44" fontId="17" fillId="52" borderId="3" xfId="51" applyFont="1" applyFill="1" applyBorder="1" applyAlignment="1" applyProtection="1">
      <alignment horizontal="center" vertical="center" wrapText="1"/>
      <protection locked="0"/>
    </xf>
    <xf numFmtId="0" fontId="17" fillId="15" borderId="3" xfId="0" applyFont="1" applyFill="1" applyBorder="1" applyAlignment="1" applyProtection="1">
      <alignment horizontal="center" vertical="center" wrapText="1"/>
      <protection hidden="1"/>
    </xf>
    <xf numFmtId="0" fontId="17" fillId="15" borderId="19" xfId="0" applyFont="1" applyFill="1" applyBorder="1" applyAlignment="1" applyProtection="1">
      <alignment horizontal="center" vertical="center" wrapText="1"/>
      <protection hidden="1"/>
    </xf>
    <xf numFmtId="0" fontId="30" fillId="11" borderId="8" xfId="0" applyFont="1" applyFill="1" applyBorder="1" applyAlignment="1" applyProtection="1">
      <alignment horizontal="center" vertical="center"/>
      <protection hidden="1"/>
    </xf>
    <xf numFmtId="164" fontId="30" fillId="11" borderId="77" xfId="0" applyNumberFormat="1" applyFont="1" applyFill="1" applyBorder="1" applyAlignment="1" applyProtection="1">
      <alignment horizontal="right" vertical="center"/>
      <protection hidden="1"/>
    </xf>
    <xf numFmtId="0" fontId="0" fillId="11" borderId="11" xfId="0" applyFill="1" applyBorder="1" applyAlignment="1" applyProtection="1">
      <alignment horizontal="left" vertical="center" wrapText="1"/>
      <protection hidden="1"/>
    </xf>
    <xf numFmtId="164" fontId="15" fillId="11" borderId="17" xfId="0" applyNumberFormat="1" applyFont="1" applyFill="1" applyBorder="1" applyAlignment="1" applyProtection="1">
      <alignment horizontal="right" vertical="center" wrapText="1"/>
      <protection hidden="1"/>
    </xf>
    <xf numFmtId="164" fontId="30" fillId="11" borderId="45" xfId="0" applyNumberFormat="1" applyFont="1" applyFill="1" applyBorder="1" applyAlignment="1" applyProtection="1">
      <alignment horizontal="right" vertical="center"/>
      <protection hidden="1"/>
    </xf>
    <xf numFmtId="164" fontId="30" fillId="11" borderId="17" xfId="0" applyNumberFormat="1" applyFont="1" applyFill="1" applyBorder="1" applyAlignment="1" applyProtection="1">
      <alignment horizontal="right" vertical="center"/>
      <protection hidden="1"/>
    </xf>
    <xf numFmtId="0" fontId="17" fillId="15" borderId="20" xfId="0" applyFont="1" applyFill="1" applyBorder="1" applyAlignment="1" applyProtection="1">
      <alignment horizontal="center" vertical="center" wrapText="1"/>
      <protection hidden="1"/>
    </xf>
    <xf numFmtId="164" fontId="17" fillId="15" borderId="19" xfId="0" applyNumberFormat="1" applyFont="1" applyFill="1" applyBorder="1" applyAlignment="1" applyProtection="1">
      <alignment horizontal="center" vertical="center" wrapText="1"/>
      <protection hidden="1"/>
    </xf>
    <xf numFmtId="0" fontId="13" fillId="14" borderId="3" xfId="0" applyFont="1" applyFill="1" applyBorder="1" applyAlignment="1" applyProtection="1">
      <alignment horizontal="center" vertical="center" wrapText="1"/>
      <protection hidden="1"/>
    </xf>
    <xf numFmtId="0" fontId="13" fillId="14" borderId="5" xfId="0" applyFont="1" applyFill="1" applyBorder="1" applyAlignment="1" applyProtection="1">
      <alignment horizontal="center" vertical="center" wrapText="1"/>
      <protection hidden="1"/>
    </xf>
    <xf numFmtId="0" fontId="13" fillId="14" borderId="4" xfId="0" applyFont="1" applyFill="1" applyBorder="1" applyAlignment="1" applyProtection="1">
      <alignment horizontal="center" vertical="center" wrapText="1"/>
      <protection hidden="1"/>
    </xf>
    <xf numFmtId="0" fontId="13" fillId="14" borderId="3" xfId="0" applyFont="1" applyFill="1" applyBorder="1" applyAlignment="1" applyProtection="1">
      <alignment horizontal="center" vertical="center" wrapText="1"/>
      <protection hidden="1"/>
    </xf>
    <xf numFmtId="0" fontId="13" fillId="14" borderId="18" xfId="0" applyFont="1" applyFill="1" applyBorder="1" applyAlignment="1" applyProtection="1">
      <alignment horizontal="center" vertical="center" wrapText="1"/>
      <protection hidden="1"/>
    </xf>
    <xf numFmtId="0" fontId="13" fillId="14" borderId="18" xfId="0" applyFont="1" applyFill="1" applyBorder="1" applyAlignment="1" applyProtection="1">
      <alignment horizontal="center" vertical="center"/>
      <protection hidden="1"/>
    </xf>
    <xf numFmtId="0" fontId="13" fillId="14" borderId="8" xfId="0" applyFont="1" applyFill="1" applyBorder="1" applyAlignment="1" applyProtection="1">
      <alignment horizontal="center" vertical="center"/>
      <protection hidden="1"/>
    </xf>
    <xf numFmtId="164" fontId="13" fillId="14" borderId="24" xfId="0" applyNumberFormat="1" applyFont="1" applyFill="1" applyBorder="1" applyAlignment="1" applyProtection="1">
      <alignment horizontal="right" vertical="center"/>
      <protection hidden="1"/>
    </xf>
    <xf numFmtId="164" fontId="13" fillId="14" borderId="81" xfId="0" applyNumberFormat="1" applyFont="1" applyFill="1" applyBorder="1" applyAlignment="1" applyProtection="1">
      <alignment horizontal="right" vertical="center"/>
      <protection hidden="1"/>
    </xf>
    <xf numFmtId="164" fontId="13" fillId="14" borderId="97" xfId="0" applyNumberFormat="1" applyFont="1" applyFill="1" applyBorder="1" applyAlignment="1" applyProtection="1">
      <alignment horizontal="center" vertical="center"/>
      <protection hidden="1"/>
    </xf>
    <xf numFmtId="0" fontId="15" fillId="14" borderId="11" xfId="0" applyFont="1" applyFill="1" applyBorder="1" applyAlignment="1" applyProtection="1">
      <alignment horizontal="left" vertical="center" wrapText="1"/>
      <protection hidden="1"/>
    </xf>
    <xf numFmtId="164" fontId="15" fillId="14" borderId="16" xfId="0" applyNumberFormat="1" applyFont="1" applyFill="1" applyBorder="1" applyAlignment="1" applyProtection="1">
      <alignment horizontal="right" vertical="center" wrapText="1"/>
      <protection hidden="1"/>
    </xf>
    <xf numFmtId="164" fontId="15" fillId="14" borderId="48" xfId="0" applyNumberFormat="1" applyFont="1" applyFill="1" applyBorder="1" applyAlignment="1" applyProtection="1">
      <alignment horizontal="right" vertical="center" wrapText="1"/>
      <protection hidden="1"/>
    </xf>
    <xf numFmtId="164" fontId="13" fillId="14" borderId="66" xfId="0" applyNumberFormat="1" applyFont="1" applyFill="1" applyBorder="1" applyAlignment="1" applyProtection="1">
      <alignment horizontal="center" vertical="center"/>
      <protection hidden="1"/>
    </xf>
    <xf numFmtId="164" fontId="15" fillId="14" borderId="66" xfId="0" applyNumberFormat="1" applyFont="1" applyFill="1" applyBorder="1" applyAlignment="1" applyProtection="1">
      <alignment horizontal="right" vertical="center" wrapText="1"/>
      <protection hidden="1"/>
    </xf>
    <xf numFmtId="164" fontId="13" fillId="14" borderId="16" xfId="0" applyNumberFormat="1" applyFont="1" applyFill="1" applyBorder="1" applyAlignment="1" applyProtection="1">
      <alignment horizontal="right" vertical="center"/>
      <protection hidden="1"/>
    </xf>
    <xf numFmtId="164" fontId="13" fillId="14" borderId="48" xfId="0" applyNumberFormat="1" applyFont="1" applyFill="1" applyBorder="1" applyAlignment="1" applyProtection="1">
      <alignment horizontal="right" vertical="center"/>
      <protection hidden="1"/>
    </xf>
    <xf numFmtId="164" fontId="13" fillId="14" borderId="67" xfId="0" applyNumberFormat="1" applyFont="1" applyFill="1" applyBorder="1" applyAlignment="1" applyProtection="1">
      <alignment horizontal="center" vertical="center"/>
      <protection hidden="1"/>
    </xf>
    <xf numFmtId="0" fontId="13" fillId="14" borderId="20" xfId="0" applyFont="1" applyFill="1" applyBorder="1" applyAlignment="1" applyProtection="1">
      <alignment horizontal="center" vertical="center" wrapText="1"/>
      <protection hidden="1"/>
    </xf>
    <xf numFmtId="164" fontId="13" fillId="14" borderId="18" xfId="0" applyNumberFormat="1" applyFont="1" applyFill="1" applyBorder="1" applyAlignment="1" applyProtection="1">
      <alignment horizontal="center" vertical="center" wrapText="1"/>
      <protection hidden="1"/>
    </xf>
    <xf numFmtId="164" fontId="13" fillId="14" borderId="20" xfId="0" applyNumberFormat="1" applyFont="1" applyFill="1" applyBorder="1" applyAlignment="1" applyProtection="1">
      <alignment horizontal="center" vertical="center" wrapText="1"/>
      <protection hidden="1"/>
    </xf>
    <xf numFmtId="44" fontId="0" fillId="17" borderId="23" xfId="51" applyFont="1" applyFill="1" applyBorder="1" applyAlignment="1" applyProtection="1">
      <alignment horizontal="center" vertical="center"/>
      <protection hidden="1"/>
    </xf>
    <xf numFmtId="14" fontId="0" fillId="17" borderId="23" xfId="51" applyNumberFormat="1" applyFont="1" applyFill="1" applyBorder="1" applyAlignment="1" applyProtection="1">
      <alignment horizontal="center" vertical="center"/>
      <protection hidden="1"/>
    </xf>
    <xf numFmtId="166" fontId="0" fillId="17" borderId="23" xfId="129" applyNumberFormat="1" applyFont="1" applyFill="1" applyBorder="1" applyAlignment="1" applyProtection="1">
      <alignment horizontal="center" vertical="center"/>
      <protection hidden="1"/>
    </xf>
    <xf numFmtId="44" fontId="0" fillId="17" borderId="22" xfId="51" applyFont="1" applyFill="1" applyBorder="1" applyAlignment="1" applyProtection="1">
      <alignment horizontal="center" vertical="center"/>
      <protection hidden="1"/>
    </xf>
    <xf numFmtId="166" fontId="0" fillId="17" borderId="22" xfId="129" applyNumberFormat="1" applyFont="1" applyFill="1" applyBorder="1" applyAlignment="1" applyProtection="1">
      <alignment horizontal="center" vertical="center"/>
      <protection hidden="1"/>
    </xf>
    <xf numFmtId="44" fontId="36" fillId="11" borderId="19" xfId="51" applyFont="1" applyFill="1" applyBorder="1" applyProtection="1">
      <protection hidden="1"/>
    </xf>
    <xf numFmtId="44" fontId="0" fillId="17" borderId="16" xfId="51" applyFont="1" applyFill="1" applyBorder="1" applyAlignment="1" applyProtection="1">
      <alignment horizontal="right" vertical="center"/>
      <protection hidden="1"/>
    </xf>
    <xf numFmtId="44" fontId="0" fillId="17" borderId="22" xfId="51" applyFont="1" applyFill="1" applyBorder="1" applyAlignment="1" applyProtection="1">
      <alignment horizontal="right" vertical="center"/>
      <protection hidden="1"/>
    </xf>
    <xf numFmtId="44" fontId="36" fillId="11" borderId="70" xfId="51" applyFont="1" applyFill="1" applyBorder="1" applyProtection="1">
      <protection hidden="1"/>
    </xf>
    <xf numFmtId="164" fontId="0" fillId="17" borderId="16" xfId="0" applyNumberFormat="1" applyFill="1" applyBorder="1" applyAlignment="1" applyProtection="1">
      <alignment vertical="center"/>
      <protection hidden="1"/>
    </xf>
    <xf numFmtId="44" fontId="34" fillId="11" borderId="12" xfId="0" applyNumberFormat="1" applyFont="1" applyFill="1" applyBorder="1" applyAlignment="1" applyProtection="1">
      <alignment horizontal="center" vertical="center"/>
      <protection hidden="1"/>
    </xf>
    <xf numFmtId="164" fontId="36" fillId="11" borderId="19" xfId="51" applyNumberFormat="1" applyFont="1" applyFill="1" applyBorder="1" applyProtection="1">
      <protection hidden="1"/>
    </xf>
    <xf numFmtId="0" fontId="38" fillId="2" borderId="23" xfId="0" applyFont="1" applyFill="1" applyBorder="1" applyAlignment="1" applyProtection="1">
      <alignment horizontal="left" vertical="center" wrapText="1"/>
      <protection hidden="1"/>
    </xf>
    <xf numFmtId="0" fontId="38" fillId="2" borderId="16" xfId="0" applyFont="1" applyFill="1" applyBorder="1" applyAlignment="1" applyProtection="1">
      <alignment horizontal="left" vertical="center" wrapText="1"/>
      <protection hidden="1"/>
    </xf>
    <xf numFmtId="0" fontId="0" fillId="17" borderId="40" xfId="0" applyFill="1" applyBorder="1" applyAlignment="1" applyProtection="1">
      <alignment horizontal="center" vertical="center" wrapText="1"/>
      <protection hidden="1"/>
    </xf>
    <xf numFmtId="0" fontId="0" fillId="17" borderId="23" xfId="0" applyFill="1" applyBorder="1" applyAlignment="1" applyProtection="1">
      <alignment horizontal="center" vertical="center" wrapText="1"/>
      <protection hidden="1"/>
    </xf>
    <xf numFmtId="14" fontId="0" fillId="17" borderId="23" xfId="0" applyNumberFormat="1" applyFill="1" applyBorder="1" applyAlignment="1" applyProtection="1">
      <alignment horizontal="center" vertical="center" wrapText="1"/>
      <protection hidden="1"/>
    </xf>
    <xf numFmtId="0" fontId="0" fillId="17" borderId="16" xfId="0" applyFill="1" applyBorder="1" applyAlignment="1" applyProtection="1">
      <alignment horizontal="center" vertical="center" wrapText="1"/>
      <protection hidden="1"/>
    </xf>
    <xf numFmtId="0" fontId="15" fillId="17" borderId="16" xfId="0" applyFont="1" applyFill="1" applyBorder="1" applyAlignment="1" applyProtection="1">
      <alignment horizontal="center" vertical="center" wrapText="1"/>
      <protection hidden="1"/>
    </xf>
    <xf numFmtId="44" fontId="0" fillId="17" borderId="16" xfId="51" applyFont="1" applyFill="1" applyBorder="1" applyAlignment="1" applyProtection="1">
      <alignment horizontal="center" vertical="center" wrapText="1"/>
      <protection hidden="1"/>
    </xf>
    <xf numFmtId="0" fontId="0" fillId="17" borderId="22" xfId="0" applyFill="1" applyBorder="1" applyAlignment="1" applyProtection="1">
      <alignment horizontal="center" vertical="center" wrapText="1"/>
      <protection hidden="1"/>
    </xf>
    <xf numFmtId="44" fontId="0" fillId="17" borderId="22" xfId="51" applyFont="1" applyFill="1" applyBorder="1" applyAlignment="1" applyProtection="1">
      <alignment horizontal="center" vertical="center" wrapText="1"/>
      <protection hidden="1"/>
    </xf>
    <xf numFmtId="0" fontId="0" fillId="17" borderId="82" xfId="0" applyFill="1" applyBorder="1" applyAlignment="1" applyProtection="1">
      <alignment horizontal="center" vertical="center" wrapText="1"/>
      <protection hidden="1"/>
    </xf>
    <xf numFmtId="44" fontId="0" fillId="17" borderId="23" xfId="51" applyFont="1" applyFill="1" applyBorder="1" applyAlignment="1" applyProtection="1">
      <alignment horizontal="center" vertical="center" wrapText="1"/>
      <protection hidden="1"/>
    </xf>
    <xf numFmtId="164" fontId="0" fillId="17" borderId="23" xfId="0" applyNumberFormat="1" applyFill="1" applyBorder="1" applyAlignment="1" applyProtection="1">
      <alignment vertical="center"/>
      <protection hidden="1"/>
    </xf>
    <xf numFmtId="164" fontId="0" fillId="17" borderId="22" xfId="0" applyNumberFormat="1" applyFill="1" applyBorder="1" applyAlignment="1" applyProtection="1">
      <alignment vertical="center"/>
      <protection hidden="1"/>
    </xf>
    <xf numFmtId="44" fontId="0" fillId="2" borderId="16" xfId="51" applyFont="1" applyFill="1" applyBorder="1" applyAlignment="1" applyProtection="1">
      <alignment vertical="center"/>
      <protection hidden="1"/>
    </xf>
    <xf numFmtId="14" fontId="0" fillId="17" borderId="16" xfId="51" applyNumberFormat="1" applyFont="1" applyFill="1" applyBorder="1" applyAlignment="1" applyProtection="1">
      <alignment horizontal="right" vertical="center" wrapText="1"/>
      <protection hidden="1"/>
    </xf>
    <xf numFmtId="44" fontId="0" fillId="17" borderId="16" xfId="51" applyFont="1" applyFill="1" applyBorder="1" applyAlignment="1" applyProtection="1">
      <alignment horizontal="right" vertical="center" wrapText="1"/>
      <protection hidden="1"/>
    </xf>
    <xf numFmtId="44" fontId="0" fillId="17" borderId="22" xfId="51" applyFont="1" applyFill="1" applyBorder="1" applyAlignment="1" applyProtection="1">
      <alignment horizontal="right" vertical="center" wrapText="1"/>
      <protection hidden="1"/>
    </xf>
    <xf numFmtId="0" fontId="12" fillId="6" borderId="2" xfId="0" applyFont="1" applyFill="1" applyBorder="1" applyAlignment="1" applyProtection="1">
      <alignment horizontal="center" vertical="center"/>
      <protection hidden="1"/>
    </xf>
    <xf numFmtId="0" fontId="2" fillId="0" borderId="0" xfId="0" applyFont="1" applyProtection="1">
      <protection hidden="1"/>
    </xf>
    <xf numFmtId="0" fontId="0" fillId="7" borderId="2" xfId="0" applyFill="1" applyBorder="1" applyAlignment="1" applyProtection="1">
      <alignment horizontal="center"/>
      <protection hidden="1"/>
    </xf>
    <xf numFmtId="0" fontId="0" fillId="0" borderId="14" xfId="0" applyBorder="1" applyAlignment="1" applyProtection="1">
      <alignment horizontal="left" wrapText="1"/>
      <protection hidden="1"/>
    </xf>
    <xf numFmtId="0" fontId="0" fillId="0" borderId="10" xfId="0" applyBorder="1" applyAlignment="1" applyProtection="1">
      <alignment horizontal="left" wrapText="1"/>
      <protection hidden="1"/>
    </xf>
    <xf numFmtId="0" fontId="0" fillId="0" borderId="7" xfId="0" applyBorder="1" applyProtection="1">
      <protection hidden="1"/>
    </xf>
    <xf numFmtId="0" fontId="10" fillId="0" borderId="7" xfId="0" applyFont="1" applyBorder="1" applyAlignment="1" applyProtection="1">
      <alignment horizontal="left" vertical="center" wrapText="1"/>
      <protection hidden="1"/>
    </xf>
    <xf numFmtId="0" fontId="2" fillId="7" borderId="2" xfId="0" applyFont="1" applyFill="1" applyBorder="1" applyAlignment="1" applyProtection="1">
      <alignment horizontal="center" wrapText="1"/>
      <protection hidden="1"/>
    </xf>
    <xf numFmtId="0" fontId="0" fillId="0" borderId="12" xfId="0" applyBorder="1" applyAlignment="1" applyProtection="1">
      <alignment horizontal="left" wrapText="1"/>
      <protection hidden="1"/>
    </xf>
    <xf numFmtId="0" fontId="2" fillId="14" borderId="2" xfId="0" applyFont="1" applyFill="1" applyBorder="1" applyAlignment="1" applyProtection="1">
      <alignment horizontal="center" vertical="center"/>
      <protection hidden="1"/>
    </xf>
    <xf numFmtId="0" fontId="2" fillId="14" borderId="2" xfId="0" applyFont="1" applyFill="1" applyBorder="1" applyAlignment="1" applyProtection="1">
      <alignment horizontal="center" vertical="center" wrapText="1"/>
      <protection hidden="1"/>
    </xf>
    <xf numFmtId="0" fontId="2" fillId="14" borderId="3" xfId="0" applyFont="1" applyFill="1" applyBorder="1" applyAlignment="1" applyProtection="1">
      <alignment horizontal="center" vertical="center" wrapText="1"/>
      <protection hidden="1"/>
    </xf>
    <xf numFmtId="0" fontId="2" fillId="14" borderId="20" xfId="0" applyFont="1" applyFill="1" applyBorder="1" applyAlignment="1" applyProtection="1">
      <alignment horizontal="center"/>
      <protection hidden="1"/>
    </xf>
    <xf numFmtId="0" fontId="2" fillId="14" borderId="19" xfId="0" applyFont="1" applyFill="1" applyBorder="1" applyAlignment="1" applyProtection="1">
      <alignment horizontal="center"/>
      <protection hidden="1"/>
    </xf>
    <xf numFmtId="0" fontId="0" fillId="0" borderId="10" xfId="0" applyBorder="1" applyProtection="1">
      <protection hidden="1"/>
    </xf>
    <xf numFmtId="0" fontId="0" fillId="0" borderId="10" xfId="0" applyBorder="1" applyAlignment="1" applyProtection="1">
      <alignment vertical="center" wrapText="1"/>
      <protection hidden="1"/>
    </xf>
    <xf numFmtId="0" fontId="0" fillId="0" borderId="14" xfId="0" applyBorder="1" applyAlignment="1" applyProtection="1">
      <alignment vertical="center" wrapText="1"/>
      <protection hidden="1"/>
    </xf>
    <xf numFmtId="0" fontId="0" fillId="0" borderId="43" xfId="0" applyBorder="1" applyProtection="1">
      <protection hidden="1"/>
    </xf>
    <xf numFmtId="2" fontId="0" fillId="0" borderId="59" xfId="0" applyNumberFormat="1" applyBorder="1" applyAlignment="1" applyProtection="1">
      <alignment horizontal="center" vertical="center"/>
      <protection hidden="1"/>
    </xf>
    <xf numFmtId="164" fontId="0" fillId="0" borderId="2" xfId="0" applyNumberFormat="1" applyBorder="1" applyAlignment="1" applyProtection="1">
      <alignment horizontal="center" vertical="center"/>
      <protection hidden="1"/>
    </xf>
    <xf numFmtId="0" fontId="0" fillId="0" borderId="63" xfId="0" applyBorder="1" applyProtection="1">
      <protection hidden="1"/>
    </xf>
    <xf numFmtId="2" fontId="0" fillId="0" borderId="17" xfId="0" applyNumberFormat="1" applyBorder="1" applyAlignment="1" applyProtection="1">
      <alignment horizontal="center" vertical="center"/>
      <protection hidden="1"/>
    </xf>
    <xf numFmtId="0" fontId="0" fillId="0" borderId="14" xfId="0" applyBorder="1" applyAlignment="1" applyProtection="1">
      <alignment horizontal="left" vertical="center" wrapText="1"/>
      <protection hidden="1"/>
    </xf>
    <xf numFmtId="0" fontId="4" fillId="14" borderId="20" xfId="0" applyFont="1" applyFill="1" applyBorder="1" applyAlignment="1" applyProtection="1">
      <alignment horizontal="center"/>
      <protection hidden="1"/>
    </xf>
    <xf numFmtId="0" fontId="4" fillId="14" borderId="18" xfId="0" applyFont="1" applyFill="1" applyBorder="1" applyAlignment="1" applyProtection="1">
      <alignment horizontal="center"/>
      <protection hidden="1"/>
    </xf>
    <xf numFmtId="0" fontId="4" fillId="14" borderId="19" xfId="0" applyFont="1" applyFill="1" applyBorder="1" applyAlignment="1" applyProtection="1">
      <alignment horizontal="center"/>
      <protection hidden="1"/>
    </xf>
    <xf numFmtId="0" fontId="23" fillId="5" borderId="61" xfId="0" applyFont="1" applyFill="1" applyBorder="1" applyProtection="1">
      <protection hidden="1"/>
    </xf>
    <xf numFmtId="3" fontId="23" fillId="5" borderId="32" xfId="0" applyNumberFormat="1" applyFont="1" applyFill="1" applyBorder="1" applyAlignment="1" applyProtection="1">
      <alignment horizontal="center" vertical="center"/>
      <protection hidden="1"/>
    </xf>
    <xf numFmtId="3" fontId="23" fillId="5" borderId="33" xfId="0" applyNumberFormat="1" applyFont="1" applyFill="1" applyBorder="1" applyAlignment="1" applyProtection="1">
      <alignment horizontal="center" vertical="center"/>
      <protection hidden="1"/>
    </xf>
    <xf numFmtId="0" fontId="0" fillId="0" borderId="0" xfId="0" applyAlignment="1" applyProtection="1">
      <alignment horizontal="center" vertical="center"/>
      <protection hidden="1"/>
    </xf>
    <xf numFmtId="0" fontId="23" fillId="5" borderId="39" xfId="0" applyFont="1" applyFill="1" applyBorder="1" applyProtection="1">
      <protection hidden="1"/>
    </xf>
    <xf numFmtId="0" fontId="23" fillId="0" borderId="23" xfId="0" applyFont="1" applyBorder="1" applyAlignment="1" applyProtection="1">
      <alignment horizontal="center" vertical="center"/>
      <protection hidden="1"/>
    </xf>
    <xf numFmtId="0" fontId="23" fillId="0" borderId="60" xfId="0" applyFont="1" applyBorder="1" applyAlignment="1" applyProtection="1">
      <alignment horizontal="center" vertical="center"/>
      <protection hidden="1"/>
    </xf>
    <xf numFmtId="0" fontId="23" fillId="5" borderId="15" xfId="0" applyFont="1" applyFill="1" applyBorder="1" applyProtection="1">
      <protection hidden="1"/>
    </xf>
    <xf numFmtId="0" fontId="23" fillId="5" borderId="25" xfId="0" applyFont="1" applyFill="1" applyBorder="1" applyProtection="1">
      <protection hidden="1"/>
    </xf>
    <xf numFmtId="0" fontId="23" fillId="0" borderId="16" xfId="0" applyFont="1" applyBorder="1" applyAlignment="1" applyProtection="1">
      <alignment horizontal="center" vertical="center"/>
      <protection hidden="1"/>
    </xf>
    <xf numFmtId="0" fontId="23" fillId="0" borderId="17" xfId="0" applyFont="1" applyBorder="1" applyAlignment="1" applyProtection="1">
      <alignment horizontal="center" vertical="center"/>
      <protection hidden="1"/>
    </xf>
    <xf numFmtId="0" fontId="23" fillId="5" borderId="21" xfId="0" applyFont="1" applyFill="1" applyBorder="1" applyProtection="1">
      <protection hidden="1"/>
    </xf>
    <xf numFmtId="0" fontId="23" fillId="0" borderId="22" xfId="0" applyFont="1" applyBorder="1" applyAlignment="1" applyProtection="1">
      <alignment horizontal="center" vertical="center"/>
      <protection hidden="1"/>
    </xf>
    <xf numFmtId="0" fontId="23" fillId="0" borderId="42" xfId="0" applyFont="1" applyBorder="1" applyAlignment="1" applyProtection="1">
      <alignment horizontal="center" vertical="center"/>
      <protection hidden="1"/>
    </xf>
    <xf numFmtId="0" fontId="23" fillId="5" borderId="25" xfId="0" applyFont="1" applyFill="1" applyBorder="1" applyAlignment="1" applyProtection="1">
      <alignment horizontal="center" vertical="center"/>
      <protection hidden="1"/>
    </xf>
    <xf numFmtId="0" fontId="23" fillId="5" borderId="23" xfId="0" applyFont="1" applyFill="1" applyBorder="1" applyAlignment="1" applyProtection="1">
      <alignment horizontal="center" vertical="center"/>
      <protection hidden="1"/>
    </xf>
    <xf numFmtId="0" fontId="23" fillId="5" borderId="60" xfId="0" applyFont="1" applyFill="1" applyBorder="1" applyAlignment="1" applyProtection="1">
      <alignment horizontal="center" vertical="center"/>
      <protection hidden="1"/>
    </xf>
    <xf numFmtId="0" fontId="23" fillId="0" borderId="21" xfId="0" applyFont="1" applyBorder="1" applyAlignment="1" applyProtection="1">
      <alignment horizontal="center" vertical="center"/>
      <protection hidden="1"/>
    </xf>
  </cellXfs>
  <cellStyles count="172">
    <cellStyle name="20 % - Accent1" xfId="146" builtinId="30" customBuiltin="1"/>
    <cellStyle name="20 % - Accent2" xfId="149" builtinId="34" customBuiltin="1"/>
    <cellStyle name="20 % - Accent3" xfId="152" builtinId="38" customBuiltin="1"/>
    <cellStyle name="20 % - Accent4" xfId="155" builtinId="42" customBuiltin="1"/>
    <cellStyle name="20 % - Accent5" xfId="158" builtinId="46" customBuiltin="1"/>
    <cellStyle name="20 % - Accent6" xfId="161" builtinId="50" customBuiltin="1"/>
    <cellStyle name="40 % - Accent1" xfId="147" builtinId="31" customBuiltin="1"/>
    <cellStyle name="40 % - Accent2" xfId="150" builtinId="35" customBuiltin="1"/>
    <cellStyle name="40 % - Accent3" xfId="153" builtinId="39" customBuiltin="1"/>
    <cellStyle name="40 % - Accent4" xfId="156" builtinId="43" customBuiltin="1"/>
    <cellStyle name="40 % - Accent5" xfId="159" builtinId="47" customBuiltin="1"/>
    <cellStyle name="40 % - Accent6" xfId="162" builtinId="51" customBuiltin="1"/>
    <cellStyle name="60 % - Accent1 2" xfId="164"/>
    <cellStyle name="60 % - Accent2 2" xfId="165"/>
    <cellStyle name="60 % - Accent3 2" xfId="166"/>
    <cellStyle name="60 % - Accent4 2" xfId="167"/>
    <cellStyle name="60 % - Accent5 2" xfId="168"/>
    <cellStyle name="60 % - Accent6 2" xfId="169"/>
    <cellStyle name="à saisir" xfId="5"/>
    <cellStyle name="Accent1" xfId="145" builtinId="29" customBuiltin="1"/>
    <cellStyle name="Accent2" xfId="148" builtinId="33" customBuiltin="1"/>
    <cellStyle name="Accent3" xfId="151" builtinId="37" customBuiltin="1"/>
    <cellStyle name="Accent4" xfId="154" builtinId="41" customBuiltin="1"/>
    <cellStyle name="Accent5" xfId="157" builtinId="45" customBuiltin="1"/>
    <cellStyle name="Accent6" xfId="160" builtinId="49" customBuiltin="1"/>
    <cellStyle name="Avertissement" xfId="141" builtinId="11" customBuiltin="1"/>
    <cellStyle name="Cadre DDR" xfId="50"/>
    <cellStyle name="Cadre SI" xfId="49"/>
    <cellStyle name="Calcul" xfId="138" builtinId="22" customBuiltin="1"/>
    <cellStyle name="Cellule liée" xfId="139" builtinId="24" customBuiltin="1"/>
    <cellStyle name="Champs-saisie" xfId="14"/>
    <cellStyle name="Champs-saisie-sans_bordure" xfId="6"/>
    <cellStyle name="Entrée" xfId="136" builtinId="20" customBuiltin="1"/>
    <cellStyle name="Insatisfaisant" xfId="135" builtinId="27" customBuiltin="1"/>
    <cellStyle name="Lien hypertexte" xfId="52" builtinId="8"/>
    <cellStyle name="Milliers" xfId="129" builtinId="3"/>
    <cellStyle name="Milliers 2" xfId="7"/>
    <cellStyle name="Milliers 2 2" xfId="18"/>
    <cellStyle name="Milliers 2 2 2" xfId="31"/>
    <cellStyle name="Milliers 2 2 2 2" xfId="39"/>
    <cellStyle name="Milliers 2 2 2 2 2" xfId="81"/>
    <cellStyle name="Milliers 2 2 2 2 3" xfId="118"/>
    <cellStyle name="Milliers 2 2 2 3" xfId="73"/>
    <cellStyle name="Milliers 2 2 2 4" xfId="110"/>
    <cellStyle name="Milliers 2 2 3" xfId="41"/>
    <cellStyle name="Milliers 2 2 3 2" xfId="83"/>
    <cellStyle name="Milliers 2 2 3 3" xfId="120"/>
    <cellStyle name="Milliers 2 2 4" xfId="45"/>
    <cellStyle name="Milliers 2 2 4 2" xfId="87"/>
    <cellStyle name="Milliers 2 2 4 3" xfId="124"/>
    <cellStyle name="Milliers 2 2 5" xfId="35"/>
    <cellStyle name="Milliers 2 2 5 2" xfId="77"/>
    <cellStyle name="Milliers 2 2 5 3" xfId="114"/>
    <cellStyle name="Milliers 2 2 6" xfId="61"/>
    <cellStyle name="Milliers 2 2 7" xfId="98"/>
    <cellStyle name="Milliers 2 3" xfId="20"/>
    <cellStyle name="Milliers 2 3 2" xfId="33"/>
    <cellStyle name="Milliers 2 3 2 2" xfId="43"/>
    <cellStyle name="Milliers 2 3 2 2 2" xfId="85"/>
    <cellStyle name="Milliers 2 3 2 2 3" xfId="122"/>
    <cellStyle name="Milliers 2 3 2 3" xfId="75"/>
    <cellStyle name="Milliers 2 3 2 4" xfId="112"/>
    <cellStyle name="Milliers 2 3 3" xfId="47"/>
    <cellStyle name="Milliers 2 3 3 2" xfId="89"/>
    <cellStyle name="Milliers 2 3 3 3" xfId="126"/>
    <cellStyle name="Milliers 2 3 4" xfId="37"/>
    <cellStyle name="Milliers 2 3 4 2" xfId="79"/>
    <cellStyle name="Milliers 2 3 4 3" xfId="116"/>
    <cellStyle name="Milliers 2 3 5" xfId="63"/>
    <cellStyle name="Milliers 2 3 6" xfId="100"/>
    <cellStyle name="Milliers 2 4" xfId="16"/>
    <cellStyle name="Milliers 2 4 2" xfId="59"/>
    <cellStyle name="Milliers 2 4 3" xfId="96"/>
    <cellStyle name="Milliers 2 5" xfId="57"/>
    <cellStyle name="Milliers 2 6" xfId="94"/>
    <cellStyle name="Monétaire" xfId="51" builtinId="4"/>
    <cellStyle name="Monétaire 2" xfId="2"/>
    <cellStyle name="Monétaire 2 2" xfId="19"/>
    <cellStyle name="Monétaire 2 2 2" xfId="32"/>
    <cellStyle name="Monétaire 2 2 2 2" xfId="40"/>
    <cellStyle name="Monétaire 2 2 2 2 2" xfId="82"/>
    <cellStyle name="Monétaire 2 2 2 2 3" xfId="119"/>
    <cellStyle name="Monétaire 2 2 2 3" xfId="74"/>
    <cellStyle name="Monétaire 2 2 2 4" xfId="111"/>
    <cellStyle name="Monétaire 2 2 3" xfId="42"/>
    <cellStyle name="Monétaire 2 2 3 2" xfId="84"/>
    <cellStyle name="Monétaire 2 2 3 3" xfId="121"/>
    <cellStyle name="Monétaire 2 2 4" xfId="46"/>
    <cellStyle name="Monétaire 2 2 4 2" xfId="88"/>
    <cellStyle name="Monétaire 2 2 4 3" xfId="125"/>
    <cellStyle name="Monétaire 2 2 5" xfId="36"/>
    <cellStyle name="Monétaire 2 2 5 2" xfId="78"/>
    <cellStyle name="Monétaire 2 2 5 3" xfId="115"/>
    <cellStyle name="Monétaire 2 2 6" xfId="62"/>
    <cellStyle name="Monétaire 2 2 7" xfId="99"/>
    <cellStyle name="Monétaire 2 3" xfId="21"/>
    <cellStyle name="Monétaire 2 3 2" xfId="34"/>
    <cellStyle name="Monétaire 2 3 2 2" xfId="44"/>
    <cellStyle name="Monétaire 2 3 2 2 2" xfId="86"/>
    <cellStyle name="Monétaire 2 3 2 2 3" xfId="123"/>
    <cellStyle name="Monétaire 2 3 2 3" xfId="76"/>
    <cellStyle name="Monétaire 2 3 2 4" xfId="113"/>
    <cellStyle name="Monétaire 2 3 3" xfId="48"/>
    <cellStyle name="Monétaire 2 3 3 2" xfId="90"/>
    <cellStyle name="Monétaire 2 3 3 3" xfId="127"/>
    <cellStyle name="Monétaire 2 3 4" xfId="38"/>
    <cellStyle name="Monétaire 2 3 4 2" xfId="80"/>
    <cellStyle name="Monétaire 2 3 4 3" xfId="117"/>
    <cellStyle name="Monétaire 2 3 5" xfId="64"/>
    <cellStyle name="Monétaire 2 3 6" xfId="101"/>
    <cellStyle name="Monétaire 2 4" xfId="17"/>
    <cellStyle name="Monétaire 2 4 2" xfId="60"/>
    <cellStyle name="Monétaire 2 4 3" xfId="97"/>
    <cellStyle name="Monétaire 2 5" xfId="23"/>
    <cellStyle name="Monétaire 2 5 2" xfId="66"/>
    <cellStyle name="Monétaire 2 5 3" xfId="103"/>
    <cellStyle name="Monétaire 2 6" xfId="28"/>
    <cellStyle name="Monétaire 2 6 2" xfId="70"/>
    <cellStyle name="Monétaire 2 6 3" xfId="107"/>
    <cellStyle name="Monétaire 2 7" xfId="8"/>
    <cellStyle name="Monétaire 2 7 2" xfId="58"/>
    <cellStyle name="Monétaire 2 7 3" xfId="95"/>
    <cellStyle name="Monétaire 2 8" xfId="54"/>
    <cellStyle name="Monétaire 2 9" xfId="92"/>
    <cellStyle name="Monétaire 3" xfId="1"/>
    <cellStyle name="Monétaire 3 2" xfId="27"/>
    <cellStyle name="Monétaire 3 2 2" xfId="69"/>
    <cellStyle name="Monétaire 3 2 3" xfId="106"/>
    <cellStyle name="Monétaire 3 3" xfId="22"/>
    <cellStyle name="Monétaire 3 3 2" xfId="65"/>
    <cellStyle name="Monétaire 3 3 3" xfId="102"/>
    <cellStyle name="Monétaire 3 4" xfId="53"/>
    <cellStyle name="Monétaire 3 5" xfId="91"/>
    <cellStyle name="Monétaire 4" xfId="3"/>
    <cellStyle name="Monétaire 4 2" xfId="30"/>
    <cellStyle name="Monétaire 4 2 2" xfId="72"/>
    <cellStyle name="Monétaire 4 2 3" xfId="109"/>
    <cellStyle name="Monétaire 4 3" xfId="25"/>
    <cellStyle name="Monétaire 4 3 2" xfId="68"/>
    <cellStyle name="Monétaire 4 3 3" xfId="105"/>
    <cellStyle name="Monétaire 4 4" xfId="56"/>
    <cellStyle name="Monétaire 4 5" xfId="93"/>
    <cellStyle name="Monétaire 5" xfId="24"/>
    <cellStyle name="Monétaire 5 2" xfId="67"/>
    <cellStyle name="Monétaire 5 3" xfId="104"/>
    <cellStyle name="Monétaire 6" xfId="29"/>
    <cellStyle name="Monétaire 6 2" xfId="71"/>
    <cellStyle name="Monétaire 6 3" xfId="108"/>
    <cellStyle name="Monétaire 7" xfId="55"/>
    <cellStyle name="Monétaire 8" xfId="128"/>
    <cellStyle name="Neutre 2" xfId="163"/>
    <cellStyle name="Normal" xfId="0" builtinId="0"/>
    <cellStyle name="Normal 2" xfId="4"/>
    <cellStyle name="Normal 2 2" xfId="10"/>
    <cellStyle name="Normal 2 3" xfId="26"/>
    <cellStyle name="Normal 2 4" xfId="9"/>
    <cellStyle name="Normal 2 5" xfId="171"/>
    <cellStyle name="Normal 3" xfId="11"/>
    <cellStyle name="Note" xfId="142" builtinId="10" customBuiltin="1"/>
    <cellStyle name="OSIRIS_LIBEL" xfId="15"/>
    <cellStyle name="protégé" xfId="12"/>
    <cellStyle name="Saisie obligatoire" xfId="13"/>
    <cellStyle name="Satisfaisant" xfId="134" builtinId="26" customBuiltin="1"/>
    <cellStyle name="Sortie" xfId="137" builtinId="21" customBuiltin="1"/>
    <cellStyle name="Texte explicatif" xfId="143" builtinId="53" customBuiltin="1"/>
    <cellStyle name="Titre 2" xfId="170"/>
    <cellStyle name="Titre 1" xfId="130" builtinId="16" customBuiltin="1"/>
    <cellStyle name="Titre 2" xfId="131" builtinId="17" customBuiltin="1"/>
    <cellStyle name="Titre 3" xfId="132" builtinId="18" customBuiltin="1"/>
    <cellStyle name="Titre 4" xfId="133" builtinId="19" customBuiltin="1"/>
    <cellStyle name="Total" xfId="144" builtinId="25" customBuiltin="1"/>
    <cellStyle name="Vérification" xfId="140" builtinId="23" customBuiltin="1"/>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ill>
        <patternFill>
          <bgColor theme="9" tint="0.59996337778862885"/>
        </patternFill>
      </fill>
    </dxf>
    <dxf>
      <font>
        <color rgb="FFFF0000"/>
      </font>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rgb="FFFF0000"/>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rgb="FFFF0000"/>
        </patternFill>
      </fill>
    </dxf>
    <dxf>
      <fill>
        <patternFill patternType="solid">
          <bgColor rgb="FFFF0000"/>
        </patternFill>
      </fill>
    </dxf>
    <dxf>
      <fill>
        <patternFill>
          <bgColor rgb="FFFF0000"/>
        </patternFill>
      </fill>
    </dxf>
    <dxf>
      <fill>
        <patternFill>
          <bgColor rgb="FFFFCCFF"/>
        </patternFill>
      </fill>
    </dxf>
    <dxf>
      <fill>
        <patternFill>
          <bgColor rgb="FFFFF7FF"/>
        </patternFill>
      </fill>
    </dxf>
    <dxf>
      <fill>
        <patternFill>
          <bgColor rgb="FFFFCCFF"/>
        </patternFill>
      </fill>
    </dxf>
  </dxfs>
  <tableStyles count="2" defaultTableStyle="TableStyleMedium2" defaultPivotStyle="PivotStyleLight16">
    <tableStyle name="rosePaiement" pivot="0" count="2">
      <tableStyleElement type="headerRow" dxfId="24"/>
      <tableStyleElement type="firstRowStripe" dxfId="23"/>
    </tableStyle>
    <tableStyle name="Style de tableau 1" pivot="0" count="1">
      <tableStyleElement type="wholeTable" dxfId="22"/>
    </tableStyle>
  </tableStyles>
  <colors>
    <mruColors>
      <color rgb="FFFF00FF"/>
      <color rgb="FFCC3300"/>
      <color rgb="FF990000"/>
      <color rgb="FFCC0000"/>
      <color rgb="FF33CCCC"/>
      <color rgb="FF000000"/>
      <color rgb="FF009999"/>
      <color rgb="FF006699"/>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97155</xdr:colOff>
      <xdr:row>0</xdr:row>
      <xdr:rowOff>58728</xdr:rowOff>
    </xdr:from>
    <xdr:to>
      <xdr:col>2</xdr:col>
      <xdr:colOff>43708</xdr:colOff>
      <xdr:row>7</xdr:row>
      <xdr:rowOff>1986</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55" y="58728"/>
          <a:ext cx="1470553" cy="1276758"/>
        </a:xfrm>
        <a:prstGeom prst="rect">
          <a:avLst/>
        </a:prstGeom>
      </xdr:spPr>
    </xdr:pic>
    <xdr:clientData/>
  </xdr:twoCellAnchor>
  <xdr:twoCellAnchor editAs="oneCell">
    <xdr:from>
      <xdr:col>20</xdr:col>
      <xdr:colOff>285751</xdr:colOff>
      <xdr:row>0</xdr:row>
      <xdr:rowOff>48797</xdr:rowOff>
    </xdr:from>
    <xdr:to>
      <xdr:col>22</xdr:col>
      <xdr:colOff>742950</xdr:colOff>
      <xdr:row>7</xdr:row>
      <xdr:rowOff>11917</xdr:rowOff>
    </xdr:to>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525751" y="48797"/>
          <a:ext cx="1981199" cy="1296620"/>
        </a:xfrm>
        <a:prstGeom prst="rect">
          <a:avLst/>
        </a:prstGeom>
      </xdr:spPr>
    </xdr:pic>
    <xdr:clientData/>
  </xdr:twoCellAnchor>
  <xdr:twoCellAnchor editAs="oneCell">
    <xdr:from>
      <xdr:col>10</xdr:col>
      <xdr:colOff>426138</xdr:colOff>
      <xdr:row>0</xdr:row>
      <xdr:rowOff>42807</xdr:rowOff>
    </xdr:from>
    <xdr:to>
      <xdr:col>12</xdr:col>
      <xdr:colOff>531971</xdr:colOff>
      <xdr:row>6</xdr:row>
      <xdr:rowOff>170307</xdr:rowOff>
    </xdr:to>
    <xdr:pic>
      <xdr:nvPicPr>
        <xdr:cNvPr id="6" name="Imag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46138" y="42807"/>
          <a:ext cx="1629833" cy="1270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97155</xdr:colOff>
      <xdr:row>0</xdr:row>
      <xdr:rowOff>72111</xdr:rowOff>
    </xdr:from>
    <xdr:to>
      <xdr:col>1</xdr:col>
      <xdr:colOff>85725</xdr:colOff>
      <xdr:row>7</xdr:row>
      <xdr:rowOff>44896</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55" y="72111"/>
          <a:ext cx="1474470" cy="1306285"/>
        </a:xfrm>
        <a:prstGeom prst="rect">
          <a:avLst/>
        </a:prstGeom>
      </xdr:spPr>
    </xdr:pic>
    <xdr:clientData/>
  </xdr:twoCellAnchor>
  <xdr:twoCellAnchor editAs="oneCell">
    <xdr:from>
      <xdr:col>7</xdr:col>
      <xdr:colOff>307288</xdr:colOff>
      <xdr:row>0</xdr:row>
      <xdr:rowOff>44034</xdr:rowOff>
    </xdr:from>
    <xdr:to>
      <xdr:col>9</xdr:col>
      <xdr:colOff>764487</xdr:colOff>
      <xdr:row>7</xdr:row>
      <xdr:rowOff>7154</xdr:rowOff>
    </xdr:to>
    <xdr:pic>
      <xdr:nvPicPr>
        <xdr:cNvPr id="5" name="Imag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785413" y="44034"/>
          <a:ext cx="1981199" cy="1296620"/>
        </a:xfrm>
        <a:prstGeom prst="rect">
          <a:avLst/>
        </a:prstGeom>
      </xdr:spPr>
    </xdr:pic>
    <xdr:clientData/>
  </xdr:twoCellAnchor>
  <xdr:twoCellAnchor editAs="oneCell">
    <xdr:from>
      <xdr:col>4</xdr:col>
      <xdr:colOff>619840</xdr:colOff>
      <xdr:row>0</xdr:row>
      <xdr:rowOff>95194</xdr:rowOff>
    </xdr:from>
    <xdr:to>
      <xdr:col>5</xdr:col>
      <xdr:colOff>868549</xdr:colOff>
      <xdr:row>7</xdr:row>
      <xdr:rowOff>32194</xdr:rowOff>
    </xdr:to>
    <xdr:pic>
      <xdr:nvPicPr>
        <xdr:cNvPr id="6" name="Imag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544515" y="95194"/>
          <a:ext cx="1629833" cy="1270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114159</xdr:rowOff>
    </xdr:from>
    <xdr:to>
      <xdr:col>1</xdr:col>
      <xdr:colOff>890531</xdr:colOff>
      <xdr:row>7</xdr:row>
      <xdr:rowOff>21123</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114159"/>
          <a:ext cx="1411605" cy="1240464"/>
        </a:xfrm>
        <a:prstGeom prst="rect">
          <a:avLst/>
        </a:prstGeom>
      </xdr:spPr>
    </xdr:pic>
    <xdr:clientData/>
  </xdr:twoCellAnchor>
  <xdr:twoCellAnchor editAs="oneCell">
    <xdr:from>
      <xdr:col>6</xdr:col>
      <xdr:colOff>285750</xdr:colOff>
      <xdr:row>0</xdr:row>
      <xdr:rowOff>86081</xdr:rowOff>
    </xdr:from>
    <xdr:to>
      <xdr:col>6</xdr:col>
      <xdr:colOff>2266949</xdr:colOff>
      <xdr:row>7</xdr:row>
      <xdr:rowOff>49201</xdr:rowOff>
    </xdr:to>
    <xdr:pic>
      <xdr:nvPicPr>
        <xdr:cNvPr id="5" name="Imag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592425" y="86081"/>
          <a:ext cx="1981199" cy="1296620"/>
        </a:xfrm>
        <a:prstGeom prst="rect">
          <a:avLst/>
        </a:prstGeom>
      </xdr:spPr>
    </xdr:pic>
    <xdr:clientData/>
  </xdr:twoCellAnchor>
  <xdr:twoCellAnchor editAs="oneCell">
    <xdr:from>
      <xdr:col>3</xdr:col>
      <xdr:colOff>662411</xdr:colOff>
      <xdr:row>0</xdr:row>
      <xdr:rowOff>99141</xdr:rowOff>
    </xdr:from>
    <xdr:to>
      <xdr:col>4</xdr:col>
      <xdr:colOff>324009</xdr:colOff>
      <xdr:row>7</xdr:row>
      <xdr:rowOff>36141</xdr:rowOff>
    </xdr:to>
    <xdr:pic>
      <xdr:nvPicPr>
        <xdr:cNvPr id="6" name="Imag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691861" y="99141"/>
          <a:ext cx="1629833" cy="1270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SN/6.%20SAFRAN/1.%20Dispositifs%20PSN/77.07%20-%20Soutien%20aux%20projets%20pilotes%20et%20d&#233;veloppement/1.%20Parametrage%20Usager/1.%20Envoi%20ASP/Envoi%202/Fiche%20de%20Synth&#232;se%20des%20d&#233;penses%2077.07%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s"/>
    </sheet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legifrance.gouv.fr/jorf/id/JORFTEXT000047416556" TargetMode="External"/><Relationship Id="rId2" Type="http://schemas.openxmlformats.org/officeDocument/2006/relationships/hyperlink" Target="https://daaf.mayotte.agriculture.gouv.fr/guide-du-beneficiaire-et-notice-transversale-a618.html" TargetMode="External"/><Relationship Id="rId1" Type="http://schemas.openxmlformats.org/officeDocument/2006/relationships/hyperlink" Target="https://daaf.mayotte.agriculture.gouv.fr/guide-du-beneficiaire-et-notice-transversale-a618.htm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legifrance.gouv.fr/jorf/id/JORFTEXT000048092179"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4" tint="0.39997558519241921"/>
    <pageSetUpPr fitToPage="1"/>
  </sheetPr>
  <dimension ref="A1:X55"/>
  <sheetViews>
    <sheetView tabSelected="1" topLeftCell="A7" zoomScaleNormal="100" workbookViewId="0">
      <selection activeCell="A39" sqref="A39:W39"/>
    </sheetView>
  </sheetViews>
  <sheetFormatPr baseColWidth="10" defaultColWidth="11.42578125" defaultRowHeight="15" x14ac:dyDescent="0.25"/>
  <cols>
    <col min="1" max="14" width="11.42578125" style="10"/>
    <col min="15" max="15" width="38.140625" style="10" customWidth="1"/>
    <col min="16" max="16" width="19.5703125" style="10" customWidth="1"/>
    <col min="17" max="17" width="11.42578125" style="10"/>
    <col min="18" max="18" width="18" style="10" customWidth="1"/>
    <col min="19" max="22" width="11.42578125" style="10"/>
    <col min="23" max="23" width="16" style="10" customWidth="1"/>
    <col min="24" max="16384" width="11.42578125" style="10"/>
  </cols>
  <sheetData>
    <row r="1" spans="1:23" x14ac:dyDescent="0.25">
      <c r="A1" s="6"/>
      <c r="B1" s="6"/>
      <c r="C1" s="6"/>
      <c r="D1" s="6"/>
      <c r="E1" s="6"/>
      <c r="F1" s="3"/>
    </row>
    <row r="2" spans="1:23" x14ac:dyDescent="0.25">
      <c r="A2" s="6"/>
      <c r="B2" s="6"/>
      <c r="C2" s="6"/>
      <c r="D2" s="6"/>
      <c r="E2" s="6"/>
      <c r="F2" s="3"/>
    </row>
    <row r="3" spans="1:23" x14ac:dyDescent="0.25">
      <c r="A3" s="6"/>
      <c r="B3" s="6"/>
      <c r="C3" s="6"/>
      <c r="D3" s="6"/>
      <c r="E3" s="6"/>
      <c r="F3" s="3"/>
    </row>
    <row r="4" spans="1:23" x14ac:dyDescent="0.25">
      <c r="A4" s="6"/>
      <c r="B4" s="6"/>
      <c r="C4" s="6"/>
      <c r="D4" s="9"/>
      <c r="E4" s="6"/>
      <c r="F4" s="3"/>
    </row>
    <row r="5" spans="1:23" x14ac:dyDescent="0.25">
      <c r="A5" s="6"/>
      <c r="B5" s="6"/>
      <c r="C5" s="6"/>
      <c r="D5" s="9"/>
      <c r="E5" s="6"/>
      <c r="F5" s="3"/>
    </row>
    <row r="6" spans="1:23" x14ac:dyDescent="0.25">
      <c r="A6" s="6"/>
      <c r="B6" s="6"/>
      <c r="C6" s="6"/>
      <c r="D6" s="6"/>
      <c r="E6" s="6"/>
      <c r="F6" s="3"/>
    </row>
    <row r="7" spans="1:23" x14ac:dyDescent="0.25">
      <c r="A7" s="6"/>
      <c r="B7" s="1"/>
      <c r="C7" s="1"/>
      <c r="D7" s="6"/>
      <c r="E7" s="6"/>
      <c r="F7" s="3"/>
    </row>
    <row r="8" spans="1:23" x14ac:dyDescent="0.25">
      <c r="A8" s="6"/>
      <c r="B8" s="1"/>
      <c r="C8" s="1"/>
      <c r="D8" s="6"/>
      <c r="E8" s="6"/>
      <c r="F8" s="3"/>
    </row>
    <row r="9" spans="1:23" ht="63.6" customHeight="1" x14ac:dyDescent="0.25">
      <c r="A9" s="310" t="s">
        <v>212</v>
      </c>
      <c r="B9" s="310"/>
      <c r="C9" s="310"/>
      <c r="D9" s="310"/>
      <c r="E9" s="310"/>
      <c r="F9" s="310"/>
      <c r="G9" s="310"/>
      <c r="H9" s="310"/>
      <c r="I9" s="310"/>
      <c r="J9" s="310"/>
      <c r="K9" s="310"/>
      <c r="L9" s="310"/>
      <c r="M9" s="310"/>
      <c r="N9" s="310"/>
      <c r="O9" s="310"/>
      <c r="P9" s="310"/>
      <c r="Q9" s="310"/>
      <c r="R9" s="310"/>
      <c r="S9" s="310"/>
      <c r="T9" s="310"/>
      <c r="U9" s="310"/>
      <c r="V9" s="310"/>
      <c r="W9" s="310"/>
    </row>
    <row r="10" spans="1:23" x14ac:dyDescent="0.25">
      <c r="J10" s="320"/>
      <c r="K10" s="320"/>
      <c r="L10" s="320"/>
      <c r="M10" s="320"/>
      <c r="N10" s="320"/>
      <c r="O10" s="320"/>
    </row>
    <row r="11" spans="1:23" ht="15.75" thickBot="1" x14ac:dyDescent="0.3"/>
    <row r="12" spans="1:23" ht="24" thickBot="1" x14ac:dyDescent="0.3">
      <c r="A12" s="311" t="s">
        <v>30</v>
      </c>
      <c r="B12" s="312"/>
      <c r="C12" s="312"/>
      <c r="D12" s="312"/>
      <c r="E12" s="312"/>
      <c r="F12" s="312"/>
      <c r="G12" s="312"/>
      <c r="H12" s="312"/>
      <c r="I12" s="312"/>
      <c r="J12" s="312"/>
      <c r="K12" s="312"/>
      <c r="L12" s="312"/>
      <c r="M12" s="312"/>
      <c r="N12" s="312"/>
      <c r="O12" s="312"/>
      <c r="P12" s="312"/>
      <c r="Q12" s="312"/>
      <c r="R12" s="312"/>
      <c r="S12" s="312"/>
      <c r="T12" s="312"/>
      <c r="U12" s="312"/>
      <c r="V12" s="312"/>
      <c r="W12" s="313"/>
    </row>
    <row r="13" spans="1:23" ht="15" customHeight="1" x14ac:dyDescent="0.25">
      <c r="A13" s="314" t="s">
        <v>48</v>
      </c>
      <c r="B13" s="315"/>
      <c r="C13" s="315"/>
      <c r="D13" s="315"/>
      <c r="E13" s="315"/>
      <c r="F13" s="315"/>
      <c r="G13" s="315"/>
      <c r="H13" s="315"/>
      <c r="I13" s="315"/>
      <c r="J13" s="315"/>
      <c r="K13" s="315"/>
      <c r="L13" s="315"/>
      <c r="M13" s="315"/>
      <c r="N13" s="315"/>
      <c r="O13" s="315"/>
      <c r="P13" s="315"/>
      <c r="Q13" s="315"/>
      <c r="R13" s="315"/>
      <c r="S13" s="315"/>
      <c r="T13" s="315"/>
      <c r="U13" s="315"/>
      <c r="V13" s="315"/>
      <c r="W13" s="316"/>
    </row>
    <row r="14" spans="1:23" ht="15" customHeight="1" x14ac:dyDescent="0.25">
      <c r="A14" s="26"/>
      <c r="B14" s="25"/>
      <c r="C14" s="25"/>
      <c r="D14" s="40" t="s">
        <v>50</v>
      </c>
      <c r="E14" s="41"/>
      <c r="F14" s="41"/>
      <c r="G14" s="41"/>
      <c r="H14" s="41"/>
      <c r="I14" s="41"/>
      <c r="J14" s="41"/>
      <c r="K14" s="41"/>
      <c r="L14" s="41"/>
      <c r="M14" s="43" t="s">
        <v>49</v>
      </c>
      <c r="N14" s="42"/>
      <c r="O14" s="42"/>
      <c r="P14" s="42"/>
      <c r="Q14" s="42"/>
      <c r="R14" s="42"/>
      <c r="S14" s="42"/>
      <c r="T14" s="42"/>
      <c r="U14" s="25"/>
      <c r="V14" s="25"/>
      <c r="W14" s="27"/>
    </row>
    <row r="15" spans="1:23" ht="15" customHeight="1" x14ac:dyDescent="0.25">
      <c r="A15" s="83"/>
      <c r="B15" s="84"/>
      <c r="C15" s="84"/>
      <c r="D15" s="84"/>
      <c r="E15" s="84"/>
      <c r="F15" s="84"/>
      <c r="G15" s="84"/>
      <c r="H15" s="84"/>
      <c r="I15" s="84"/>
      <c r="J15" s="84"/>
      <c r="K15" s="84"/>
      <c r="L15" s="84"/>
      <c r="M15" s="84"/>
      <c r="N15" s="84"/>
      <c r="O15" s="84"/>
      <c r="P15" s="84"/>
      <c r="Q15" s="84"/>
      <c r="R15" s="84"/>
      <c r="S15" s="84"/>
      <c r="T15" s="84"/>
      <c r="U15" s="84"/>
      <c r="V15" s="84"/>
      <c r="W15" s="85"/>
    </row>
    <row r="16" spans="1:23" ht="15" customHeight="1" thickBot="1" x14ac:dyDescent="0.3">
      <c r="A16" s="317" t="s">
        <v>47</v>
      </c>
      <c r="B16" s="318"/>
      <c r="C16" s="318"/>
      <c r="D16" s="318"/>
      <c r="E16" s="318"/>
      <c r="F16" s="318"/>
      <c r="G16" s="318"/>
      <c r="H16" s="318"/>
      <c r="I16" s="318"/>
      <c r="J16" s="318"/>
      <c r="K16" s="318"/>
      <c r="L16" s="318"/>
      <c r="M16" s="318"/>
      <c r="N16" s="318"/>
      <c r="O16" s="318"/>
      <c r="P16" s="318"/>
      <c r="Q16" s="318"/>
      <c r="R16" s="318"/>
      <c r="S16" s="318"/>
      <c r="T16" s="318"/>
      <c r="U16" s="318"/>
      <c r="V16" s="318"/>
      <c r="W16" s="319"/>
    </row>
    <row r="18" spans="1:23" ht="15.75" thickBot="1" x14ac:dyDescent="0.3"/>
    <row r="19" spans="1:23" ht="24" thickBot="1" x14ac:dyDescent="0.3">
      <c r="A19" s="311" t="s">
        <v>31</v>
      </c>
      <c r="B19" s="312"/>
      <c r="C19" s="312"/>
      <c r="D19" s="312"/>
      <c r="E19" s="312"/>
      <c r="F19" s="312"/>
      <c r="G19" s="312"/>
      <c r="H19" s="312"/>
      <c r="I19" s="312"/>
      <c r="J19" s="312"/>
      <c r="K19" s="312"/>
      <c r="L19" s="312"/>
      <c r="M19" s="312"/>
      <c r="N19" s="312"/>
      <c r="O19" s="312"/>
      <c r="P19" s="312"/>
      <c r="Q19" s="312"/>
      <c r="R19" s="312"/>
      <c r="S19" s="312"/>
      <c r="T19" s="312"/>
      <c r="U19" s="312"/>
      <c r="V19" s="312"/>
      <c r="W19" s="313"/>
    </row>
    <row r="20" spans="1:23" ht="18.75" x14ac:dyDescent="0.25">
      <c r="A20" s="287" t="s">
        <v>264</v>
      </c>
      <c r="B20" s="288"/>
      <c r="C20" s="288"/>
      <c r="D20" s="288"/>
      <c r="E20" s="288"/>
      <c r="F20" s="288"/>
      <c r="G20" s="288"/>
      <c r="H20" s="288"/>
      <c r="I20" s="288"/>
      <c r="J20" s="288"/>
      <c r="K20" s="288"/>
      <c r="L20" s="288"/>
      <c r="M20" s="288"/>
      <c r="N20" s="288"/>
      <c r="O20" s="288"/>
      <c r="P20" s="288"/>
      <c r="Q20" s="288"/>
      <c r="R20" s="288"/>
      <c r="S20" s="288"/>
      <c r="T20" s="288"/>
      <c r="U20" s="288"/>
      <c r="V20" s="288"/>
      <c r="W20" s="289"/>
    </row>
    <row r="21" spans="1:23" ht="24.75" customHeight="1" thickBot="1" x14ac:dyDescent="0.3">
      <c r="A21" s="290" t="s">
        <v>265</v>
      </c>
      <c r="B21" s="291"/>
      <c r="C21" s="291"/>
      <c r="D21" s="291"/>
      <c r="E21" s="291"/>
      <c r="F21" s="291"/>
      <c r="G21" s="291"/>
      <c r="H21" s="291"/>
      <c r="I21" s="291"/>
      <c r="J21" s="291"/>
      <c r="K21" s="291"/>
      <c r="L21" s="291"/>
      <c r="M21" s="291"/>
      <c r="N21" s="291"/>
      <c r="O21" s="291"/>
      <c r="P21" s="291"/>
      <c r="Q21" s="291"/>
      <c r="R21" s="291"/>
      <c r="S21" s="291"/>
      <c r="T21" s="291"/>
      <c r="U21" s="291"/>
      <c r="V21" s="291"/>
      <c r="W21" s="292"/>
    </row>
    <row r="22" spans="1:23" ht="18.75" customHeight="1" x14ac:dyDescent="0.25">
      <c r="A22" s="287" t="s">
        <v>256</v>
      </c>
      <c r="B22" s="288"/>
      <c r="C22" s="288"/>
      <c r="D22" s="288"/>
      <c r="E22" s="288"/>
      <c r="F22" s="288"/>
      <c r="G22" s="288"/>
      <c r="H22" s="288"/>
      <c r="I22" s="288"/>
      <c r="J22" s="288"/>
      <c r="K22" s="288"/>
      <c r="L22" s="288"/>
      <c r="M22" s="288"/>
      <c r="N22" s="288"/>
      <c r="O22" s="288"/>
      <c r="P22" s="288"/>
      <c r="Q22" s="288"/>
      <c r="R22" s="288"/>
      <c r="S22" s="288"/>
      <c r="T22" s="288"/>
      <c r="U22" s="288"/>
      <c r="V22" s="288"/>
      <c r="W22" s="289"/>
    </row>
    <row r="23" spans="1:23" x14ac:dyDescent="0.25">
      <c r="A23" s="298" t="s">
        <v>249</v>
      </c>
      <c r="B23" s="299"/>
      <c r="C23" s="299"/>
      <c r="D23" s="299"/>
      <c r="E23" s="299"/>
      <c r="F23" s="299"/>
      <c r="G23" s="299"/>
      <c r="H23" s="299"/>
      <c r="I23" s="299"/>
      <c r="J23" s="299"/>
      <c r="K23" s="299"/>
      <c r="L23" s="299"/>
      <c r="M23" s="299"/>
      <c r="N23" s="299"/>
      <c r="O23" s="299"/>
      <c r="P23" s="299"/>
      <c r="Q23" s="299"/>
      <c r="R23" s="299"/>
      <c r="S23" s="299"/>
      <c r="T23" s="299"/>
      <c r="U23" s="299"/>
      <c r="V23" s="299"/>
      <c r="W23" s="300"/>
    </row>
    <row r="24" spans="1:23" ht="18.75" customHeight="1" x14ac:dyDescent="0.25">
      <c r="A24" s="30"/>
      <c r="B24" s="31"/>
      <c r="C24" s="31"/>
      <c r="D24" s="31"/>
      <c r="E24" s="31"/>
      <c r="F24" s="31"/>
      <c r="G24" s="31"/>
      <c r="H24" s="321" t="s">
        <v>73</v>
      </c>
      <c r="I24" s="323"/>
      <c r="J24" s="321" t="s">
        <v>74</v>
      </c>
      <c r="K24" s="322"/>
      <c r="L24" s="322"/>
      <c r="M24" s="322"/>
      <c r="N24" s="322"/>
      <c r="O24" s="322"/>
      <c r="P24" s="323"/>
      <c r="Q24" s="31"/>
      <c r="R24" s="31"/>
      <c r="S24" s="31"/>
      <c r="T24" s="31"/>
      <c r="U24" s="31"/>
      <c r="V24" s="31"/>
      <c r="W24" s="32"/>
    </row>
    <row r="25" spans="1:23" ht="15" customHeight="1" x14ac:dyDescent="0.25">
      <c r="A25" s="30"/>
      <c r="B25" s="31"/>
      <c r="C25" s="31"/>
      <c r="D25" s="31"/>
      <c r="E25" s="31"/>
      <c r="F25" s="31"/>
      <c r="G25" s="31"/>
      <c r="H25" s="324" t="s">
        <v>242</v>
      </c>
      <c r="I25" s="325"/>
      <c r="J25" s="326" t="s">
        <v>262</v>
      </c>
      <c r="K25" s="327"/>
      <c r="L25" s="327"/>
      <c r="M25" s="327"/>
      <c r="N25" s="327"/>
      <c r="O25" s="327"/>
      <c r="P25" s="328"/>
      <c r="Q25" s="31"/>
      <c r="R25" s="31"/>
      <c r="S25" s="31"/>
      <c r="T25" s="31"/>
      <c r="U25" s="31"/>
      <c r="V25" s="31"/>
      <c r="W25" s="32"/>
    </row>
    <row r="26" spans="1:23" ht="18" customHeight="1" x14ac:dyDescent="0.25">
      <c r="A26" s="30"/>
      <c r="B26" s="31"/>
      <c r="C26" s="31"/>
      <c r="D26" s="31"/>
      <c r="E26" s="31"/>
      <c r="F26" s="31"/>
      <c r="G26" s="31"/>
      <c r="H26" s="338" t="s">
        <v>243</v>
      </c>
      <c r="I26" s="339"/>
      <c r="J26" s="332" t="s">
        <v>263</v>
      </c>
      <c r="K26" s="333"/>
      <c r="L26" s="333"/>
      <c r="M26" s="333"/>
      <c r="N26" s="333"/>
      <c r="O26" s="333"/>
      <c r="P26" s="334"/>
      <c r="Q26" s="31"/>
      <c r="R26" s="31"/>
      <c r="S26" s="31"/>
      <c r="T26" s="31"/>
      <c r="U26" s="31"/>
      <c r="V26" s="31"/>
      <c r="W26" s="32"/>
    </row>
    <row r="27" spans="1:23" ht="16.5" customHeight="1" x14ac:dyDescent="0.25">
      <c r="A27" s="30"/>
      <c r="B27" s="31"/>
      <c r="C27" s="31"/>
      <c r="D27" s="31"/>
      <c r="E27" s="31"/>
      <c r="F27" s="31"/>
      <c r="G27" s="31"/>
      <c r="H27" s="340" t="s">
        <v>244</v>
      </c>
      <c r="I27" s="341"/>
      <c r="J27" s="335">
        <v>50000</v>
      </c>
      <c r="K27" s="336"/>
      <c r="L27" s="336"/>
      <c r="M27" s="336"/>
      <c r="N27" s="336"/>
      <c r="O27" s="336"/>
      <c r="P27" s="337"/>
      <c r="Q27" s="31"/>
      <c r="R27" s="31"/>
      <c r="S27" s="31"/>
      <c r="T27" s="31"/>
      <c r="U27" s="31"/>
      <c r="V27" s="31"/>
      <c r="W27" s="32"/>
    </row>
    <row r="28" spans="1:23" ht="45.75" customHeight="1" thickBot="1" x14ac:dyDescent="0.3">
      <c r="A28" s="329" t="s">
        <v>139</v>
      </c>
      <c r="B28" s="330"/>
      <c r="C28" s="330"/>
      <c r="D28" s="330"/>
      <c r="E28" s="330"/>
      <c r="F28" s="330"/>
      <c r="G28" s="330"/>
      <c r="H28" s="330"/>
      <c r="I28" s="330"/>
      <c r="J28" s="330"/>
      <c r="K28" s="330"/>
      <c r="L28" s="330"/>
      <c r="M28" s="330"/>
      <c r="N28" s="330"/>
      <c r="O28" s="330"/>
      <c r="P28" s="330"/>
      <c r="Q28" s="330"/>
      <c r="R28" s="330"/>
      <c r="S28" s="330"/>
      <c r="T28" s="330"/>
      <c r="U28" s="330"/>
      <c r="V28" s="330"/>
      <c r="W28" s="331"/>
    </row>
    <row r="29" spans="1:23" ht="18.75" customHeight="1" x14ac:dyDescent="0.25">
      <c r="A29" s="287" t="s">
        <v>142</v>
      </c>
      <c r="B29" s="288"/>
      <c r="C29" s="288"/>
      <c r="D29" s="288"/>
      <c r="E29" s="288"/>
      <c r="F29" s="288"/>
      <c r="G29" s="288"/>
      <c r="H29" s="288"/>
      <c r="I29" s="288"/>
      <c r="J29" s="288"/>
      <c r="K29" s="288"/>
      <c r="L29" s="288"/>
      <c r="M29" s="288"/>
      <c r="N29" s="288"/>
      <c r="O29" s="288"/>
      <c r="P29" s="288"/>
      <c r="Q29" s="288"/>
      <c r="R29" s="288"/>
      <c r="S29" s="288"/>
      <c r="T29" s="288"/>
      <c r="U29" s="288"/>
      <c r="V29" s="288"/>
      <c r="W29" s="289"/>
    </row>
    <row r="30" spans="1:23" ht="45" customHeight="1" thickBot="1" x14ac:dyDescent="0.3">
      <c r="A30" s="295" t="s">
        <v>75</v>
      </c>
      <c r="B30" s="296"/>
      <c r="C30" s="296"/>
      <c r="D30" s="296"/>
      <c r="E30" s="296"/>
      <c r="F30" s="296"/>
      <c r="G30" s="296"/>
      <c r="H30" s="296"/>
      <c r="I30" s="296"/>
      <c r="J30" s="296"/>
      <c r="K30" s="296"/>
      <c r="L30" s="296"/>
      <c r="M30" s="296"/>
      <c r="N30" s="296"/>
      <c r="O30" s="296"/>
      <c r="P30" s="296"/>
      <c r="Q30" s="296"/>
      <c r="R30" s="296"/>
      <c r="S30" s="296"/>
      <c r="T30" s="296"/>
      <c r="U30" s="296"/>
      <c r="V30" s="296"/>
      <c r="W30" s="297"/>
    </row>
    <row r="31" spans="1:23" ht="18.75" customHeight="1" x14ac:dyDescent="0.25">
      <c r="A31" s="287" t="s">
        <v>140</v>
      </c>
      <c r="B31" s="288"/>
      <c r="C31" s="288"/>
      <c r="D31" s="288"/>
      <c r="E31" s="288"/>
      <c r="F31" s="288"/>
      <c r="G31" s="288"/>
      <c r="H31" s="288"/>
      <c r="I31" s="288"/>
      <c r="J31" s="288"/>
      <c r="K31" s="288"/>
      <c r="L31" s="288"/>
      <c r="M31" s="288"/>
      <c r="N31" s="288"/>
      <c r="O31" s="288"/>
      <c r="P31" s="288"/>
      <c r="Q31" s="288"/>
      <c r="R31" s="288"/>
      <c r="S31" s="288"/>
      <c r="T31" s="288"/>
      <c r="U31" s="288"/>
      <c r="V31" s="288"/>
      <c r="W31" s="289"/>
    </row>
    <row r="32" spans="1:23" ht="42" customHeight="1" x14ac:dyDescent="0.25">
      <c r="A32" s="298" t="s">
        <v>141</v>
      </c>
      <c r="B32" s="299"/>
      <c r="C32" s="299"/>
      <c r="D32" s="299"/>
      <c r="E32" s="299"/>
      <c r="F32" s="299"/>
      <c r="G32" s="299"/>
      <c r="H32" s="299"/>
      <c r="I32" s="299"/>
      <c r="J32" s="299"/>
      <c r="K32" s="299"/>
      <c r="L32" s="299"/>
      <c r="M32" s="299"/>
      <c r="N32" s="299"/>
      <c r="O32" s="299"/>
      <c r="P32" s="299"/>
      <c r="Q32" s="299"/>
      <c r="R32" s="299"/>
      <c r="S32" s="299"/>
      <c r="T32" s="299"/>
      <c r="U32" s="299"/>
      <c r="V32" s="299"/>
      <c r="W32" s="300"/>
    </row>
    <row r="33" spans="1:24" ht="18.75" customHeight="1" x14ac:dyDescent="0.25">
      <c r="A33" s="301" t="s">
        <v>76</v>
      </c>
      <c r="B33" s="302"/>
      <c r="C33" s="302"/>
      <c r="D33" s="302"/>
      <c r="E33" s="302"/>
      <c r="F33" s="302"/>
      <c r="G33" s="302"/>
      <c r="H33" s="302"/>
      <c r="I33" s="302"/>
      <c r="J33" s="302"/>
      <c r="K33" s="302"/>
      <c r="L33" s="302"/>
      <c r="M33" s="302"/>
      <c r="N33" s="302"/>
      <c r="O33" s="302"/>
      <c r="P33" s="302"/>
      <c r="Q33" s="302"/>
      <c r="R33" s="302"/>
      <c r="S33" s="302"/>
      <c r="T33" s="302"/>
      <c r="U33" s="302"/>
      <c r="V33" s="302"/>
      <c r="W33" s="303"/>
    </row>
    <row r="34" spans="1:24" ht="20.25" customHeight="1" x14ac:dyDescent="0.25">
      <c r="A34" s="301" t="s">
        <v>77</v>
      </c>
      <c r="B34" s="302"/>
      <c r="C34" s="302"/>
      <c r="D34" s="302"/>
      <c r="E34" s="302"/>
      <c r="F34" s="302"/>
      <c r="G34" s="302"/>
      <c r="H34" s="302"/>
      <c r="I34" s="302"/>
      <c r="J34" s="302"/>
      <c r="K34" s="302"/>
      <c r="L34" s="302"/>
      <c r="M34" s="302"/>
      <c r="N34" s="302"/>
      <c r="O34" s="302"/>
      <c r="P34" s="302"/>
      <c r="Q34" s="302"/>
      <c r="R34" s="302"/>
      <c r="S34" s="302"/>
      <c r="T34" s="302"/>
      <c r="U34" s="302"/>
      <c r="V34" s="302"/>
      <c r="W34" s="303"/>
    </row>
    <row r="35" spans="1:24" ht="18.75" customHeight="1" thickBot="1" x14ac:dyDescent="0.3">
      <c r="A35" s="304" t="s">
        <v>78</v>
      </c>
      <c r="B35" s="305"/>
      <c r="C35" s="305"/>
      <c r="D35" s="305"/>
      <c r="E35" s="305"/>
      <c r="F35" s="305"/>
      <c r="G35" s="305"/>
      <c r="H35" s="305"/>
      <c r="I35" s="305"/>
      <c r="J35" s="305"/>
      <c r="K35" s="305"/>
      <c r="L35" s="305"/>
      <c r="M35" s="305"/>
      <c r="N35" s="305"/>
      <c r="O35" s="305"/>
      <c r="P35" s="305"/>
      <c r="Q35" s="305"/>
      <c r="R35" s="305"/>
      <c r="S35" s="305"/>
      <c r="T35" s="305"/>
      <c r="U35" s="305"/>
      <c r="V35" s="305"/>
      <c r="W35" s="306"/>
    </row>
    <row r="36" spans="1:24" ht="21.75" customHeight="1" x14ac:dyDescent="0.25">
      <c r="A36" s="287" t="s">
        <v>103</v>
      </c>
      <c r="B36" s="288"/>
      <c r="C36" s="288"/>
      <c r="D36" s="288"/>
      <c r="E36" s="288"/>
      <c r="F36" s="288"/>
      <c r="G36" s="288"/>
      <c r="H36" s="288"/>
      <c r="I36" s="288"/>
      <c r="J36" s="288"/>
      <c r="K36" s="288"/>
      <c r="L36" s="288"/>
      <c r="M36" s="288"/>
      <c r="N36" s="288"/>
      <c r="O36" s="288"/>
      <c r="P36" s="288"/>
      <c r="Q36" s="288"/>
      <c r="R36" s="288"/>
      <c r="S36" s="288"/>
      <c r="T36" s="288"/>
      <c r="U36" s="288"/>
      <c r="V36" s="288"/>
      <c r="W36" s="289"/>
      <c r="X36" s="14"/>
    </row>
    <row r="37" spans="1:24" ht="94.5" customHeight="1" thickBot="1" x14ac:dyDescent="0.3">
      <c r="A37" s="295" t="s">
        <v>250</v>
      </c>
      <c r="B37" s="296"/>
      <c r="C37" s="296"/>
      <c r="D37" s="296"/>
      <c r="E37" s="296"/>
      <c r="F37" s="296"/>
      <c r="G37" s="296"/>
      <c r="H37" s="296"/>
      <c r="I37" s="296"/>
      <c r="J37" s="296"/>
      <c r="K37" s="296"/>
      <c r="L37" s="296"/>
      <c r="M37" s="296"/>
      <c r="N37" s="296"/>
      <c r="O37" s="296"/>
      <c r="P37" s="296"/>
      <c r="Q37" s="296"/>
      <c r="R37" s="296"/>
      <c r="S37" s="296"/>
      <c r="T37" s="296"/>
      <c r="U37" s="296"/>
      <c r="V37" s="296"/>
      <c r="W37" s="297"/>
    </row>
    <row r="38" spans="1:24" ht="20.25" customHeight="1" x14ac:dyDescent="0.25">
      <c r="A38" s="287" t="s">
        <v>251</v>
      </c>
      <c r="B38" s="288"/>
      <c r="C38" s="288"/>
      <c r="D38" s="288"/>
      <c r="E38" s="288"/>
      <c r="F38" s="288"/>
      <c r="G38" s="288"/>
      <c r="H38" s="288"/>
      <c r="I38" s="288"/>
      <c r="J38" s="288"/>
      <c r="K38" s="288"/>
      <c r="L38" s="288"/>
      <c r="M38" s="288"/>
      <c r="N38" s="288"/>
      <c r="O38" s="288"/>
      <c r="P38" s="288"/>
      <c r="Q38" s="288"/>
      <c r="R38" s="288"/>
      <c r="S38" s="288"/>
      <c r="T38" s="288"/>
      <c r="U38" s="288"/>
      <c r="V38" s="288"/>
      <c r="W38" s="289"/>
    </row>
    <row r="39" spans="1:24" ht="226.5" customHeight="1" thickBot="1" x14ac:dyDescent="0.3">
      <c r="A39" s="295" t="s">
        <v>258</v>
      </c>
      <c r="B39" s="296"/>
      <c r="C39" s="296"/>
      <c r="D39" s="296"/>
      <c r="E39" s="296"/>
      <c r="F39" s="296"/>
      <c r="G39" s="296"/>
      <c r="H39" s="296"/>
      <c r="I39" s="296"/>
      <c r="J39" s="296"/>
      <c r="K39" s="296"/>
      <c r="L39" s="296"/>
      <c r="M39" s="296"/>
      <c r="N39" s="296"/>
      <c r="O39" s="296"/>
      <c r="P39" s="296"/>
      <c r="Q39" s="296"/>
      <c r="R39" s="296"/>
      <c r="S39" s="296"/>
      <c r="T39" s="296"/>
      <c r="U39" s="296"/>
      <c r="V39" s="296"/>
      <c r="W39" s="297"/>
    </row>
    <row r="40" spans="1:24" ht="15" customHeight="1" x14ac:dyDescent="0.25">
      <c r="B40" s="12"/>
      <c r="C40" s="12"/>
      <c r="D40" s="12"/>
      <c r="E40" s="12"/>
      <c r="F40" s="12"/>
      <c r="G40" s="12"/>
      <c r="H40" s="12"/>
      <c r="I40" s="12"/>
      <c r="J40" s="12"/>
      <c r="K40" s="12"/>
      <c r="L40" s="12"/>
      <c r="M40" s="12"/>
      <c r="N40" s="12"/>
      <c r="O40" s="12"/>
      <c r="P40" s="12"/>
      <c r="Q40" s="12"/>
      <c r="R40" s="12"/>
      <c r="S40" s="12"/>
      <c r="T40" s="12"/>
      <c r="U40" s="12"/>
      <c r="V40" s="12"/>
      <c r="W40" s="13"/>
    </row>
    <row r="41" spans="1:24" ht="15" customHeight="1" x14ac:dyDescent="0.25">
      <c r="A41" s="11"/>
      <c r="I41" s="307" t="s">
        <v>37</v>
      </c>
      <c r="J41" s="307"/>
      <c r="K41" s="307"/>
      <c r="L41" s="307" t="s">
        <v>41</v>
      </c>
      <c r="M41" s="307"/>
      <c r="N41" s="307"/>
      <c r="O41" s="307"/>
      <c r="W41" s="13"/>
    </row>
    <row r="42" spans="1:24" ht="15" customHeight="1" x14ac:dyDescent="0.25">
      <c r="A42" s="14"/>
      <c r="I42" s="308" t="s">
        <v>219</v>
      </c>
      <c r="J42" s="308"/>
      <c r="K42" s="308"/>
      <c r="L42" s="293" t="s">
        <v>220</v>
      </c>
      <c r="M42" s="293"/>
      <c r="N42" s="293"/>
      <c r="O42" s="293"/>
      <c r="W42" s="13"/>
    </row>
    <row r="43" spans="1:24" ht="15" customHeight="1" x14ac:dyDescent="0.25">
      <c r="A43" s="14"/>
      <c r="I43" s="308"/>
      <c r="J43" s="308"/>
      <c r="K43" s="308"/>
      <c r="L43" s="293" t="s">
        <v>221</v>
      </c>
      <c r="M43" s="293"/>
      <c r="N43" s="293"/>
      <c r="O43" s="293"/>
      <c r="W43" s="13"/>
    </row>
    <row r="44" spans="1:24" ht="15" customHeight="1" x14ac:dyDescent="0.25">
      <c r="A44" s="14"/>
      <c r="I44" s="308" t="s">
        <v>222</v>
      </c>
      <c r="J44" s="308"/>
      <c r="K44" s="308"/>
      <c r="L44" s="294" t="s">
        <v>223</v>
      </c>
      <c r="M44" s="294"/>
      <c r="N44" s="294"/>
      <c r="O44" s="294"/>
      <c r="W44" s="13"/>
    </row>
    <row r="45" spans="1:24" x14ac:dyDescent="0.25">
      <c r="A45" s="14"/>
      <c r="I45" s="308"/>
      <c r="J45" s="308"/>
      <c r="K45" s="308"/>
      <c r="L45" s="294" t="s">
        <v>224</v>
      </c>
      <c r="M45" s="294"/>
      <c r="N45" s="294"/>
      <c r="O45" s="294"/>
      <c r="W45" s="13"/>
    </row>
    <row r="46" spans="1:24" ht="15" customHeight="1" x14ac:dyDescent="0.25">
      <c r="A46" s="14"/>
      <c r="I46" s="308"/>
      <c r="J46" s="308"/>
      <c r="K46" s="308"/>
      <c r="L46" s="294" t="s">
        <v>225</v>
      </c>
      <c r="M46" s="294"/>
      <c r="N46" s="294"/>
      <c r="O46" s="294"/>
      <c r="W46" s="13"/>
    </row>
    <row r="47" spans="1:24" ht="15" customHeight="1" x14ac:dyDescent="0.25">
      <c r="A47" s="14"/>
      <c r="I47" s="308"/>
      <c r="J47" s="308"/>
      <c r="K47" s="308"/>
      <c r="L47" s="294" t="s">
        <v>226</v>
      </c>
      <c r="M47" s="294"/>
      <c r="N47" s="294"/>
      <c r="O47" s="294"/>
      <c r="W47" s="13"/>
    </row>
    <row r="48" spans="1:24" ht="15" customHeight="1" x14ac:dyDescent="0.25">
      <c r="A48" s="14"/>
      <c r="I48" s="308"/>
      <c r="J48" s="308"/>
      <c r="K48" s="308"/>
      <c r="L48" s="294" t="s">
        <v>227</v>
      </c>
      <c r="M48" s="294"/>
      <c r="N48" s="294"/>
      <c r="O48" s="294"/>
      <c r="W48" s="13"/>
    </row>
    <row r="49" spans="1:23" ht="15" customHeight="1" x14ac:dyDescent="0.25">
      <c r="A49" s="14"/>
      <c r="I49" s="308" t="s">
        <v>228</v>
      </c>
      <c r="J49" s="308"/>
      <c r="K49" s="308"/>
      <c r="L49" s="294" t="s">
        <v>229</v>
      </c>
      <c r="M49" s="294"/>
      <c r="N49" s="294"/>
      <c r="O49" s="294"/>
      <c r="W49" s="13"/>
    </row>
    <row r="50" spans="1:23" ht="15" customHeight="1" x14ac:dyDescent="0.25">
      <c r="A50" s="14"/>
      <c r="I50" s="308"/>
      <c r="J50" s="308"/>
      <c r="K50" s="308"/>
      <c r="L50" s="294" t="s">
        <v>230</v>
      </c>
      <c r="M50" s="294"/>
      <c r="N50" s="294"/>
      <c r="O50" s="294"/>
      <c r="W50" s="13"/>
    </row>
    <row r="51" spans="1:23" ht="15" customHeight="1" x14ac:dyDescent="0.25">
      <c r="A51" s="14"/>
      <c r="I51" s="308"/>
      <c r="J51" s="308"/>
      <c r="K51" s="308"/>
      <c r="L51" s="309" t="s">
        <v>231</v>
      </c>
      <c r="M51" s="309"/>
      <c r="N51" s="309"/>
      <c r="O51" s="309"/>
      <c r="W51" s="13"/>
    </row>
    <row r="52" spans="1:23" ht="15" customHeight="1" x14ac:dyDescent="0.25">
      <c r="A52" s="14"/>
      <c r="I52" s="308" t="s">
        <v>232</v>
      </c>
      <c r="J52" s="308"/>
      <c r="K52" s="308"/>
      <c r="L52" s="293" t="s">
        <v>233</v>
      </c>
      <c r="M52" s="293"/>
      <c r="N52" s="293"/>
      <c r="O52" s="293"/>
      <c r="W52" s="13"/>
    </row>
    <row r="53" spans="1:23" ht="15" customHeight="1" x14ac:dyDescent="0.25">
      <c r="A53" s="14"/>
      <c r="I53" s="308"/>
      <c r="J53" s="308"/>
      <c r="K53" s="308"/>
      <c r="L53" s="293" t="s">
        <v>234</v>
      </c>
      <c r="M53" s="293"/>
      <c r="N53" s="293"/>
      <c r="O53" s="293"/>
      <c r="W53" s="13"/>
    </row>
    <row r="54" spans="1:23" ht="15" customHeight="1" x14ac:dyDescent="0.25">
      <c r="A54" s="14"/>
      <c r="I54" s="308"/>
      <c r="J54" s="308"/>
      <c r="K54" s="308"/>
      <c r="L54" s="293" t="s">
        <v>235</v>
      </c>
      <c r="M54" s="293"/>
      <c r="N54" s="293"/>
      <c r="O54" s="293"/>
      <c r="W54" s="13"/>
    </row>
    <row r="55" spans="1:23" x14ac:dyDescent="0.25">
      <c r="A55" s="14"/>
      <c r="I55" s="308"/>
      <c r="J55" s="308"/>
      <c r="K55" s="308"/>
      <c r="L55" s="293" t="s">
        <v>236</v>
      </c>
      <c r="M55" s="293"/>
      <c r="N55" s="293"/>
      <c r="O55" s="293"/>
      <c r="W55" s="13"/>
    </row>
  </sheetData>
  <sheetProtection algorithmName="SHA-512" hashValue="qqY5vGmpTzsU5YIaoL5ZGjMgmu2fPg6jtjoTC9/ScfT8UZS8TNm0OMRd9q7IVKbQ4eryNN+SFkysiXnUzYHBsg==" saltValue="UDPLR6q7ipvACliwtOpA5A==" spinCount="100000" sheet="1" objects="1" scenarios="1"/>
  <mergeCells count="50">
    <mergeCell ref="J25:P25"/>
    <mergeCell ref="A28:W28"/>
    <mergeCell ref="A30:W30"/>
    <mergeCell ref="J26:P26"/>
    <mergeCell ref="J27:P27"/>
    <mergeCell ref="H26:I26"/>
    <mergeCell ref="H27:I27"/>
    <mergeCell ref="L54:O54"/>
    <mergeCell ref="I52:K55"/>
    <mergeCell ref="L51:O51"/>
    <mergeCell ref="A9:W9"/>
    <mergeCell ref="A12:W12"/>
    <mergeCell ref="A19:W19"/>
    <mergeCell ref="A13:W13"/>
    <mergeCell ref="A16:W16"/>
    <mergeCell ref="J10:O10"/>
    <mergeCell ref="A39:W39"/>
    <mergeCell ref="A23:W23"/>
    <mergeCell ref="A22:W22"/>
    <mergeCell ref="A29:W29"/>
    <mergeCell ref="J24:P24"/>
    <mergeCell ref="H24:I24"/>
    <mergeCell ref="H25:I25"/>
    <mergeCell ref="L52:O52"/>
    <mergeCell ref="L53:O53"/>
    <mergeCell ref="I42:K43"/>
    <mergeCell ref="I44:K48"/>
    <mergeCell ref="I49:K51"/>
    <mergeCell ref="I41:K41"/>
    <mergeCell ref="L46:O46"/>
    <mergeCell ref="L50:O50"/>
    <mergeCell ref="L49:O49"/>
    <mergeCell ref="L48:O48"/>
    <mergeCell ref="L47:O47"/>
    <mergeCell ref="A20:W20"/>
    <mergeCell ref="A21:W21"/>
    <mergeCell ref="L55:O55"/>
    <mergeCell ref="L43:O43"/>
    <mergeCell ref="L44:O44"/>
    <mergeCell ref="L45:O45"/>
    <mergeCell ref="L42:O42"/>
    <mergeCell ref="A36:W36"/>
    <mergeCell ref="A37:W37"/>
    <mergeCell ref="A31:W31"/>
    <mergeCell ref="A32:W32"/>
    <mergeCell ref="A33:W33"/>
    <mergeCell ref="A34:W34"/>
    <mergeCell ref="A35:W35"/>
    <mergeCell ref="A38:W38"/>
    <mergeCell ref="L41:O41"/>
  </mergeCells>
  <hyperlinks>
    <hyperlink ref="M14:T14" r:id="rId1" display=": https://daaf.mayotte.agriculture.gouv.fr/guide-du-beneficiaire-et-notice-transversale-a618.html"/>
    <hyperlink ref="M14" r:id="rId2"/>
    <hyperlink ref="A35:W35" r:id="rId3" display="Frais de déplacement : Voir l'arrêté du 27 mars 2023"/>
    <hyperlink ref="A34:W34" r:id="rId4" display="Frais de d'hébergement : Voir l'arrêté du 20 septembre 2023"/>
  </hyperlinks>
  <pageMargins left="0.7" right="0.7" top="0.75" bottom="0.75" header="0.3" footer="0.3"/>
  <pageSetup paperSize="9" scale="49" orientation="landscape"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tabColor theme="8" tint="0.79998168889431442"/>
    <pageSetUpPr fitToPage="1"/>
  </sheetPr>
  <dimension ref="A1:Y507"/>
  <sheetViews>
    <sheetView topLeftCell="J1" zoomScale="80" zoomScaleNormal="80" workbookViewId="0">
      <pane ySplit="6" topLeftCell="A7" activePane="bottomLeft" state="frozen"/>
      <selection activeCell="I86" sqref="I86"/>
      <selection pane="bottomLeft" activeCell="Y7" sqref="Y7"/>
    </sheetView>
  </sheetViews>
  <sheetFormatPr baseColWidth="10" defaultColWidth="11.42578125" defaultRowHeight="15" x14ac:dyDescent="0.25"/>
  <cols>
    <col min="1" max="1" width="10.7109375" style="88" customWidth="1"/>
    <col min="2" max="2" width="50.7109375" style="88" customWidth="1"/>
    <col min="3" max="3" width="35" style="88" bestFit="1" customWidth="1"/>
    <col min="4" max="5" width="15.7109375" style="88" customWidth="1"/>
    <col min="6" max="6" width="52.85546875" style="88" bestFit="1" customWidth="1"/>
    <col min="7" max="7" width="52.85546875" style="88" customWidth="1"/>
    <col min="8" max="8" width="51.140625" style="88" customWidth="1"/>
    <col min="9" max="9" width="31.5703125" style="88" customWidth="1"/>
    <col min="10" max="10" width="15.28515625" style="88" bestFit="1" customWidth="1"/>
    <col min="11" max="11" width="12.7109375" style="88" bestFit="1" customWidth="1"/>
    <col min="12" max="12" width="13.7109375" style="88" hidden="1" customWidth="1"/>
    <col min="13" max="15" width="15.7109375" style="88" hidden="1" customWidth="1"/>
    <col min="16" max="16" width="15.7109375" style="88" customWidth="1"/>
    <col min="17" max="17" width="8.7109375" style="88" bestFit="1" customWidth="1"/>
    <col min="18" max="18" width="13.7109375" style="88" bestFit="1" customWidth="1"/>
    <col min="19" max="19" width="12.85546875" style="88" customWidth="1"/>
    <col min="20" max="20" width="17.7109375" style="88" customWidth="1"/>
    <col min="21" max="21" width="72.28515625" style="88" bestFit="1" customWidth="1"/>
    <col min="22" max="22" width="43.85546875" style="88" bestFit="1" customWidth="1"/>
    <col min="23" max="23" width="75.7109375" style="88" customWidth="1"/>
    <col min="24" max="24" width="10.7109375" style="88" customWidth="1"/>
    <col min="25" max="25" width="11.42578125" style="10"/>
    <col min="26" max="16384" width="11.42578125" style="88"/>
  </cols>
  <sheetData>
    <row r="1" spans="1:25" ht="29.25" thickBot="1" x14ac:dyDescent="0.3">
      <c r="A1" s="414" t="s">
        <v>153</v>
      </c>
      <c r="B1" s="415"/>
      <c r="C1" s="415"/>
      <c r="D1" s="415"/>
      <c r="E1" s="415"/>
      <c r="F1" s="415"/>
      <c r="G1" s="415"/>
      <c r="H1" s="415"/>
      <c r="I1" s="415"/>
      <c r="J1" s="415"/>
      <c r="K1" s="415"/>
      <c r="L1" s="415"/>
      <c r="M1" s="415"/>
      <c r="N1" s="415"/>
      <c r="O1" s="415"/>
      <c r="P1" s="415"/>
      <c r="Q1" s="415"/>
      <c r="R1" s="415"/>
      <c r="S1" s="415"/>
      <c r="T1" s="415"/>
      <c r="U1" s="415"/>
      <c r="V1" s="415"/>
      <c r="W1" s="415"/>
      <c r="X1" s="416"/>
    </row>
    <row r="2" spans="1:25" ht="45" customHeight="1" thickBot="1" x14ac:dyDescent="0.3">
      <c r="A2" s="403" t="s">
        <v>145</v>
      </c>
      <c r="B2" s="404"/>
      <c r="C2" s="404"/>
      <c r="D2" s="404"/>
      <c r="E2" s="404"/>
      <c r="F2" s="404"/>
      <c r="G2" s="404"/>
      <c r="H2" s="404"/>
      <c r="I2" s="404"/>
      <c r="J2" s="404"/>
      <c r="K2" s="417"/>
      <c r="L2" s="404"/>
      <c r="M2" s="404"/>
      <c r="N2" s="404"/>
      <c r="O2" s="404"/>
      <c r="P2" s="404"/>
      <c r="Q2" s="404"/>
      <c r="R2" s="404"/>
      <c r="S2" s="404"/>
      <c r="T2" s="404"/>
      <c r="U2" s="404"/>
      <c r="V2" s="404"/>
      <c r="W2" s="404"/>
      <c r="X2" s="405"/>
    </row>
    <row r="3" spans="1:25" ht="30" customHeight="1" x14ac:dyDescent="0.25">
      <c r="A3" s="406" t="s">
        <v>0</v>
      </c>
      <c r="B3" s="86" t="s">
        <v>63</v>
      </c>
      <c r="C3" s="86" t="s">
        <v>110</v>
      </c>
      <c r="D3" s="86" t="s">
        <v>104</v>
      </c>
      <c r="E3" s="86" t="s">
        <v>105</v>
      </c>
      <c r="F3" s="86" t="s">
        <v>106</v>
      </c>
      <c r="G3" s="86" t="s">
        <v>43</v>
      </c>
      <c r="H3" s="86" t="s">
        <v>39</v>
      </c>
      <c r="I3" s="86" t="s">
        <v>107</v>
      </c>
      <c r="J3" s="180" t="s">
        <v>293</v>
      </c>
      <c r="K3" s="260" t="s">
        <v>294</v>
      </c>
      <c r="L3" s="156" t="s">
        <v>148</v>
      </c>
      <c r="M3" s="418" t="s">
        <v>132</v>
      </c>
      <c r="N3" s="419"/>
      <c r="O3" s="420"/>
      <c r="P3" s="86" t="s">
        <v>67</v>
      </c>
      <c r="Q3" s="255" t="s">
        <v>312</v>
      </c>
      <c r="R3" s="255" t="s">
        <v>313</v>
      </c>
      <c r="S3" s="255" t="s">
        <v>314</v>
      </c>
      <c r="T3" s="87" t="s">
        <v>46</v>
      </c>
      <c r="U3" s="87" t="s">
        <v>5</v>
      </c>
      <c r="V3" s="87" t="s">
        <v>23</v>
      </c>
      <c r="W3" s="87" t="s">
        <v>315</v>
      </c>
      <c r="X3" s="92" t="s">
        <v>52</v>
      </c>
    </row>
    <row r="4" spans="1:25" ht="38.25" customHeight="1" x14ac:dyDescent="0.25">
      <c r="A4" s="407"/>
      <c r="B4" s="93" t="s">
        <v>108</v>
      </c>
      <c r="C4" s="93" t="s">
        <v>109</v>
      </c>
      <c r="D4" s="408" t="s">
        <v>111</v>
      </c>
      <c r="E4" s="410"/>
      <c r="F4" s="93" t="s">
        <v>112</v>
      </c>
      <c r="G4" s="259" t="s">
        <v>297</v>
      </c>
      <c r="H4" s="93" t="s">
        <v>68</v>
      </c>
      <c r="I4" s="93" t="s">
        <v>208</v>
      </c>
      <c r="J4" s="157"/>
      <c r="K4" s="157"/>
      <c r="L4" s="157"/>
      <c r="M4" s="408" t="s">
        <v>133</v>
      </c>
      <c r="N4" s="409"/>
      <c r="O4" s="410"/>
      <c r="P4" s="93" t="s">
        <v>113</v>
      </c>
      <c r="Q4" s="93"/>
      <c r="R4" s="93"/>
      <c r="S4" s="93"/>
      <c r="T4" s="79"/>
      <c r="U4" s="258" t="str">
        <f>IF(Y6&gt;0,"Une ou plusieurs lignes ne sont pas instruites","")</f>
        <v/>
      </c>
      <c r="V4" s="95"/>
      <c r="W4" s="79"/>
      <c r="X4" s="97"/>
    </row>
    <row r="5" spans="1:25" ht="20.100000000000001" customHeight="1" thickBot="1" x14ac:dyDescent="0.3">
      <c r="A5" s="99" t="s">
        <v>36</v>
      </c>
      <c r="B5" s="100" t="s">
        <v>134</v>
      </c>
      <c r="C5" s="100" t="s">
        <v>92</v>
      </c>
      <c r="D5" s="100" t="s">
        <v>85</v>
      </c>
      <c r="E5" s="100">
        <v>24</v>
      </c>
      <c r="F5" s="100"/>
      <c r="G5" s="100" t="s">
        <v>117</v>
      </c>
      <c r="H5" s="100" t="s">
        <v>60</v>
      </c>
      <c r="I5" s="100">
        <v>1</v>
      </c>
      <c r="J5" s="100"/>
      <c r="K5" s="100"/>
      <c r="L5" s="100" t="s">
        <v>149</v>
      </c>
      <c r="M5" s="158"/>
      <c r="N5" s="158"/>
      <c r="O5" s="158"/>
      <c r="P5" s="46">
        <v>11.23</v>
      </c>
      <c r="Q5" s="46"/>
      <c r="R5" s="46"/>
      <c r="S5" s="46"/>
      <c r="T5" s="47">
        <v>11.23</v>
      </c>
      <c r="U5" s="159" t="s">
        <v>17</v>
      </c>
      <c r="V5" s="47" t="s">
        <v>54</v>
      </c>
      <c r="W5" s="101"/>
      <c r="X5" s="102" t="s">
        <v>53</v>
      </c>
      <c r="Y5" s="10" t="s">
        <v>317</v>
      </c>
    </row>
    <row r="6" spans="1:25" ht="20.100000000000001" customHeight="1" thickBot="1" x14ac:dyDescent="0.35">
      <c r="A6" s="103"/>
      <c r="B6" s="502"/>
      <c r="C6" s="502"/>
      <c r="D6" s="502"/>
      <c r="E6" s="502"/>
      <c r="F6" s="502"/>
      <c r="G6" s="502"/>
      <c r="H6" s="502"/>
      <c r="I6" s="502"/>
      <c r="J6" s="502"/>
      <c r="K6" s="502"/>
      <c r="L6" s="502"/>
      <c r="M6" s="502"/>
      <c r="N6" s="502"/>
      <c r="O6" s="502"/>
      <c r="P6" s="502"/>
      <c r="Q6" s="104"/>
      <c r="R6" s="104"/>
      <c r="S6" s="58" t="s">
        <v>2</v>
      </c>
      <c r="T6" s="59">
        <f>SUM(T7:T506)</f>
        <v>0</v>
      </c>
      <c r="U6" s="161"/>
      <c r="V6" s="162"/>
      <c r="W6" s="162"/>
      <c r="X6" s="107"/>
      <c r="Y6" s="10">
        <f>+SUM(Y7:Y506)</f>
        <v>0</v>
      </c>
    </row>
    <row r="7" spans="1:25" ht="20.100000000000001" customHeight="1" x14ac:dyDescent="0.25">
      <c r="A7" s="108">
        <v>1</v>
      </c>
      <c r="B7" s="503" t="str">
        <f>IF('Dépenses forfaitaire'!B7="","",'Dépenses forfaitaire'!B7)</f>
        <v/>
      </c>
      <c r="C7" s="503" t="str">
        <f>IF('Dépenses forfaitaire'!C7="","",'Dépenses forfaitaire'!C7)</f>
        <v/>
      </c>
      <c r="D7" s="503" t="str">
        <f>IF('Dépenses forfaitaire'!D7="","",'Dépenses forfaitaire'!D7)</f>
        <v/>
      </c>
      <c r="E7" s="503" t="str">
        <f>IF('Dépenses forfaitaire'!E7="","",'Dépenses forfaitaire'!E7)</f>
        <v/>
      </c>
      <c r="F7" s="503" t="str">
        <f>IF('Dépenses forfaitaire'!F7="","",'Dépenses forfaitaire'!F7)</f>
        <v/>
      </c>
      <c r="G7" s="503" t="str">
        <f>IF('Dépenses forfaitaire'!G7="","",'Dépenses forfaitaire'!G7)</f>
        <v/>
      </c>
      <c r="H7" s="503" t="str">
        <f>IF('Dépenses forfaitaire'!H7="","",'Dépenses forfaitaire'!H7)</f>
        <v/>
      </c>
      <c r="I7" s="503" t="str">
        <f>IF('Dépenses forfaitaire'!I7="","",'Dépenses forfaitaire'!I7)</f>
        <v/>
      </c>
      <c r="J7" s="504" t="str">
        <f>IF('Dépenses forfaitaire'!K7="","",'Dépenses forfaitaire'!K7)</f>
        <v/>
      </c>
      <c r="K7" s="504" t="str">
        <f>IF('Dépenses forfaitaire'!L7="","",'Dépenses forfaitaire'!L7)</f>
        <v/>
      </c>
      <c r="L7" s="503" t="str">
        <f>IF('Dépenses forfaitaire'!J7="","",'Dépenses forfaitaire'!J7)</f>
        <v/>
      </c>
      <c r="M7" s="505" t="str">
        <f>IF($H7="","",IF($C7=Listes!$B$35,IF('DP_Instruction Forfaitaires'!$E7&lt;=Listes!$B$56,('DP_Instruction Forfaitaires'!$E7*(VLOOKUP('DP_Instruction Forfaitaires'!$D7,Listes!$A$57:$E$63,2,FALSE))),IF('DP_Instruction Forfaitaires'!$E7&gt;Listes!$E$56,('DP_Instruction Forfaitaires'!$E7*(VLOOKUP('DP_Instruction Forfaitaires'!$D7,Listes!$A$57:$E$63,5,FALSE))),('DP_Instruction Forfaitaires'!$E7*(VLOOKUP('DP_Instruction Forfaitaires'!$D7,Listes!$A$57:$E$63,3,FALSE))+(VLOOKUP('DP_Instruction Forfaitaires'!$D7,Listes!$A$57:$E$63,4,FALSE)))))))</f>
        <v/>
      </c>
      <c r="N7" s="505" t="str">
        <f>IF($H7="","",IF($C7=Listes!$B$34,IF('DP_Instruction Forfaitaires'!$E7&lt;=Listes!$B$45,('DP_Instruction Forfaitaires'!$E7*(VLOOKUP('DP_Instruction Forfaitaires'!$D7,Listes!$A$46:$E$52,2,FALSE))),IF('DP_Instruction Forfaitaires'!$E7&gt;Listes!$D$45,('DP_Instruction Forfaitaires'!$E7*(VLOOKUP('DP_Instruction Forfaitaires'!$D7,Listes!$A$46:$E$52,5,FALSE))),('DP_Instruction Forfaitaires'!$E7*(VLOOKUP('DP_Instruction Forfaitaires'!$D7,Listes!$A$46:$E$52,3,FALSE))+(VLOOKUP('DP_Instruction Forfaitaires'!$D7,Listes!$A$46:$E$52,4,FALSE)))))))</f>
        <v/>
      </c>
      <c r="O7" s="506" t="str">
        <f>IF($H7="","",IF($C7=Listes!$B$37,Listes!$I$34,IF($C7=Listes!$B$38,(VLOOKUP('DP_Instruction Forfaitaires'!$F7,Listes!$E$34:$F$39,2,FALSE)),IF($C7=Listes!$B$36,IF('DP_Instruction Forfaitaires'!$E7&lt;=Listes!$A$67,'DP_Instruction Forfaitaires'!$E7*Listes!$A$68,IF('DP_Instruction Forfaitaires'!$E7&gt;Listes!$D$67,'DP_Instruction Forfaitaires'!$E7*Listes!$D$68,(('DP_Instruction Forfaitaires'!$E7*Listes!$B$68)+Listes!$C$68)))))))</f>
        <v/>
      </c>
      <c r="P7" s="507" t="str">
        <f>IF('Dépenses forfaitaire'!P7="","",'Dépenses forfaitaire'!P7)</f>
        <v/>
      </c>
      <c r="Q7" s="263"/>
      <c r="R7" s="262" t="str">
        <f>IF(Q7="","",IF(Q7="KO","",J7))</f>
        <v/>
      </c>
      <c r="S7" s="262" t="str">
        <f>IF(Q7="","",IF(Q7="KO","",K7))</f>
        <v/>
      </c>
      <c r="T7" s="37" t="str">
        <f t="shared" ref="T7:T71" si="0">IF($I7="","",($O7+$N7+$M7)*$I7)</f>
        <v/>
      </c>
      <c r="U7" s="117"/>
      <c r="V7" s="168"/>
      <c r="W7" s="501" t="str">
        <f>IF(AND(OR(Q7="KO",T7&lt;&gt;""),OR(R7="",S7="",T7="")),Listes!$A$74,IF(AND(T7="",Q7&lt;&gt;""),Listes!$A$75,IF(AND(P7&lt;T7,V7=""),Listes!$A$76,IF(AND(R7&gt;S7),Listes!$A$77,IF(AND(P7&lt;&gt;"",P7&gt;T7,U7=""),Listes!$A$78,IF(AND(X7="",OR(Q7&lt;&gt;"",R7&lt;&gt;"",S7&lt;&gt;"")),Listes!$A$79,""))))))</f>
        <v/>
      </c>
      <c r="X7" s="57"/>
      <c r="Y7" s="10">
        <f>IF(AND(B7&lt;&gt;"",X7&lt;&gt;"Oui"),1,0)</f>
        <v>0</v>
      </c>
    </row>
    <row r="8" spans="1:25" ht="20.100000000000001" customHeight="1" x14ac:dyDescent="0.25">
      <c r="A8" s="109">
        <v>2</v>
      </c>
      <c r="B8" s="505" t="str">
        <f>IF('Dépenses forfaitaire'!B8="","",'Dépenses forfaitaire'!B8)</f>
        <v/>
      </c>
      <c r="C8" s="505" t="str">
        <f>IF('Dépenses forfaitaire'!C8="","",'Dépenses forfaitaire'!C8)</f>
        <v/>
      </c>
      <c r="D8" s="505" t="str">
        <f>IF('Dépenses forfaitaire'!D8="","",'Dépenses forfaitaire'!D8)</f>
        <v/>
      </c>
      <c r="E8" s="505" t="str">
        <f>IF('Dépenses forfaitaire'!E8="","",'Dépenses forfaitaire'!E8)</f>
        <v/>
      </c>
      <c r="F8" s="505" t="str">
        <f>IF('Dépenses forfaitaire'!F8="","",'Dépenses forfaitaire'!F8)</f>
        <v/>
      </c>
      <c r="G8" s="503" t="str">
        <f>IF('Dépenses forfaitaire'!G8="","",'Dépenses forfaitaire'!G8)</f>
        <v/>
      </c>
      <c r="H8" s="505" t="str">
        <f>IF('Dépenses forfaitaire'!H8="","",'Dépenses forfaitaire'!H8)</f>
        <v/>
      </c>
      <c r="I8" s="505" t="str">
        <f>IF('Dépenses forfaitaire'!I8="","",'Dépenses forfaitaire'!I8)</f>
        <v/>
      </c>
      <c r="J8" s="504" t="str">
        <f>IF('Dépenses forfaitaire'!K8="","",'Dépenses forfaitaire'!K8)</f>
        <v/>
      </c>
      <c r="K8" s="504" t="str">
        <f>IF('Dépenses forfaitaire'!L8="","",'Dépenses forfaitaire'!L8)</f>
        <v/>
      </c>
      <c r="L8" s="503" t="str">
        <f>IF('Dépenses forfaitaire'!J8="","",'Dépenses forfaitaire'!J8)</f>
        <v/>
      </c>
      <c r="M8" s="505" t="str">
        <f>IF($H8="","",IF($C8=Listes!$B$35,IF('DP_Instruction Forfaitaires'!$E8&lt;=Listes!$B$56,('DP_Instruction Forfaitaires'!$E8*(VLOOKUP('DP_Instruction Forfaitaires'!$D8,Listes!$A$57:$E$63,2,FALSE))),IF('DP_Instruction Forfaitaires'!$E8&gt;Listes!$E$56,('DP_Instruction Forfaitaires'!$E8*(VLOOKUP('DP_Instruction Forfaitaires'!$D8,Listes!$A$57:$E$63,5,FALSE))),('DP_Instruction Forfaitaires'!$E8*(VLOOKUP('DP_Instruction Forfaitaires'!$D8,Listes!$A$57:$E$63,3,FALSE))+(VLOOKUP('DP_Instruction Forfaitaires'!$D8,Listes!$A$57:$E$63,4,FALSE)))))))</f>
        <v/>
      </c>
      <c r="N8" s="505" t="str">
        <f>IF($H8="","",IF($C8=Listes!$B$34,IF('DP_Instruction Forfaitaires'!$E8&lt;=Listes!$B$45,('DP_Instruction Forfaitaires'!$E8*(VLOOKUP('DP_Instruction Forfaitaires'!$D8,Listes!$A$46:$E$52,2,FALSE))),IF('DP_Instruction Forfaitaires'!$E8&gt;Listes!$D$45,('DP_Instruction Forfaitaires'!$E8*(VLOOKUP('DP_Instruction Forfaitaires'!$D8,Listes!$A$46:$E$52,5,FALSE))),('DP_Instruction Forfaitaires'!$E8*(VLOOKUP('DP_Instruction Forfaitaires'!$D8,Listes!$A$46:$E$52,3,FALSE))+(VLOOKUP('DP_Instruction Forfaitaires'!$D8,Listes!$A$46:$E$52,4,FALSE)))))))</f>
        <v/>
      </c>
      <c r="O8" s="506" t="str">
        <f>IF($H8="","",IF($C8=Listes!$B$37,Listes!$I$34,IF($C8=Listes!$B$38,(VLOOKUP('DP_Instruction Forfaitaires'!$F8,Listes!$E$34:$F$39,2,FALSE)),IF($C8=Listes!$B$36,IF('DP_Instruction Forfaitaires'!$E8&lt;=Listes!$A$67,'DP_Instruction Forfaitaires'!$E8*Listes!$A$68,IF('DP_Instruction Forfaitaires'!$E8&gt;Listes!$D$67,'DP_Instruction Forfaitaires'!$E8*Listes!$D$68,(('DP_Instruction Forfaitaires'!$E8*Listes!$B$68)+Listes!$C$68)))))))</f>
        <v/>
      </c>
      <c r="P8" s="507" t="str">
        <f>IF('Dépenses forfaitaire'!P8="","",'Dépenses forfaitaire'!P8)</f>
        <v/>
      </c>
      <c r="Q8" s="263"/>
      <c r="R8" s="262" t="str">
        <f t="shared" ref="R8:R71" si="1">IF(Q8="","",IF(Q8="KO","",J8))</f>
        <v/>
      </c>
      <c r="S8" s="262" t="str">
        <f t="shared" ref="S8:S71" si="2">IF(Q8="","",IF(Q8="KO","",K8))</f>
        <v/>
      </c>
      <c r="T8" s="37" t="str">
        <f t="shared" si="0"/>
        <v/>
      </c>
      <c r="U8" s="117"/>
      <c r="V8" s="168"/>
      <c r="W8" s="501" t="str">
        <f>IF(AND(OR(Q8="KO",T8&lt;&gt;""),OR(R8="",S8="",T8="")),Listes!$A$74,IF(AND(T8="",Q8&lt;&gt;""),Listes!$A$75,IF(AND(P8&lt;T8,V8=""),Listes!$A$76,IF(AND(R8&gt;S8),Listes!$A$77,IF(AND(P8&lt;&gt;"",P8&gt;T8,U8=""),Listes!$A$78,IF(AND(X8="",OR(Q8&lt;&gt;"",R8&lt;&gt;"",S8&lt;&gt;"")),Listes!$A$79,""))))))</f>
        <v/>
      </c>
      <c r="X8" s="38"/>
      <c r="Y8" s="10">
        <f t="shared" ref="Y8:Y71" si="3">IF(AND(B8&lt;&gt;"",X8&lt;&gt;"Oui"),1,0)</f>
        <v>0</v>
      </c>
    </row>
    <row r="9" spans="1:25" ht="20.100000000000001" customHeight="1" x14ac:dyDescent="0.25">
      <c r="A9" s="109">
        <v>3</v>
      </c>
      <c r="B9" s="505" t="str">
        <f>IF('Dépenses forfaitaire'!B9="","",'Dépenses forfaitaire'!B9)</f>
        <v/>
      </c>
      <c r="C9" s="505" t="str">
        <f>IF('Dépenses forfaitaire'!C9="","",'Dépenses forfaitaire'!C9)</f>
        <v/>
      </c>
      <c r="D9" s="505" t="str">
        <f>IF('Dépenses forfaitaire'!D9="","",'Dépenses forfaitaire'!D9)</f>
        <v/>
      </c>
      <c r="E9" s="505" t="str">
        <f>IF('Dépenses forfaitaire'!E9="","",'Dépenses forfaitaire'!E9)</f>
        <v/>
      </c>
      <c r="F9" s="505" t="str">
        <f>IF('Dépenses forfaitaire'!F9="","",'Dépenses forfaitaire'!F9)</f>
        <v/>
      </c>
      <c r="G9" s="503" t="str">
        <f>IF('Dépenses forfaitaire'!G9="","",'Dépenses forfaitaire'!G9)</f>
        <v/>
      </c>
      <c r="H9" s="505" t="str">
        <f>IF('Dépenses forfaitaire'!H9="","",'Dépenses forfaitaire'!H9)</f>
        <v/>
      </c>
      <c r="I9" s="505" t="str">
        <f>IF('Dépenses forfaitaire'!I9="","",'Dépenses forfaitaire'!I9)</f>
        <v/>
      </c>
      <c r="J9" s="504" t="str">
        <f>IF('Dépenses forfaitaire'!K9="","",'Dépenses forfaitaire'!K9)</f>
        <v/>
      </c>
      <c r="K9" s="504" t="str">
        <f>IF('Dépenses forfaitaire'!L9="","",'Dépenses forfaitaire'!L9)</f>
        <v/>
      </c>
      <c r="L9" s="503" t="str">
        <f>IF('Dépenses forfaitaire'!J9="","",'Dépenses forfaitaire'!J9)</f>
        <v/>
      </c>
      <c r="M9" s="505" t="str">
        <f>IF($H9="","",IF($C9=Listes!$B$35,IF('DP_Instruction Forfaitaires'!$E9&lt;=Listes!$B$56,('DP_Instruction Forfaitaires'!$E9*(VLOOKUP('DP_Instruction Forfaitaires'!$D9,Listes!$A$57:$E$63,2,FALSE))),IF('DP_Instruction Forfaitaires'!$E9&gt;Listes!$E$56,('DP_Instruction Forfaitaires'!$E9*(VLOOKUP('DP_Instruction Forfaitaires'!$D9,Listes!$A$57:$E$63,5,FALSE))),('DP_Instruction Forfaitaires'!$E9*(VLOOKUP('DP_Instruction Forfaitaires'!$D9,Listes!$A$57:$E$63,3,FALSE))+(VLOOKUP('DP_Instruction Forfaitaires'!$D9,Listes!$A$57:$E$63,4,FALSE)))))))</f>
        <v/>
      </c>
      <c r="N9" s="505" t="str">
        <f>IF($H9="","",IF($C9=Listes!$B$34,IF('DP_Instruction Forfaitaires'!$E9&lt;=Listes!$B$45,('DP_Instruction Forfaitaires'!$E9*(VLOOKUP('DP_Instruction Forfaitaires'!$D9,Listes!$A$46:$E$52,2,FALSE))),IF('DP_Instruction Forfaitaires'!$E9&gt;Listes!$D$45,('DP_Instruction Forfaitaires'!$E9*(VLOOKUP('DP_Instruction Forfaitaires'!$D9,Listes!$A$46:$E$52,5,FALSE))),('DP_Instruction Forfaitaires'!$E9*(VLOOKUP('DP_Instruction Forfaitaires'!$D9,Listes!$A$46:$E$52,3,FALSE))+(VLOOKUP('DP_Instruction Forfaitaires'!$D9,Listes!$A$46:$E$52,4,FALSE)))))))</f>
        <v/>
      </c>
      <c r="O9" s="506" t="str">
        <f>IF($H9="","",IF($C9=Listes!$B$37,Listes!$I$34,IF($C9=Listes!$B$38,(VLOOKUP('DP_Instruction Forfaitaires'!$F9,Listes!$E$34:$F$39,2,FALSE)),IF($C9=Listes!$B$36,IF('DP_Instruction Forfaitaires'!$E9&lt;=Listes!$A$67,'DP_Instruction Forfaitaires'!$E9*Listes!$A$68,IF('DP_Instruction Forfaitaires'!$E9&gt;Listes!$D$67,'DP_Instruction Forfaitaires'!$E9*Listes!$D$68,(('DP_Instruction Forfaitaires'!$E9*Listes!$B$68)+Listes!$C$68)))))))</f>
        <v/>
      </c>
      <c r="P9" s="507" t="str">
        <f>IF('Dépenses forfaitaire'!P9="","",'Dépenses forfaitaire'!P9)</f>
        <v/>
      </c>
      <c r="Q9" s="263"/>
      <c r="R9" s="262" t="str">
        <f t="shared" si="1"/>
        <v/>
      </c>
      <c r="S9" s="262" t="str">
        <f t="shared" si="2"/>
        <v/>
      </c>
      <c r="T9" s="37" t="str">
        <f t="shared" si="0"/>
        <v/>
      </c>
      <c r="U9" s="117"/>
      <c r="V9" s="168"/>
      <c r="W9" s="501" t="str">
        <f>IF(AND(OR(Q9="KO",T9&lt;&gt;""),OR(R9="",S9="",T9="")),Listes!$A$74,IF(AND(T9="",Q9&lt;&gt;""),Listes!$A$75,IF(AND(P9&lt;T9,V9=""),Listes!$A$76,IF(AND(R9&gt;S9),Listes!$A$77,IF(AND(P9&lt;&gt;"",P9&gt;T9,U9=""),Listes!$A$78,IF(AND(X9="",OR(Q9&lt;&gt;"",R9&lt;&gt;"",S9&lt;&gt;"")),Listes!$A$79,""))))))</f>
        <v/>
      </c>
      <c r="X9" s="38"/>
      <c r="Y9" s="10">
        <f t="shared" si="3"/>
        <v>0</v>
      </c>
    </row>
    <row r="10" spans="1:25" ht="20.100000000000001" customHeight="1" x14ac:dyDescent="0.25">
      <c r="A10" s="109">
        <v>4</v>
      </c>
      <c r="B10" s="505" t="str">
        <f>IF('Dépenses forfaitaire'!B10="","",'Dépenses forfaitaire'!B10)</f>
        <v/>
      </c>
      <c r="C10" s="505" t="str">
        <f>IF('Dépenses forfaitaire'!C10="","",'Dépenses forfaitaire'!C10)</f>
        <v/>
      </c>
      <c r="D10" s="505" t="str">
        <f>IF('Dépenses forfaitaire'!D10="","",'Dépenses forfaitaire'!D10)</f>
        <v/>
      </c>
      <c r="E10" s="505" t="str">
        <f>IF('Dépenses forfaitaire'!E10="","",'Dépenses forfaitaire'!E10)</f>
        <v/>
      </c>
      <c r="F10" s="505" t="str">
        <f>IF('Dépenses forfaitaire'!F10="","",'Dépenses forfaitaire'!F10)</f>
        <v/>
      </c>
      <c r="G10" s="503" t="str">
        <f>IF('Dépenses forfaitaire'!G10="","",'Dépenses forfaitaire'!G10)</f>
        <v/>
      </c>
      <c r="H10" s="505" t="str">
        <f>IF('Dépenses forfaitaire'!H10="","",'Dépenses forfaitaire'!H10)</f>
        <v/>
      </c>
      <c r="I10" s="505" t="str">
        <f>IF('Dépenses forfaitaire'!I10="","",'Dépenses forfaitaire'!I10)</f>
        <v/>
      </c>
      <c r="J10" s="504" t="str">
        <f>IF('Dépenses forfaitaire'!K10="","",'Dépenses forfaitaire'!K10)</f>
        <v/>
      </c>
      <c r="K10" s="504" t="str">
        <f>IF('Dépenses forfaitaire'!L10="","",'Dépenses forfaitaire'!L10)</f>
        <v/>
      </c>
      <c r="L10" s="503" t="str">
        <f>IF('Dépenses forfaitaire'!J10="","",'Dépenses forfaitaire'!J10)</f>
        <v/>
      </c>
      <c r="M10" s="505" t="str">
        <f>IF($H10="","",IF($C10=Listes!$B$35,IF('DP_Instruction Forfaitaires'!$E10&lt;=Listes!$B$56,('DP_Instruction Forfaitaires'!$E10*(VLOOKUP('DP_Instruction Forfaitaires'!$D10,Listes!$A$57:$E$63,2,FALSE))),IF('DP_Instruction Forfaitaires'!$E10&gt;Listes!$E$56,('DP_Instruction Forfaitaires'!$E10*(VLOOKUP('DP_Instruction Forfaitaires'!$D10,Listes!$A$57:$E$63,5,FALSE))),('DP_Instruction Forfaitaires'!$E10*(VLOOKUP('DP_Instruction Forfaitaires'!$D10,Listes!$A$57:$E$63,3,FALSE))+(VLOOKUP('DP_Instruction Forfaitaires'!$D10,Listes!$A$57:$E$63,4,FALSE)))))))</f>
        <v/>
      </c>
      <c r="N10" s="505" t="str">
        <f>IF($H10="","",IF($C10=Listes!$B$34,IF('DP_Instruction Forfaitaires'!$E10&lt;=Listes!$B$45,('DP_Instruction Forfaitaires'!$E10*(VLOOKUP('DP_Instruction Forfaitaires'!$D10,Listes!$A$46:$E$52,2,FALSE))),IF('DP_Instruction Forfaitaires'!$E10&gt;Listes!$D$45,('DP_Instruction Forfaitaires'!$E10*(VLOOKUP('DP_Instruction Forfaitaires'!$D10,Listes!$A$46:$E$52,5,FALSE))),('DP_Instruction Forfaitaires'!$E10*(VLOOKUP('DP_Instruction Forfaitaires'!$D10,Listes!$A$46:$E$52,3,FALSE))+(VLOOKUP('DP_Instruction Forfaitaires'!$D10,Listes!$A$46:$E$52,4,FALSE)))))))</f>
        <v/>
      </c>
      <c r="O10" s="506" t="str">
        <f>IF($H10="","",IF($C10=Listes!$B$37,Listes!$I$34,IF($C10=Listes!$B$38,(VLOOKUP('DP_Instruction Forfaitaires'!$F10,Listes!$E$34:$F$39,2,FALSE)),IF($C10=Listes!$B$36,IF('DP_Instruction Forfaitaires'!$E10&lt;=Listes!$A$67,'DP_Instruction Forfaitaires'!$E10*Listes!$A$68,IF('DP_Instruction Forfaitaires'!$E10&gt;Listes!$D$67,'DP_Instruction Forfaitaires'!$E10*Listes!$D$68,(('DP_Instruction Forfaitaires'!$E10*Listes!$B$68)+Listes!$C$68)))))))</f>
        <v/>
      </c>
      <c r="P10" s="507" t="str">
        <f>IF('Dépenses forfaitaire'!P10="","",'Dépenses forfaitaire'!P10)</f>
        <v/>
      </c>
      <c r="Q10" s="263"/>
      <c r="R10" s="262" t="str">
        <f t="shared" si="1"/>
        <v/>
      </c>
      <c r="S10" s="262" t="str">
        <f t="shared" si="2"/>
        <v/>
      </c>
      <c r="T10" s="37" t="str">
        <f t="shared" si="0"/>
        <v/>
      </c>
      <c r="U10" s="117"/>
      <c r="V10" s="168"/>
      <c r="W10" s="501" t="str">
        <f>IF(AND(OR(Q10="KO",T10&lt;&gt;""),OR(R10="",S10="",T10="")),Listes!$A$74,IF(AND(T10="",Q10&lt;&gt;""),Listes!$A$75,IF(AND(P10&lt;T10,V10=""),Listes!$A$76,IF(AND(R10&gt;S10),Listes!$A$77,IF(AND(P10&lt;&gt;"",P10&gt;T10,U10=""),Listes!$A$78,IF(AND(X10="",OR(Q10&lt;&gt;"",R10&lt;&gt;"",S10&lt;&gt;"")),Listes!$A$79,""))))))</f>
        <v/>
      </c>
      <c r="X10" s="38"/>
      <c r="Y10" s="10">
        <f t="shared" si="3"/>
        <v>0</v>
      </c>
    </row>
    <row r="11" spans="1:25" ht="20.100000000000001" customHeight="1" x14ac:dyDescent="0.25">
      <c r="A11" s="109">
        <v>5</v>
      </c>
      <c r="B11" s="505" t="str">
        <f>IF('Dépenses forfaitaire'!B11="","",'Dépenses forfaitaire'!B11)</f>
        <v/>
      </c>
      <c r="C11" s="505" t="str">
        <f>IF('Dépenses forfaitaire'!C11="","",'Dépenses forfaitaire'!C11)</f>
        <v/>
      </c>
      <c r="D11" s="505" t="str">
        <f>IF('Dépenses forfaitaire'!D11="","",'Dépenses forfaitaire'!D11)</f>
        <v/>
      </c>
      <c r="E11" s="505" t="str">
        <f>IF('Dépenses forfaitaire'!E11="","",'Dépenses forfaitaire'!E11)</f>
        <v/>
      </c>
      <c r="F11" s="505" t="str">
        <f>IF('Dépenses forfaitaire'!F11="","",'Dépenses forfaitaire'!F11)</f>
        <v/>
      </c>
      <c r="G11" s="503" t="str">
        <f>IF('Dépenses forfaitaire'!G11="","",'Dépenses forfaitaire'!G11)</f>
        <v/>
      </c>
      <c r="H11" s="505" t="str">
        <f>IF('Dépenses forfaitaire'!H11="","",'Dépenses forfaitaire'!H11)</f>
        <v/>
      </c>
      <c r="I11" s="505" t="str">
        <f>IF('Dépenses forfaitaire'!I11="","",'Dépenses forfaitaire'!I11)</f>
        <v/>
      </c>
      <c r="J11" s="504" t="str">
        <f>IF('Dépenses forfaitaire'!K11="","",'Dépenses forfaitaire'!K11)</f>
        <v/>
      </c>
      <c r="K11" s="504" t="str">
        <f>IF('Dépenses forfaitaire'!L11="","",'Dépenses forfaitaire'!L11)</f>
        <v/>
      </c>
      <c r="L11" s="503" t="str">
        <f>IF('Dépenses forfaitaire'!J11="","",'Dépenses forfaitaire'!J11)</f>
        <v/>
      </c>
      <c r="M11" s="505" t="str">
        <f>IF($H11="","",IF($C11=Listes!$B$35,IF('DP_Instruction Forfaitaires'!$E11&lt;=Listes!$B$56,('DP_Instruction Forfaitaires'!$E11*(VLOOKUP('DP_Instruction Forfaitaires'!$D11,Listes!$A$57:$E$63,2,FALSE))),IF('DP_Instruction Forfaitaires'!$E11&gt;Listes!$E$56,('DP_Instruction Forfaitaires'!$E11*(VLOOKUP('DP_Instruction Forfaitaires'!$D11,Listes!$A$57:$E$63,5,FALSE))),('DP_Instruction Forfaitaires'!$E11*(VLOOKUP('DP_Instruction Forfaitaires'!$D11,Listes!$A$57:$E$63,3,FALSE))+(VLOOKUP('DP_Instruction Forfaitaires'!$D11,Listes!$A$57:$E$63,4,FALSE)))))))</f>
        <v/>
      </c>
      <c r="N11" s="505" t="str">
        <f>IF($H11="","",IF($C11=Listes!$B$34,IF('DP_Instruction Forfaitaires'!$E11&lt;=Listes!$B$45,('DP_Instruction Forfaitaires'!$E11*(VLOOKUP('DP_Instruction Forfaitaires'!$D11,Listes!$A$46:$E$52,2,FALSE))),IF('DP_Instruction Forfaitaires'!$E11&gt;Listes!$D$45,('DP_Instruction Forfaitaires'!$E11*(VLOOKUP('DP_Instruction Forfaitaires'!$D11,Listes!$A$46:$E$52,5,FALSE))),('DP_Instruction Forfaitaires'!$E11*(VLOOKUP('DP_Instruction Forfaitaires'!$D11,Listes!$A$46:$E$52,3,FALSE))+(VLOOKUP('DP_Instruction Forfaitaires'!$D11,Listes!$A$46:$E$52,4,FALSE)))))))</f>
        <v/>
      </c>
      <c r="O11" s="506" t="str">
        <f>IF($H11="","",IF($C11=Listes!$B$37,Listes!$I$34,IF($C11=Listes!$B$38,(VLOOKUP('DP_Instruction Forfaitaires'!$F11,Listes!$E$34:$F$39,2,FALSE)),IF($C11=Listes!$B$36,IF('DP_Instruction Forfaitaires'!$E11&lt;=Listes!$A$67,'DP_Instruction Forfaitaires'!$E11*Listes!$A$68,IF('DP_Instruction Forfaitaires'!$E11&gt;Listes!$D$67,'DP_Instruction Forfaitaires'!$E11*Listes!$D$68,(('DP_Instruction Forfaitaires'!$E11*Listes!$B$68)+Listes!$C$68)))))))</f>
        <v/>
      </c>
      <c r="P11" s="507" t="str">
        <f>IF('Dépenses forfaitaire'!P11="","",'Dépenses forfaitaire'!P11)</f>
        <v/>
      </c>
      <c r="Q11" s="263"/>
      <c r="R11" s="262" t="str">
        <f t="shared" si="1"/>
        <v/>
      </c>
      <c r="S11" s="262" t="str">
        <f t="shared" si="2"/>
        <v/>
      </c>
      <c r="T11" s="37" t="str">
        <f t="shared" si="0"/>
        <v/>
      </c>
      <c r="U11" s="117"/>
      <c r="V11" s="168"/>
      <c r="W11" s="501" t="str">
        <f>IF(AND(OR(Q11="KO",T11&lt;&gt;""),OR(R11="",S11="",T11="")),Listes!$A$74,IF(AND(T11="",Q11&lt;&gt;""),Listes!$A$75,IF(AND(P11&lt;T11,V11=""),Listes!$A$76,IF(AND(R11&gt;S11),Listes!$A$77,IF(AND(P11&lt;&gt;"",P11&gt;T11,U11=""),Listes!$A$78,IF(AND(X11="",OR(Q11&lt;&gt;"",R11&lt;&gt;"",S11&lt;&gt;"")),Listes!$A$79,""))))))</f>
        <v/>
      </c>
      <c r="X11" s="38"/>
      <c r="Y11" s="10">
        <f t="shared" si="3"/>
        <v>0</v>
      </c>
    </row>
    <row r="12" spans="1:25" ht="20.100000000000001" customHeight="1" x14ac:dyDescent="0.25">
      <c r="A12" s="109">
        <v>6</v>
      </c>
      <c r="B12" s="505" t="str">
        <f>IF('Dépenses forfaitaire'!B12="","",'Dépenses forfaitaire'!B12)</f>
        <v/>
      </c>
      <c r="C12" s="505" t="str">
        <f>IF('Dépenses forfaitaire'!C12="","",'Dépenses forfaitaire'!C12)</f>
        <v/>
      </c>
      <c r="D12" s="505" t="str">
        <f>IF('Dépenses forfaitaire'!D12="","",'Dépenses forfaitaire'!D12)</f>
        <v/>
      </c>
      <c r="E12" s="505" t="str">
        <f>IF('Dépenses forfaitaire'!E12="","",'Dépenses forfaitaire'!E12)</f>
        <v/>
      </c>
      <c r="F12" s="505" t="str">
        <f>IF('Dépenses forfaitaire'!F12="","",'Dépenses forfaitaire'!F12)</f>
        <v/>
      </c>
      <c r="G12" s="503" t="str">
        <f>IF('Dépenses forfaitaire'!G12="","",'Dépenses forfaitaire'!G12)</f>
        <v/>
      </c>
      <c r="H12" s="505" t="str">
        <f>IF('Dépenses forfaitaire'!H12="","",'Dépenses forfaitaire'!H12)</f>
        <v/>
      </c>
      <c r="I12" s="505" t="str">
        <f>IF('Dépenses forfaitaire'!I12="","",'Dépenses forfaitaire'!I12)</f>
        <v/>
      </c>
      <c r="J12" s="504" t="str">
        <f>IF('Dépenses forfaitaire'!K12="","",'Dépenses forfaitaire'!K12)</f>
        <v/>
      </c>
      <c r="K12" s="504" t="str">
        <f>IF('Dépenses forfaitaire'!L12="","",'Dépenses forfaitaire'!L12)</f>
        <v/>
      </c>
      <c r="L12" s="503" t="str">
        <f>IF('Dépenses forfaitaire'!J12="","",'Dépenses forfaitaire'!J12)</f>
        <v/>
      </c>
      <c r="M12" s="505" t="str">
        <f>IF($H12="","",IF($C12=Listes!$B$35,IF('DP_Instruction Forfaitaires'!$E12&lt;=Listes!$B$56,('DP_Instruction Forfaitaires'!$E12*(VLOOKUP('DP_Instruction Forfaitaires'!$D12,Listes!$A$57:$E$63,2,FALSE))),IF('DP_Instruction Forfaitaires'!$E12&gt;Listes!$E$56,('DP_Instruction Forfaitaires'!$E12*(VLOOKUP('DP_Instruction Forfaitaires'!$D12,Listes!$A$57:$E$63,5,FALSE))),('DP_Instruction Forfaitaires'!$E12*(VLOOKUP('DP_Instruction Forfaitaires'!$D12,Listes!$A$57:$E$63,3,FALSE))+(VLOOKUP('DP_Instruction Forfaitaires'!$D12,Listes!$A$57:$E$63,4,FALSE)))))))</f>
        <v/>
      </c>
      <c r="N12" s="505" t="str">
        <f>IF($H12="","",IF($C12=Listes!$B$34,IF('DP_Instruction Forfaitaires'!$E12&lt;=Listes!$B$45,('DP_Instruction Forfaitaires'!$E12*(VLOOKUP('DP_Instruction Forfaitaires'!$D12,Listes!$A$46:$E$52,2,FALSE))),IF('DP_Instruction Forfaitaires'!$E12&gt;Listes!$D$45,('DP_Instruction Forfaitaires'!$E12*(VLOOKUP('DP_Instruction Forfaitaires'!$D12,Listes!$A$46:$E$52,5,FALSE))),('DP_Instruction Forfaitaires'!$E12*(VLOOKUP('DP_Instruction Forfaitaires'!$D12,Listes!$A$46:$E$52,3,FALSE))+(VLOOKUP('DP_Instruction Forfaitaires'!$D12,Listes!$A$46:$E$52,4,FALSE)))))))</f>
        <v/>
      </c>
      <c r="O12" s="506" t="str">
        <f>IF($H12="","",IF($C12=Listes!$B$37,Listes!$I$34,IF($C12=Listes!$B$38,(VLOOKUP('DP_Instruction Forfaitaires'!$F12,Listes!$E$34:$F$39,2,FALSE)),IF($C12=Listes!$B$36,IF('DP_Instruction Forfaitaires'!$E12&lt;=Listes!$A$67,'DP_Instruction Forfaitaires'!$E12*Listes!$A$68,IF('DP_Instruction Forfaitaires'!$E12&gt;Listes!$D$67,'DP_Instruction Forfaitaires'!$E12*Listes!$D$68,(('DP_Instruction Forfaitaires'!$E12*Listes!$B$68)+Listes!$C$68)))))))</f>
        <v/>
      </c>
      <c r="P12" s="507" t="str">
        <f>IF('Dépenses forfaitaire'!P12="","",'Dépenses forfaitaire'!P12)</f>
        <v/>
      </c>
      <c r="Q12" s="263"/>
      <c r="R12" s="262" t="str">
        <f t="shared" si="1"/>
        <v/>
      </c>
      <c r="S12" s="262" t="str">
        <f t="shared" si="2"/>
        <v/>
      </c>
      <c r="T12" s="37" t="str">
        <f t="shared" si="0"/>
        <v/>
      </c>
      <c r="U12" s="117"/>
      <c r="V12" s="168"/>
      <c r="W12" s="501" t="str">
        <f>IF(AND(OR(Q12="KO",T12&lt;&gt;""),OR(R12="",S12="",T12="")),Listes!$A$74,IF(AND(T12="",Q12&lt;&gt;""),Listes!$A$75,IF(AND(P12&lt;T12,V12=""),Listes!$A$76,IF(AND(R12&gt;S12),Listes!$A$77,IF(AND(P12&lt;&gt;"",P12&gt;T12,U12=""),Listes!$A$78,IF(AND(X12="",OR(Q12&lt;&gt;"",R12&lt;&gt;"",S12&lt;&gt;"")),Listes!$A$79,""))))))</f>
        <v/>
      </c>
      <c r="X12" s="38"/>
      <c r="Y12" s="10">
        <f t="shared" si="3"/>
        <v>0</v>
      </c>
    </row>
    <row r="13" spans="1:25" ht="20.100000000000001" customHeight="1" x14ac:dyDescent="0.25">
      <c r="A13" s="109">
        <v>7</v>
      </c>
      <c r="B13" s="505" t="str">
        <f>IF('Dépenses forfaitaire'!B13="","",'Dépenses forfaitaire'!B13)</f>
        <v/>
      </c>
      <c r="C13" s="505" t="str">
        <f>IF('Dépenses forfaitaire'!C13="","",'Dépenses forfaitaire'!C13)</f>
        <v/>
      </c>
      <c r="D13" s="505" t="str">
        <f>IF('Dépenses forfaitaire'!D13="","",'Dépenses forfaitaire'!D13)</f>
        <v/>
      </c>
      <c r="E13" s="505" t="str">
        <f>IF('Dépenses forfaitaire'!E13="","",'Dépenses forfaitaire'!E13)</f>
        <v/>
      </c>
      <c r="F13" s="505" t="str">
        <f>IF('Dépenses forfaitaire'!F13="","",'Dépenses forfaitaire'!F13)</f>
        <v/>
      </c>
      <c r="G13" s="503" t="str">
        <f>IF('Dépenses forfaitaire'!G13="","",'Dépenses forfaitaire'!G13)</f>
        <v/>
      </c>
      <c r="H13" s="505" t="str">
        <f>IF('Dépenses forfaitaire'!H13="","",'Dépenses forfaitaire'!H13)</f>
        <v/>
      </c>
      <c r="I13" s="505" t="str">
        <f>IF('Dépenses forfaitaire'!I13="","",'Dépenses forfaitaire'!I13)</f>
        <v/>
      </c>
      <c r="J13" s="504" t="str">
        <f>IF('Dépenses forfaitaire'!K13="","",'Dépenses forfaitaire'!K13)</f>
        <v/>
      </c>
      <c r="K13" s="504" t="str">
        <f>IF('Dépenses forfaitaire'!L13="","",'Dépenses forfaitaire'!L13)</f>
        <v/>
      </c>
      <c r="L13" s="503" t="str">
        <f>IF('Dépenses forfaitaire'!J13="","",'Dépenses forfaitaire'!J13)</f>
        <v/>
      </c>
      <c r="M13" s="505" t="str">
        <f>IF($H13="","",IF($C13=Listes!$B$35,IF('DP_Instruction Forfaitaires'!$E13&lt;=Listes!$B$56,('DP_Instruction Forfaitaires'!$E13*(VLOOKUP('DP_Instruction Forfaitaires'!$D13,Listes!$A$57:$E$63,2,FALSE))),IF('DP_Instruction Forfaitaires'!$E13&gt;Listes!$E$56,('DP_Instruction Forfaitaires'!$E13*(VLOOKUP('DP_Instruction Forfaitaires'!$D13,Listes!$A$57:$E$63,5,FALSE))),('DP_Instruction Forfaitaires'!$E13*(VLOOKUP('DP_Instruction Forfaitaires'!$D13,Listes!$A$57:$E$63,3,FALSE))+(VLOOKUP('DP_Instruction Forfaitaires'!$D13,Listes!$A$57:$E$63,4,FALSE)))))))</f>
        <v/>
      </c>
      <c r="N13" s="505" t="str">
        <f>IF($H13="","",IF($C13=Listes!$B$34,IF('DP_Instruction Forfaitaires'!$E13&lt;=Listes!$B$45,('DP_Instruction Forfaitaires'!$E13*(VLOOKUP('DP_Instruction Forfaitaires'!$D13,Listes!$A$46:$E$52,2,FALSE))),IF('DP_Instruction Forfaitaires'!$E13&gt;Listes!$D$45,('DP_Instruction Forfaitaires'!$E13*(VLOOKUP('DP_Instruction Forfaitaires'!$D13,Listes!$A$46:$E$52,5,FALSE))),('DP_Instruction Forfaitaires'!$E13*(VLOOKUP('DP_Instruction Forfaitaires'!$D13,Listes!$A$46:$E$52,3,FALSE))+(VLOOKUP('DP_Instruction Forfaitaires'!$D13,Listes!$A$46:$E$52,4,FALSE)))))))</f>
        <v/>
      </c>
      <c r="O13" s="506" t="str">
        <f>IF($H13="","",IF($C13=Listes!$B$37,Listes!$I$34,IF($C13=Listes!$B$38,(VLOOKUP('DP_Instruction Forfaitaires'!$F13,Listes!$E$34:$F$39,2,FALSE)),IF($C13=Listes!$B$36,IF('DP_Instruction Forfaitaires'!$E13&lt;=Listes!$A$67,'DP_Instruction Forfaitaires'!$E13*Listes!$A$68,IF('DP_Instruction Forfaitaires'!$E13&gt;Listes!$D$67,'DP_Instruction Forfaitaires'!$E13*Listes!$D$68,(('DP_Instruction Forfaitaires'!$E13*Listes!$B$68)+Listes!$C$68)))))))</f>
        <v/>
      </c>
      <c r="P13" s="507" t="str">
        <f>IF('Dépenses forfaitaire'!P13="","",'Dépenses forfaitaire'!P13)</f>
        <v/>
      </c>
      <c r="Q13" s="263"/>
      <c r="R13" s="262" t="str">
        <f t="shared" si="1"/>
        <v/>
      </c>
      <c r="S13" s="262" t="str">
        <f t="shared" si="2"/>
        <v/>
      </c>
      <c r="T13" s="37" t="str">
        <f t="shared" si="0"/>
        <v/>
      </c>
      <c r="U13" s="117"/>
      <c r="V13" s="168"/>
      <c r="W13" s="501" t="str">
        <f>IF(AND(OR(Q13="KO",T13&lt;&gt;""),OR(R13="",S13="",T13="")),Listes!$A$74,IF(AND(T13="",Q13&lt;&gt;""),Listes!$A$75,IF(AND(P13&lt;T13,V13=""),Listes!$A$76,IF(AND(R13&gt;S13),Listes!$A$77,IF(AND(P13&lt;&gt;"",P13&gt;T13,U13=""),Listes!$A$78,IF(AND(X13="",OR(Q13&lt;&gt;"",R13&lt;&gt;"",S13&lt;&gt;"")),Listes!$A$79,""))))))</f>
        <v/>
      </c>
      <c r="X13" s="38"/>
      <c r="Y13" s="10">
        <f t="shared" si="3"/>
        <v>0</v>
      </c>
    </row>
    <row r="14" spans="1:25" ht="20.100000000000001" customHeight="1" x14ac:dyDescent="0.25">
      <c r="A14" s="109">
        <v>8</v>
      </c>
      <c r="B14" s="505" t="str">
        <f>IF('Dépenses forfaitaire'!B14="","",'Dépenses forfaitaire'!B14)</f>
        <v/>
      </c>
      <c r="C14" s="505" t="str">
        <f>IF('Dépenses forfaitaire'!C14="","",'Dépenses forfaitaire'!C14)</f>
        <v/>
      </c>
      <c r="D14" s="505" t="str">
        <f>IF('Dépenses forfaitaire'!D14="","",'Dépenses forfaitaire'!D14)</f>
        <v/>
      </c>
      <c r="E14" s="505" t="str">
        <f>IF('Dépenses forfaitaire'!E14="","",'Dépenses forfaitaire'!E14)</f>
        <v/>
      </c>
      <c r="F14" s="505" t="str">
        <f>IF('Dépenses forfaitaire'!F14="","",'Dépenses forfaitaire'!F14)</f>
        <v/>
      </c>
      <c r="G14" s="503" t="str">
        <f>IF('Dépenses forfaitaire'!G14="","",'Dépenses forfaitaire'!G14)</f>
        <v/>
      </c>
      <c r="H14" s="505" t="str">
        <f>IF('Dépenses forfaitaire'!H14="","",'Dépenses forfaitaire'!H14)</f>
        <v/>
      </c>
      <c r="I14" s="505" t="str">
        <f>IF('Dépenses forfaitaire'!I14="","",'Dépenses forfaitaire'!I14)</f>
        <v/>
      </c>
      <c r="J14" s="504" t="str">
        <f>IF('Dépenses forfaitaire'!K14="","",'Dépenses forfaitaire'!K14)</f>
        <v/>
      </c>
      <c r="K14" s="504" t="str">
        <f>IF('Dépenses forfaitaire'!L14="","",'Dépenses forfaitaire'!L14)</f>
        <v/>
      </c>
      <c r="L14" s="503" t="str">
        <f>IF('Dépenses forfaitaire'!J14="","",'Dépenses forfaitaire'!J14)</f>
        <v/>
      </c>
      <c r="M14" s="505" t="str">
        <f>IF($H14="","",IF($C14=Listes!$B$35,IF('DP_Instruction Forfaitaires'!$E14&lt;=Listes!$B$56,('DP_Instruction Forfaitaires'!$E14*(VLOOKUP('DP_Instruction Forfaitaires'!$D14,Listes!$A$57:$E$63,2,FALSE))),IF('DP_Instruction Forfaitaires'!$E14&gt;Listes!$E$56,('DP_Instruction Forfaitaires'!$E14*(VLOOKUP('DP_Instruction Forfaitaires'!$D14,Listes!$A$57:$E$63,5,FALSE))),('DP_Instruction Forfaitaires'!$E14*(VLOOKUP('DP_Instruction Forfaitaires'!$D14,Listes!$A$57:$E$63,3,FALSE))+(VLOOKUP('DP_Instruction Forfaitaires'!$D14,Listes!$A$57:$E$63,4,FALSE)))))))</f>
        <v/>
      </c>
      <c r="N14" s="505" t="str">
        <f>IF($H14="","",IF($C14=Listes!$B$34,IF('DP_Instruction Forfaitaires'!$E14&lt;=Listes!$B$45,('DP_Instruction Forfaitaires'!$E14*(VLOOKUP('DP_Instruction Forfaitaires'!$D14,Listes!$A$46:$E$52,2,FALSE))),IF('DP_Instruction Forfaitaires'!$E14&gt;Listes!$D$45,('DP_Instruction Forfaitaires'!$E14*(VLOOKUP('DP_Instruction Forfaitaires'!$D14,Listes!$A$46:$E$52,5,FALSE))),('DP_Instruction Forfaitaires'!$E14*(VLOOKUP('DP_Instruction Forfaitaires'!$D14,Listes!$A$46:$E$52,3,FALSE))+(VLOOKUP('DP_Instruction Forfaitaires'!$D14,Listes!$A$46:$E$52,4,FALSE)))))))</f>
        <v/>
      </c>
      <c r="O14" s="506" t="str">
        <f>IF($H14="","",IF($C14=Listes!$B$37,Listes!$I$34,IF($C14=Listes!$B$38,(VLOOKUP('DP_Instruction Forfaitaires'!$F14,Listes!$E$34:$F$39,2,FALSE)),IF($C14=Listes!$B$36,IF('DP_Instruction Forfaitaires'!$E14&lt;=Listes!$A$67,'DP_Instruction Forfaitaires'!$E14*Listes!$A$68,IF('DP_Instruction Forfaitaires'!$E14&gt;Listes!$D$67,'DP_Instruction Forfaitaires'!$E14*Listes!$D$68,(('DP_Instruction Forfaitaires'!$E14*Listes!$B$68)+Listes!$C$68)))))))</f>
        <v/>
      </c>
      <c r="P14" s="507" t="str">
        <f>IF('Dépenses forfaitaire'!P14="","",'Dépenses forfaitaire'!P14)</f>
        <v/>
      </c>
      <c r="Q14" s="263"/>
      <c r="R14" s="262" t="str">
        <f t="shared" si="1"/>
        <v/>
      </c>
      <c r="S14" s="262" t="str">
        <f t="shared" si="2"/>
        <v/>
      </c>
      <c r="T14" s="37" t="str">
        <f t="shared" si="0"/>
        <v/>
      </c>
      <c r="U14" s="117"/>
      <c r="V14" s="168"/>
      <c r="W14" s="501" t="str">
        <f>IF(AND(OR(Q14="KO",T14&lt;&gt;""),OR(R14="",S14="",T14="")),Listes!$A$74,IF(AND(T14="",Q14&lt;&gt;""),Listes!$A$75,IF(AND(P14&lt;T14,V14=""),Listes!$A$76,IF(AND(R14&gt;S14),Listes!$A$77,IF(AND(P14&lt;&gt;"",P14&gt;T14,U14=""),Listes!$A$78,IF(AND(X14="",OR(Q14&lt;&gt;"",R14&lt;&gt;"",S14&lt;&gt;"")),Listes!$A$79,""))))))</f>
        <v/>
      </c>
      <c r="X14" s="38"/>
      <c r="Y14" s="10">
        <f t="shared" si="3"/>
        <v>0</v>
      </c>
    </row>
    <row r="15" spans="1:25" ht="20.100000000000001" customHeight="1" x14ac:dyDescent="0.25">
      <c r="A15" s="109">
        <v>9</v>
      </c>
      <c r="B15" s="505" t="str">
        <f>IF('Dépenses forfaitaire'!B15="","",'Dépenses forfaitaire'!B15)</f>
        <v/>
      </c>
      <c r="C15" s="505" t="str">
        <f>IF('Dépenses forfaitaire'!C15="","",'Dépenses forfaitaire'!C15)</f>
        <v/>
      </c>
      <c r="D15" s="505" t="str">
        <f>IF('Dépenses forfaitaire'!D15="","",'Dépenses forfaitaire'!D15)</f>
        <v/>
      </c>
      <c r="E15" s="505" t="str">
        <f>IF('Dépenses forfaitaire'!E15="","",'Dépenses forfaitaire'!E15)</f>
        <v/>
      </c>
      <c r="F15" s="505" t="str">
        <f>IF('Dépenses forfaitaire'!F15="","",'Dépenses forfaitaire'!F15)</f>
        <v/>
      </c>
      <c r="G15" s="503" t="str">
        <f>IF('Dépenses forfaitaire'!G15="","",'Dépenses forfaitaire'!G15)</f>
        <v/>
      </c>
      <c r="H15" s="505" t="str">
        <f>IF('Dépenses forfaitaire'!H15="","",'Dépenses forfaitaire'!H15)</f>
        <v/>
      </c>
      <c r="I15" s="505" t="str">
        <f>IF('Dépenses forfaitaire'!I15="","",'Dépenses forfaitaire'!I15)</f>
        <v/>
      </c>
      <c r="J15" s="504" t="str">
        <f>IF('Dépenses forfaitaire'!K15="","",'Dépenses forfaitaire'!K15)</f>
        <v/>
      </c>
      <c r="K15" s="504" t="str">
        <f>IF('Dépenses forfaitaire'!L15="","",'Dépenses forfaitaire'!L15)</f>
        <v/>
      </c>
      <c r="L15" s="503" t="str">
        <f>IF('Dépenses forfaitaire'!J15="","",'Dépenses forfaitaire'!J15)</f>
        <v/>
      </c>
      <c r="M15" s="505" t="str">
        <f>IF($H15="","",IF($C15=Listes!$B$35,IF('DP_Instruction Forfaitaires'!$E15&lt;=Listes!$B$56,('DP_Instruction Forfaitaires'!$E15*(VLOOKUP('DP_Instruction Forfaitaires'!$D15,Listes!$A$57:$E$63,2,FALSE))),IF('DP_Instruction Forfaitaires'!$E15&gt;Listes!$E$56,('DP_Instruction Forfaitaires'!$E15*(VLOOKUP('DP_Instruction Forfaitaires'!$D15,Listes!$A$57:$E$63,5,FALSE))),('DP_Instruction Forfaitaires'!$E15*(VLOOKUP('DP_Instruction Forfaitaires'!$D15,Listes!$A$57:$E$63,3,FALSE))+(VLOOKUP('DP_Instruction Forfaitaires'!$D15,Listes!$A$57:$E$63,4,FALSE)))))))</f>
        <v/>
      </c>
      <c r="N15" s="505" t="str">
        <f>IF($H15="","",IF($C15=Listes!$B$34,IF('DP_Instruction Forfaitaires'!$E15&lt;=Listes!$B$45,('DP_Instruction Forfaitaires'!$E15*(VLOOKUP('DP_Instruction Forfaitaires'!$D15,Listes!$A$46:$E$52,2,FALSE))),IF('DP_Instruction Forfaitaires'!$E15&gt;Listes!$D$45,('DP_Instruction Forfaitaires'!$E15*(VLOOKUP('DP_Instruction Forfaitaires'!$D15,Listes!$A$46:$E$52,5,FALSE))),('DP_Instruction Forfaitaires'!$E15*(VLOOKUP('DP_Instruction Forfaitaires'!$D15,Listes!$A$46:$E$52,3,FALSE))+(VLOOKUP('DP_Instruction Forfaitaires'!$D15,Listes!$A$46:$E$52,4,FALSE)))))))</f>
        <v/>
      </c>
      <c r="O15" s="506" t="str">
        <f>IF($H15="","",IF($C15=Listes!$B$37,Listes!$I$34,IF($C15=Listes!$B$38,(VLOOKUP('DP_Instruction Forfaitaires'!$F15,Listes!$E$34:$F$39,2,FALSE)),IF($C15=Listes!$B$36,IF('DP_Instruction Forfaitaires'!$E15&lt;=Listes!$A$67,'DP_Instruction Forfaitaires'!$E15*Listes!$A$68,IF('DP_Instruction Forfaitaires'!$E15&gt;Listes!$D$67,'DP_Instruction Forfaitaires'!$E15*Listes!$D$68,(('DP_Instruction Forfaitaires'!$E15*Listes!$B$68)+Listes!$C$68)))))))</f>
        <v/>
      </c>
      <c r="P15" s="507" t="str">
        <f>IF('Dépenses forfaitaire'!P15="","",'Dépenses forfaitaire'!P15)</f>
        <v/>
      </c>
      <c r="Q15" s="263"/>
      <c r="R15" s="262" t="str">
        <f t="shared" si="1"/>
        <v/>
      </c>
      <c r="S15" s="262" t="str">
        <f t="shared" si="2"/>
        <v/>
      </c>
      <c r="T15" s="37" t="str">
        <f t="shared" si="0"/>
        <v/>
      </c>
      <c r="U15" s="117"/>
      <c r="V15" s="168"/>
      <c r="W15" s="501" t="str">
        <f>IF(AND(OR(Q15="KO",T15&lt;&gt;""),OR(R15="",S15="",T15="")),Listes!$A$74,IF(AND(T15="",Q15&lt;&gt;""),Listes!$A$75,IF(AND(P15&lt;T15,V15=""),Listes!$A$76,IF(AND(R15&gt;S15),Listes!$A$77,IF(AND(P15&lt;&gt;"",P15&gt;T15,U15=""),Listes!$A$78,IF(AND(X15="",OR(Q15&lt;&gt;"",R15&lt;&gt;"",S15&lt;&gt;"")),Listes!$A$79,""))))))</f>
        <v/>
      </c>
      <c r="X15" s="38"/>
      <c r="Y15" s="10">
        <f t="shared" si="3"/>
        <v>0</v>
      </c>
    </row>
    <row r="16" spans="1:25" ht="20.100000000000001" customHeight="1" x14ac:dyDescent="0.25">
      <c r="A16" s="109">
        <v>10</v>
      </c>
      <c r="B16" s="505" t="str">
        <f>IF('Dépenses forfaitaire'!B16="","",'Dépenses forfaitaire'!B16)</f>
        <v/>
      </c>
      <c r="C16" s="505" t="str">
        <f>IF('Dépenses forfaitaire'!C16="","",'Dépenses forfaitaire'!C16)</f>
        <v/>
      </c>
      <c r="D16" s="505" t="str">
        <f>IF('Dépenses forfaitaire'!D16="","",'Dépenses forfaitaire'!D16)</f>
        <v/>
      </c>
      <c r="E16" s="505" t="str">
        <f>IF('Dépenses forfaitaire'!E16="","",'Dépenses forfaitaire'!E16)</f>
        <v/>
      </c>
      <c r="F16" s="505" t="str">
        <f>IF('Dépenses forfaitaire'!F16="","",'Dépenses forfaitaire'!F16)</f>
        <v/>
      </c>
      <c r="G16" s="503" t="str">
        <f>IF('Dépenses forfaitaire'!G16="","",'Dépenses forfaitaire'!G16)</f>
        <v/>
      </c>
      <c r="H16" s="505" t="str">
        <f>IF('Dépenses forfaitaire'!H16="","",'Dépenses forfaitaire'!H16)</f>
        <v/>
      </c>
      <c r="I16" s="505" t="str">
        <f>IF('Dépenses forfaitaire'!I16="","",'Dépenses forfaitaire'!I16)</f>
        <v/>
      </c>
      <c r="J16" s="504" t="str">
        <f>IF('Dépenses forfaitaire'!K16="","",'Dépenses forfaitaire'!K16)</f>
        <v/>
      </c>
      <c r="K16" s="504" t="str">
        <f>IF('Dépenses forfaitaire'!L16="","",'Dépenses forfaitaire'!L16)</f>
        <v/>
      </c>
      <c r="L16" s="503" t="str">
        <f>IF('Dépenses forfaitaire'!J16="","",'Dépenses forfaitaire'!J16)</f>
        <v/>
      </c>
      <c r="M16" s="505" t="str">
        <f>IF($H16="","",IF($C16=Listes!$B$35,IF('DP_Instruction Forfaitaires'!$E16&lt;=Listes!$B$56,('DP_Instruction Forfaitaires'!$E16*(VLOOKUP('DP_Instruction Forfaitaires'!$D16,Listes!$A$57:$E$63,2,FALSE))),IF('DP_Instruction Forfaitaires'!$E16&gt;Listes!$E$56,('DP_Instruction Forfaitaires'!$E16*(VLOOKUP('DP_Instruction Forfaitaires'!$D16,Listes!$A$57:$E$63,5,FALSE))),('DP_Instruction Forfaitaires'!$E16*(VLOOKUP('DP_Instruction Forfaitaires'!$D16,Listes!$A$57:$E$63,3,FALSE))+(VLOOKUP('DP_Instruction Forfaitaires'!$D16,Listes!$A$57:$E$63,4,FALSE)))))))</f>
        <v/>
      </c>
      <c r="N16" s="505" t="str">
        <f>IF($H16="","",IF($C16=Listes!$B$34,IF('DP_Instruction Forfaitaires'!$E16&lt;=Listes!$B$45,('DP_Instruction Forfaitaires'!$E16*(VLOOKUP('DP_Instruction Forfaitaires'!$D16,Listes!$A$46:$E$52,2,FALSE))),IF('DP_Instruction Forfaitaires'!$E16&gt;Listes!$D$45,('DP_Instruction Forfaitaires'!$E16*(VLOOKUP('DP_Instruction Forfaitaires'!$D16,Listes!$A$46:$E$52,5,FALSE))),('DP_Instruction Forfaitaires'!$E16*(VLOOKUP('DP_Instruction Forfaitaires'!$D16,Listes!$A$46:$E$52,3,FALSE))+(VLOOKUP('DP_Instruction Forfaitaires'!$D16,Listes!$A$46:$E$52,4,FALSE)))))))</f>
        <v/>
      </c>
      <c r="O16" s="506" t="str">
        <f>IF($H16="","",IF($C16=Listes!$B$37,Listes!$I$34,IF($C16=Listes!$B$38,(VLOOKUP('DP_Instruction Forfaitaires'!$F16,Listes!$E$34:$F$39,2,FALSE)),IF($C16=Listes!$B$36,IF('DP_Instruction Forfaitaires'!$E16&lt;=Listes!$A$67,'DP_Instruction Forfaitaires'!$E16*Listes!$A$68,IF('DP_Instruction Forfaitaires'!$E16&gt;Listes!$D$67,'DP_Instruction Forfaitaires'!$E16*Listes!$D$68,(('DP_Instruction Forfaitaires'!$E16*Listes!$B$68)+Listes!$C$68)))))))</f>
        <v/>
      </c>
      <c r="P16" s="507" t="str">
        <f>IF('Dépenses forfaitaire'!P16="","",'Dépenses forfaitaire'!P16)</f>
        <v/>
      </c>
      <c r="Q16" s="263"/>
      <c r="R16" s="262" t="str">
        <f t="shared" si="1"/>
        <v/>
      </c>
      <c r="S16" s="262" t="str">
        <f t="shared" si="2"/>
        <v/>
      </c>
      <c r="T16" s="37" t="str">
        <f t="shared" si="0"/>
        <v/>
      </c>
      <c r="U16" s="117"/>
      <c r="V16" s="168"/>
      <c r="W16" s="501" t="str">
        <f>IF(AND(OR(Q16="KO",T16&lt;&gt;""),OR(R16="",S16="",T16="")),Listes!$A$74,IF(AND(T16="",Q16&lt;&gt;""),Listes!$A$75,IF(AND(P16&lt;T16,V16=""),Listes!$A$76,IF(AND(R16&gt;S16),Listes!$A$77,IF(AND(P16&lt;&gt;"",P16&gt;T16,U16=""),Listes!$A$78,IF(AND(X16="",OR(Q16&lt;&gt;"",R16&lt;&gt;"",S16&lt;&gt;"")),Listes!$A$79,""))))))</f>
        <v/>
      </c>
      <c r="X16" s="38"/>
      <c r="Y16" s="10">
        <f t="shared" si="3"/>
        <v>0</v>
      </c>
    </row>
    <row r="17" spans="1:25" ht="20.100000000000001" customHeight="1" x14ac:dyDescent="0.25">
      <c r="A17" s="109">
        <v>11</v>
      </c>
      <c r="B17" s="505" t="str">
        <f>IF('Dépenses forfaitaire'!B17="","",'Dépenses forfaitaire'!B17)</f>
        <v/>
      </c>
      <c r="C17" s="505" t="str">
        <f>IF('Dépenses forfaitaire'!C17="","",'Dépenses forfaitaire'!C17)</f>
        <v/>
      </c>
      <c r="D17" s="505" t="str">
        <f>IF('Dépenses forfaitaire'!D17="","",'Dépenses forfaitaire'!D17)</f>
        <v/>
      </c>
      <c r="E17" s="505" t="str">
        <f>IF('Dépenses forfaitaire'!E17="","",'Dépenses forfaitaire'!E17)</f>
        <v/>
      </c>
      <c r="F17" s="505" t="str">
        <f>IF('Dépenses forfaitaire'!F17="","",'Dépenses forfaitaire'!F17)</f>
        <v/>
      </c>
      <c r="G17" s="503" t="str">
        <f>IF('Dépenses forfaitaire'!G17="","",'Dépenses forfaitaire'!G17)</f>
        <v/>
      </c>
      <c r="H17" s="505" t="str">
        <f>IF('Dépenses forfaitaire'!H17="","",'Dépenses forfaitaire'!H17)</f>
        <v/>
      </c>
      <c r="I17" s="505" t="str">
        <f>IF('Dépenses forfaitaire'!I17="","",'Dépenses forfaitaire'!I17)</f>
        <v/>
      </c>
      <c r="J17" s="504" t="str">
        <f>IF('Dépenses forfaitaire'!K17="","",'Dépenses forfaitaire'!K17)</f>
        <v/>
      </c>
      <c r="K17" s="504" t="str">
        <f>IF('Dépenses forfaitaire'!L17="","",'Dépenses forfaitaire'!L17)</f>
        <v/>
      </c>
      <c r="L17" s="503" t="str">
        <f>IF('Dépenses forfaitaire'!J17="","",'Dépenses forfaitaire'!J17)</f>
        <v/>
      </c>
      <c r="M17" s="505" t="str">
        <f>IF($H17="","",IF($C17=Listes!$B$35,IF('DP_Instruction Forfaitaires'!$E17&lt;=Listes!$B$56,('DP_Instruction Forfaitaires'!$E17*(VLOOKUP('DP_Instruction Forfaitaires'!$D17,Listes!$A$57:$E$63,2,FALSE))),IF('DP_Instruction Forfaitaires'!$E17&gt;Listes!$E$56,('DP_Instruction Forfaitaires'!$E17*(VLOOKUP('DP_Instruction Forfaitaires'!$D17,Listes!$A$57:$E$63,5,FALSE))),('DP_Instruction Forfaitaires'!$E17*(VLOOKUP('DP_Instruction Forfaitaires'!$D17,Listes!$A$57:$E$63,3,FALSE))+(VLOOKUP('DP_Instruction Forfaitaires'!$D17,Listes!$A$57:$E$63,4,FALSE)))))))</f>
        <v/>
      </c>
      <c r="N17" s="505" t="str">
        <f>IF($H17="","",IF($C17=Listes!$B$34,IF('DP_Instruction Forfaitaires'!$E17&lt;=Listes!$B$45,('DP_Instruction Forfaitaires'!$E17*(VLOOKUP('DP_Instruction Forfaitaires'!$D17,Listes!$A$46:$E$52,2,FALSE))),IF('DP_Instruction Forfaitaires'!$E17&gt;Listes!$D$45,('DP_Instruction Forfaitaires'!$E17*(VLOOKUP('DP_Instruction Forfaitaires'!$D17,Listes!$A$46:$E$52,5,FALSE))),('DP_Instruction Forfaitaires'!$E17*(VLOOKUP('DP_Instruction Forfaitaires'!$D17,Listes!$A$46:$E$52,3,FALSE))+(VLOOKUP('DP_Instruction Forfaitaires'!$D17,Listes!$A$46:$E$52,4,FALSE)))))))</f>
        <v/>
      </c>
      <c r="O17" s="506" t="str">
        <f>IF($H17="","",IF($C17=Listes!$B$37,Listes!$I$34,IF($C17=Listes!$B$38,(VLOOKUP('DP_Instruction Forfaitaires'!$F17,Listes!$E$34:$F$39,2,FALSE)),IF($C17=Listes!$B$36,IF('DP_Instruction Forfaitaires'!$E17&lt;=Listes!$A$67,'DP_Instruction Forfaitaires'!$E17*Listes!$A$68,IF('DP_Instruction Forfaitaires'!$E17&gt;Listes!$D$67,'DP_Instruction Forfaitaires'!$E17*Listes!$D$68,(('DP_Instruction Forfaitaires'!$E17*Listes!$B$68)+Listes!$C$68)))))))</f>
        <v/>
      </c>
      <c r="P17" s="507" t="str">
        <f>IF('Dépenses forfaitaire'!P17="","",'Dépenses forfaitaire'!P17)</f>
        <v/>
      </c>
      <c r="Q17" s="263"/>
      <c r="R17" s="262" t="str">
        <f t="shared" si="1"/>
        <v/>
      </c>
      <c r="S17" s="262" t="str">
        <f t="shared" si="2"/>
        <v/>
      </c>
      <c r="T17" s="37" t="str">
        <f t="shared" si="0"/>
        <v/>
      </c>
      <c r="U17" s="117"/>
      <c r="V17" s="168"/>
      <c r="W17" s="501" t="str">
        <f>IF(AND(OR(Q17="KO",T17&lt;&gt;""),OR(R17="",S17="",T17="")),Listes!$A$74,IF(AND(T17="",Q17&lt;&gt;""),Listes!$A$75,IF(AND(P17&lt;T17,V17=""),Listes!$A$76,IF(AND(R17&gt;S17),Listes!$A$77,IF(AND(P17&lt;&gt;"",P17&gt;T17,U17=""),Listes!$A$78,IF(AND(X17="",OR(Q17&lt;&gt;"",R17&lt;&gt;"",S17&lt;&gt;"")),Listes!$A$79,""))))))</f>
        <v/>
      </c>
      <c r="X17" s="38"/>
      <c r="Y17" s="10">
        <f t="shared" si="3"/>
        <v>0</v>
      </c>
    </row>
    <row r="18" spans="1:25" ht="20.100000000000001" customHeight="1" x14ac:dyDescent="0.25">
      <c r="A18" s="109">
        <v>12</v>
      </c>
      <c r="B18" s="505" t="str">
        <f>IF('Dépenses forfaitaire'!B18="","",'Dépenses forfaitaire'!B18)</f>
        <v/>
      </c>
      <c r="C18" s="505" t="str">
        <f>IF('Dépenses forfaitaire'!C18="","",'Dépenses forfaitaire'!C18)</f>
        <v/>
      </c>
      <c r="D18" s="505" t="str">
        <f>IF('Dépenses forfaitaire'!D18="","",'Dépenses forfaitaire'!D18)</f>
        <v/>
      </c>
      <c r="E18" s="505" t="str">
        <f>IF('Dépenses forfaitaire'!E18="","",'Dépenses forfaitaire'!E18)</f>
        <v/>
      </c>
      <c r="F18" s="505" t="str">
        <f>IF('Dépenses forfaitaire'!F18="","",'Dépenses forfaitaire'!F18)</f>
        <v/>
      </c>
      <c r="G18" s="503" t="str">
        <f>IF('Dépenses forfaitaire'!G18="","",'Dépenses forfaitaire'!G18)</f>
        <v/>
      </c>
      <c r="H18" s="505" t="str">
        <f>IF('Dépenses forfaitaire'!H18="","",'Dépenses forfaitaire'!H18)</f>
        <v/>
      </c>
      <c r="I18" s="505" t="str">
        <f>IF('Dépenses forfaitaire'!I18="","",'Dépenses forfaitaire'!I18)</f>
        <v/>
      </c>
      <c r="J18" s="504" t="str">
        <f>IF('Dépenses forfaitaire'!K18="","",'Dépenses forfaitaire'!K18)</f>
        <v/>
      </c>
      <c r="K18" s="504" t="str">
        <f>IF('Dépenses forfaitaire'!L18="","",'Dépenses forfaitaire'!L18)</f>
        <v/>
      </c>
      <c r="L18" s="503" t="str">
        <f>IF('Dépenses forfaitaire'!J18="","",'Dépenses forfaitaire'!J18)</f>
        <v/>
      </c>
      <c r="M18" s="505" t="str">
        <f>IF($H18="","",IF($C18=Listes!$B$35,IF('DP_Instruction Forfaitaires'!$E18&lt;=Listes!$B$56,('DP_Instruction Forfaitaires'!$E18*(VLOOKUP('DP_Instruction Forfaitaires'!$D18,Listes!$A$57:$E$63,2,FALSE))),IF('DP_Instruction Forfaitaires'!$E18&gt;Listes!$E$56,('DP_Instruction Forfaitaires'!$E18*(VLOOKUP('DP_Instruction Forfaitaires'!$D18,Listes!$A$57:$E$63,5,FALSE))),('DP_Instruction Forfaitaires'!$E18*(VLOOKUP('DP_Instruction Forfaitaires'!$D18,Listes!$A$57:$E$63,3,FALSE))+(VLOOKUP('DP_Instruction Forfaitaires'!$D18,Listes!$A$57:$E$63,4,FALSE)))))))</f>
        <v/>
      </c>
      <c r="N18" s="505" t="str">
        <f>IF($H18="","",IF($C18=Listes!$B$34,IF('DP_Instruction Forfaitaires'!$E18&lt;=Listes!$B$45,('DP_Instruction Forfaitaires'!$E18*(VLOOKUP('DP_Instruction Forfaitaires'!$D18,Listes!$A$46:$E$52,2,FALSE))),IF('DP_Instruction Forfaitaires'!$E18&gt;Listes!$D$45,('DP_Instruction Forfaitaires'!$E18*(VLOOKUP('DP_Instruction Forfaitaires'!$D18,Listes!$A$46:$E$52,5,FALSE))),('DP_Instruction Forfaitaires'!$E18*(VLOOKUP('DP_Instruction Forfaitaires'!$D18,Listes!$A$46:$E$52,3,FALSE))+(VLOOKUP('DP_Instruction Forfaitaires'!$D18,Listes!$A$46:$E$52,4,FALSE)))))))</f>
        <v/>
      </c>
      <c r="O18" s="506" t="str">
        <f>IF($H18="","",IF($C18=Listes!$B$37,Listes!$I$34,IF($C18=Listes!$B$38,(VLOOKUP('DP_Instruction Forfaitaires'!$F18,Listes!$E$34:$F$39,2,FALSE)),IF($C18=Listes!$B$36,IF('DP_Instruction Forfaitaires'!$E18&lt;=Listes!$A$67,'DP_Instruction Forfaitaires'!$E18*Listes!$A$68,IF('DP_Instruction Forfaitaires'!$E18&gt;Listes!$D$67,'DP_Instruction Forfaitaires'!$E18*Listes!$D$68,(('DP_Instruction Forfaitaires'!$E18*Listes!$B$68)+Listes!$C$68)))))))</f>
        <v/>
      </c>
      <c r="P18" s="507" t="str">
        <f>IF('Dépenses forfaitaire'!P18="","",'Dépenses forfaitaire'!P18)</f>
        <v/>
      </c>
      <c r="Q18" s="263"/>
      <c r="R18" s="262" t="str">
        <f t="shared" si="1"/>
        <v/>
      </c>
      <c r="S18" s="262" t="str">
        <f t="shared" si="2"/>
        <v/>
      </c>
      <c r="T18" s="37" t="str">
        <f t="shared" si="0"/>
        <v/>
      </c>
      <c r="U18" s="117"/>
      <c r="V18" s="168"/>
      <c r="W18" s="501" t="str">
        <f>IF(AND(OR(Q18="KO",T18&lt;&gt;""),OR(R18="",S18="",T18="")),Listes!$A$74,IF(AND(T18="",Q18&lt;&gt;""),Listes!$A$75,IF(AND(P18&lt;T18,V18=""),Listes!$A$76,IF(AND(R18&gt;S18),Listes!$A$77,IF(AND(P18&lt;&gt;"",P18&gt;T18,U18=""),Listes!$A$78,IF(AND(X18="",OR(Q18&lt;&gt;"",R18&lt;&gt;"",S18&lt;&gt;"")),Listes!$A$79,""))))))</f>
        <v/>
      </c>
      <c r="X18" s="38"/>
      <c r="Y18" s="10">
        <f t="shared" si="3"/>
        <v>0</v>
      </c>
    </row>
    <row r="19" spans="1:25" ht="20.100000000000001" customHeight="1" x14ac:dyDescent="0.25">
      <c r="A19" s="109">
        <v>13</v>
      </c>
      <c r="B19" s="505" t="str">
        <f>IF('Dépenses forfaitaire'!B19="","",'Dépenses forfaitaire'!B19)</f>
        <v/>
      </c>
      <c r="C19" s="505" t="str">
        <f>IF('Dépenses forfaitaire'!C19="","",'Dépenses forfaitaire'!C19)</f>
        <v/>
      </c>
      <c r="D19" s="505" t="str">
        <f>IF('Dépenses forfaitaire'!D19="","",'Dépenses forfaitaire'!D19)</f>
        <v/>
      </c>
      <c r="E19" s="505" t="str">
        <f>IF('Dépenses forfaitaire'!E19="","",'Dépenses forfaitaire'!E19)</f>
        <v/>
      </c>
      <c r="F19" s="505" t="str">
        <f>IF('Dépenses forfaitaire'!F19="","",'Dépenses forfaitaire'!F19)</f>
        <v/>
      </c>
      <c r="G19" s="503" t="str">
        <f>IF('Dépenses forfaitaire'!G19="","",'Dépenses forfaitaire'!G19)</f>
        <v/>
      </c>
      <c r="H19" s="505" t="str">
        <f>IF('Dépenses forfaitaire'!H19="","",'Dépenses forfaitaire'!H19)</f>
        <v/>
      </c>
      <c r="I19" s="505" t="str">
        <f>IF('Dépenses forfaitaire'!I19="","",'Dépenses forfaitaire'!I19)</f>
        <v/>
      </c>
      <c r="J19" s="504" t="str">
        <f>IF('Dépenses forfaitaire'!K19="","",'Dépenses forfaitaire'!K19)</f>
        <v/>
      </c>
      <c r="K19" s="504" t="str">
        <f>IF('Dépenses forfaitaire'!L19="","",'Dépenses forfaitaire'!L19)</f>
        <v/>
      </c>
      <c r="L19" s="503" t="str">
        <f>IF('Dépenses forfaitaire'!J19="","",'Dépenses forfaitaire'!J19)</f>
        <v/>
      </c>
      <c r="M19" s="505" t="str">
        <f>IF($H19="","",IF($C19=Listes!$B$35,IF('DP_Instruction Forfaitaires'!$E19&lt;=Listes!$B$56,('DP_Instruction Forfaitaires'!$E19*(VLOOKUP('DP_Instruction Forfaitaires'!$D19,Listes!$A$57:$E$63,2,FALSE))),IF('DP_Instruction Forfaitaires'!$E19&gt;Listes!$E$56,('DP_Instruction Forfaitaires'!$E19*(VLOOKUP('DP_Instruction Forfaitaires'!$D19,Listes!$A$57:$E$63,5,FALSE))),('DP_Instruction Forfaitaires'!$E19*(VLOOKUP('DP_Instruction Forfaitaires'!$D19,Listes!$A$57:$E$63,3,FALSE))+(VLOOKUP('DP_Instruction Forfaitaires'!$D19,Listes!$A$57:$E$63,4,FALSE)))))))</f>
        <v/>
      </c>
      <c r="N19" s="505" t="str">
        <f>IF($H19="","",IF($C19=Listes!$B$34,IF('DP_Instruction Forfaitaires'!$E19&lt;=Listes!$B$45,('DP_Instruction Forfaitaires'!$E19*(VLOOKUP('DP_Instruction Forfaitaires'!$D19,Listes!$A$46:$E$52,2,FALSE))),IF('DP_Instruction Forfaitaires'!$E19&gt;Listes!$D$45,('DP_Instruction Forfaitaires'!$E19*(VLOOKUP('DP_Instruction Forfaitaires'!$D19,Listes!$A$46:$E$52,5,FALSE))),('DP_Instruction Forfaitaires'!$E19*(VLOOKUP('DP_Instruction Forfaitaires'!$D19,Listes!$A$46:$E$52,3,FALSE))+(VLOOKUP('DP_Instruction Forfaitaires'!$D19,Listes!$A$46:$E$52,4,FALSE)))))))</f>
        <v/>
      </c>
      <c r="O19" s="506" t="str">
        <f>IF($H19="","",IF($C19=Listes!$B$37,Listes!$I$34,IF($C19=Listes!$B$38,(VLOOKUP('DP_Instruction Forfaitaires'!$F19,Listes!$E$34:$F$39,2,FALSE)),IF($C19=Listes!$B$36,IF('DP_Instruction Forfaitaires'!$E19&lt;=Listes!$A$67,'DP_Instruction Forfaitaires'!$E19*Listes!$A$68,IF('DP_Instruction Forfaitaires'!$E19&gt;Listes!$D$67,'DP_Instruction Forfaitaires'!$E19*Listes!$D$68,(('DP_Instruction Forfaitaires'!$E19*Listes!$B$68)+Listes!$C$68)))))))</f>
        <v/>
      </c>
      <c r="P19" s="507" t="str">
        <f>IF('Dépenses forfaitaire'!P19="","",'Dépenses forfaitaire'!P19)</f>
        <v/>
      </c>
      <c r="Q19" s="263"/>
      <c r="R19" s="262" t="str">
        <f t="shared" si="1"/>
        <v/>
      </c>
      <c r="S19" s="262" t="str">
        <f t="shared" si="2"/>
        <v/>
      </c>
      <c r="T19" s="37" t="str">
        <f t="shared" si="0"/>
        <v/>
      </c>
      <c r="U19" s="117"/>
      <c r="V19" s="168"/>
      <c r="W19" s="501" t="str">
        <f>IF(AND(OR(Q19="KO",T19&lt;&gt;""),OR(R19="",S19="",T19="")),Listes!$A$74,IF(AND(T19="",Q19&lt;&gt;""),Listes!$A$75,IF(AND(P19&lt;T19,V19=""),Listes!$A$76,IF(AND(R19&gt;S19),Listes!$A$77,IF(AND(P19&lt;&gt;"",P19&gt;T19,U19=""),Listes!$A$78,IF(AND(X19="",OR(Q19&lt;&gt;"",R19&lt;&gt;"",S19&lt;&gt;"")),Listes!$A$79,""))))))</f>
        <v/>
      </c>
      <c r="X19" s="38"/>
      <c r="Y19" s="10">
        <f t="shared" si="3"/>
        <v>0</v>
      </c>
    </row>
    <row r="20" spans="1:25" ht="20.100000000000001" customHeight="1" x14ac:dyDescent="0.25">
      <c r="A20" s="109">
        <v>14</v>
      </c>
      <c r="B20" s="505" t="str">
        <f>IF('Dépenses forfaitaire'!B20="","",'Dépenses forfaitaire'!B20)</f>
        <v/>
      </c>
      <c r="C20" s="505" t="str">
        <f>IF('Dépenses forfaitaire'!C20="","",'Dépenses forfaitaire'!C20)</f>
        <v/>
      </c>
      <c r="D20" s="505" t="str">
        <f>IF('Dépenses forfaitaire'!D20="","",'Dépenses forfaitaire'!D20)</f>
        <v/>
      </c>
      <c r="E20" s="505" t="str">
        <f>IF('Dépenses forfaitaire'!E20="","",'Dépenses forfaitaire'!E20)</f>
        <v/>
      </c>
      <c r="F20" s="505" t="str">
        <f>IF('Dépenses forfaitaire'!F20="","",'Dépenses forfaitaire'!F20)</f>
        <v/>
      </c>
      <c r="G20" s="503" t="str">
        <f>IF('Dépenses forfaitaire'!G20="","",'Dépenses forfaitaire'!G20)</f>
        <v/>
      </c>
      <c r="H20" s="505" t="str">
        <f>IF('Dépenses forfaitaire'!H20="","",'Dépenses forfaitaire'!H20)</f>
        <v/>
      </c>
      <c r="I20" s="505" t="str">
        <f>IF('Dépenses forfaitaire'!I20="","",'Dépenses forfaitaire'!I20)</f>
        <v/>
      </c>
      <c r="J20" s="504" t="str">
        <f>IF('Dépenses forfaitaire'!K20="","",'Dépenses forfaitaire'!K20)</f>
        <v/>
      </c>
      <c r="K20" s="504" t="str">
        <f>IF('Dépenses forfaitaire'!L20="","",'Dépenses forfaitaire'!L20)</f>
        <v/>
      </c>
      <c r="L20" s="503" t="str">
        <f>IF('Dépenses forfaitaire'!J20="","",'Dépenses forfaitaire'!J20)</f>
        <v/>
      </c>
      <c r="M20" s="505" t="str">
        <f>IF($H20="","",IF($C20=Listes!$B$35,IF('DP_Instruction Forfaitaires'!$E20&lt;=Listes!$B$56,('DP_Instruction Forfaitaires'!$E20*(VLOOKUP('DP_Instruction Forfaitaires'!$D20,Listes!$A$57:$E$63,2,FALSE))),IF('DP_Instruction Forfaitaires'!$E20&gt;Listes!$E$56,('DP_Instruction Forfaitaires'!$E20*(VLOOKUP('DP_Instruction Forfaitaires'!$D20,Listes!$A$57:$E$63,5,FALSE))),('DP_Instruction Forfaitaires'!$E20*(VLOOKUP('DP_Instruction Forfaitaires'!$D20,Listes!$A$57:$E$63,3,FALSE))+(VLOOKUP('DP_Instruction Forfaitaires'!$D20,Listes!$A$57:$E$63,4,FALSE)))))))</f>
        <v/>
      </c>
      <c r="N20" s="505" t="str">
        <f>IF($H20="","",IF($C20=Listes!$B$34,IF('DP_Instruction Forfaitaires'!$E20&lt;=Listes!$B$45,('DP_Instruction Forfaitaires'!$E20*(VLOOKUP('DP_Instruction Forfaitaires'!$D20,Listes!$A$46:$E$52,2,FALSE))),IF('DP_Instruction Forfaitaires'!$E20&gt;Listes!$D$45,('DP_Instruction Forfaitaires'!$E20*(VLOOKUP('DP_Instruction Forfaitaires'!$D20,Listes!$A$46:$E$52,5,FALSE))),('DP_Instruction Forfaitaires'!$E20*(VLOOKUP('DP_Instruction Forfaitaires'!$D20,Listes!$A$46:$E$52,3,FALSE))+(VLOOKUP('DP_Instruction Forfaitaires'!$D20,Listes!$A$46:$E$52,4,FALSE)))))))</f>
        <v/>
      </c>
      <c r="O20" s="506" t="str">
        <f>IF($H20="","",IF($C20=Listes!$B$37,Listes!$I$34,IF($C20=Listes!$B$38,(VLOOKUP('DP_Instruction Forfaitaires'!$F20,Listes!$E$34:$F$39,2,FALSE)),IF($C20=Listes!$B$36,IF('DP_Instruction Forfaitaires'!$E20&lt;=Listes!$A$67,'DP_Instruction Forfaitaires'!$E20*Listes!$A$68,IF('DP_Instruction Forfaitaires'!$E20&gt;Listes!$D$67,'DP_Instruction Forfaitaires'!$E20*Listes!$D$68,(('DP_Instruction Forfaitaires'!$E20*Listes!$B$68)+Listes!$C$68)))))))</f>
        <v/>
      </c>
      <c r="P20" s="507" t="str">
        <f>IF('Dépenses forfaitaire'!P20="","",'Dépenses forfaitaire'!P20)</f>
        <v/>
      </c>
      <c r="Q20" s="263"/>
      <c r="R20" s="262" t="str">
        <f t="shared" si="1"/>
        <v/>
      </c>
      <c r="S20" s="262" t="str">
        <f t="shared" si="2"/>
        <v/>
      </c>
      <c r="T20" s="37" t="str">
        <f t="shared" si="0"/>
        <v/>
      </c>
      <c r="U20" s="117"/>
      <c r="V20" s="168"/>
      <c r="W20" s="501" t="str">
        <f>IF(AND(OR(Q20="KO",T20&lt;&gt;""),OR(R20="",S20="",T20="")),Listes!$A$74,IF(AND(T20="",Q20&lt;&gt;""),Listes!$A$75,IF(AND(P20&lt;T20,V20=""),Listes!$A$76,IF(AND(R20&gt;S20),Listes!$A$77,IF(AND(P20&lt;&gt;"",P20&gt;T20,U20=""),Listes!$A$78,IF(AND(X20="",OR(Q20&lt;&gt;"",R20&lt;&gt;"",S20&lt;&gt;"")),Listes!$A$79,""))))))</f>
        <v/>
      </c>
      <c r="X20" s="38"/>
      <c r="Y20" s="10">
        <f t="shared" si="3"/>
        <v>0</v>
      </c>
    </row>
    <row r="21" spans="1:25" ht="20.100000000000001" customHeight="1" x14ac:dyDescent="0.25">
      <c r="A21" s="109">
        <v>15</v>
      </c>
      <c r="B21" s="505" t="str">
        <f>IF('Dépenses forfaitaire'!B21="","",'Dépenses forfaitaire'!B21)</f>
        <v/>
      </c>
      <c r="C21" s="505" t="str">
        <f>IF('Dépenses forfaitaire'!C21="","",'Dépenses forfaitaire'!C21)</f>
        <v/>
      </c>
      <c r="D21" s="505" t="str">
        <f>IF('Dépenses forfaitaire'!D21="","",'Dépenses forfaitaire'!D21)</f>
        <v/>
      </c>
      <c r="E21" s="505" t="str">
        <f>IF('Dépenses forfaitaire'!E21="","",'Dépenses forfaitaire'!E21)</f>
        <v/>
      </c>
      <c r="F21" s="505" t="str">
        <f>IF('Dépenses forfaitaire'!F21="","",'Dépenses forfaitaire'!F21)</f>
        <v/>
      </c>
      <c r="G21" s="503" t="str">
        <f>IF('Dépenses forfaitaire'!G21="","",'Dépenses forfaitaire'!G21)</f>
        <v/>
      </c>
      <c r="H21" s="505" t="str">
        <f>IF('Dépenses forfaitaire'!H21="","",'Dépenses forfaitaire'!H21)</f>
        <v/>
      </c>
      <c r="I21" s="505" t="str">
        <f>IF('Dépenses forfaitaire'!I21="","",'Dépenses forfaitaire'!I21)</f>
        <v/>
      </c>
      <c r="J21" s="504" t="str">
        <f>IF('Dépenses forfaitaire'!K21="","",'Dépenses forfaitaire'!K21)</f>
        <v/>
      </c>
      <c r="K21" s="504" t="str">
        <f>IF('Dépenses forfaitaire'!L21="","",'Dépenses forfaitaire'!L21)</f>
        <v/>
      </c>
      <c r="L21" s="503" t="str">
        <f>IF('Dépenses forfaitaire'!J21="","",'Dépenses forfaitaire'!J21)</f>
        <v/>
      </c>
      <c r="M21" s="505" t="str">
        <f>IF($H21="","",IF($C21=Listes!$B$35,IF('DP_Instruction Forfaitaires'!$E21&lt;=Listes!$B$56,('DP_Instruction Forfaitaires'!$E21*(VLOOKUP('DP_Instruction Forfaitaires'!$D21,Listes!$A$57:$E$63,2,FALSE))),IF('DP_Instruction Forfaitaires'!$E21&gt;Listes!$E$56,('DP_Instruction Forfaitaires'!$E21*(VLOOKUP('DP_Instruction Forfaitaires'!$D21,Listes!$A$57:$E$63,5,FALSE))),('DP_Instruction Forfaitaires'!$E21*(VLOOKUP('DP_Instruction Forfaitaires'!$D21,Listes!$A$57:$E$63,3,FALSE))+(VLOOKUP('DP_Instruction Forfaitaires'!$D21,Listes!$A$57:$E$63,4,FALSE)))))))</f>
        <v/>
      </c>
      <c r="N21" s="505" t="str">
        <f>IF($H21="","",IF($C21=Listes!$B$34,IF('DP_Instruction Forfaitaires'!$E21&lt;=Listes!$B$45,('DP_Instruction Forfaitaires'!$E21*(VLOOKUP('DP_Instruction Forfaitaires'!$D21,Listes!$A$46:$E$52,2,FALSE))),IF('DP_Instruction Forfaitaires'!$E21&gt;Listes!$D$45,('DP_Instruction Forfaitaires'!$E21*(VLOOKUP('DP_Instruction Forfaitaires'!$D21,Listes!$A$46:$E$52,5,FALSE))),('DP_Instruction Forfaitaires'!$E21*(VLOOKUP('DP_Instruction Forfaitaires'!$D21,Listes!$A$46:$E$52,3,FALSE))+(VLOOKUP('DP_Instruction Forfaitaires'!$D21,Listes!$A$46:$E$52,4,FALSE)))))))</f>
        <v/>
      </c>
      <c r="O21" s="506" t="str">
        <f>IF($H21="","",IF($C21=Listes!$B$37,Listes!$I$34,IF($C21=Listes!$B$38,(VLOOKUP('DP_Instruction Forfaitaires'!$F21,Listes!$E$34:$F$39,2,FALSE)),IF($C21=Listes!$B$36,IF('DP_Instruction Forfaitaires'!$E21&lt;=Listes!$A$67,'DP_Instruction Forfaitaires'!$E21*Listes!$A$68,IF('DP_Instruction Forfaitaires'!$E21&gt;Listes!$D$67,'DP_Instruction Forfaitaires'!$E21*Listes!$D$68,(('DP_Instruction Forfaitaires'!$E21*Listes!$B$68)+Listes!$C$68)))))))</f>
        <v/>
      </c>
      <c r="P21" s="507" t="str">
        <f>IF('Dépenses forfaitaire'!P21="","",'Dépenses forfaitaire'!P21)</f>
        <v/>
      </c>
      <c r="Q21" s="263"/>
      <c r="R21" s="262" t="str">
        <f t="shared" si="1"/>
        <v/>
      </c>
      <c r="S21" s="262" t="str">
        <f t="shared" si="2"/>
        <v/>
      </c>
      <c r="T21" s="37" t="str">
        <f t="shared" si="0"/>
        <v/>
      </c>
      <c r="U21" s="117"/>
      <c r="V21" s="168"/>
      <c r="W21" s="501" t="str">
        <f>IF(AND(OR(Q21="KO",T21&lt;&gt;""),OR(R21="",S21="",T21="")),Listes!$A$74,IF(AND(T21="",Q21&lt;&gt;""),Listes!$A$75,IF(AND(P21&lt;T21,V21=""),Listes!$A$76,IF(AND(R21&gt;S21),Listes!$A$77,IF(AND(P21&lt;&gt;"",P21&gt;T21,U21=""),Listes!$A$78,IF(AND(X21="",OR(Q21&lt;&gt;"",R21&lt;&gt;"",S21&lt;&gt;"")),Listes!$A$79,""))))))</f>
        <v/>
      </c>
      <c r="X21" s="38"/>
      <c r="Y21" s="10">
        <f t="shared" si="3"/>
        <v>0</v>
      </c>
    </row>
    <row r="22" spans="1:25" ht="20.100000000000001" customHeight="1" x14ac:dyDescent="0.25">
      <c r="A22" s="109">
        <v>16</v>
      </c>
      <c r="B22" s="505" t="str">
        <f>IF('Dépenses forfaitaire'!B22="","",'Dépenses forfaitaire'!B22)</f>
        <v/>
      </c>
      <c r="C22" s="505" t="str">
        <f>IF('Dépenses forfaitaire'!C22="","",'Dépenses forfaitaire'!C22)</f>
        <v/>
      </c>
      <c r="D22" s="505" t="str">
        <f>IF('Dépenses forfaitaire'!D22="","",'Dépenses forfaitaire'!D22)</f>
        <v/>
      </c>
      <c r="E22" s="505" t="str">
        <f>IF('Dépenses forfaitaire'!E22="","",'Dépenses forfaitaire'!E22)</f>
        <v/>
      </c>
      <c r="F22" s="505" t="str">
        <f>IF('Dépenses forfaitaire'!F22="","",'Dépenses forfaitaire'!F22)</f>
        <v/>
      </c>
      <c r="G22" s="503" t="str">
        <f>IF('Dépenses forfaitaire'!G22="","",'Dépenses forfaitaire'!G22)</f>
        <v/>
      </c>
      <c r="H22" s="505" t="str">
        <f>IF('Dépenses forfaitaire'!H22="","",'Dépenses forfaitaire'!H22)</f>
        <v/>
      </c>
      <c r="I22" s="505" t="str">
        <f>IF('Dépenses forfaitaire'!I22="","",'Dépenses forfaitaire'!I22)</f>
        <v/>
      </c>
      <c r="J22" s="504" t="str">
        <f>IF('Dépenses forfaitaire'!K22="","",'Dépenses forfaitaire'!K22)</f>
        <v/>
      </c>
      <c r="K22" s="504" t="str">
        <f>IF('Dépenses forfaitaire'!L22="","",'Dépenses forfaitaire'!L22)</f>
        <v/>
      </c>
      <c r="L22" s="503" t="str">
        <f>IF('Dépenses forfaitaire'!J22="","",'Dépenses forfaitaire'!J22)</f>
        <v/>
      </c>
      <c r="M22" s="505" t="str">
        <f>IF($H22="","",IF($C22=Listes!$B$35,IF('DP_Instruction Forfaitaires'!$E22&lt;=Listes!$B$56,('DP_Instruction Forfaitaires'!$E22*(VLOOKUP('DP_Instruction Forfaitaires'!$D22,Listes!$A$57:$E$63,2,FALSE))),IF('DP_Instruction Forfaitaires'!$E22&gt;Listes!$E$56,('DP_Instruction Forfaitaires'!$E22*(VLOOKUP('DP_Instruction Forfaitaires'!$D22,Listes!$A$57:$E$63,5,FALSE))),('DP_Instruction Forfaitaires'!$E22*(VLOOKUP('DP_Instruction Forfaitaires'!$D22,Listes!$A$57:$E$63,3,FALSE))+(VLOOKUP('DP_Instruction Forfaitaires'!$D22,Listes!$A$57:$E$63,4,FALSE)))))))</f>
        <v/>
      </c>
      <c r="N22" s="505" t="str">
        <f>IF($H22="","",IF($C22=Listes!$B$34,IF('DP_Instruction Forfaitaires'!$E22&lt;=Listes!$B$45,('DP_Instruction Forfaitaires'!$E22*(VLOOKUP('DP_Instruction Forfaitaires'!$D22,Listes!$A$46:$E$52,2,FALSE))),IF('DP_Instruction Forfaitaires'!$E22&gt;Listes!$D$45,('DP_Instruction Forfaitaires'!$E22*(VLOOKUP('DP_Instruction Forfaitaires'!$D22,Listes!$A$46:$E$52,5,FALSE))),('DP_Instruction Forfaitaires'!$E22*(VLOOKUP('DP_Instruction Forfaitaires'!$D22,Listes!$A$46:$E$52,3,FALSE))+(VLOOKUP('DP_Instruction Forfaitaires'!$D22,Listes!$A$46:$E$52,4,FALSE)))))))</f>
        <v/>
      </c>
      <c r="O22" s="506" t="str">
        <f>IF($H22="","",IF($C22=Listes!$B$37,Listes!$I$34,IF($C22=Listes!$B$38,(VLOOKUP('DP_Instruction Forfaitaires'!$F22,Listes!$E$34:$F$39,2,FALSE)),IF($C22=Listes!$B$36,IF('DP_Instruction Forfaitaires'!$E22&lt;=Listes!$A$67,'DP_Instruction Forfaitaires'!$E22*Listes!$A$68,IF('DP_Instruction Forfaitaires'!$E22&gt;Listes!$D$67,'DP_Instruction Forfaitaires'!$E22*Listes!$D$68,(('DP_Instruction Forfaitaires'!$E22*Listes!$B$68)+Listes!$C$68)))))))</f>
        <v/>
      </c>
      <c r="P22" s="507" t="str">
        <f>IF('Dépenses forfaitaire'!P22="","",'Dépenses forfaitaire'!P22)</f>
        <v/>
      </c>
      <c r="Q22" s="263"/>
      <c r="R22" s="262" t="str">
        <f t="shared" si="1"/>
        <v/>
      </c>
      <c r="S22" s="262" t="str">
        <f t="shared" si="2"/>
        <v/>
      </c>
      <c r="T22" s="37" t="str">
        <f t="shared" si="0"/>
        <v/>
      </c>
      <c r="U22" s="117"/>
      <c r="V22" s="168"/>
      <c r="W22" s="501" t="str">
        <f>IF(AND(OR(Q22="KO",T22&lt;&gt;""),OR(R22="",S22="",T22="")),Listes!$A$74,IF(AND(T22="",Q22&lt;&gt;""),Listes!$A$75,IF(AND(P22&lt;T22,V22=""),Listes!$A$76,IF(AND(R22&gt;S22),Listes!$A$77,IF(AND(P22&lt;&gt;"",P22&gt;T22,U22=""),Listes!$A$78,IF(AND(X22="",OR(Q22&lt;&gt;"",R22&lt;&gt;"",S22&lt;&gt;"")),Listes!$A$79,""))))))</f>
        <v/>
      </c>
      <c r="X22" s="38"/>
      <c r="Y22" s="10">
        <f t="shared" si="3"/>
        <v>0</v>
      </c>
    </row>
    <row r="23" spans="1:25" ht="20.100000000000001" customHeight="1" x14ac:dyDescent="0.25">
      <c r="A23" s="109">
        <v>17</v>
      </c>
      <c r="B23" s="505" t="str">
        <f>IF('Dépenses forfaitaire'!B23="","",'Dépenses forfaitaire'!B23)</f>
        <v/>
      </c>
      <c r="C23" s="505" t="str">
        <f>IF('Dépenses forfaitaire'!C23="","",'Dépenses forfaitaire'!C23)</f>
        <v/>
      </c>
      <c r="D23" s="505" t="str">
        <f>IF('Dépenses forfaitaire'!D23="","",'Dépenses forfaitaire'!D23)</f>
        <v/>
      </c>
      <c r="E23" s="505" t="str">
        <f>IF('Dépenses forfaitaire'!E23="","",'Dépenses forfaitaire'!E23)</f>
        <v/>
      </c>
      <c r="F23" s="505" t="str">
        <f>IF('Dépenses forfaitaire'!F23="","",'Dépenses forfaitaire'!F23)</f>
        <v/>
      </c>
      <c r="G23" s="503" t="str">
        <f>IF('Dépenses forfaitaire'!G23="","",'Dépenses forfaitaire'!G23)</f>
        <v/>
      </c>
      <c r="H23" s="505" t="str">
        <f>IF('Dépenses forfaitaire'!H23="","",'Dépenses forfaitaire'!H23)</f>
        <v/>
      </c>
      <c r="I23" s="505" t="str">
        <f>IF('Dépenses forfaitaire'!I23="","",'Dépenses forfaitaire'!I23)</f>
        <v/>
      </c>
      <c r="J23" s="504" t="str">
        <f>IF('Dépenses forfaitaire'!K23="","",'Dépenses forfaitaire'!K23)</f>
        <v/>
      </c>
      <c r="K23" s="504" t="str">
        <f>IF('Dépenses forfaitaire'!L23="","",'Dépenses forfaitaire'!L23)</f>
        <v/>
      </c>
      <c r="L23" s="503" t="str">
        <f>IF('Dépenses forfaitaire'!J23="","",'Dépenses forfaitaire'!J23)</f>
        <v/>
      </c>
      <c r="M23" s="505" t="str">
        <f>IF($H23="","",IF($C23=Listes!$B$35,IF('DP_Instruction Forfaitaires'!$E23&lt;=Listes!$B$56,('DP_Instruction Forfaitaires'!$E23*(VLOOKUP('DP_Instruction Forfaitaires'!$D23,Listes!$A$57:$E$63,2,FALSE))),IF('DP_Instruction Forfaitaires'!$E23&gt;Listes!$E$56,('DP_Instruction Forfaitaires'!$E23*(VLOOKUP('DP_Instruction Forfaitaires'!$D23,Listes!$A$57:$E$63,5,FALSE))),('DP_Instruction Forfaitaires'!$E23*(VLOOKUP('DP_Instruction Forfaitaires'!$D23,Listes!$A$57:$E$63,3,FALSE))+(VLOOKUP('DP_Instruction Forfaitaires'!$D23,Listes!$A$57:$E$63,4,FALSE)))))))</f>
        <v/>
      </c>
      <c r="N23" s="505" t="str">
        <f>IF($H23="","",IF($C23=Listes!$B$34,IF('DP_Instruction Forfaitaires'!$E23&lt;=Listes!$B$45,('DP_Instruction Forfaitaires'!$E23*(VLOOKUP('DP_Instruction Forfaitaires'!$D23,Listes!$A$46:$E$52,2,FALSE))),IF('DP_Instruction Forfaitaires'!$E23&gt;Listes!$D$45,('DP_Instruction Forfaitaires'!$E23*(VLOOKUP('DP_Instruction Forfaitaires'!$D23,Listes!$A$46:$E$52,5,FALSE))),('DP_Instruction Forfaitaires'!$E23*(VLOOKUP('DP_Instruction Forfaitaires'!$D23,Listes!$A$46:$E$52,3,FALSE))+(VLOOKUP('DP_Instruction Forfaitaires'!$D23,Listes!$A$46:$E$52,4,FALSE)))))))</f>
        <v/>
      </c>
      <c r="O23" s="506" t="str">
        <f>IF($H23="","",IF($C23=Listes!$B$37,Listes!$I$34,IF($C23=Listes!$B$38,(VLOOKUP('DP_Instruction Forfaitaires'!$F23,Listes!$E$34:$F$39,2,FALSE)),IF($C23=Listes!$B$36,IF('DP_Instruction Forfaitaires'!$E23&lt;=Listes!$A$67,'DP_Instruction Forfaitaires'!$E23*Listes!$A$68,IF('DP_Instruction Forfaitaires'!$E23&gt;Listes!$D$67,'DP_Instruction Forfaitaires'!$E23*Listes!$D$68,(('DP_Instruction Forfaitaires'!$E23*Listes!$B$68)+Listes!$C$68)))))))</f>
        <v/>
      </c>
      <c r="P23" s="507" t="str">
        <f>IF('Dépenses forfaitaire'!P23="","",'Dépenses forfaitaire'!P23)</f>
        <v/>
      </c>
      <c r="Q23" s="263"/>
      <c r="R23" s="262" t="str">
        <f t="shared" si="1"/>
        <v/>
      </c>
      <c r="S23" s="262" t="str">
        <f t="shared" si="2"/>
        <v/>
      </c>
      <c r="T23" s="37" t="str">
        <f t="shared" si="0"/>
        <v/>
      </c>
      <c r="U23" s="117"/>
      <c r="V23" s="168"/>
      <c r="W23" s="501" t="str">
        <f>IF(AND(OR(Q23="KO",T23&lt;&gt;""),OR(R23="",S23="",T23="")),Listes!$A$74,IF(AND(T23="",Q23&lt;&gt;""),Listes!$A$75,IF(AND(P23&lt;T23,V23=""),Listes!$A$76,IF(AND(R23&gt;S23),Listes!$A$77,IF(AND(P23&lt;&gt;"",P23&gt;T23,U23=""),Listes!$A$78,IF(AND(X23="",OR(Q23&lt;&gt;"",R23&lt;&gt;"",S23&lt;&gt;"")),Listes!$A$79,""))))))</f>
        <v/>
      </c>
      <c r="X23" s="38"/>
      <c r="Y23" s="10">
        <f t="shared" si="3"/>
        <v>0</v>
      </c>
    </row>
    <row r="24" spans="1:25" ht="20.100000000000001" customHeight="1" x14ac:dyDescent="0.25">
      <c r="A24" s="109">
        <v>18</v>
      </c>
      <c r="B24" s="505" t="str">
        <f>IF('Dépenses forfaitaire'!B24="","",'Dépenses forfaitaire'!B24)</f>
        <v/>
      </c>
      <c r="C24" s="505" t="str">
        <f>IF('Dépenses forfaitaire'!C24="","",'Dépenses forfaitaire'!C24)</f>
        <v/>
      </c>
      <c r="D24" s="505" t="str">
        <f>IF('Dépenses forfaitaire'!D24="","",'Dépenses forfaitaire'!D24)</f>
        <v/>
      </c>
      <c r="E24" s="505" t="str">
        <f>IF('Dépenses forfaitaire'!E24="","",'Dépenses forfaitaire'!E24)</f>
        <v/>
      </c>
      <c r="F24" s="505" t="str">
        <f>IF('Dépenses forfaitaire'!F24="","",'Dépenses forfaitaire'!F24)</f>
        <v/>
      </c>
      <c r="G24" s="503" t="str">
        <f>IF('Dépenses forfaitaire'!G24="","",'Dépenses forfaitaire'!G24)</f>
        <v/>
      </c>
      <c r="H24" s="505" t="str">
        <f>IF('Dépenses forfaitaire'!H24="","",'Dépenses forfaitaire'!H24)</f>
        <v/>
      </c>
      <c r="I24" s="505" t="str">
        <f>IF('Dépenses forfaitaire'!I24="","",'Dépenses forfaitaire'!I24)</f>
        <v/>
      </c>
      <c r="J24" s="504" t="str">
        <f>IF('Dépenses forfaitaire'!K24="","",'Dépenses forfaitaire'!K24)</f>
        <v/>
      </c>
      <c r="K24" s="504" t="str">
        <f>IF('Dépenses forfaitaire'!L24="","",'Dépenses forfaitaire'!L24)</f>
        <v/>
      </c>
      <c r="L24" s="503" t="str">
        <f>IF('Dépenses forfaitaire'!J24="","",'Dépenses forfaitaire'!J24)</f>
        <v/>
      </c>
      <c r="M24" s="505" t="str">
        <f>IF($H24="","",IF($C24=Listes!$B$35,IF('DP_Instruction Forfaitaires'!$E24&lt;=Listes!$B$56,('DP_Instruction Forfaitaires'!$E24*(VLOOKUP('DP_Instruction Forfaitaires'!$D24,Listes!$A$57:$E$63,2,FALSE))),IF('DP_Instruction Forfaitaires'!$E24&gt;Listes!$E$56,('DP_Instruction Forfaitaires'!$E24*(VLOOKUP('DP_Instruction Forfaitaires'!$D24,Listes!$A$57:$E$63,5,FALSE))),('DP_Instruction Forfaitaires'!$E24*(VLOOKUP('DP_Instruction Forfaitaires'!$D24,Listes!$A$57:$E$63,3,FALSE))+(VLOOKUP('DP_Instruction Forfaitaires'!$D24,Listes!$A$57:$E$63,4,FALSE)))))))</f>
        <v/>
      </c>
      <c r="N24" s="505" t="str">
        <f>IF($H24="","",IF($C24=Listes!$B$34,IF('DP_Instruction Forfaitaires'!$E24&lt;=Listes!$B$45,('DP_Instruction Forfaitaires'!$E24*(VLOOKUP('DP_Instruction Forfaitaires'!$D24,Listes!$A$46:$E$52,2,FALSE))),IF('DP_Instruction Forfaitaires'!$E24&gt;Listes!$D$45,('DP_Instruction Forfaitaires'!$E24*(VLOOKUP('DP_Instruction Forfaitaires'!$D24,Listes!$A$46:$E$52,5,FALSE))),('DP_Instruction Forfaitaires'!$E24*(VLOOKUP('DP_Instruction Forfaitaires'!$D24,Listes!$A$46:$E$52,3,FALSE))+(VLOOKUP('DP_Instruction Forfaitaires'!$D24,Listes!$A$46:$E$52,4,FALSE)))))))</f>
        <v/>
      </c>
      <c r="O24" s="506" t="str">
        <f>IF($H24="","",IF($C24=Listes!$B$37,Listes!$I$34,IF($C24=Listes!$B$38,(VLOOKUP('DP_Instruction Forfaitaires'!$F24,Listes!$E$34:$F$39,2,FALSE)),IF($C24=Listes!$B$36,IF('DP_Instruction Forfaitaires'!$E24&lt;=Listes!$A$67,'DP_Instruction Forfaitaires'!$E24*Listes!$A$68,IF('DP_Instruction Forfaitaires'!$E24&gt;Listes!$D$67,'DP_Instruction Forfaitaires'!$E24*Listes!$D$68,(('DP_Instruction Forfaitaires'!$E24*Listes!$B$68)+Listes!$C$68)))))))</f>
        <v/>
      </c>
      <c r="P24" s="507" t="str">
        <f>IF('Dépenses forfaitaire'!P24="","",'Dépenses forfaitaire'!P24)</f>
        <v/>
      </c>
      <c r="Q24" s="263"/>
      <c r="R24" s="262" t="str">
        <f t="shared" si="1"/>
        <v/>
      </c>
      <c r="S24" s="262" t="str">
        <f t="shared" si="2"/>
        <v/>
      </c>
      <c r="T24" s="37" t="str">
        <f t="shared" si="0"/>
        <v/>
      </c>
      <c r="U24" s="117"/>
      <c r="V24" s="168"/>
      <c r="W24" s="501" t="str">
        <f>IF(AND(OR(Q24="KO",T24&lt;&gt;""),OR(R24="",S24="",T24="")),Listes!$A$74,IF(AND(T24="",Q24&lt;&gt;""),Listes!$A$75,IF(AND(P24&lt;T24,V24=""),Listes!$A$76,IF(AND(R24&gt;S24),Listes!$A$77,IF(AND(P24&lt;&gt;"",P24&gt;T24,U24=""),Listes!$A$78,IF(AND(X24="",OR(Q24&lt;&gt;"",R24&lt;&gt;"",S24&lt;&gt;"")),Listes!$A$79,""))))))</f>
        <v/>
      </c>
      <c r="X24" s="38"/>
      <c r="Y24" s="10">
        <f t="shared" si="3"/>
        <v>0</v>
      </c>
    </row>
    <row r="25" spans="1:25" ht="20.100000000000001" customHeight="1" x14ac:dyDescent="0.25">
      <c r="A25" s="109">
        <v>19</v>
      </c>
      <c r="B25" s="505" t="str">
        <f>IF('Dépenses forfaitaire'!B25="","",'Dépenses forfaitaire'!B25)</f>
        <v/>
      </c>
      <c r="C25" s="505" t="str">
        <f>IF('Dépenses forfaitaire'!C25="","",'Dépenses forfaitaire'!C25)</f>
        <v/>
      </c>
      <c r="D25" s="505" t="str">
        <f>IF('Dépenses forfaitaire'!D25="","",'Dépenses forfaitaire'!D25)</f>
        <v/>
      </c>
      <c r="E25" s="505" t="str">
        <f>IF('Dépenses forfaitaire'!E25="","",'Dépenses forfaitaire'!E25)</f>
        <v/>
      </c>
      <c r="F25" s="505" t="str">
        <f>IF('Dépenses forfaitaire'!F25="","",'Dépenses forfaitaire'!F25)</f>
        <v/>
      </c>
      <c r="G25" s="503" t="str">
        <f>IF('Dépenses forfaitaire'!G25="","",'Dépenses forfaitaire'!G25)</f>
        <v/>
      </c>
      <c r="H25" s="505" t="str">
        <f>IF('Dépenses forfaitaire'!H25="","",'Dépenses forfaitaire'!H25)</f>
        <v/>
      </c>
      <c r="I25" s="505" t="str">
        <f>IF('Dépenses forfaitaire'!I25="","",'Dépenses forfaitaire'!I25)</f>
        <v/>
      </c>
      <c r="J25" s="504" t="str">
        <f>IF('Dépenses forfaitaire'!K25="","",'Dépenses forfaitaire'!K25)</f>
        <v/>
      </c>
      <c r="K25" s="504" t="str">
        <f>IF('Dépenses forfaitaire'!L25="","",'Dépenses forfaitaire'!L25)</f>
        <v/>
      </c>
      <c r="L25" s="503" t="str">
        <f>IF('Dépenses forfaitaire'!J25="","",'Dépenses forfaitaire'!J25)</f>
        <v/>
      </c>
      <c r="M25" s="505" t="str">
        <f>IF($H25="","",IF($C25=Listes!$B$35,IF('DP_Instruction Forfaitaires'!$E25&lt;=Listes!$B$56,('DP_Instruction Forfaitaires'!$E25*(VLOOKUP('DP_Instruction Forfaitaires'!$D25,Listes!$A$57:$E$63,2,FALSE))),IF('DP_Instruction Forfaitaires'!$E25&gt;Listes!$E$56,('DP_Instruction Forfaitaires'!$E25*(VLOOKUP('DP_Instruction Forfaitaires'!$D25,Listes!$A$57:$E$63,5,FALSE))),('DP_Instruction Forfaitaires'!$E25*(VLOOKUP('DP_Instruction Forfaitaires'!$D25,Listes!$A$57:$E$63,3,FALSE))+(VLOOKUP('DP_Instruction Forfaitaires'!$D25,Listes!$A$57:$E$63,4,FALSE)))))))</f>
        <v/>
      </c>
      <c r="N25" s="505" t="str">
        <f>IF($H25="","",IF($C25=Listes!$B$34,IF('DP_Instruction Forfaitaires'!$E25&lt;=Listes!$B$45,('DP_Instruction Forfaitaires'!$E25*(VLOOKUP('DP_Instruction Forfaitaires'!$D25,Listes!$A$46:$E$52,2,FALSE))),IF('DP_Instruction Forfaitaires'!$E25&gt;Listes!$D$45,('DP_Instruction Forfaitaires'!$E25*(VLOOKUP('DP_Instruction Forfaitaires'!$D25,Listes!$A$46:$E$52,5,FALSE))),('DP_Instruction Forfaitaires'!$E25*(VLOOKUP('DP_Instruction Forfaitaires'!$D25,Listes!$A$46:$E$52,3,FALSE))+(VLOOKUP('DP_Instruction Forfaitaires'!$D25,Listes!$A$46:$E$52,4,FALSE)))))))</f>
        <v/>
      </c>
      <c r="O25" s="506" t="str">
        <f>IF($H25="","",IF($C25=Listes!$B$37,Listes!$I$34,IF($C25=Listes!$B$38,(VLOOKUP('DP_Instruction Forfaitaires'!$F25,Listes!$E$34:$F$39,2,FALSE)),IF($C25=Listes!$B$36,IF('DP_Instruction Forfaitaires'!$E25&lt;=Listes!$A$67,'DP_Instruction Forfaitaires'!$E25*Listes!$A$68,IF('DP_Instruction Forfaitaires'!$E25&gt;Listes!$D$67,'DP_Instruction Forfaitaires'!$E25*Listes!$D$68,(('DP_Instruction Forfaitaires'!$E25*Listes!$B$68)+Listes!$C$68)))))))</f>
        <v/>
      </c>
      <c r="P25" s="507" t="str">
        <f>IF('Dépenses forfaitaire'!P25="","",'Dépenses forfaitaire'!P25)</f>
        <v/>
      </c>
      <c r="Q25" s="263"/>
      <c r="R25" s="262" t="str">
        <f t="shared" si="1"/>
        <v/>
      </c>
      <c r="S25" s="262" t="str">
        <f t="shared" si="2"/>
        <v/>
      </c>
      <c r="T25" s="37" t="str">
        <f t="shared" si="0"/>
        <v/>
      </c>
      <c r="U25" s="117"/>
      <c r="V25" s="168"/>
      <c r="W25" s="501" t="str">
        <f>IF(AND(OR(Q25="KO",T25&lt;&gt;""),OR(R25="",S25="",T25="")),Listes!$A$74,IF(AND(T25="",Q25&lt;&gt;""),Listes!$A$75,IF(AND(P25&lt;T25,V25=""),Listes!$A$76,IF(AND(R25&gt;S25),Listes!$A$77,IF(AND(P25&lt;&gt;"",P25&gt;T25,U25=""),Listes!$A$78,IF(AND(X25="",OR(Q25&lt;&gt;"",R25&lt;&gt;"",S25&lt;&gt;"")),Listes!$A$79,""))))))</f>
        <v/>
      </c>
      <c r="X25" s="38"/>
      <c r="Y25" s="10">
        <f t="shared" si="3"/>
        <v>0</v>
      </c>
    </row>
    <row r="26" spans="1:25" ht="20.100000000000001" customHeight="1" x14ac:dyDescent="0.25">
      <c r="A26" s="109">
        <v>20</v>
      </c>
      <c r="B26" s="505" t="str">
        <f>IF('Dépenses forfaitaire'!B26="","",'Dépenses forfaitaire'!B26)</f>
        <v/>
      </c>
      <c r="C26" s="505" t="str">
        <f>IF('Dépenses forfaitaire'!C26="","",'Dépenses forfaitaire'!C26)</f>
        <v/>
      </c>
      <c r="D26" s="505" t="str">
        <f>IF('Dépenses forfaitaire'!D26="","",'Dépenses forfaitaire'!D26)</f>
        <v/>
      </c>
      <c r="E26" s="505" t="str">
        <f>IF('Dépenses forfaitaire'!E26="","",'Dépenses forfaitaire'!E26)</f>
        <v/>
      </c>
      <c r="F26" s="505" t="str">
        <f>IF('Dépenses forfaitaire'!F26="","",'Dépenses forfaitaire'!F26)</f>
        <v/>
      </c>
      <c r="G26" s="503" t="str">
        <f>IF('Dépenses forfaitaire'!G26="","",'Dépenses forfaitaire'!G26)</f>
        <v/>
      </c>
      <c r="H26" s="505" t="str">
        <f>IF('Dépenses forfaitaire'!H26="","",'Dépenses forfaitaire'!H26)</f>
        <v/>
      </c>
      <c r="I26" s="505" t="str">
        <f>IF('Dépenses forfaitaire'!I26="","",'Dépenses forfaitaire'!I26)</f>
        <v/>
      </c>
      <c r="J26" s="504" t="str">
        <f>IF('Dépenses forfaitaire'!K26="","",'Dépenses forfaitaire'!K26)</f>
        <v/>
      </c>
      <c r="K26" s="504" t="str">
        <f>IF('Dépenses forfaitaire'!L26="","",'Dépenses forfaitaire'!L26)</f>
        <v/>
      </c>
      <c r="L26" s="503" t="str">
        <f>IF('Dépenses forfaitaire'!J26="","",'Dépenses forfaitaire'!J26)</f>
        <v/>
      </c>
      <c r="M26" s="505" t="str">
        <f>IF($H26="","",IF($C26=Listes!$B$35,IF('DP_Instruction Forfaitaires'!$E26&lt;=Listes!$B$56,('DP_Instruction Forfaitaires'!$E26*(VLOOKUP('DP_Instruction Forfaitaires'!$D26,Listes!$A$57:$E$63,2,FALSE))),IF('DP_Instruction Forfaitaires'!$E26&gt;Listes!$E$56,('DP_Instruction Forfaitaires'!$E26*(VLOOKUP('DP_Instruction Forfaitaires'!$D26,Listes!$A$57:$E$63,5,FALSE))),('DP_Instruction Forfaitaires'!$E26*(VLOOKUP('DP_Instruction Forfaitaires'!$D26,Listes!$A$57:$E$63,3,FALSE))+(VLOOKUP('DP_Instruction Forfaitaires'!$D26,Listes!$A$57:$E$63,4,FALSE)))))))</f>
        <v/>
      </c>
      <c r="N26" s="505" t="str">
        <f>IF($H26="","",IF($C26=Listes!$B$34,IF('DP_Instruction Forfaitaires'!$E26&lt;=Listes!$B$45,('DP_Instruction Forfaitaires'!$E26*(VLOOKUP('DP_Instruction Forfaitaires'!$D26,Listes!$A$46:$E$52,2,FALSE))),IF('DP_Instruction Forfaitaires'!$E26&gt;Listes!$D$45,('DP_Instruction Forfaitaires'!$E26*(VLOOKUP('DP_Instruction Forfaitaires'!$D26,Listes!$A$46:$E$52,5,FALSE))),('DP_Instruction Forfaitaires'!$E26*(VLOOKUP('DP_Instruction Forfaitaires'!$D26,Listes!$A$46:$E$52,3,FALSE))+(VLOOKUP('DP_Instruction Forfaitaires'!$D26,Listes!$A$46:$E$52,4,FALSE)))))))</f>
        <v/>
      </c>
      <c r="O26" s="506" t="str">
        <f>IF($H26="","",IF($C26=Listes!$B$37,Listes!$I$34,IF($C26=Listes!$B$38,(VLOOKUP('DP_Instruction Forfaitaires'!$F26,Listes!$E$34:$F$39,2,FALSE)),IF($C26=Listes!$B$36,IF('DP_Instruction Forfaitaires'!$E26&lt;=Listes!$A$67,'DP_Instruction Forfaitaires'!$E26*Listes!$A$68,IF('DP_Instruction Forfaitaires'!$E26&gt;Listes!$D$67,'DP_Instruction Forfaitaires'!$E26*Listes!$D$68,(('DP_Instruction Forfaitaires'!$E26*Listes!$B$68)+Listes!$C$68)))))))</f>
        <v/>
      </c>
      <c r="P26" s="507" t="str">
        <f>IF('Dépenses forfaitaire'!P26="","",'Dépenses forfaitaire'!P26)</f>
        <v/>
      </c>
      <c r="Q26" s="263"/>
      <c r="R26" s="262" t="str">
        <f t="shared" si="1"/>
        <v/>
      </c>
      <c r="S26" s="262" t="str">
        <f t="shared" si="2"/>
        <v/>
      </c>
      <c r="T26" s="37" t="str">
        <f t="shared" si="0"/>
        <v/>
      </c>
      <c r="U26" s="117"/>
      <c r="V26" s="168"/>
      <c r="W26" s="501" t="str">
        <f>IF(AND(OR(Q26="KO",T26&lt;&gt;""),OR(R26="",S26="",T26="")),Listes!$A$74,IF(AND(T26="",Q26&lt;&gt;""),Listes!$A$75,IF(AND(P26&lt;T26,V26=""),Listes!$A$76,IF(AND(R26&gt;S26),Listes!$A$77,IF(AND(P26&lt;&gt;"",P26&gt;T26,U26=""),Listes!$A$78,IF(AND(X26="",OR(Q26&lt;&gt;"",R26&lt;&gt;"",S26&lt;&gt;"")),Listes!$A$79,""))))))</f>
        <v/>
      </c>
      <c r="X26" s="38"/>
      <c r="Y26" s="10">
        <f t="shared" si="3"/>
        <v>0</v>
      </c>
    </row>
    <row r="27" spans="1:25" ht="20.100000000000001" customHeight="1" x14ac:dyDescent="0.25">
      <c r="A27" s="109">
        <v>21</v>
      </c>
      <c r="B27" s="505" t="str">
        <f>IF('Dépenses forfaitaire'!B27="","",'Dépenses forfaitaire'!B27)</f>
        <v/>
      </c>
      <c r="C27" s="505" t="str">
        <f>IF('Dépenses forfaitaire'!C27="","",'Dépenses forfaitaire'!C27)</f>
        <v/>
      </c>
      <c r="D27" s="505" t="str">
        <f>IF('Dépenses forfaitaire'!D27="","",'Dépenses forfaitaire'!D27)</f>
        <v/>
      </c>
      <c r="E27" s="505" t="str">
        <f>IF('Dépenses forfaitaire'!E27="","",'Dépenses forfaitaire'!E27)</f>
        <v/>
      </c>
      <c r="F27" s="505" t="str">
        <f>IF('Dépenses forfaitaire'!F27="","",'Dépenses forfaitaire'!F27)</f>
        <v/>
      </c>
      <c r="G27" s="503" t="str">
        <f>IF('Dépenses forfaitaire'!G27="","",'Dépenses forfaitaire'!G27)</f>
        <v/>
      </c>
      <c r="H27" s="505" t="str">
        <f>IF('Dépenses forfaitaire'!H27="","",'Dépenses forfaitaire'!H27)</f>
        <v/>
      </c>
      <c r="I27" s="505" t="str">
        <f>IF('Dépenses forfaitaire'!I27="","",'Dépenses forfaitaire'!I27)</f>
        <v/>
      </c>
      <c r="J27" s="504" t="str">
        <f>IF('Dépenses forfaitaire'!K27="","",'Dépenses forfaitaire'!K27)</f>
        <v/>
      </c>
      <c r="K27" s="504" t="str">
        <f>IF('Dépenses forfaitaire'!L27="","",'Dépenses forfaitaire'!L27)</f>
        <v/>
      </c>
      <c r="L27" s="503" t="str">
        <f>IF('Dépenses forfaitaire'!J27="","",'Dépenses forfaitaire'!J27)</f>
        <v/>
      </c>
      <c r="M27" s="505" t="str">
        <f>IF($H27="","",IF($C27=Listes!$B$35,IF('DP_Instruction Forfaitaires'!$E27&lt;=Listes!$B$56,('DP_Instruction Forfaitaires'!$E27*(VLOOKUP('DP_Instruction Forfaitaires'!$D27,Listes!$A$57:$E$63,2,FALSE))),IF('DP_Instruction Forfaitaires'!$E27&gt;Listes!$E$56,('DP_Instruction Forfaitaires'!$E27*(VLOOKUP('DP_Instruction Forfaitaires'!$D27,Listes!$A$57:$E$63,5,FALSE))),('DP_Instruction Forfaitaires'!$E27*(VLOOKUP('DP_Instruction Forfaitaires'!$D27,Listes!$A$57:$E$63,3,FALSE))+(VLOOKUP('DP_Instruction Forfaitaires'!$D27,Listes!$A$57:$E$63,4,FALSE)))))))</f>
        <v/>
      </c>
      <c r="N27" s="505" t="str">
        <f>IF($H27="","",IF($C27=Listes!$B$34,IF('DP_Instruction Forfaitaires'!$E27&lt;=Listes!$B$45,('DP_Instruction Forfaitaires'!$E27*(VLOOKUP('DP_Instruction Forfaitaires'!$D27,Listes!$A$46:$E$52,2,FALSE))),IF('DP_Instruction Forfaitaires'!$E27&gt;Listes!$D$45,('DP_Instruction Forfaitaires'!$E27*(VLOOKUP('DP_Instruction Forfaitaires'!$D27,Listes!$A$46:$E$52,5,FALSE))),('DP_Instruction Forfaitaires'!$E27*(VLOOKUP('DP_Instruction Forfaitaires'!$D27,Listes!$A$46:$E$52,3,FALSE))+(VLOOKUP('DP_Instruction Forfaitaires'!$D27,Listes!$A$46:$E$52,4,FALSE)))))))</f>
        <v/>
      </c>
      <c r="O27" s="506" t="str">
        <f>IF($H27="","",IF($C27=Listes!$B$37,Listes!$I$34,IF($C27=Listes!$B$38,(VLOOKUP('DP_Instruction Forfaitaires'!$F27,Listes!$E$34:$F$39,2,FALSE)),IF($C27=Listes!$B$36,IF('DP_Instruction Forfaitaires'!$E27&lt;=Listes!$A$67,'DP_Instruction Forfaitaires'!$E27*Listes!$A$68,IF('DP_Instruction Forfaitaires'!$E27&gt;Listes!$D$67,'DP_Instruction Forfaitaires'!$E27*Listes!$D$68,(('DP_Instruction Forfaitaires'!$E27*Listes!$B$68)+Listes!$C$68)))))))</f>
        <v/>
      </c>
      <c r="P27" s="507" t="str">
        <f>IF('Dépenses forfaitaire'!P27="","",'Dépenses forfaitaire'!P27)</f>
        <v/>
      </c>
      <c r="Q27" s="263"/>
      <c r="R27" s="262" t="str">
        <f t="shared" si="1"/>
        <v/>
      </c>
      <c r="S27" s="262" t="str">
        <f t="shared" si="2"/>
        <v/>
      </c>
      <c r="T27" s="37" t="str">
        <f t="shared" si="0"/>
        <v/>
      </c>
      <c r="U27" s="117"/>
      <c r="V27" s="168"/>
      <c r="W27" s="501" t="str">
        <f>IF(AND(OR(Q27="KO",T27&lt;&gt;""),OR(R27="",S27="",T27="")),Listes!$A$74,IF(AND(T27="",Q27&lt;&gt;""),Listes!$A$75,IF(AND(P27&lt;T27,V27=""),Listes!$A$76,IF(AND(R27&gt;S27),Listes!$A$77,IF(AND(P27&lt;&gt;"",P27&gt;T27,U27=""),Listes!$A$78,IF(AND(X27="",OR(Q27&lt;&gt;"",R27&lt;&gt;"",S27&lt;&gt;"")),Listes!$A$79,""))))))</f>
        <v/>
      </c>
      <c r="X27" s="38"/>
      <c r="Y27" s="10">
        <f t="shared" si="3"/>
        <v>0</v>
      </c>
    </row>
    <row r="28" spans="1:25" ht="20.100000000000001" customHeight="1" x14ac:dyDescent="0.25">
      <c r="A28" s="109">
        <v>22</v>
      </c>
      <c r="B28" s="505" t="str">
        <f>IF('Dépenses forfaitaire'!B28="","",'Dépenses forfaitaire'!B28)</f>
        <v/>
      </c>
      <c r="C28" s="505" t="str">
        <f>IF('Dépenses forfaitaire'!C28="","",'Dépenses forfaitaire'!C28)</f>
        <v/>
      </c>
      <c r="D28" s="505" t="str">
        <f>IF('Dépenses forfaitaire'!D28="","",'Dépenses forfaitaire'!D28)</f>
        <v/>
      </c>
      <c r="E28" s="505" t="str">
        <f>IF('Dépenses forfaitaire'!E28="","",'Dépenses forfaitaire'!E28)</f>
        <v/>
      </c>
      <c r="F28" s="505" t="str">
        <f>IF('Dépenses forfaitaire'!F28="","",'Dépenses forfaitaire'!F28)</f>
        <v/>
      </c>
      <c r="G28" s="503" t="str">
        <f>IF('Dépenses forfaitaire'!G28="","",'Dépenses forfaitaire'!G28)</f>
        <v/>
      </c>
      <c r="H28" s="505" t="str">
        <f>IF('Dépenses forfaitaire'!H28="","",'Dépenses forfaitaire'!H28)</f>
        <v/>
      </c>
      <c r="I28" s="505" t="str">
        <f>IF('Dépenses forfaitaire'!I28="","",'Dépenses forfaitaire'!I28)</f>
        <v/>
      </c>
      <c r="J28" s="504" t="str">
        <f>IF('Dépenses forfaitaire'!K28="","",'Dépenses forfaitaire'!K28)</f>
        <v/>
      </c>
      <c r="K28" s="504" t="str">
        <f>IF('Dépenses forfaitaire'!L28="","",'Dépenses forfaitaire'!L28)</f>
        <v/>
      </c>
      <c r="L28" s="503" t="str">
        <f>IF('Dépenses forfaitaire'!J28="","",'Dépenses forfaitaire'!J28)</f>
        <v/>
      </c>
      <c r="M28" s="505" t="str">
        <f>IF($H28="","",IF($C28=Listes!$B$35,IF('DP_Instruction Forfaitaires'!$E28&lt;=Listes!$B$56,('DP_Instruction Forfaitaires'!$E28*(VLOOKUP('DP_Instruction Forfaitaires'!$D28,Listes!$A$57:$E$63,2,FALSE))),IF('DP_Instruction Forfaitaires'!$E28&gt;Listes!$E$56,('DP_Instruction Forfaitaires'!$E28*(VLOOKUP('DP_Instruction Forfaitaires'!$D28,Listes!$A$57:$E$63,5,FALSE))),('DP_Instruction Forfaitaires'!$E28*(VLOOKUP('DP_Instruction Forfaitaires'!$D28,Listes!$A$57:$E$63,3,FALSE))+(VLOOKUP('DP_Instruction Forfaitaires'!$D28,Listes!$A$57:$E$63,4,FALSE)))))))</f>
        <v/>
      </c>
      <c r="N28" s="505" t="str">
        <f>IF($H28="","",IF($C28=Listes!$B$34,IF('DP_Instruction Forfaitaires'!$E28&lt;=Listes!$B$45,('DP_Instruction Forfaitaires'!$E28*(VLOOKUP('DP_Instruction Forfaitaires'!$D28,Listes!$A$46:$E$52,2,FALSE))),IF('DP_Instruction Forfaitaires'!$E28&gt;Listes!$D$45,('DP_Instruction Forfaitaires'!$E28*(VLOOKUP('DP_Instruction Forfaitaires'!$D28,Listes!$A$46:$E$52,5,FALSE))),('DP_Instruction Forfaitaires'!$E28*(VLOOKUP('DP_Instruction Forfaitaires'!$D28,Listes!$A$46:$E$52,3,FALSE))+(VLOOKUP('DP_Instruction Forfaitaires'!$D28,Listes!$A$46:$E$52,4,FALSE)))))))</f>
        <v/>
      </c>
      <c r="O28" s="506" t="str">
        <f>IF($H28="","",IF($C28=Listes!$B$37,Listes!$I$34,IF($C28=Listes!$B$38,(VLOOKUP('DP_Instruction Forfaitaires'!$F28,Listes!$E$34:$F$39,2,FALSE)),IF($C28=Listes!$B$36,IF('DP_Instruction Forfaitaires'!$E28&lt;=Listes!$A$67,'DP_Instruction Forfaitaires'!$E28*Listes!$A$68,IF('DP_Instruction Forfaitaires'!$E28&gt;Listes!$D$67,'DP_Instruction Forfaitaires'!$E28*Listes!$D$68,(('DP_Instruction Forfaitaires'!$E28*Listes!$B$68)+Listes!$C$68)))))))</f>
        <v/>
      </c>
      <c r="P28" s="507" t="str">
        <f>IF('Dépenses forfaitaire'!P28="","",'Dépenses forfaitaire'!P28)</f>
        <v/>
      </c>
      <c r="Q28" s="263"/>
      <c r="R28" s="262" t="str">
        <f t="shared" si="1"/>
        <v/>
      </c>
      <c r="S28" s="262" t="str">
        <f t="shared" si="2"/>
        <v/>
      </c>
      <c r="T28" s="37" t="str">
        <f t="shared" si="0"/>
        <v/>
      </c>
      <c r="U28" s="117"/>
      <c r="V28" s="168"/>
      <c r="W28" s="501" t="str">
        <f>IF(AND(OR(Q28="KO",T28&lt;&gt;""),OR(R28="",S28="",T28="")),Listes!$A$74,IF(AND(T28="",Q28&lt;&gt;""),Listes!$A$75,IF(AND(P28&lt;T28,V28=""),Listes!$A$76,IF(AND(R28&gt;S28),Listes!$A$77,IF(AND(P28&lt;&gt;"",P28&gt;T28,U28=""),Listes!$A$78,IF(AND(X28="",OR(Q28&lt;&gt;"",R28&lt;&gt;"",S28&lt;&gt;"")),Listes!$A$79,""))))))</f>
        <v/>
      </c>
      <c r="X28" s="38"/>
      <c r="Y28" s="10">
        <f t="shared" si="3"/>
        <v>0</v>
      </c>
    </row>
    <row r="29" spans="1:25" ht="20.100000000000001" customHeight="1" x14ac:dyDescent="0.25">
      <c r="A29" s="109">
        <v>23</v>
      </c>
      <c r="B29" s="505" t="str">
        <f>IF('Dépenses forfaitaire'!B29="","",'Dépenses forfaitaire'!B29)</f>
        <v/>
      </c>
      <c r="C29" s="505" t="str">
        <f>IF('Dépenses forfaitaire'!C29="","",'Dépenses forfaitaire'!C29)</f>
        <v/>
      </c>
      <c r="D29" s="505" t="str">
        <f>IF('Dépenses forfaitaire'!D29="","",'Dépenses forfaitaire'!D29)</f>
        <v/>
      </c>
      <c r="E29" s="505" t="str">
        <f>IF('Dépenses forfaitaire'!E29="","",'Dépenses forfaitaire'!E29)</f>
        <v/>
      </c>
      <c r="F29" s="505" t="str">
        <f>IF('Dépenses forfaitaire'!F29="","",'Dépenses forfaitaire'!F29)</f>
        <v/>
      </c>
      <c r="G29" s="503" t="str">
        <f>IF('Dépenses forfaitaire'!G29="","",'Dépenses forfaitaire'!G29)</f>
        <v/>
      </c>
      <c r="H29" s="505" t="str">
        <f>IF('Dépenses forfaitaire'!H29="","",'Dépenses forfaitaire'!H29)</f>
        <v/>
      </c>
      <c r="I29" s="505" t="str">
        <f>IF('Dépenses forfaitaire'!I29="","",'Dépenses forfaitaire'!I29)</f>
        <v/>
      </c>
      <c r="J29" s="504" t="str">
        <f>IF('Dépenses forfaitaire'!K29="","",'Dépenses forfaitaire'!K29)</f>
        <v/>
      </c>
      <c r="K29" s="504" t="str">
        <f>IF('Dépenses forfaitaire'!L29="","",'Dépenses forfaitaire'!L29)</f>
        <v/>
      </c>
      <c r="L29" s="503" t="str">
        <f>IF('Dépenses forfaitaire'!J29="","",'Dépenses forfaitaire'!J29)</f>
        <v/>
      </c>
      <c r="M29" s="505" t="str">
        <f>IF($H29="","",IF($C29=Listes!$B$35,IF('DP_Instruction Forfaitaires'!$E29&lt;=Listes!$B$56,('DP_Instruction Forfaitaires'!$E29*(VLOOKUP('DP_Instruction Forfaitaires'!$D29,Listes!$A$57:$E$63,2,FALSE))),IF('DP_Instruction Forfaitaires'!$E29&gt;Listes!$E$56,('DP_Instruction Forfaitaires'!$E29*(VLOOKUP('DP_Instruction Forfaitaires'!$D29,Listes!$A$57:$E$63,5,FALSE))),('DP_Instruction Forfaitaires'!$E29*(VLOOKUP('DP_Instruction Forfaitaires'!$D29,Listes!$A$57:$E$63,3,FALSE))+(VLOOKUP('DP_Instruction Forfaitaires'!$D29,Listes!$A$57:$E$63,4,FALSE)))))))</f>
        <v/>
      </c>
      <c r="N29" s="505" t="str">
        <f>IF($H29="","",IF($C29=Listes!$B$34,IF('DP_Instruction Forfaitaires'!$E29&lt;=Listes!$B$45,('DP_Instruction Forfaitaires'!$E29*(VLOOKUP('DP_Instruction Forfaitaires'!$D29,Listes!$A$46:$E$52,2,FALSE))),IF('DP_Instruction Forfaitaires'!$E29&gt;Listes!$D$45,('DP_Instruction Forfaitaires'!$E29*(VLOOKUP('DP_Instruction Forfaitaires'!$D29,Listes!$A$46:$E$52,5,FALSE))),('DP_Instruction Forfaitaires'!$E29*(VLOOKUP('DP_Instruction Forfaitaires'!$D29,Listes!$A$46:$E$52,3,FALSE))+(VLOOKUP('DP_Instruction Forfaitaires'!$D29,Listes!$A$46:$E$52,4,FALSE)))))))</f>
        <v/>
      </c>
      <c r="O29" s="506" t="str">
        <f>IF($H29="","",IF($C29=Listes!$B$37,Listes!$I$34,IF($C29=Listes!$B$38,(VLOOKUP('DP_Instruction Forfaitaires'!$F29,Listes!$E$34:$F$39,2,FALSE)),IF($C29=Listes!$B$36,IF('DP_Instruction Forfaitaires'!$E29&lt;=Listes!$A$67,'DP_Instruction Forfaitaires'!$E29*Listes!$A$68,IF('DP_Instruction Forfaitaires'!$E29&gt;Listes!$D$67,'DP_Instruction Forfaitaires'!$E29*Listes!$D$68,(('DP_Instruction Forfaitaires'!$E29*Listes!$B$68)+Listes!$C$68)))))))</f>
        <v/>
      </c>
      <c r="P29" s="507" t="str">
        <f>IF('Dépenses forfaitaire'!P29="","",'Dépenses forfaitaire'!P29)</f>
        <v/>
      </c>
      <c r="Q29" s="263"/>
      <c r="R29" s="262" t="str">
        <f t="shared" si="1"/>
        <v/>
      </c>
      <c r="S29" s="262" t="str">
        <f t="shared" si="2"/>
        <v/>
      </c>
      <c r="T29" s="37" t="str">
        <f t="shared" si="0"/>
        <v/>
      </c>
      <c r="U29" s="117"/>
      <c r="V29" s="168"/>
      <c r="W29" s="501" t="str">
        <f>IF(AND(OR(Q29="KO",T29&lt;&gt;""),OR(R29="",S29="",T29="")),Listes!$A$74,IF(AND(T29="",Q29&lt;&gt;""),Listes!$A$75,IF(AND(P29&lt;T29,V29=""),Listes!$A$76,IF(AND(R29&gt;S29),Listes!$A$77,IF(AND(P29&lt;&gt;"",P29&gt;T29,U29=""),Listes!$A$78,IF(AND(X29="",OR(Q29&lt;&gt;"",R29&lt;&gt;"",S29&lt;&gt;"")),Listes!$A$79,""))))))</f>
        <v/>
      </c>
      <c r="X29" s="38"/>
      <c r="Y29" s="10">
        <f t="shared" si="3"/>
        <v>0</v>
      </c>
    </row>
    <row r="30" spans="1:25" ht="20.100000000000001" customHeight="1" x14ac:dyDescent="0.25">
      <c r="A30" s="109">
        <v>24</v>
      </c>
      <c r="B30" s="505" t="str">
        <f>IF('Dépenses forfaitaire'!B30="","",'Dépenses forfaitaire'!B30)</f>
        <v/>
      </c>
      <c r="C30" s="505" t="str">
        <f>IF('Dépenses forfaitaire'!C30="","",'Dépenses forfaitaire'!C30)</f>
        <v/>
      </c>
      <c r="D30" s="505" t="str">
        <f>IF('Dépenses forfaitaire'!D30="","",'Dépenses forfaitaire'!D30)</f>
        <v/>
      </c>
      <c r="E30" s="505" t="str">
        <f>IF('Dépenses forfaitaire'!E30="","",'Dépenses forfaitaire'!E30)</f>
        <v/>
      </c>
      <c r="F30" s="505" t="str">
        <f>IF('Dépenses forfaitaire'!F30="","",'Dépenses forfaitaire'!F30)</f>
        <v/>
      </c>
      <c r="G30" s="503" t="str">
        <f>IF('Dépenses forfaitaire'!G30="","",'Dépenses forfaitaire'!G30)</f>
        <v/>
      </c>
      <c r="H30" s="505" t="str">
        <f>IF('Dépenses forfaitaire'!H30="","",'Dépenses forfaitaire'!H30)</f>
        <v/>
      </c>
      <c r="I30" s="505" t="str">
        <f>IF('Dépenses forfaitaire'!I30="","",'Dépenses forfaitaire'!I30)</f>
        <v/>
      </c>
      <c r="J30" s="504" t="str">
        <f>IF('Dépenses forfaitaire'!K30="","",'Dépenses forfaitaire'!K30)</f>
        <v/>
      </c>
      <c r="K30" s="504" t="str">
        <f>IF('Dépenses forfaitaire'!L30="","",'Dépenses forfaitaire'!L30)</f>
        <v/>
      </c>
      <c r="L30" s="503" t="str">
        <f>IF('Dépenses forfaitaire'!J30="","",'Dépenses forfaitaire'!J30)</f>
        <v/>
      </c>
      <c r="M30" s="505" t="str">
        <f>IF($H30="","",IF($C30=Listes!$B$35,IF('DP_Instruction Forfaitaires'!$E30&lt;=Listes!$B$56,('DP_Instruction Forfaitaires'!$E30*(VLOOKUP('DP_Instruction Forfaitaires'!$D30,Listes!$A$57:$E$63,2,FALSE))),IF('DP_Instruction Forfaitaires'!$E30&gt;Listes!$E$56,('DP_Instruction Forfaitaires'!$E30*(VLOOKUP('DP_Instruction Forfaitaires'!$D30,Listes!$A$57:$E$63,5,FALSE))),('DP_Instruction Forfaitaires'!$E30*(VLOOKUP('DP_Instruction Forfaitaires'!$D30,Listes!$A$57:$E$63,3,FALSE))+(VLOOKUP('DP_Instruction Forfaitaires'!$D30,Listes!$A$57:$E$63,4,FALSE)))))))</f>
        <v/>
      </c>
      <c r="N30" s="505" t="str">
        <f>IF($H30="","",IF($C30=Listes!$B$34,IF('DP_Instruction Forfaitaires'!$E30&lt;=Listes!$B$45,('DP_Instruction Forfaitaires'!$E30*(VLOOKUP('DP_Instruction Forfaitaires'!$D30,Listes!$A$46:$E$52,2,FALSE))),IF('DP_Instruction Forfaitaires'!$E30&gt;Listes!$D$45,('DP_Instruction Forfaitaires'!$E30*(VLOOKUP('DP_Instruction Forfaitaires'!$D30,Listes!$A$46:$E$52,5,FALSE))),('DP_Instruction Forfaitaires'!$E30*(VLOOKUP('DP_Instruction Forfaitaires'!$D30,Listes!$A$46:$E$52,3,FALSE))+(VLOOKUP('DP_Instruction Forfaitaires'!$D30,Listes!$A$46:$E$52,4,FALSE)))))))</f>
        <v/>
      </c>
      <c r="O30" s="506" t="str">
        <f>IF($H30="","",IF($C30=Listes!$B$37,Listes!$I$34,IF($C30=Listes!$B$38,(VLOOKUP('DP_Instruction Forfaitaires'!$F30,Listes!$E$34:$F$39,2,FALSE)),IF($C30=Listes!$B$36,IF('DP_Instruction Forfaitaires'!$E30&lt;=Listes!$A$67,'DP_Instruction Forfaitaires'!$E30*Listes!$A$68,IF('DP_Instruction Forfaitaires'!$E30&gt;Listes!$D$67,'DP_Instruction Forfaitaires'!$E30*Listes!$D$68,(('DP_Instruction Forfaitaires'!$E30*Listes!$B$68)+Listes!$C$68)))))))</f>
        <v/>
      </c>
      <c r="P30" s="507" t="str">
        <f>IF('Dépenses forfaitaire'!P30="","",'Dépenses forfaitaire'!P30)</f>
        <v/>
      </c>
      <c r="Q30" s="263"/>
      <c r="R30" s="262" t="str">
        <f t="shared" si="1"/>
        <v/>
      </c>
      <c r="S30" s="262" t="str">
        <f t="shared" si="2"/>
        <v/>
      </c>
      <c r="T30" s="37" t="str">
        <f t="shared" si="0"/>
        <v/>
      </c>
      <c r="U30" s="117"/>
      <c r="V30" s="168"/>
      <c r="W30" s="501" t="str">
        <f>IF(AND(OR(Q30="KO",T30&lt;&gt;""),OR(R30="",S30="",T30="")),Listes!$A$74,IF(AND(T30="",Q30&lt;&gt;""),Listes!$A$75,IF(AND(P30&lt;T30,V30=""),Listes!$A$76,IF(AND(R30&gt;S30),Listes!$A$77,IF(AND(P30&lt;&gt;"",P30&gt;T30,U30=""),Listes!$A$78,IF(AND(X30="",OR(Q30&lt;&gt;"",R30&lt;&gt;"",S30&lt;&gt;"")),Listes!$A$79,""))))))</f>
        <v/>
      </c>
      <c r="X30" s="38"/>
      <c r="Y30" s="10">
        <f t="shared" si="3"/>
        <v>0</v>
      </c>
    </row>
    <row r="31" spans="1:25" ht="20.100000000000001" customHeight="1" x14ac:dyDescent="0.25">
      <c r="A31" s="109">
        <v>25</v>
      </c>
      <c r="B31" s="505" t="str">
        <f>IF('Dépenses forfaitaire'!B31="","",'Dépenses forfaitaire'!B31)</f>
        <v/>
      </c>
      <c r="C31" s="505" t="str">
        <f>IF('Dépenses forfaitaire'!C31="","",'Dépenses forfaitaire'!C31)</f>
        <v/>
      </c>
      <c r="D31" s="505" t="str">
        <f>IF('Dépenses forfaitaire'!D31="","",'Dépenses forfaitaire'!D31)</f>
        <v/>
      </c>
      <c r="E31" s="505" t="str">
        <f>IF('Dépenses forfaitaire'!E31="","",'Dépenses forfaitaire'!E31)</f>
        <v/>
      </c>
      <c r="F31" s="505" t="str">
        <f>IF('Dépenses forfaitaire'!F31="","",'Dépenses forfaitaire'!F31)</f>
        <v/>
      </c>
      <c r="G31" s="503" t="str">
        <f>IF('Dépenses forfaitaire'!G31="","",'Dépenses forfaitaire'!G31)</f>
        <v/>
      </c>
      <c r="H31" s="505" t="str">
        <f>IF('Dépenses forfaitaire'!H31="","",'Dépenses forfaitaire'!H31)</f>
        <v/>
      </c>
      <c r="I31" s="505" t="str">
        <f>IF('Dépenses forfaitaire'!I31="","",'Dépenses forfaitaire'!I31)</f>
        <v/>
      </c>
      <c r="J31" s="504" t="str">
        <f>IF('Dépenses forfaitaire'!K31="","",'Dépenses forfaitaire'!K31)</f>
        <v/>
      </c>
      <c r="K31" s="504" t="str">
        <f>IF('Dépenses forfaitaire'!L31="","",'Dépenses forfaitaire'!L31)</f>
        <v/>
      </c>
      <c r="L31" s="503" t="str">
        <f>IF('Dépenses forfaitaire'!J31="","",'Dépenses forfaitaire'!J31)</f>
        <v/>
      </c>
      <c r="M31" s="505" t="str">
        <f>IF($H31="","",IF($C31=Listes!$B$35,IF('DP_Instruction Forfaitaires'!$E31&lt;=Listes!$B$56,('DP_Instruction Forfaitaires'!$E31*(VLOOKUP('DP_Instruction Forfaitaires'!$D31,Listes!$A$57:$E$63,2,FALSE))),IF('DP_Instruction Forfaitaires'!$E31&gt;Listes!$E$56,('DP_Instruction Forfaitaires'!$E31*(VLOOKUP('DP_Instruction Forfaitaires'!$D31,Listes!$A$57:$E$63,5,FALSE))),('DP_Instruction Forfaitaires'!$E31*(VLOOKUP('DP_Instruction Forfaitaires'!$D31,Listes!$A$57:$E$63,3,FALSE))+(VLOOKUP('DP_Instruction Forfaitaires'!$D31,Listes!$A$57:$E$63,4,FALSE)))))))</f>
        <v/>
      </c>
      <c r="N31" s="505" t="str">
        <f>IF($H31="","",IF($C31=Listes!$B$34,IF('DP_Instruction Forfaitaires'!$E31&lt;=Listes!$B$45,('DP_Instruction Forfaitaires'!$E31*(VLOOKUP('DP_Instruction Forfaitaires'!$D31,Listes!$A$46:$E$52,2,FALSE))),IF('DP_Instruction Forfaitaires'!$E31&gt;Listes!$D$45,('DP_Instruction Forfaitaires'!$E31*(VLOOKUP('DP_Instruction Forfaitaires'!$D31,Listes!$A$46:$E$52,5,FALSE))),('DP_Instruction Forfaitaires'!$E31*(VLOOKUP('DP_Instruction Forfaitaires'!$D31,Listes!$A$46:$E$52,3,FALSE))+(VLOOKUP('DP_Instruction Forfaitaires'!$D31,Listes!$A$46:$E$52,4,FALSE)))))))</f>
        <v/>
      </c>
      <c r="O31" s="506" t="str">
        <f>IF($H31="","",IF($C31=Listes!$B$37,Listes!$I$34,IF($C31=Listes!$B$38,(VLOOKUP('DP_Instruction Forfaitaires'!$F31,Listes!$E$34:$F$39,2,FALSE)),IF($C31=Listes!$B$36,IF('DP_Instruction Forfaitaires'!$E31&lt;=Listes!$A$67,'DP_Instruction Forfaitaires'!$E31*Listes!$A$68,IF('DP_Instruction Forfaitaires'!$E31&gt;Listes!$D$67,'DP_Instruction Forfaitaires'!$E31*Listes!$D$68,(('DP_Instruction Forfaitaires'!$E31*Listes!$B$68)+Listes!$C$68)))))))</f>
        <v/>
      </c>
      <c r="P31" s="507" t="str">
        <f>IF('Dépenses forfaitaire'!P31="","",'Dépenses forfaitaire'!P31)</f>
        <v/>
      </c>
      <c r="Q31" s="263"/>
      <c r="R31" s="262" t="str">
        <f t="shared" si="1"/>
        <v/>
      </c>
      <c r="S31" s="262" t="str">
        <f t="shared" si="2"/>
        <v/>
      </c>
      <c r="T31" s="37" t="str">
        <f t="shared" si="0"/>
        <v/>
      </c>
      <c r="U31" s="117"/>
      <c r="V31" s="168"/>
      <c r="W31" s="501" t="str">
        <f>IF(AND(OR(Q31="KO",T31&lt;&gt;""),OR(R31="",S31="",T31="")),Listes!$A$74,IF(AND(T31="",Q31&lt;&gt;""),Listes!$A$75,IF(AND(P31&lt;T31,V31=""),Listes!$A$76,IF(AND(R31&gt;S31),Listes!$A$77,IF(AND(P31&lt;&gt;"",P31&gt;T31,U31=""),Listes!$A$78,IF(AND(X31="",OR(Q31&lt;&gt;"",R31&lt;&gt;"",S31&lt;&gt;"")),Listes!$A$79,""))))))</f>
        <v/>
      </c>
      <c r="X31" s="38"/>
      <c r="Y31" s="10">
        <f t="shared" si="3"/>
        <v>0</v>
      </c>
    </row>
    <row r="32" spans="1:25" ht="20.100000000000001" customHeight="1" x14ac:dyDescent="0.25">
      <c r="A32" s="109">
        <v>26</v>
      </c>
      <c r="B32" s="505" t="str">
        <f>IF('Dépenses forfaitaire'!B32="","",'Dépenses forfaitaire'!B32)</f>
        <v/>
      </c>
      <c r="C32" s="505" t="str">
        <f>IF('Dépenses forfaitaire'!C32="","",'Dépenses forfaitaire'!C32)</f>
        <v/>
      </c>
      <c r="D32" s="505" t="str">
        <f>IF('Dépenses forfaitaire'!D32="","",'Dépenses forfaitaire'!D32)</f>
        <v/>
      </c>
      <c r="E32" s="505" t="str">
        <f>IF('Dépenses forfaitaire'!E32="","",'Dépenses forfaitaire'!E32)</f>
        <v/>
      </c>
      <c r="F32" s="505" t="str">
        <f>IF('Dépenses forfaitaire'!F32="","",'Dépenses forfaitaire'!F32)</f>
        <v/>
      </c>
      <c r="G32" s="503" t="str">
        <f>IF('Dépenses forfaitaire'!G32="","",'Dépenses forfaitaire'!G32)</f>
        <v/>
      </c>
      <c r="H32" s="505" t="str">
        <f>IF('Dépenses forfaitaire'!H32="","",'Dépenses forfaitaire'!H32)</f>
        <v/>
      </c>
      <c r="I32" s="505" t="str">
        <f>IF('Dépenses forfaitaire'!I32="","",'Dépenses forfaitaire'!I32)</f>
        <v/>
      </c>
      <c r="J32" s="504" t="str">
        <f>IF('Dépenses forfaitaire'!K32="","",'Dépenses forfaitaire'!K32)</f>
        <v/>
      </c>
      <c r="K32" s="504" t="str">
        <f>IF('Dépenses forfaitaire'!L32="","",'Dépenses forfaitaire'!L32)</f>
        <v/>
      </c>
      <c r="L32" s="503" t="str">
        <f>IF('Dépenses forfaitaire'!J32="","",'Dépenses forfaitaire'!J32)</f>
        <v/>
      </c>
      <c r="M32" s="505" t="str">
        <f>IF($H32="","",IF($C32=Listes!$B$35,IF('DP_Instruction Forfaitaires'!$E32&lt;=Listes!$B$56,('DP_Instruction Forfaitaires'!$E32*(VLOOKUP('DP_Instruction Forfaitaires'!$D32,Listes!$A$57:$E$63,2,FALSE))),IF('DP_Instruction Forfaitaires'!$E32&gt;Listes!$E$56,('DP_Instruction Forfaitaires'!$E32*(VLOOKUP('DP_Instruction Forfaitaires'!$D32,Listes!$A$57:$E$63,5,FALSE))),('DP_Instruction Forfaitaires'!$E32*(VLOOKUP('DP_Instruction Forfaitaires'!$D32,Listes!$A$57:$E$63,3,FALSE))+(VLOOKUP('DP_Instruction Forfaitaires'!$D32,Listes!$A$57:$E$63,4,FALSE)))))))</f>
        <v/>
      </c>
      <c r="N32" s="505" t="str">
        <f>IF($H32="","",IF($C32=Listes!$B$34,IF('DP_Instruction Forfaitaires'!$E32&lt;=Listes!$B$45,('DP_Instruction Forfaitaires'!$E32*(VLOOKUP('DP_Instruction Forfaitaires'!$D32,Listes!$A$46:$E$52,2,FALSE))),IF('DP_Instruction Forfaitaires'!$E32&gt;Listes!$D$45,('DP_Instruction Forfaitaires'!$E32*(VLOOKUP('DP_Instruction Forfaitaires'!$D32,Listes!$A$46:$E$52,5,FALSE))),('DP_Instruction Forfaitaires'!$E32*(VLOOKUP('DP_Instruction Forfaitaires'!$D32,Listes!$A$46:$E$52,3,FALSE))+(VLOOKUP('DP_Instruction Forfaitaires'!$D32,Listes!$A$46:$E$52,4,FALSE)))))))</f>
        <v/>
      </c>
      <c r="O32" s="506" t="str">
        <f>IF($H32="","",IF($C32=Listes!$B$37,Listes!$I$34,IF($C32=Listes!$B$38,(VLOOKUP('DP_Instruction Forfaitaires'!$F32,Listes!$E$34:$F$39,2,FALSE)),IF($C32=Listes!$B$36,IF('DP_Instruction Forfaitaires'!$E32&lt;=Listes!$A$67,'DP_Instruction Forfaitaires'!$E32*Listes!$A$68,IF('DP_Instruction Forfaitaires'!$E32&gt;Listes!$D$67,'DP_Instruction Forfaitaires'!$E32*Listes!$D$68,(('DP_Instruction Forfaitaires'!$E32*Listes!$B$68)+Listes!$C$68)))))))</f>
        <v/>
      </c>
      <c r="P32" s="507" t="str">
        <f>IF('Dépenses forfaitaire'!P32="","",'Dépenses forfaitaire'!P32)</f>
        <v/>
      </c>
      <c r="Q32" s="263"/>
      <c r="R32" s="262" t="str">
        <f t="shared" si="1"/>
        <v/>
      </c>
      <c r="S32" s="262" t="str">
        <f t="shared" si="2"/>
        <v/>
      </c>
      <c r="T32" s="37" t="str">
        <f t="shared" si="0"/>
        <v/>
      </c>
      <c r="U32" s="117"/>
      <c r="V32" s="168"/>
      <c r="W32" s="501" t="str">
        <f>IF(AND(OR(Q32="KO",T32&lt;&gt;""),OR(R32="",S32="",T32="")),Listes!$A$74,IF(AND(T32="",Q32&lt;&gt;""),Listes!$A$75,IF(AND(P32&lt;T32,V32=""),Listes!$A$76,IF(AND(R32&gt;S32),Listes!$A$77,IF(AND(P32&lt;&gt;"",P32&gt;T32,U32=""),Listes!$A$78,IF(AND(X32="",OR(Q32&lt;&gt;"",R32&lt;&gt;"",S32&lt;&gt;"")),Listes!$A$79,""))))))</f>
        <v/>
      </c>
      <c r="X32" s="38"/>
      <c r="Y32" s="10">
        <f t="shared" si="3"/>
        <v>0</v>
      </c>
    </row>
    <row r="33" spans="1:25" ht="20.100000000000001" customHeight="1" x14ac:dyDescent="0.25">
      <c r="A33" s="109">
        <v>27</v>
      </c>
      <c r="B33" s="505" t="str">
        <f>IF('Dépenses forfaitaire'!B33="","",'Dépenses forfaitaire'!B33)</f>
        <v/>
      </c>
      <c r="C33" s="505" t="str">
        <f>IF('Dépenses forfaitaire'!C33="","",'Dépenses forfaitaire'!C33)</f>
        <v/>
      </c>
      <c r="D33" s="505" t="str">
        <f>IF('Dépenses forfaitaire'!D33="","",'Dépenses forfaitaire'!D33)</f>
        <v/>
      </c>
      <c r="E33" s="505" t="str">
        <f>IF('Dépenses forfaitaire'!E33="","",'Dépenses forfaitaire'!E33)</f>
        <v/>
      </c>
      <c r="F33" s="505" t="str">
        <f>IF('Dépenses forfaitaire'!F33="","",'Dépenses forfaitaire'!F33)</f>
        <v/>
      </c>
      <c r="G33" s="503" t="str">
        <f>IF('Dépenses forfaitaire'!G33="","",'Dépenses forfaitaire'!G33)</f>
        <v/>
      </c>
      <c r="H33" s="505" t="str">
        <f>IF('Dépenses forfaitaire'!H33="","",'Dépenses forfaitaire'!H33)</f>
        <v/>
      </c>
      <c r="I33" s="505" t="str">
        <f>IF('Dépenses forfaitaire'!I33="","",'Dépenses forfaitaire'!I33)</f>
        <v/>
      </c>
      <c r="J33" s="504" t="str">
        <f>IF('Dépenses forfaitaire'!K33="","",'Dépenses forfaitaire'!K33)</f>
        <v/>
      </c>
      <c r="K33" s="504" t="str">
        <f>IF('Dépenses forfaitaire'!L33="","",'Dépenses forfaitaire'!L33)</f>
        <v/>
      </c>
      <c r="L33" s="503" t="str">
        <f>IF('Dépenses forfaitaire'!J33="","",'Dépenses forfaitaire'!J33)</f>
        <v/>
      </c>
      <c r="M33" s="505" t="str">
        <f>IF($H33="","",IF($C33=Listes!$B$35,IF('DP_Instruction Forfaitaires'!$E33&lt;=Listes!$B$56,('DP_Instruction Forfaitaires'!$E33*(VLOOKUP('DP_Instruction Forfaitaires'!$D33,Listes!$A$57:$E$63,2,FALSE))),IF('DP_Instruction Forfaitaires'!$E33&gt;Listes!$E$56,('DP_Instruction Forfaitaires'!$E33*(VLOOKUP('DP_Instruction Forfaitaires'!$D33,Listes!$A$57:$E$63,5,FALSE))),('DP_Instruction Forfaitaires'!$E33*(VLOOKUP('DP_Instruction Forfaitaires'!$D33,Listes!$A$57:$E$63,3,FALSE))+(VLOOKUP('DP_Instruction Forfaitaires'!$D33,Listes!$A$57:$E$63,4,FALSE)))))))</f>
        <v/>
      </c>
      <c r="N33" s="505" t="str">
        <f>IF($H33="","",IF($C33=Listes!$B$34,IF('DP_Instruction Forfaitaires'!$E33&lt;=Listes!$B$45,('DP_Instruction Forfaitaires'!$E33*(VLOOKUP('DP_Instruction Forfaitaires'!$D33,Listes!$A$46:$E$52,2,FALSE))),IF('DP_Instruction Forfaitaires'!$E33&gt;Listes!$D$45,('DP_Instruction Forfaitaires'!$E33*(VLOOKUP('DP_Instruction Forfaitaires'!$D33,Listes!$A$46:$E$52,5,FALSE))),('DP_Instruction Forfaitaires'!$E33*(VLOOKUP('DP_Instruction Forfaitaires'!$D33,Listes!$A$46:$E$52,3,FALSE))+(VLOOKUP('DP_Instruction Forfaitaires'!$D33,Listes!$A$46:$E$52,4,FALSE)))))))</f>
        <v/>
      </c>
      <c r="O33" s="506" t="str">
        <f>IF($H33="","",IF($C33=Listes!$B$37,Listes!$I$34,IF($C33=Listes!$B$38,(VLOOKUP('DP_Instruction Forfaitaires'!$F33,Listes!$E$34:$F$39,2,FALSE)),IF($C33=Listes!$B$36,IF('DP_Instruction Forfaitaires'!$E33&lt;=Listes!$A$67,'DP_Instruction Forfaitaires'!$E33*Listes!$A$68,IF('DP_Instruction Forfaitaires'!$E33&gt;Listes!$D$67,'DP_Instruction Forfaitaires'!$E33*Listes!$D$68,(('DP_Instruction Forfaitaires'!$E33*Listes!$B$68)+Listes!$C$68)))))))</f>
        <v/>
      </c>
      <c r="P33" s="507" t="str">
        <f>IF('Dépenses forfaitaire'!P33="","",'Dépenses forfaitaire'!P33)</f>
        <v/>
      </c>
      <c r="Q33" s="263"/>
      <c r="R33" s="262" t="str">
        <f t="shared" si="1"/>
        <v/>
      </c>
      <c r="S33" s="262" t="str">
        <f t="shared" si="2"/>
        <v/>
      </c>
      <c r="T33" s="37" t="str">
        <f t="shared" si="0"/>
        <v/>
      </c>
      <c r="U33" s="117"/>
      <c r="V33" s="168"/>
      <c r="W33" s="501" t="str">
        <f>IF(AND(OR(Q33="KO",T33&lt;&gt;""),OR(R33="",S33="",T33="")),Listes!$A$74,IF(AND(T33="",Q33&lt;&gt;""),Listes!$A$75,IF(AND(P33&lt;T33,V33=""),Listes!$A$76,IF(AND(R33&gt;S33),Listes!$A$77,IF(AND(P33&lt;&gt;"",P33&gt;T33,U33=""),Listes!$A$78,IF(AND(X33="",OR(Q33&lt;&gt;"",R33&lt;&gt;"",S33&lt;&gt;"")),Listes!$A$79,""))))))</f>
        <v/>
      </c>
      <c r="X33" s="38"/>
      <c r="Y33" s="10">
        <f t="shared" si="3"/>
        <v>0</v>
      </c>
    </row>
    <row r="34" spans="1:25" ht="20.100000000000001" customHeight="1" x14ac:dyDescent="0.25">
      <c r="A34" s="109">
        <v>28</v>
      </c>
      <c r="B34" s="505" t="str">
        <f>IF('Dépenses forfaitaire'!B34="","",'Dépenses forfaitaire'!B34)</f>
        <v/>
      </c>
      <c r="C34" s="505" t="str">
        <f>IF('Dépenses forfaitaire'!C34="","",'Dépenses forfaitaire'!C34)</f>
        <v/>
      </c>
      <c r="D34" s="505" t="str">
        <f>IF('Dépenses forfaitaire'!D34="","",'Dépenses forfaitaire'!D34)</f>
        <v/>
      </c>
      <c r="E34" s="505" t="str">
        <f>IF('Dépenses forfaitaire'!E34="","",'Dépenses forfaitaire'!E34)</f>
        <v/>
      </c>
      <c r="F34" s="505" t="str">
        <f>IF('Dépenses forfaitaire'!F34="","",'Dépenses forfaitaire'!F34)</f>
        <v/>
      </c>
      <c r="G34" s="503" t="str">
        <f>IF('Dépenses forfaitaire'!G34="","",'Dépenses forfaitaire'!G34)</f>
        <v/>
      </c>
      <c r="H34" s="505" t="str">
        <f>IF('Dépenses forfaitaire'!H34="","",'Dépenses forfaitaire'!H34)</f>
        <v/>
      </c>
      <c r="I34" s="505" t="str">
        <f>IF('Dépenses forfaitaire'!I34="","",'Dépenses forfaitaire'!I34)</f>
        <v/>
      </c>
      <c r="J34" s="504" t="str">
        <f>IF('Dépenses forfaitaire'!K34="","",'Dépenses forfaitaire'!K34)</f>
        <v/>
      </c>
      <c r="K34" s="504" t="str">
        <f>IF('Dépenses forfaitaire'!L34="","",'Dépenses forfaitaire'!L34)</f>
        <v/>
      </c>
      <c r="L34" s="503" t="str">
        <f>IF('Dépenses forfaitaire'!J34="","",'Dépenses forfaitaire'!J34)</f>
        <v/>
      </c>
      <c r="M34" s="505" t="str">
        <f>IF($H34="","",IF($C34=Listes!$B$35,IF('DP_Instruction Forfaitaires'!$E34&lt;=Listes!$B$56,('DP_Instruction Forfaitaires'!$E34*(VLOOKUP('DP_Instruction Forfaitaires'!$D34,Listes!$A$57:$E$63,2,FALSE))),IF('DP_Instruction Forfaitaires'!$E34&gt;Listes!$E$56,('DP_Instruction Forfaitaires'!$E34*(VLOOKUP('DP_Instruction Forfaitaires'!$D34,Listes!$A$57:$E$63,5,FALSE))),('DP_Instruction Forfaitaires'!$E34*(VLOOKUP('DP_Instruction Forfaitaires'!$D34,Listes!$A$57:$E$63,3,FALSE))+(VLOOKUP('DP_Instruction Forfaitaires'!$D34,Listes!$A$57:$E$63,4,FALSE)))))))</f>
        <v/>
      </c>
      <c r="N34" s="505" t="str">
        <f>IF($H34="","",IF($C34=Listes!$B$34,IF('DP_Instruction Forfaitaires'!$E34&lt;=Listes!$B$45,('DP_Instruction Forfaitaires'!$E34*(VLOOKUP('DP_Instruction Forfaitaires'!$D34,Listes!$A$46:$E$52,2,FALSE))),IF('DP_Instruction Forfaitaires'!$E34&gt;Listes!$D$45,('DP_Instruction Forfaitaires'!$E34*(VLOOKUP('DP_Instruction Forfaitaires'!$D34,Listes!$A$46:$E$52,5,FALSE))),('DP_Instruction Forfaitaires'!$E34*(VLOOKUP('DP_Instruction Forfaitaires'!$D34,Listes!$A$46:$E$52,3,FALSE))+(VLOOKUP('DP_Instruction Forfaitaires'!$D34,Listes!$A$46:$E$52,4,FALSE)))))))</f>
        <v/>
      </c>
      <c r="O34" s="506" t="str">
        <f>IF($H34="","",IF($C34=Listes!$B$37,Listes!$I$34,IF($C34=Listes!$B$38,(VLOOKUP('DP_Instruction Forfaitaires'!$F34,Listes!$E$34:$F$39,2,FALSE)),IF($C34=Listes!$B$36,IF('DP_Instruction Forfaitaires'!$E34&lt;=Listes!$A$67,'DP_Instruction Forfaitaires'!$E34*Listes!$A$68,IF('DP_Instruction Forfaitaires'!$E34&gt;Listes!$D$67,'DP_Instruction Forfaitaires'!$E34*Listes!$D$68,(('DP_Instruction Forfaitaires'!$E34*Listes!$B$68)+Listes!$C$68)))))))</f>
        <v/>
      </c>
      <c r="P34" s="507" t="str">
        <f>IF('Dépenses forfaitaire'!P34="","",'Dépenses forfaitaire'!P34)</f>
        <v/>
      </c>
      <c r="Q34" s="263"/>
      <c r="R34" s="262" t="str">
        <f t="shared" si="1"/>
        <v/>
      </c>
      <c r="S34" s="262" t="str">
        <f t="shared" si="2"/>
        <v/>
      </c>
      <c r="T34" s="37" t="str">
        <f t="shared" si="0"/>
        <v/>
      </c>
      <c r="U34" s="117"/>
      <c r="V34" s="168"/>
      <c r="W34" s="501" t="str">
        <f>IF(AND(OR(Q34="KO",T34&lt;&gt;""),OR(R34="",S34="",T34="")),Listes!$A$74,IF(AND(T34="",Q34&lt;&gt;""),Listes!$A$75,IF(AND(P34&lt;T34,V34=""),Listes!$A$76,IF(AND(R34&gt;S34),Listes!$A$77,IF(AND(P34&lt;&gt;"",P34&gt;T34,U34=""),Listes!$A$78,IF(AND(X34="",OR(Q34&lt;&gt;"",R34&lt;&gt;"",S34&lt;&gt;"")),Listes!$A$79,""))))))</f>
        <v/>
      </c>
      <c r="X34" s="38"/>
      <c r="Y34" s="10">
        <f t="shared" si="3"/>
        <v>0</v>
      </c>
    </row>
    <row r="35" spans="1:25" ht="20.100000000000001" customHeight="1" x14ac:dyDescent="0.25">
      <c r="A35" s="109">
        <v>29</v>
      </c>
      <c r="B35" s="505" t="str">
        <f>IF('Dépenses forfaitaire'!B35="","",'Dépenses forfaitaire'!B35)</f>
        <v/>
      </c>
      <c r="C35" s="505" t="str">
        <f>IF('Dépenses forfaitaire'!C35="","",'Dépenses forfaitaire'!C35)</f>
        <v/>
      </c>
      <c r="D35" s="505" t="str">
        <f>IF('Dépenses forfaitaire'!D35="","",'Dépenses forfaitaire'!D35)</f>
        <v/>
      </c>
      <c r="E35" s="505" t="str">
        <f>IF('Dépenses forfaitaire'!E35="","",'Dépenses forfaitaire'!E35)</f>
        <v/>
      </c>
      <c r="F35" s="505" t="str">
        <f>IF('Dépenses forfaitaire'!F35="","",'Dépenses forfaitaire'!F35)</f>
        <v/>
      </c>
      <c r="G35" s="503" t="str">
        <f>IF('Dépenses forfaitaire'!G35="","",'Dépenses forfaitaire'!G35)</f>
        <v/>
      </c>
      <c r="H35" s="505" t="str">
        <f>IF('Dépenses forfaitaire'!H35="","",'Dépenses forfaitaire'!H35)</f>
        <v/>
      </c>
      <c r="I35" s="505" t="str">
        <f>IF('Dépenses forfaitaire'!I35="","",'Dépenses forfaitaire'!I35)</f>
        <v/>
      </c>
      <c r="J35" s="504" t="str">
        <f>IF('Dépenses forfaitaire'!K35="","",'Dépenses forfaitaire'!K35)</f>
        <v/>
      </c>
      <c r="K35" s="504" t="str">
        <f>IF('Dépenses forfaitaire'!L35="","",'Dépenses forfaitaire'!L35)</f>
        <v/>
      </c>
      <c r="L35" s="503" t="str">
        <f>IF('Dépenses forfaitaire'!J35="","",'Dépenses forfaitaire'!J35)</f>
        <v/>
      </c>
      <c r="M35" s="505" t="str">
        <f>IF($H35="","",IF($C35=Listes!$B$35,IF('DP_Instruction Forfaitaires'!$E35&lt;=Listes!$B$56,('DP_Instruction Forfaitaires'!$E35*(VLOOKUP('DP_Instruction Forfaitaires'!$D35,Listes!$A$57:$E$63,2,FALSE))),IF('DP_Instruction Forfaitaires'!$E35&gt;Listes!$E$56,('DP_Instruction Forfaitaires'!$E35*(VLOOKUP('DP_Instruction Forfaitaires'!$D35,Listes!$A$57:$E$63,5,FALSE))),('DP_Instruction Forfaitaires'!$E35*(VLOOKUP('DP_Instruction Forfaitaires'!$D35,Listes!$A$57:$E$63,3,FALSE))+(VLOOKUP('DP_Instruction Forfaitaires'!$D35,Listes!$A$57:$E$63,4,FALSE)))))))</f>
        <v/>
      </c>
      <c r="N35" s="505" t="str">
        <f>IF($H35="","",IF($C35=Listes!$B$34,IF('DP_Instruction Forfaitaires'!$E35&lt;=Listes!$B$45,('DP_Instruction Forfaitaires'!$E35*(VLOOKUP('DP_Instruction Forfaitaires'!$D35,Listes!$A$46:$E$52,2,FALSE))),IF('DP_Instruction Forfaitaires'!$E35&gt;Listes!$D$45,('DP_Instruction Forfaitaires'!$E35*(VLOOKUP('DP_Instruction Forfaitaires'!$D35,Listes!$A$46:$E$52,5,FALSE))),('DP_Instruction Forfaitaires'!$E35*(VLOOKUP('DP_Instruction Forfaitaires'!$D35,Listes!$A$46:$E$52,3,FALSE))+(VLOOKUP('DP_Instruction Forfaitaires'!$D35,Listes!$A$46:$E$52,4,FALSE)))))))</f>
        <v/>
      </c>
      <c r="O35" s="506" t="str">
        <f>IF($H35="","",IF($C35=Listes!$B$37,Listes!$I$34,IF($C35=Listes!$B$38,(VLOOKUP('DP_Instruction Forfaitaires'!$F35,Listes!$E$34:$F$39,2,FALSE)),IF($C35=Listes!$B$36,IF('DP_Instruction Forfaitaires'!$E35&lt;=Listes!$A$67,'DP_Instruction Forfaitaires'!$E35*Listes!$A$68,IF('DP_Instruction Forfaitaires'!$E35&gt;Listes!$D$67,'DP_Instruction Forfaitaires'!$E35*Listes!$D$68,(('DP_Instruction Forfaitaires'!$E35*Listes!$B$68)+Listes!$C$68)))))))</f>
        <v/>
      </c>
      <c r="P35" s="507" t="str">
        <f>IF('Dépenses forfaitaire'!P35="","",'Dépenses forfaitaire'!P35)</f>
        <v/>
      </c>
      <c r="Q35" s="263"/>
      <c r="R35" s="262" t="str">
        <f t="shared" si="1"/>
        <v/>
      </c>
      <c r="S35" s="262" t="str">
        <f t="shared" si="2"/>
        <v/>
      </c>
      <c r="T35" s="37" t="str">
        <f t="shared" si="0"/>
        <v/>
      </c>
      <c r="U35" s="117"/>
      <c r="V35" s="168"/>
      <c r="W35" s="501" t="str">
        <f>IF(AND(OR(Q35="KO",T35&lt;&gt;""),OR(R35="",S35="",T35="")),Listes!$A$74,IF(AND(T35="",Q35&lt;&gt;""),Listes!$A$75,IF(AND(P35&lt;T35,V35=""),Listes!$A$76,IF(AND(R35&gt;S35),Listes!$A$77,IF(AND(P35&lt;&gt;"",P35&gt;T35,U35=""),Listes!$A$78,IF(AND(X35="",OR(Q35&lt;&gt;"",R35&lt;&gt;"",S35&lt;&gt;"")),Listes!$A$79,""))))))</f>
        <v/>
      </c>
      <c r="X35" s="38"/>
      <c r="Y35" s="10">
        <f t="shared" si="3"/>
        <v>0</v>
      </c>
    </row>
    <row r="36" spans="1:25" ht="20.100000000000001" customHeight="1" x14ac:dyDescent="0.25">
      <c r="A36" s="109">
        <v>30</v>
      </c>
      <c r="B36" s="505" t="str">
        <f>IF('Dépenses forfaitaire'!B36="","",'Dépenses forfaitaire'!B36)</f>
        <v/>
      </c>
      <c r="C36" s="505" t="str">
        <f>IF('Dépenses forfaitaire'!C36="","",'Dépenses forfaitaire'!C36)</f>
        <v/>
      </c>
      <c r="D36" s="505" t="str">
        <f>IF('Dépenses forfaitaire'!D36="","",'Dépenses forfaitaire'!D36)</f>
        <v/>
      </c>
      <c r="E36" s="505" t="str">
        <f>IF('Dépenses forfaitaire'!E36="","",'Dépenses forfaitaire'!E36)</f>
        <v/>
      </c>
      <c r="F36" s="505" t="str">
        <f>IF('Dépenses forfaitaire'!F36="","",'Dépenses forfaitaire'!F36)</f>
        <v/>
      </c>
      <c r="G36" s="503" t="str">
        <f>IF('Dépenses forfaitaire'!G36="","",'Dépenses forfaitaire'!G36)</f>
        <v/>
      </c>
      <c r="H36" s="505" t="str">
        <f>IF('Dépenses forfaitaire'!H36="","",'Dépenses forfaitaire'!H36)</f>
        <v/>
      </c>
      <c r="I36" s="505" t="str">
        <f>IF('Dépenses forfaitaire'!I36="","",'Dépenses forfaitaire'!I36)</f>
        <v/>
      </c>
      <c r="J36" s="504" t="str">
        <f>IF('Dépenses forfaitaire'!K36="","",'Dépenses forfaitaire'!K36)</f>
        <v/>
      </c>
      <c r="K36" s="504" t="str">
        <f>IF('Dépenses forfaitaire'!L36="","",'Dépenses forfaitaire'!L36)</f>
        <v/>
      </c>
      <c r="L36" s="503" t="str">
        <f>IF('Dépenses forfaitaire'!J36="","",'Dépenses forfaitaire'!J36)</f>
        <v/>
      </c>
      <c r="M36" s="505" t="str">
        <f>IF($H36="","",IF($C36=Listes!$B$35,IF('DP_Instruction Forfaitaires'!$E36&lt;=Listes!$B$56,('DP_Instruction Forfaitaires'!$E36*(VLOOKUP('DP_Instruction Forfaitaires'!$D36,Listes!$A$57:$E$63,2,FALSE))),IF('DP_Instruction Forfaitaires'!$E36&gt;Listes!$E$56,('DP_Instruction Forfaitaires'!$E36*(VLOOKUP('DP_Instruction Forfaitaires'!$D36,Listes!$A$57:$E$63,5,FALSE))),('DP_Instruction Forfaitaires'!$E36*(VLOOKUP('DP_Instruction Forfaitaires'!$D36,Listes!$A$57:$E$63,3,FALSE))+(VLOOKUP('DP_Instruction Forfaitaires'!$D36,Listes!$A$57:$E$63,4,FALSE)))))))</f>
        <v/>
      </c>
      <c r="N36" s="505" t="str">
        <f>IF($H36="","",IF($C36=Listes!$B$34,IF('DP_Instruction Forfaitaires'!$E36&lt;=Listes!$B$45,('DP_Instruction Forfaitaires'!$E36*(VLOOKUP('DP_Instruction Forfaitaires'!$D36,Listes!$A$46:$E$52,2,FALSE))),IF('DP_Instruction Forfaitaires'!$E36&gt;Listes!$D$45,('DP_Instruction Forfaitaires'!$E36*(VLOOKUP('DP_Instruction Forfaitaires'!$D36,Listes!$A$46:$E$52,5,FALSE))),('DP_Instruction Forfaitaires'!$E36*(VLOOKUP('DP_Instruction Forfaitaires'!$D36,Listes!$A$46:$E$52,3,FALSE))+(VLOOKUP('DP_Instruction Forfaitaires'!$D36,Listes!$A$46:$E$52,4,FALSE)))))))</f>
        <v/>
      </c>
      <c r="O36" s="506" t="str">
        <f>IF($H36="","",IF($C36=Listes!$B$37,Listes!$I$34,IF($C36=Listes!$B$38,(VLOOKUP('DP_Instruction Forfaitaires'!$F36,Listes!$E$34:$F$39,2,FALSE)),IF($C36=Listes!$B$36,IF('DP_Instruction Forfaitaires'!$E36&lt;=Listes!$A$67,'DP_Instruction Forfaitaires'!$E36*Listes!$A$68,IF('DP_Instruction Forfaitaires'!$E36&gt;Listes!$D$67,'DP_Instruction Forfaitaires'!$E36*Listes!$D$68,(('DP_Instruction Forfaitaires'!$E36*Listes!$B$68)+Listes!$C$68)))))))</f>
        <v/>
      </c>
      <c r="P36" s="507" t="str">
        <f>IF('Dépenses forfaitaire'!P36="","",'Dépenses forfaitaire'!P36)</f>
        <v/>
      </c>
      <c r="Q36" s="263"/>
      <c r="R36" s="262" t="str">
        <f t="shared" si="1"/>
        <v/>
      </c>
      <c r="S36" s="262" t="str">
        <f t="shared" si="2"/>
        <v/>
      </c>
      <c r="T36" s="37" t="str">
        <f t="shared" si="0"/>
        <v/>
      </c>
      <c r="U36" s="117"/>
      <c r="V36" s="168"/>
      <c r="W36" s="501" t="str">
        <f>IF(AND(OR(Q36="KO",T36&lt;&gt;""),OR(R36="",S36="",T36="")),Listes!$A$74,IF(AND(T36="",Q36&lt;&gt;""),Listes!$A$75,IF(AND(P36&lt;T36,V36=""),Listes!$A$76,IF(AND(R36&gt;S36),Listes!$A$77,IF(AND(P36&lt;&gt;"",P36&gt;T36,U36=""),Listes!$A$78,IF(AND(X36="",OR(Q36&lt;&gt;"",R36&lt;&gt;"",S36&lt;&gt;"")),Listes!$A$79,""))))))</f>
        <v/>
      </c>
      <c r="X36" s="38"/>
      <c r="Y36" s="10">
        <f t="shared" si="3"/>
        <v>0</v>
      </c>
    </row>
    <row r="37" spans="1:25" ht="20.100000000000001" customHeight="1" x14ac:dyDescent="0.25">
      <c r="A37" s="109">
        <v>31</v>
      </c>
      <c r="B37" s="505" t="str">
        <f>IF('Dépenses forfaitaire'!B37="","",'Dépenses forfaitaire'!B37)</f>
        <v/>
      </c>
      <c r="C37" s="505" t="str">
        <f>IF('Dépenses forfaitaire'!C37="","",'Dépenses forfaitaire'!C37)</f>
        <v/>
      </c>
      <c r="D37" s="505" t="str">
        <f>IF('Dépenses forfaitaire'!D37="","",'Dépenses forfaitaire'!D37)</f>
        <v/>
      </c>
      <c r="E37" s="505" t="str">
        <f>IF('Dépenses forfaitaire'!E37="","",'Dépenses forfaitaire'!E37)</f>
        <v/>
      </c>
      <c r="F37" s="505" t="str">
        <f>IF('Dépenses forfaitaire'!F37="","",'Dépenses forfaitaire'!F37)</f>
        <v/>
      </c>
      <c r="G37" s="503" t="str">
        <f>IF('Dépenses forfaitaire'!G37="","",'Dépenses forfaitaire'!G37)</f>
        <v/>
      </c>
      <c r="H37" s="505" t="str">
        <f>IF('Dépenses forfaitaire'!H37="","",'Dépenses forfaitaire'!H37)</f>
        <v/>
      </c>
      <c r="I37" s="505" t="str">
        <f>IF('Dépenses forfaitaire'!I37="","",'Dépenses forfaitaire'!I37)</f>
        <v/>
      </c>
      <c r="J37" s="504" t="str">
        <f>IF('Dépenses forfaitaire'!K37="","",'Dépenses forfaitaire'!K37)</f>
        <v/>
      </c>
      <c r="K37" s="504" t="str">
        <f>IF('Dépenses forfaitaire'!L37="","",'Dépenses forfaitaire'!L37)</f>
        <v/>
      </c>
      <c r="L37" s="503" t="str">
        <f>IF('Dépenses forfaitaire'!J37="","",'Dépenses forfaitaire'!J37)</f>
        <v/>
      </c>
      <c r="M37" s="505" t="str">
        <f>IF($H37="","",IF($C37=Listes!$B$35,IF('DP_Instruction Forfaitaires'!$E37&lt;=Listes!$B$56,('DP_Instruction Forfaitaires'!$E37*(VLOOKUP('DP_Instruction Forfaitaires'!$D37,Listes!$A$57:$E$63,2,FALSE))),IF('DP_Instruction Forfaitaires'!$E37&gt;Listes!$E$56,('DP_Instruction Forfaitaires'!$E37*(VLOOKUP('DP_Instruction Forfaitaires'!$D37,Listes!$A$57:$E$63,5,FALSE))),('DP_Instruction Forfaitaires'!$E37*(VLOOKUP('DP_Instruction Forfaitaires'!$D37,Listes!$A$57:$E$63,3,FALSE))+(VLOOKUP('DP_Instruction Forfaitaires'!$D37,Listes!$A$57:$E$63,4,FALSE)))))))</f>
        <v/>
      </c>
      <c r="N37" s="505" t="str">
        <f>IF($H37="","",IF($C37=Listes!$B$34,IF('DP_Instruction Forfaitaires'!$E37&lt;=Listes!$B$45,('DP_Instruction Forfaitaires'!$E37*(VLOOKUP('DP_Instruction Forfaitaires'!$D37,Listes!$A$46:$E$52,2,FALSE))),IF('DP_Instruction Forfaitaires'!$E37&gt;Listes!$D$45,('DP_Instruction Forfaitaires'!$E37*(VLOOKUP('DP_Instruction Forfaitaires'!$D37,Listes!$A$46:$E$52,5,FALSE))),('DP_Instruction Forfaitaires'!$E37*(VLOOKUP('DP_Instruction Forfaitaires'!$D37,Listes!$A$46:$E$52,3,FALSE))+(VLOOKUP('DP_Instruction Forfaitaires'!$D37,Listes!$A$46:$E$52,4,FALSE)))))))</f>
        <v/>
      </c>
      <c r="O37" s="506" t="str">
        <f>IF($H37="","",IF($C37=Listes!$B$37,Listes!$I$34,IF($C37=Listes!$B$38,(VLOOKUP('DP_Instruction Forfaitaires'!$F37,Listes!$E$34:$F$39,2,FALSE)),IF($C37=Listes!$B$36,IF('DP_Instruction Forfaitaires'!$E37&lt;=Listes!$A$67,'DP_Instruction Forfaitaires'!$E37*Listes!$A$68,IF('DP_Instruction Forfaitaires'!$E37&gt;Listes!$D$67,'DP_Instruction Forfaitaires'!$E37*Listes!$D$68,(('DP_Instruction Forfaitaires'!$E37*Listes!$B$68)+Listes!$C$68)))))))</f>
        <v/>
      </c>
      <c r="P37" s="507" t="str">
        <f>IF('Dépenses forfaitaire'!P37="","",'Dépenses forfaitaire'!P37)</f>
        <v/>
      </c>
      <c r="Q37" s="263"/>
      <c r="R37" s="262" t="str">
        <f t="shared" si="1"/>
        <v/>
      </c>
      <c r="S37" s="262" t="str">
        <f t="shared" si="2"/>
        <v/>
      </c>
      <c r="T37" s="37" t="str">
        <f t="shared" si="0"/>
        <v/>
      </c>
      <c r="U37" s="117"/>
      <c r="V37" s="168"/>
      <c r="W37" s="501" t="str">
        <f>IF(AND(OR(Q37="KO",T37&lt;&gt;""),OR(R37="",S37="",T37="")),Listes!$A$74,IF(AND(T37="",Q37&lt;&gt;""),Listes!$A$75,IF(AND(P37&lt;T37,V37=""),Listes!$A$76,IF(AND(R37&gt;S37),Listes!$A$77,IF(AND(P37&lt;&gt;"",P37&gt;T37,U37=""),Listes!$A$78,IF(AND(X37="",OR(Q37&lt;&gt;"",R37&lt;&gt;"",S37&lt;&gt;"")),Listes!$A$79,""))))))</f>
        <v/>
      </c>
      <c r="X37" s="38"/>
      <c r="Y37" s="10">
        <f t="shared" si="3"/>
        <v>0</v>
      </c>
    </row>
    <row r="38" spans="1:25" ht="20.100000000000001" customHeight="1" x14ac:dyDescent="0.25">
      <c r="A38" s="109">
        <v>32</v>
      </c>
      <c r="B38" s="505" t="str">
        <f>IF('Dépenses forfaitaire'!B38="","",'Dépenses forfaitaire'!B38)</f>
        <v/>
      </c>
      <c r="C38" s="505" t="str">
        <f>IF('Dépenses forfaitaire'!C38="","",'Dépenses forfaitaire'!C38)</f>
        <v/>
      </c>
      <c r="D38" s="505" t="str">
        <f>IF('Dépenses forfaitaire'!D38="","",'Dépenses forfaitaire'!D38)</f>
        <v/>
      </c>
      <c r="E38" s="505" t="str">
        <f>IF('Dépenses forfaitaire'!E38="","",'Dépenses forfaitaire'!E38)</f>
        <v/>
      </c>
      <c r="F38" s="505" t="str">
        <f>IF('Dépenses forfaitaire'!F38="","",'Dépenses forfaitaire'!F38)</f>
        <v/>
      </c>
      <c r="G38" s="503" t="str">
        <f>IF('Dépenses forfaitaire'!G38="","",'Dépenses forfaitaire'!G38)</f>
        <v/>
      </c>
      <c r="H38" s="505" t="str">
        <f>IF('Dépenses forfaitaire'!H38="","",'Dépenses forfaitaire'!H38)</f>
        <v/>
      </c>
      <c r="I38" s="505" t="str">
        <f>IF('Dépenses forfaitaire'!I38="","",'Dépenses forfaitaire'!I38)</f>
        <v/>
      </c>
      <c r="J38" s="504" t="str">
        <f>IF('Dépenses forfaitaire'!K38="","",'Dépenses forfaitaire'!K38)</f>
        <v/>
      </c>
      <c r="K38" s="504" t="str">
        <f>IF('Dépenses forfaitaire'!L38="","",'Dépenses forfaitaire'!L38)</f>
        <v/>
      </c>
      <c r="L38" s="503" t="str">
        <f>IF('Dépenses forfaitaire'!J38="","",'Dépenses forfaitaire'!J38)</f>
        <v/>
      </c>
      <c r="M38" s="505" t="str">
        <f>IF($H38="","",IF($C38=Listes!$B$35,IF('DP_Instruction Forfaitaires'!$E38&lt;=Listes!$B$56,('DP_Instruction Forfaitaires'!$E38*(VLOOKUP('DP_Instruction Forfaitaires'!$D38,Listes!$A$57:$E$63,2,FALSE))),IF('DP_Instruction Forfaitaires'!$E38&gt;Listes!$E$56,('DP_Instruction Forfaitaires'!$E38*(VLOOKUP('DP_Instruction Forfaitaires'!$D38,Listes!$A$57:$E$63,5,FALSE))),('DP_Instruction Forfaitaires'!$E38*(VLOOKUP('DP_Instruction Forfaitaires'!$D38,Listes!$A$57:$E$63,3,FALSE))+(VLOOKUP('DP_Instruction Forfaitaires'!$D38,Listes!$A$57:$E$63,4,FALSE)))))))</f>
        <v/>
      </c>
      <c r="N38" s="505" t="str">
        <f>IF($H38="","",IF($C38=Listes!$B$34,IF('DP_Instruction Forfaitaires'!$E38&lt;=Listes!$B$45,('DP_Instruction Forfaitaires'!$E38*(VLOOKUP('DP_Instruction Forfaitaires'!$D38,Listes!$A$46:$E$52,2,FALSE))),IF('DP_Instruction Forfaitaires'!$E38&gt;Listes!$D$45,('DP_Instruction Forfaitaires'!$E38*(VLOOKUP('DP_Instruction Forfaitaires'!$D38,Listes!$A$46:$E$52,5,FALSE))),('DP_Instruction Forfaitaires'!$E38*(VLOOKUP('DP_Instruction Forfaitaires'!$D38,Listes!$A$46:$E$52,3,FALSE))+(VLOOKUP('DP_Instruction Forfaitaires'!$D38,Listes!$A$46:$E$52,4,FALSE)))))))</f>
        <v/>
      </c>
      <c r="O38" s="506" t="str">
        <f>IF($H38="","",IF($C38=Listes!$B$37,Listes!$I$34,IF($C38=Listes!$B$38,(VLOOKUP('DP_Instruction Forfaitaires'!$F38,Listes!$E$34:$F$39,2,FALSE)),IF($C38=Listes!$B$36,IF('DP_Instruction Forfaitaires'!$E38&lt;=Listes!$A$67,'DP_Instruction Forfaitaires'!$E38*Listes!$A$68,IF('DP_Instruction Forfaitaires'!$E38&gt;Listes!$D$67,'DP_Instruction Forfaitaires'!$E38*Listes!$D$68,(('DP_Instruction Forfaitaires'!$E38*Listes!$B$68)+Listes!$C$68)))))))</f>
        <v/>
      </c>
      <c r="P38" s="507" t="str">
        <f>IF('Dépenses forfaitaire'!P38="","",'Dépenses forfaitaire'!P38)</f>
        <v/>
      </c>
      <c r="Q38" s="263"/>
      <c r="R38" s="262" t="str">
        <f t="shared" si="1"/>
        <v/>
      </c>
      <c r="S38" s="262" t="str">
        <f t="shared" si="2"/>
        <v/>
      </c>
      <c r="T38" s="37" t="str">
        <f t="shared" si="0"/>
        <v/>
      </c>
      <c r="U38" s="117"/>
      <c r="V38" s="168"/>
      <c r="W38" s="501" t="str">
        <f>IF(AND(OR(Q38="KO",T38&lt;&gt;""),OR(R38="",S38="",T38="")),Listes!$A$74,IF(AND(T38="",Q38&lt;&gt;""),Listes!$A$75,IF(AND(P38&lt;T38,V38=""),Listes!$A$76,IF(AND(R38&gt;S38),Listes!$A$77,IF(AND(P38&lt;&gt;"",P38&gt;T38,U38=""),Listes!$A$78,IF(AND(X38="",OR(Q38&lt;&gt;"",R38&lt;&gt;"",S38&lt;&gt;"")),Listes!$A$79,""))))))</f>
        <v/>
      </c>
      <c r="X38" s="38"/>
      <c r="Y38" s="10">
        <f t="shared" si="3"/>
        <v>0</v>
      </c>
    </row>
    <row r="39" spans="1:25" ht="20.100000000000001" customHeight="1" x14ac:dyDescent="0.25">
      <c r="A39" s="109">
        <v>33</v>
      </c>
      <c r="B39" s="505" t="str">
        <f>IF('Dépenses forfaitaire'!B39="","",'Dépenses forfaitaire'!B39)</f>
        <v/>
      </c>
      <c r="C39" s="505" t="str">
        <f>IF('Dépenses forfaitaire'!C39="","",'Dépenses forfaitaire'!C39)</f>
        <v/>
      </c>
      <c r="D39" s="505" t="str">
        <f>IF('Dépenses forfaitaire'!D39="","",'Dépenses forfaitaire'!D39)</f>
        <v/>
      </c>
      <c r="E39" s="505" t="str">
        <f>IF('Dépenses forfaitaire'!E39="","",'Dépenses forfaitaire'!E39)</f>
        <v/>
      </c>
      <c r="F39" s="505" t="str">
        <f>IF('Dépenses forfaitaire'!F39="","",'Dépenses forfaitaire'!F39)</f>
        <v/>
      </c>
      <c r="G39" s="503" t="str">
        <f>IF('Dépenses forfaitaire'!G39="","",'Dépenses forfaitaire'!G39)</f>
        <v/>
      </c>
      <c r="H39" s="505" t="str">
        <f>IF('Dépenses forfaitaire'!H39="","",'Dépenses forfaitaire'!H39)</f>
        <v/>
      </c>
      <c r="I39" s="505" t="str">
        <f>IF('Dépenses forfaitaire'!I39="","",'Dépenses forfaitaire'!I39)</f>
        <v/>
      </c>
      <c r="J39" s="504" t="str">
        <f>IF('Dépenses forfaitaire'!K39="","",'Dépenses forfaitaire'!K39)</f>
        <v/>
      </c>
      <c r="K39" s="504" t="str">
        <f>IF('Dépenses forfaitaire'!L39="","",'Dépenses forfaitaire'!L39)</f>
        <v/>
      </c>
      <c r="L39" s="503" t="str">
        <f>IF('Dépenses forfaitaire'!J39="","",'Dépenses forfaitaire'!J39)</f>
        <v/>
      </c>
      <c r="M39" s="505" t="str">
        <f>IF($H39="","",IF($C39=Listes!$B$35,IF('DP_Instruction Forfaitaires'!$E39&lt;=Listes!$B$56,('DP_Instruction Forfaitaires'!$E39*(VLOOKUP('DP_Instruction Forfaitaires'!$D39,Listes!$A$57:$E$63,2,FALSE))),IF('DP_Instruction Forfaitaires'!$E39&gt;Listes!$E$56,('DP_Instruction Forfaitaires'!$E39*(VLOOKUP('DP_Instruction Forfaitaires'!$D39,Listes!$A$57:$E$63,5,FALSE))),('DP_Instruction Forfaitaires'!$E39*(VLOOKUP('DP_Instruction Forfaitaires'!$D39,Listes!$A$57:$E$63,3,FALSE))+(VLOOKUP('DP_Instruction Forfaitaires'!$D39,Listes!$A$57:$E$63,4,FALSE)))))))</f>
        <v/>
      </c>
      <c r="N39" s="505" t="str">
        <f>IF($H39="","",IF($C39=Listes!$B$34,IF('DP_Instruction Forfaitaires'!$E39&lt;=Listes!$B$45,('DP_Instruction Forfaitaires'!$E39*(VLOOKUP('DP_Instruction Forfaitaires'!$D39,Listes!$A$46:$E$52,2,FALSE))),IF('DP_Instruction Forfaitaires'!$E39&gt;Listes!$D$45,('DP_Instruction Forfaitaires'!$E39*(VLOOKUP('DP_Instruction Forfaitaires'!$D39,Listes!$A$46:$E$52,5,FALSE))),('DP_Instruction Forfaitaires'!$E39*(VLOOKUP('DP_Instruction Forfaitaires'!$D39,Listes!$A$46:$E$52,3,FALSE))+(VLOOKUP('DP_Instruction Forfaitaires'!$D39,Listes!$A$46:$E$52,4,FALSE)))))))</f>
        <v/>
      </c>
      <c r="O39" s="506" t="str">
        <f>IF($H39="","",IF($C39=Listes!$B$37,Listes!$I$34,IF($C39=Listes!$B$38,(VLOOKUP('DP_Instruction Forfaitaires'!$F39,Listes!$E$34:$F$39,2,FALSE)),IF($C39=Listes!$B$36,IF('DP_Instruction Forfaitaires'!$E39&lt;=Listes!$A$67,'DP_Instruction Forfaitaires'!$E39*Listes!$A$68,IF('DP_Instruction Forfaitaires'!$E39&gt;Listes!$D$67,'DP_Instruction Forfaitaires'!$E39*Listes!$D$68,(('DP_Instruction Forfaitaires'!$E39*Listes!$B$68)+Listes!$C$68)))))))</f>
        <v/>
      </c>
      <c r="P39" s="507" t="str">
        <f>IF('Dépenses forfaitaire'!P39="","",'Dépenses forfaitaire'!P39)</f>
        <v/>
      </c>
      <c r="Q39" s="263"/>
      <c r="R39" s="262" t="str">
        <f t="shared" si="1"/>
        <v/>
      </c>
      <c r="S39" s="262" t="str">
        <f t="shared" si="2"/>
        <v/>
      </c>
      <c r="T39" s="37" t="str">
        <f t="shared" si="0"/>
        <v/>
      </c>
      <c r="U39" s="117"/>
      <c r="V39" s="168"/>
      <c r="W39" s="501" t="str">
        <f>IF(AND(OR(Q39="KO",T39&lt;&gt;""),OR(R39="",S39="",T39="")),Listes!$A$74,IF(AND(T39="",Q39&lt;&gt;""),Listes!$A$75,IF(AND(P39&lt;T39,V39=""),Listes!$A$76,IF(AND(R39&gt;S39),Listes!$A$77,IF(AND(P39&lt;&gt;"",P39&gt;T39,U39=""),Listes!$A$78,IF(AND(X39="",OR(Q39&lt;&gt;"",R39&lt;&gt;"",S39&lt;&gt;"")),Listes!$A$79,""))))))</f>
        <v/>
      </c>
      <c r="X39" s="38"/>
      <c r="Y39" s="10">
        <f t="shared" si="3"/>
        <v>0</v>
      </c>
    </row>
    <row r="40" spans="1:25" ht="20.100000000000001" customHeight="1" x14ac:dyDescent="0.25">
      <c r="A40" s="109">
        <v>34</v>
      </c>
      <c r="B40" s="505" t="str">
        <f>IF('Dépenses forfaitaire'!B40="","",'Dépenses forfaitaire'!B40)</f>
        <v/>
      </c>
      <c r="C40" s="505" t="str">
        <f>IF('Dépenses forfaitaire'!C40="","",'Dépenses forfaitaire'!C40)</f>
        <v/>
      </c>
      <c r="D40" s="505" t="str">
        <f>IF('Dépenses forfaitaire'!D40="","",'Dépenses forfaitaire'!D40)</f>
        <v/>
      </c>
      <c r="E40" s="505" t="str">
        <f>IF('Dépenses forfaitaire'!E40="","",'Dépenses forfaitaire'!E40)</f>
        <v/>
      </c>
      <c r="F40" s="505" t="str">
        <f>IF('Dépenses forfaitaire'!F40="","",'Dépenses forfaitaire'!F40)</f>
        <v/>
      </c>
      <c r="G40" s="503" t="str">
        <f>IF('Dépenses forfaitaire'!G40="","",'Dépenses forfaitaire'!G40)</f>
        <v/>
      </c>
      <c r="H40" s="505" t="str">
        <f>IF('Dépenses forfaitaire'!H40="","",'Dépenses forfaitaire'!H40)</f>
        <v/>
      </c>
      <c r="I40" s="505" t="str">
        <f>IF('Dépenses forfaitaire'!I40="","",'Dépenses forfaitaire'!I40)</f>
        <v/>
      </c>
      <c r="J40" s="504" t="str">
        <f>IF('Dépenses forfaitaire'!K40="","",'Dépenses forfaitaire'!K40)</f>
        <v/>
      </c>
      <c r="K40" s="504" t="str">
        <f>IF('Dépenses forfaitaire'!L40="","",'Dépenses forfaitaire'!L40)</f>
        <v/>
      </c>
      <c r="L40" s="503" t="str">
        <f>IF('Dépenses forfaitaire'!J40="","",'Dépenses forfaitaire'!J40)</f>
        <v/>
      </c>
      <c r="M40" s="505" t="str">
        <f>IF($H40="","",IF($C40=Listes!$B$35,IF('DP_Instruction Forfaitaires'!$E40&lt;=Listes!$B$56,('DP_Instruction Forfaitaires'!$E40*(VLOOKUP('DP_Instruction Forfaitaires'!$D40,Listes!$A$57:$E$63,2,FALSE))),IF('DP_Instruction Forfaitaires'!$E40&gt;Listes!$E$56,('DP_Instruction Forfaitaires'!$E40*(VLOOKUP('DP_Instruction Forfaitaires'!$D40,Listes!$A$57:$E$63,5,FALSE))),('DP_Instruction Forfaitaires'!$E40*(VLOOKUP('DP_Instruction Forfaitaires'!$D40,Listes!$A$57:$E$63,3,FALSE))+(VLOOKUP('DP_Instruction Forfaitaires'!$D40,Listes!$A$57:$E$63,4,FALSE)))))))</f>
        <v/>
      </c>
      <c r="N40" s="505" t="str">
        <f>IF($H40="","",IF($C40=Listes!$B$34,IF('DP_Instruction Forfaitaires'!$E40&lt;=Listes!$B$45,('DP_Instruction Forfaitaires'!$E40*(VLOOKUP('DP_Instruction Forfaitaires'!$D40,Listes!$A$46:$E$52,2,FALSE))),IF('DP_Instruction Forfaitaires'!$E40&gt;Listes!$D$45,('DP_Instruction Forfaitaires'!$E40*(VLOOKUP('DP_Instruction Forfaitaires'!$D40,Listes!$A$46:$E$52,5,FALSE))),('DP_Instruction Forfaitaires'!$E40*(VLOOKUP('DP_Instruction Forfaitaires'!$D40,Listes!$A$46:$E$52,3,FALSE))+(VLOOKUP('DP_Instruction Forfaitaires'!$D40,Listes!$A$46:$E$52,4,FALSE)))))))</f>
        <v/>
      </c>
      <c r="O40" s="506" t="str">
        <f>IF($H40="","",IF($C40=Listes!$B$37,Listes!$I$34,IF($C40=Listes!$B$38,(VLOOKUP('DP_Instruction Forfaitaires'!$F40,Listes!$E$34:$F$39,2,FALSE)),IF($C40=Listes!$B$36,IF('DP_Instruction Forfaitaires'!$E40&lt;=Listes!$A$67,'DP_Instruction Forfaitaires'!$E40*Listes!$A$68,IF('DP_Instruction Forfaitaires'!$E40&gt;Listes!$D$67,'DP_Instruction Forfaitaires'!$E40*Listes!$D$68,(('DP_Instruction Forfaitaires'!$E40*Listes!$B$68)+Listes!$C$68)))))))</f>
        <v/>
      </c>
      <c r="P40" s="507" t="str">
        <f>IF('Dépenses forfaitaire'!P40="","",'Dépenses forfaitaire'!P40)</f>
        <v/>
      </c>
      <c r="Q40" s="263"/>
      <c r="R40" s="262" t="str">
        <f t="shared" si="1"/>
        <v/>
      </c>
      <c r="S40" s="262" t="str">
        <f t="shared" si="2"/>
        <v/>
      </c>
      <c r="T40" s="37" t="str">
        <f t="shared" si="0"/>
        <v/>
      </c>
      <c r="U40" s="117"/>
      <c r="V40" s="168"/>
      <c r="W40" s="501" t="str">
        <f>IF(AND(OR(Q40="KO",T40&lt;&gt;""),OR(R40="",S40="",T40="")),Listes!$A$74,IF(AND(T40="",Q40&lt;&gt;""),Listes!$A$75,IF(AND(P40&lt;T40,V40=""),Listes!$A$76,IF(AND(R40&gt;S40),Listes!$A$77,IF(AND(P40&lt;&gt;"",P40&gt;T40,U40=""),Listes!$A$78,IF(AND(X40="",OR(Q40&lt;&gt;"",R40&lt;&gt;"",S40&lt;&gt;"")),Listes!$A$79,""))))))</f>
        <v/>
      </c>
      <c r="X40" s="38"/>
      <c r="Y40" s="10">
        <f t="shared" si="3"/>
        <v>0</v>
      </c>
    </row>
    <row r="41" spans="1:25" ht="20.100000000000001" customHeight="1" x14ac:dyDescent="0.25">
      <c r="A41" s="109">
        <v>35</v>
      </c>
      <c r="B41" s="505" t="str">
        <f>IF('Dépenses forfaitaire'!B41="","",'Dépenses forfaitaire'!B41)</f>
        <v/>
      </c>
      <c r="C41" s="505" t="str">
        <f>IF('Dépenses forfaitaire'!C41="","",'Dépenses forfaitaire'!C41)</f>
        <v/>
      </c>
      <c r="D41" s="505" t="str">
        <f>IF('Dépenses forfaitaire'!D41="","",'Dépenses forfaitaire'!D41)</f>
        <v/>
      </c>
      <c r="E41" s="505" t="str">
        <f>IF('Dépenses forfaitaire'!E41="","",'Dépenses forfaitaire'!E41)</f>
        <v/>
      </c>
      <c r="F41" s="505" t="str">
        <f>IF('Dépenses forfaitaire'!F41="","",'Dépenses forfaitaire'!F41)</f>
        <v/>
      </c>
      <c r="G41" s="503" t="str">
        <f>IF('Dépenses forfaitaire'!G41="","",'Dépenses forfaitaire'!G41)</f>
        <v/>
      </c>
      <c r="H41" s="505" t="str">
        <f>IF('Dépenses forfaitaire'!H41="","",'Dépenses forfaitaire'!H41)</f>
        <v/>
      </c>
      <c r="I41" s="505" t="str">
        <f>IF('Dépenses forfaitaire'!I41="","",'Dépenses forfaitaire'!I41)</f>
        <v/>
      </c>
      <c r="J41" s="504" t="str">
        <f>IF('Dépenses forfaitaire'!K41="","",'Dépenses forfaitaire'!K41)</f>
        <v/>
      </c>
      <c r="K41" s="504" t="str">
        <f>IF('Dépenses forfaitaire'!L41="","",'Dépenses forfaitaire'!L41)</f>
        <v/>
      </c>
      <c r="L41" s="503" t="str">
        <f>IF('Dépenses forfaitaire'!J41="","",'Dépenses forfaitaire'!J41)</f>
        <v/>
      </c>
      <c r="M41" s="505" t="str">
        <f>IF($H41="","",IF($C41=Listes!$B$35,IF('DP_Instruction Forfaitaires'!$E41&lt;=Listes!$B$56,('DP_Instruction Forfaitaires'!$E41*(VLOOKUP('DP_Instruction Forfaitaires'!$D41,Listes!$A$57:$E$63,2,FALSE))),IF('DP_Instruction Forfaitaires'!$E41&gt;Listes!$E$56,('DP_Instruction Forfaitaires'!$E41*(VLOOKUP('DP_Instruction Forfaitaires'!$D41,Listes!$A$57:$E$63,5,FALSE))),('DP_Instruction Forfaitaires'!$E41*(VLOOKUP('DP_Instruction Forfaitaires'!$D41,Listes!$A$57:$E$63,3,FALSE))+(VLOOKUP('DP_Instruction Forfaitaires'!$D41,Listes!$A$57:$E$63,4,FALSE)))))))</f>
        <v/>
      </c>
      <c r="N41" s="505" t="str">
        <f>IF($H41="","",IF($C41=Listes!$B$34,IF('DP_Instruction Forfaitaires'!$E41&lt;=Listes!$B$45,('DP_Instruction Forfaitaires'!$E41*(VLOOKUP('DP_Instruction Forfaitaires'!$D41,Listes!$A$46:$E$52,2,FALSE))),IF('DP_Instruction Forfaitaires'!$E41&gt;Listes!$D$45,('DP_Instruction Forfaitaires'!$E41*(VLOOKUP('DP_Instruction Forfaitaires'!$D41,Listes!$A$46:$E$52,5,FALSE))),('DP_Instruction Forfaitaires'!$E41*(VLOOKUP('DP_Instruction Forfaitaires'!$D41,Listes!$A$46:$E$52,3,FALSE))+(VLOOKUP('DP_Instruction Forfaitaires'!$D41,Listes!$A$46:$E$52,4,FALSE)))))))</f>
        <v/>
      </c>
      <c r="O41" s="506" t="str">
        <f>IF($H41="","",IF($C41=Listes!$B$37,Listes!$I$34,IF($C41=Listes!$B$38,(VLOOKUP('DP_Instruction Forfaitaires'!$F41,Listes!$E$34:$F$39,2,FALSE)),IF($C41=Listes!$B$36,IF('DP_Instruction Forfaitaires'!$E41&lt;=Listes!$A$67,'DP_Instruction Forfaitaires'!$E41*Listes!$A$68,IF('DP_Instruction Forfaitaires'!$E41&gt;Listes!$D$67,'DP_Instruction Forfaitaires'!$E41*Listes!$D$68,(('DP_Instruction Forfaitaires'!$E41*Listes!$B$68)+Listes!$C$68)))))))</f>
        <v/>
      </c>
      <c r="P41" s="507" t="str">
        <f>IF('Dépenses forfaitaire'!P41="","",'Dépenses forfaitaire'!P41)</f>
        <v/>
      </c>
      <c r="Q41" s="263"/>
      <c r="R41" s="262" t="str">
        <f t="shared" si="1"/>
        <v/>
      </c>
      <c r="S41" s="262" t="str">
        <f t="shared" si="2"/>
        <v/>
      </c>
      <c r="T41" s="37" t="str">
        <f t="shared" si="0"/>
        <v/>
      </c>
      <c r="U41" s="117"/>
      <c r="V41" s="168"/>
      <c r="W41" s="501" t="str">
        <f>IF(AND(OR(Q41="KO",T41&lt;&gt;""),OR(R41="",S41="",T41="")),Listes!$A$74,IF(AND(T41="",Q41&lt;&gt;""),Listes!$A$75,IF(AND(P41&lt;T41,V41=""),Listes!$A$76,IF(AND(R41&gt;S41),Listes!$A$77,IF(AND(P41&lt;&gt;"",P41&gt;T41,U41=""),Listes!$A$78,IF(AND(X41="",OR(Q41&lt;&gt;"",R41&lt;&gt;"",S41&lt;&gt;"")),Listes!$A$79,""))))))</f>
        <v/>
      </c>
      <c r="X41" s="38"/>
      <c r="Y41" s="10">
        <f t="shared" si="3"/>
        <v>0</v>
      </c>
    </row>
    <row r="42" spans="1:25" ht="20.100000000000001" customHeight="1" x14ac:dyDescent="0.25">
      <c r="A42" s="109">
        <v>36</v>
      </c>
      <c r="B42" s="505" t="str">
        <f>IF('Dépenses forfaitaire'!B42="","",'Dépenses forfaitaire'!B42)</f>
        <v/>
      </c>
      <c r="C42" s="505" t="str">
        <f>IF('Dépenses forfaitaire'!C42="","",'Dépenses forfaitaire'!C42)</f>
        <v/>
      </c>
      <c r="D42" s="505" t="str">
        <f>IF('Dépenses forfaitaire'!D42="","",'Dépenses forfaitaire'!D42)</f>
        <v/>
      </c>
      <c r="E42" s="505" t="str">
        <f>IF('Dépenses forfaitaire'!E42="","",'Dépenses forfaitaire'!E42)</f>
        <v/>
      </c>
      <c r="F42" s="505" t="str">
        <f>IF('Dépenses forfaitaire'!F42="","",'Dépenses forfaitaire'!F42)</f>
        <v/>
      </c>
      <c r="G42" s="503" t="str">
        <f>IF('Dépenses forfaitaire'!G42="","",'Dépenses forfaitaire'!G42)</f>
        <v/>
      </c>
      <c r="H42" s="505" t="str">
        <f>IF('Dépenses forfaitaire'!H42="","",'Dépenses forfaitaire'!H42)</f>
        <v/>
      </c>
      <c r="I42" s="505" t="str">
        <f>IF('Dépenses forfaitaire'!I42="","",'Dépenses forfaitaire'!I42)</f>
        <v/>
      </c>
      <c r="J42" s="504" t="str">
        <f>IF('Dépenses forfaitaire'!K42="","",'Dépenses forfaitaire'!K42)</f>
        <v/>
      </c>
      <c r="K42" s="504" t="str">
        <f>IF('Dépenses forfaitaire'!L42="","",'Dépenses forfaitaire'!L42)</f>
        <v/>
      </c>
      <c r="L42" s="503" t="str">
        <f>IF('Dépenses forfaitaire'!J42="","",'Dépenses forfaitaire'!J42)</f>
        <v/>
      </c>
      <c r="M42" s="505" t="str">
        <f>IF($H42="","",IF($C42=Listes!$B$35,IF('DP_Instruction Forfaitaires'!$E42&lt;=Listes!$B$56,('DP_Instruction Forfaitaires'!$E42*(VLOOKUP('DP_Instruction Forfaitaires'!$D42,Listes!$A$57:$E$63,2,FALSE))),IF('DP_Instruction Forfaitaires'!$E42&gt;Listes!$E$56,('DP_Instruction Forfaitaires'!$E42*(VLOOKUP('DP_Instruction Forfaitaires'!$D42,Listes!$A$57:$E$63,5,FALSE))),('DP_Instruction Forfaitaires'!$E42*(VLOOKUP('DP_Instruction Forfaitaires'!$D42,Listes!$A$57:$E$63,3,FALSE))+(VLOOKUP('DP_Instruction Forfaitaires'!$D42,Listes!$A$57:$E$63,4,FALSE)))))))</f>
        <v/>
      </c>
      <c r="N42" s="505" t="str">
        <f>IF($H42="","",IF($C42=Listes!$B$34,IF('DP_Instruction Forfaitaires'!$E42&lt;=Listes!$B$45,('DP_Instruction Forfaitaires'!$E42*(VLOOKUP('DP_Instruction Forfaitaires'!$D42,Listes!$A$46:$E$52,2,FALSE))),IF('DP_Instruction Forfaitaires'!$E42&gt;Listes!$D$45,('DP_Instruction Forfaitaires'!$E42*(VLOOKUP('DP_Instruction Forfaitaires'!$D42,Listes!$A$46:$E$52,5,FALSE))),('DP_Instruction Forfaitaires'!$E42*(VLOOKUP('DP_Instruction Forfaitaires'!$D42,Listes!$A$46:$E$52,3,FALSE))+(VLOOKUP('DP_Instruction Forfaitaires'!$D42,Listes!$A$46:$E$52,4,FALSE)))))))</f>
        <v/>
      </c>
      <c r="O42" s="506" t="str">
        <f>IF($H42="","",IF($C42=Listes!$B$37,Listes!$I$34,IF($C42=Listes!$B$38,(VLOOKUP('DP_Instruction Forfaitaires'!$F42,Listes!$E$34:$F$39,2,FALSE)),IF($C42=Listes!$B$36,IF('DP_Instruction Forfaitaires'!$E42&lt;=Listes!$A$67,'DP_Instruction Forfaitaires'!$E42*Listes!$A$68,IF('DP_Instruction Forfaitaires'!$E42&gt;Listes!$D$67,'DP_Instruction Forfaitaires'!$E42*Listes!$D$68,(('DP_Instruction Forfaitaires'!$E42*Listes!$B$68)+Listes!$C$68)))))))</f>
        <v/>
      </c>
      <c r="P42" s="507" t="str">
        <f>IF('Dépenses forfaitaire'!P42="","",'Dépenses forfaitaire'!P42)</f>
        <v/>
      </c>
      <c r="Q42" s="263"/>
      <c r="R42" s="262" t="str">
        <f t="shared" si="1"/>
        <v/>
      </c>
      <c r="S42" s="262" t="str">
        <f t="shared" si="2"/>
        <v/>
      </c>
      <c r="T42" s="37" t="str">
        <f t="shared" si="0"/>
        <v/>
      </c>
      <c r="U42" s="117"/>
      <c r="V42" s="168"/>
      <c r="W42" s="501" t="str">
        <f>IF(AND(OR(Q42="KO",T42&lt;&gt;""),OR(R42="",S42="",T42="")),Listes!$A$74,IF(AND(T42="",Q42&lt;&gt;""),Listes!$A$75,IF(AND(P42&lt;T42,V42=""),Listes!$A$76,IF(AND(R42&gt;S42),Listes!$A$77,IF(AND(P42&lt;&gt;"",P42&gt;T42,U42=""),Listes!$A$78,IF(AND(X42="",OR(Q42&lt;&gt;"",R42&lt;&gt;"",S42&lt;&gt;"")),Listes!$A$79,""))))))</f>
        <v/>
      </c>
      <c r="X42" s="38"/>
      <c r="Y42" s="10">
        <f t="shared" si="3"/>
        <v>0</v>
      </c>
    </row>
    <row r="43" spans="1:25" ht="20.100000000000001" customHeight="1" x14ac:dyDescent="0.25">
      <c r="A43" s="109">
        <v>37</v>
      </c>
      <c r="B43" s="505" t="str">
        <f>IF('Dépenses forfaitaire'!B43="","",'Dépenses forfaitaire'!B43)</f>
        <v/>
      </c>
      <c r="C43" s="505" t="str">
        <f>IF('Dépenses forfaitaire'!C43="","",'Dépenses forfaitaire'!C43)</f>
        <v/>
      </c>
      <c r="D43" s="505" t="str">
        <f>IF('Dépenses forfaitaire'!D43="","",'Dépenses forfaitaire'!D43)</f>
        <v/>
      </c>
      <c r="E43" s="505" t="str">
        <f>IF('Dépenses forfaitaire'!E43="","",'Dépenses forfaitaire'!E43)</f>
        <v/>
      </c>
      <c r="F43" s="505" t="str">
        <f>IF('Dépenses forfaitaire'!F43="","",'Dépenses forfaitaire'!F43)</f>
        <v/>
      </c>
      <c r="G43" s="503" t="str">
        <f>IF('Dépenses forfaitaire'!G43="","",'Dépenses forfaitaire'!G43)</f>
        <v/>
      </c>
      <c r="H43" s="505" t="str">
        <f>IF('Dépenses forfaitaire'!H43="","",'Dépenses forfaitaire'!H43)</f>
        <v/>
      </c>
      <c r="I43" s="505" t="str">
        <f>IF('Dépenses forfaitaire'!I43="","",'Dépenses forfaitaire'!I43)</f>
        <v/>
      </c>
      <c r="J43" s="504" t="str">
        <f>IF('Dépenses forfaitaire'!K43="","",'Dépenses forfaitaire'!K43)</f>
        <v/>
      </c>
      <c r="K43" s="504" t="str">
        <f>IF('Dépenses forfaitaire'!L43="","",'Dépenses forfaitaire'!L43)</f>
        <v/>
      </c>
      <c r="L43" s="503" t="str">
        <f>IF('Dépenses forfaitaire'!J43="","",'Dépenses forfaitaire'!J43)</f>
        <v/>
      </c>
      <c r="M43" s="505" t="str">
        <f>IF($H43="","",IF($C43=Listes!$B$35,IF('DP_Instruction Forfaitaires'!$E43&lt;=Listes!$B$56,('DP_Instruction Forfaitaires'!$E43*(VLOOKUP('DP_Instruction Forfaitaires'!$D43,Listes!$A$57:$E$63,2,FALSE))),IF('DP_Instruction Forfaitaires'!$E43&gt;Listes!$E$56,('DP_Instruction Forfaitaires'!$E43*(VLOOKUP('DP_Instruction Forfaitaires'!$D43,Listes!$A$57:$E$63,5,FALSE))),('DP_Instruction Forfaitaires'!$E43*(VLOOKUP('DP_Instruction Forfaitaires'!$D43,Listes!$A$57:$E$63,3,FALSE))+(VLOOKUP('DP_Instruction Forfaitaires'!$D43,Listes!$A$57:$E$63,4,FALSE)))))))</f>
        <v/>
      </c>
      <c r="N43" s="505" t="str">
        <f>IF($H43="","",IF($C43=Listes!$B$34,IF('DP_Instruction Forfaitaires'!$E43&lt;=Listes!$B$45,('DP_Instruction Forfaitaires'!$E43*(VLOOKUP('DP_Instruction Forfaitaires'!$D43,Listes!$A$46:$E$52,2,FALSE))),IF('DP_Instruction Forfaitaires'!$E43&gt;Listes!$D$45,('DP_Instruction Forfaitaires'!$E43*(VLOOKUP('DP_Instruction Forfaitaires'!$D43,Listes!$A$46:$E$52,5,FALSE))),('DP_Instruction Forfaitaires'!$E43*(VLOOKUP('DP_Instruction Forfaitaires'!$D43,Listes!$A$46:$E$52,3,FALSE))+(VLOOKUP('DP_Instruction Forfaitaires'!$D43,Listes!$A$46:$E$52,4,FALSE)))))))</f>
        <v/>
      </c>
      <c r="O43" s="506" t="str">
        <f>IF($H43="","",IF($C43=Listes!$B$37,Listes!$I$34,IF($C43=Listes!$B$38,(VLOOKUP('DP_Instruction Forfaitaires'!$F43,Listes!$E$34:$F$39,2,FALSE)),IF($C43=Listes!$B$36,IF('DP_Instruction Forfaitaires'!$E43&lt;=Listes!$A$67,'DP_Instruction Forfaitaires'!$E43*Listes!$A$68,IF('DP_Instruction Forfaitaires'!$E43&gt;Listes!$D$67,'DP_Instruction Forfaitaires'!$E43*Listes!$D$68,(('DP_Instruction Forfaitaires'!$E43*Listes!$B$68)+Listes!$C$68)))))))</f>
        <v/>
      </c>
      <c r="P43" s="507" t="str">
        <f>IF('Dépenses forfaitaire'!P43="","",'Dépenses forfaitaire'!P43)</f>
        <v/>
      </c>
      <c r="Q43" s="263"/>
      <c r="R43" s="262" t="str">
        <f t="shared" si="1"/>
        <v/>
      </c>
      <c r="S43" s="262" t="str">
        <f t="shared" si="2"/>
        <v/>
      </c>
      <c r="T43" s="37" t="str">
        <f t="shared" si="0"/>
        <v/>
      </c>
      <c r="U43" s="117"/>
      <c r="V43" s="168"/>
      <c r="W43" s="501" t="str">
        <f>IF(AND(OR(Q43="KO",T43&lt;&gt;""),OR(R43="",S43="",T43="")),Listes!$A$74,IF(AND(T43="",Q43&lt;&gt;""),Listes!$A$75,IF(AND(P43&lt;T43,V43=""),Listes!$A$76,IF(AND(R43&gt;S43),Listes!$A$77,IF(AND(P43&lt;&gt;"",P43&gt;T43,U43=""),Listes!$A$78,IF(AND(X43="",OR(Q43&lt;&gt;"",R43&lt;&gt;"",S43&lt;&gt;"")),Listes!$A$79,""))))))</f>
        <v/>
      </c>
      <c r="X43" s="38"/>
      <c r="Y43" s="10">
        <f t="shared" si="3"/>
        <v>0</v>
      </c>
    </row>
    <row r="44" spans="1:25" ht="20.100000000000001" customHeight="1" x14ac:dyDescent="0.25">
      <c r="A44" s="109">
        <v>38</v>
      </c>
      <c r="B44" s="505" t="str">
        <f>IF('Dépenses forfaitaire'!B44="","",'Dépenses forfaitaire'!B44)</f>
        <v/>
      </c>
      <c r="C44" s="505" t="str">
        <f>IF('Dépenses forfaitaire'!C44="","",'Dépenses forfaitaire'!C44)</f>
        <v/>
      </c>
      <c r="D44" s="505" t="str">
        <f>IF('Dépenses forfaitaire'!D44="","",'Dépenses forfaitaire'!D44)</f>
        <v/>
      </c>
      <c r="E44" s="505" t="str">
        <f>IF('Dépenses forfaitaire'!E44="","",'Dépenses forfaitaire'!E44)</f>
        <v/>
      </c>
      <c r="F44" s="505" t="str">
        <f>IF('Dépenses forfaitaire'!F44="","",'Dépenses forfaitaire'!F44)</f>
        <v/>
      </c>
      <c r="G44" s="503" t="str">
        <f>IF('Dépenses forfaitaire'!G44="","",'Dépenses forfaitaire'!G44)</f>
        <v/>
      </c>
      <c r="H44" s="505" t="str">
        <f>IF('Dépenses forfaitaire'!H44="","",'Dépenses forfaitaire'!H44)</f>
        <v/>
      </c>
      <c r="I44" s="505" t="str">
        <f>IF('Dépenses forfaitaire'!I44="","",'Dépenses forfaitaire'!I44)</f>
        <v/>
      </c>
      <c r="J44" s="504" t="str">
        <f>IF('Dépenses forfaitaire'!K44="","",'Dépenses forfaitaire'!K44)</f>
        <v/>
      </c>
      <c r="K44" s="504" t="str">
        <f>IF('Dépenses forfaitaire'!L44="","",'Dépenses forfaitaire'!L44)</f>
        <v/>
      </c>
      <c r="L44" s="503" t="str">
        <f>IF('Dépenses forfaitaire'!J44="","",'Dépenses forfaitaire'!J44)</f>
        <v/>
      </c>
      <c r="M44" s="505" t="str">
        <f>IF($H44="","",IF($C44=Listes!$B$35,IF('DP_Instruction Forfaitaires'!$E44&lt;=Listes!$B$56,('DP_Instruction Forfaitaires'!$E44*(VLOOKUP('DP_Instruction Forfaitaires'!$D44,Listes!$A$57:$E$63,2,FALSE))),IF('DP_Instruction Forfaitaires'!$E44&gt;Listes!$E$56,('DP_Instruction Forfaitaires'!$E44*(VLOOKUP('DP_Instruction Forfaitaires'!$D44,Listes!$A$57:$E$63,5,FALSE))),('DP_Instruction Forfaitaires'!$E44*(VLOOKUP('DP_Instruction Forfaitaires'!$D44,Listes!$A$57:$E$63,3,FALSE))+(VLOOKUP('DP_Instruction Forfaitaires'!$D44,Listes!$A$57:$E$63,4,FALSE)))))))</f>
        <v/>
      </c>
      <c r="N44" s="505" t="str">
        <f>IF($H44="","",IF($C44=Listes!$B$34,IF('DP_Instruction Forfaitaires'!$E44&lt;=Listes!$B$45,('DP_Instruction Forfaitaires'!$E44*(VLOOKUP('DP_Instruction Forfaitaires'!$D44,Listes!$A$46:$E$52,2,FALSE))),IF('DP_Instruction Forfaitaires'!$E44&gt;Listes!$D$45,('DP_Instruction Forfaitaires'!$E44*(VLOOKUP('DP_Instruction Forfaitaires'!$D44,Listes!$A$46:$E$52,5,FALSE))),('DP_Instruction Forfaitaires'!$E44*(VLOOKUP('DP_Instruction Forfaitaires'!$D44,Listes!$A$46:$E$52,3,FALSE))+(VLOOKUP('DP_Instruction Forfaitaires'!$D44,Listes!$A$46:$E$52,4,FALSE)))))))</f>
        <v/>
      </c>
      <c r="O44" s="506" t="str">
        <f>IF($H44="","",IF($C44=Listes!$B$37,Listes!$I$34,IF($C44=Listes!$B$38,(VLOOKUP('DP_Instruction Forfaitaires'!$F44,Listes!$E$34:$F$39,2,FALSE)),IF($C44=Listes!$B$36,IF('DP_Instruction Forfaitaires'!$E44&lt;=Listes!$A$67,'DP_Instruction Forfaitaires'!$E44*Listes!$A$68,IF('DP_Instruction Forfaitaires'!$E44&gt;Listes!$D$67,'DP_Instruction Forfaitaires'!$E44*Listes!$D$68,(('DP_Instruction Forfaitaires'!$E44*Listes!$B$68)+Listes!$C$68)))))))</f>
        <v/>
      </c>
      <c r="P44" s="507" t="str">
        <f>IF('Dépenses forfaitaire'!P44="","",'Dépenses forfaitaire'!P44)</f>
        <v/>
      </c>
      <c r="Q44" s="263"/>
      <c r="R44" s="262" t="str">
        <f t="shared" si="1"/>
        <v/>
      </c>
      <c r="S44" s="262" t="str">
        <f t="shared" si="2"/>
        <v/>
      </c>
      <c r="T44" s="37" t="str">
        <f t="shared" si="0"/>
        <v/>
      </c>
      <c r="U44" s="117"/>
      <c r="V44" s="168"/>
      <c r="W44" s="501" t="str">
        <f>IF(AND(OR(Q44="KO",T44&lt;&gt;""),OR(R44="",S44="",T44="")),Listes!$A$74,IF(AND(T44="",Q44&lt;&gt;""),Listes!$A$75,IF(AND(P44&lt;T44,V44=""),Listes!$A$76,IF(AND(R44&gt;S44),Listes!$A$77,IF(AND(P44&lt;&gt;"",P44&gt;T44,U44=""),Listes!$A$78,IF(AND(X44="",OR(Q44&lt;&gt;"",R44&lt;&gt;"",S44&lt;&gt;"")),Listes!$A$79,""))))))</f>
        <v/>
      </c>
      <c r="X44" s="38"/>
      <c r="Y44" s="10">
        <f t="shared" si="3"/>
        <v>0</v>
      </c>
    </row>
    <row r="45" spans="1:25" ht="20.100000000000001" customHeight="1" x14ac:dyDescent="0.25">
      <c r="A45" s="109">
        <v>39</v>
      </c>
      <c r="B45" s="505" t="str">
        <f>IF('Dépenses forfaitaire'!B45="","",'Dépenses forfaitaire'!B45)</f>
        <v/>
      </c>
      <c r="C45" s="505" t="str">
        <f>IF('Dépenses forfaitaire'!C45="","",'Dépenses forfaitaire'!C45)</f>
        <v/>
      </c>
      <c r="D45" s="505" t="str">
        <f>IF('Dépenses forfaitaire'!D45="","",'Dépenses forfaitaire'!D45)</f>
        <v/>
      </c>
      <c r="E45" s="505" t="str">
        <f>IF('Dépenses forfaitaire'!E45="","",'Dépenses forfaitaire'!E45)</f>
        <v/>
      </c>
      <c r="F45" s="505" t="str">
        <f>IF('Dépenses forfaitaire'!F45="","",'Dépenses forfaitaire'!F45)</f>
        <v/>
      </c>
      <c r="G45" s="503" t="str">
        <f>IF('Dépenses forfaitaire'!G45="","",'Dépenses forfaitaire'!G45)</f>
        <v/>
      </c>
      <c r="H45" s="505" t="str">
        <f>IF('Dépenses forfaitaire'!H45="","",'Dépenses forfaitaire'!H45)</f>
        <v/>
      </c>
      <c r="I45" s="505" t="str">
        <f>IF('Dépenses forfaitaire'!I45="","",'Dépenses forfaitaire'!I45)</f>
        <v/>
      </c>
      <c r="J45" s="504" t="str">
        <f>IF('Dépenses forfaitaire'!K45="","",'Dépenses forfaitaire'!K45)</f>
        <v/>
      </c>
      <c r="K45" s="504" t="str">
        <f>IF('Dépenses forfaitaire'!L45="","",'Dépenses forfaitaire'!L45)</f>
        <v/>
      </c>
      <c r="L45" s="503" t="str">
        <f>IF('Dépenses forfaitaire'!J45="","",'Dépenses forfaitaire'!J45)</f>
        <v/>
      </c>
      <c r="M45" s="505" t="str">
        <f>IF($H45="","",IF($C45=Listes!$B$35,IF('DP_Instruction Forfaitaires'!$E45&lt;=Listes!$B$56,('DP_Instruction Forfaitaires'!$E45*(VLOOKUP('DP_Instruction Forfaitaires'!$D45,Listes!$A$57:$E$63,2,FALSE))),IF('DP_Instruction Forfaitaires'!$E45&gt;Listes!$E$56,('DP_Instruction Forfaitaires'!$E45*(VLOOKUP('DP_Instruction Forfaitaires'!$D45,Listes!$A$57:$E$63,5,FALSE))),('DP_Instruction Forfaitaires'!$E45*(VLOOKUP('DP_Instruction Forfaitaires'!$D45,Listes!$A$57:$E$63,3,FALSE))+(VLOOKUP('DP_Instruction Forfaitaires'!$D45,Listes!$A$57:$E$63,4,FALSE)))))))</f>
        <v/>
      </c>
      <c r="N45" s="505" t="str">
        <f>IF($H45="","",IF($C45=Listes!$B$34,IF('DP_Instruction Forfaitaires'!$E45&lt;=Listes!$B$45,('DP_Instruction Forfaitaires'!$E45*(VLOOKUP('DP_Instruction Forfaitaires'!$D45,Listes!$A$46:$E$52,2,FALSE))),IF('DP_Instruction Forfaitaires'!$E45&gt;Listes!$D$45,('DP_Instruction Forfaitaires'!$E45*(VLOOKUP('DP_Instruction Forfaitaires'!$D45,Listes!$A$46:$E$52,5,FALSE))),('DP_Instruction Forfaitaires'!$E45*(VLOOKUP('DP_Instruction Forfaitaires'!$D45,Listes!$A$46:$E$52,3,FALSE))+(VLOOKUP('DP_Instruction Forfaitaires'!$D45,Listes!$A$46:$E$52,4,FALSE)))))))</f>
        <v/>
      </c>
      <c r="O45" s="506" t="str">
        <f>IF($H45="","",IF($C45=Listes!$B$37,Listes!$I$34,IF($C45=Listes!$B$38,(VLOOKUP('DP_Instruction Forfaitaires'!$F45,Listes!$E$34:$F$39,2,FALSE)),IF($C45=Listes!$B$36,IF('DP_Instruction Forfaitaires'!$E45&lt;=Listes!$A$67,'DP_Instruction Forfaitaires'!$E45*Listes!$A$68,IF('DP_Instruction Forfaitaires'!$E45&gt;Listes!$D$67,'DP_Instruction Forfaitaires'!$E45*Listes!$D$68,(('DP_Instruction Forfaitaires'!$E45*Listes!$B$68)+Listes!$C$68)))))))</f>
        <v/>
      </c>
      <c r="P45" s="507" t="str">
        <f>IF('Dépenses forfaitaire'!P45="","",'Dépenses forfaitaire'!P45)</f>
        <v/>
      </c>
      <c r="Q45" s="263"/>
      <c r="R45" s="262" t="str">
        <f t="shared" si="1"/>
        <v/>
      </c>
      <c r="S45" s="262" t="str">
        <f t="shared" si="2"/>
        <v/>
      </c>
      <c r="T45" s="37" t="str">
        <f t="shared" si="0"/>
        <v/>
      </c>
      <c r="U45" s="117"/>
      <c r="V45" s="168"/>
      <c r="W45" s="501" t="str">
        <f>IF(AND(OR(Q45="KO",T45&lt;&gt;""),OR(R45="",S45="",T45="")),Listes!$A$74,IF(AND(T45="",Q45&lt;&gt;""),Listes!$A$75,IF(AND(P45&lt;T45,V45=""),Listes!$A$76,IF(AND(R45&gt;S45),Listes!$A$77,IF(AND(P45&lt;&gt;"",P45&gt;T45,U45=""),Listes!$A$78,IF(AND(X45="",OR(Q45&lt;&gt;"",R45&lt;&gt;"",S45&lt;&gt;"")),Listes!$A$79,""))))))</f>
        <v/>
      </c>
      <c r="X45" s="38"/>
      <c r="Y45" s="10">
        <f t="shared" si="3"/>
        <v>0</v>
      </c>
    </row>
    <row r="46" spans="1:25" ht="20.100000000000001" customHeight="1" x14ac:dyDescent="0.25">
      <c r="A46" s="109">
        <v>40</v>
      </c>
      <c r="B46" s="505" t="str">
        <f>IF('Dépenses forfaitaire'!B46="","",'Dépenses forfaitaire'!B46)</f>
        <v/>
      </c>
      <c r="C46" s="505" t="str">
        <f>IF('Dépenses forfaitaire'!C46="","",'Dépenses forfaitaire'!C46)</f>
        <v/>
      </c>
      <c r="D46" s="505" t="str">
        <f>IF('Dépenses forfaitaire'!D46="","",'Dépenses forfaitaire'!D46)</f>
        <v/>
      </c>
      <c r="E46" s="505" t="str">
        <f>IF('Dépenses forfaitaire'!E46="","",'Dépenses forfaitaire'!E46)</f>
        <v/>
      </c>
      <c r="F46" s="505" t="str">
        <f>IF('Dépenses forfaitaire'!F46="","",'Dépenses forfaitaire'!F46)</f>
        <v/>
      </c>
      <c r="G46" s="503" t="str">
        <f>IF('Dépenses forfaitaire'!G46="","",'Dépenses forfaitaire'!G46)</f>
        <v/>
      </c>
      <c r="H46" s="505" t="str">
        <f>IF('Dépenses forfaitaire'!H46="","",'Dépenses forfaitaire'!H46)</f>
        <v/>
      </c>
      <c r="I46" s="505" t="str">
        <f>IF('Dépenses forfaitaire'!I46="","",'Dépenses forfaitaire'!I46)</f>
        <v/>
      </c>
      <c r="J46" s="504" t="str">
        <f>IF('Dépenses forfaitaire'!K46="","",'Dépenses forfaitaire'!K46)</f>
        <v/>
      </c>
      <c r="K46" s="504" t="str">
        <f>IF('Dépenses forfaitaire'!L46="","",'Dépenses forfaitaire'!L46)</f>
        <v/>
      </c>
      <c r="L46" s="503" t="str">
        <f>IF('Dépenses forfaitaire'!J46="","",'Dépenses forfaitaire'!J46)</f>
        <v/>
      </c>
      <c r="M46" s="505" t="str">
        <f>IF($H46="","",IF($C46=Listes!$B$35,IF('DP_Instruction Forfaitaires'!$E46&lt;=Listes!$B$56,('DP_Instruction Forfaitaires'!$E46*(VLOOKUP('DP_Instruction Forfaitaires'!$D46,Listes!$A$57:$E$63,2,FALSE))),IF('DP_Instruction Forfaitaires'!$E46&gt;Listes!$E$56,('DP_Instruction Forfaitaires'!$E46*(VLOOKUP('DP_Instruction Forfaitaires'!$D46,Listes!$A$57:$E$63,5,FALSE))),('DP_Instruction Forfaitaires'!$E46*(VLOOKUP('DP_Instruction Forfaitaires'!$D46,Listes!$A$57:$E$63,3,FALSE))+(VLOOKUP('DP_Instruction Forfaitaires'!$D46,Listes!$A$57:$E$63,4,FALSE)))))))</f>
        <v/>
      </c>
      <c r="N46" s="505" t="str">
        <f>IF($H46="","",IF($C46=Listes!$B$34,IF('DP_Instruction Forfaitaires'!$E46&lt;=Listes!$B$45,('DP_Instruction Forfaitaires'!$E46*(VLOOKUP('DP_Instruction Forfaitaires'!$D46,Listes!$A$46:$E$52,2,FALSE))),IF('DP_Instruction Forfaitaires'!$E46&gt;Listes!$D$45,('DP_Instruction Forfaitaires'!$E46*(VLOOKUP('DP_Instruction Forfaitaires'!$D46,Listes!$A$46:$E$52,5,FALSE))),('DP_Instruction Forfaitaires'!$E46*(VLOOKUP('DP_Instruction Forfaitaires'!$D46,Listes!$A$46:$E$52,3,FALSE))+(VLOOKUP('DP_Instruction Forfaitaires'!$D46,Listes!$A$46:$E$52,4,FALSE)))))))</f>
        <v/>
      </c>
      <c r="O46" s="506" t="str">
        <f>IF($H46="","",IF($C46=Listes!$B$37,Listes!$I$34,IF($C46=Listes!$B$38,(VLOOKUP('DP_Instruction Forfaitaires'!$F46,Listes!$E$34:$F$39,2,FALSE)),IF($C46=Listes!$B$36,IF('DP_Instruction Forfaitaires'!$E46&lt;=Listes!$A$67,'DP_Instruction Forfaitaires'!$E46*Listes!$A$68,IF('DP_Instruction Forfaitaires'!$E46&gt;Listes!$D$67,'DP_Instruction Forfaitaires'!$E46*Listes!$D$68,(('DP_Instruction Forfaitaires'!$E46*Listes!$B$68)+Listes!$C$68)))))))</f>
        <v/>
      </c>
      <c r="P46" s="507" t="str">
        <f>IF('Dépenses forfaitaire'!P46="","",'Dépenses forfaitaire'!P46)</f>
        <v/>
      </c>
      <c r="Q46" s="263"/>
      <c r="R46" s="262" t="str">
        <f t="shared" si="1"/>
        <v/>
      </c>
      <c r="S46" s="262" t="str">
        <f t="shared" si="2"/>
        <v/>
      </c>
      <c r="T46" s="37" t="str">
        <f t="shared" si="0"/>
        <v/>
      </c>
      <c r="U46" s="117"/>
      <c r="V46" s="168"/>
      <c r="W46" s="501" t="str">
        <f>IF(AND(OR(Q46="KO",T46&lt;&gt;""),OR(R46="",S46="",T46="")),Listes!$A$74,IF(AND(T46="",Q46&lt;&gt;""),Listes!$A$75,IF(AND(P46&lt;T46,V46=""),Listes!$A$76,IF(AND(R46&gt;S46),Listes!$A$77,IF(AND(P46&lt;&gt;"",P46&gt;T46,U46=""),Listes!$A$78,IF(AND(X46="",OR(Q46&lt;&gt;"",R46&lt;&gt;"",S46&lt;&gt;"")),Listes!$A$79,""))))))</f>
        <v/>
      </c>
      <c r="X46" s="38"/>
      <c r="Y46" s="10">
        <f t="shared" si="3"/>
        <v>0</v>
      </c>
    </row>
    <row r="47" spans="1:25" ht="20.100000000000001" customHeight="1" x14ac:dyDescent="0.25">
      <c r="A47" s="109">
        <v>41</v>
      </c>
      <c r="B47" s="505" t="str">
        <f>IF('Dépenses forfaitaire'!B47="","",'Dépenses forfaitaire'!B47)</f>
        <v/>
      </c>
      <c r="C47" s="505" t="str">
        <f>IF('Dépenses forfaitaire'!C47="","",'Dépenses forfaitaire'!C47)</f>
        <v/>
      </c>
      <c r="D47" s="505" t="str">
        <f>IF('Dépenses forfaitaire'!D47="","",'Dépenses forfaitaire'!D47)</f>
        <v/>
      </c>
      <c r="E47" s="505" t="str">
        <f>IF('Dépenses forfaitaire'!E47="","",'Dépenses forfaitaire'!E47)</f>
        <v/>
      </c>
      <c r="F47" s="505" t="str">
        <f>IF('Dépenses forfaitaire'!F47="","",'Dépenses forfaitaire'!F47)</f>
        <v/>
      </c>
      <c r="G47" s="503" t="str">
        <f>IF('Dépenses forfaitaire'!G47="","",'Dépenses forfaitaire'!G47)</f>
        <v/>
      </c>
      <c r="H47" s="505" t="str">
        <f>IF('Dépenses forfaitaire'!H47="","",'Dépenses forfaitaire'!H47)</f>
        <v/>
      </c>
      <c r="I47" s="505" t="str">
        <f>IF('Dépenses forfaitaire'!I47="","",'Dépenses forfaitaire'!I47)</f>
        <v/>
      </c>
      <c r="J47" s="504" t="str">
        <f>IF('Dépenses forfaitaire'!K47="","",'Dépenses forfaitaire'!K47)</f>
        <v/>
      </c>
      <c r="K47" s="504" t="str">
        <f>IF('Dépenses forfaitaire'!L47="","",'Dépenses forfaitaire'!L47)</f>
        <v/>
      </c>
      <c r="L47" s="503" t="str">
        <f>IF('Dépenses forfaitaire'!J47="","",'Dépenses forfaitaire'!J47)</f>
        <v/>
      </c>
      <c r="M47" s="505" t="str">
        <f>IF($H47="","",IF($C47=Listes!$B$35,IF('DP_Instruction Forfaitaires'!$E47&lt;=Listes!$B$56,('DP_Instruction Forfaitaires'!$E47*(VLOOKUP('DP_Instruction Forfaitaires'!$D47,Listes!$A$57:$E$63,2,FALSE))),IF('DP_Instruction Forfaitaires'!$E47&gt;Listes!$E$56,('DP_Instruction Forfaitaires'!$E47*(VLOOKUP('DP_Instruction Forfaitaires'!$D47,Listes!$A$57:$E$63,5,FALSE))),('DP_Instruction Forfaitaires'!$E47*(VLOOKUP('DP_Instruction Forfaitaires'!$D47,Listes!$A$57:$E$63,3,FALSE))+(VLOOKUP('DP_Instruction Forfaitaires'!$D47,Listes!$A$57:$E$63,4,FALSE)))))))</f>
        <v/>
      </c>
      <c r="N47" s="505" t="str">
        <f>IF($H47="","",IF($C47=Listes!$B$34,IF('DP_Instruction Forfaitaires'!$E47&lt;=Listes!$B$45,('DP_Instruction Forfaitaires'!$E47*(VLOOKUP('DP_Instruction Forfaitaires'!$D47,Listes!$A$46:$E$52,2,FALSE))),IF('DP_Instruction Forfaitaires'!$E47&gt;Listes!$D$45,('DP_Instruction Forfaitaires'!$E47*(VLOOKUP('DP_Instruction Forfaitaires'!$D47,Listes!$A$46:$E$52,5,FALSE))),('DP_Instruction Forfaitaires'!$E47*(VLOOKUP('DP_Instruction Forfaitaires'!$D47,Listes!$A$46:$E$52,3,FALSE))+(VLOOKUP('DP_Instruction Forfaitaires'!$D47,Listes!$A$46:$E$52,4,FALSE)))))))</f>
        <v/>
      </c>
      <c r="O47" s="506" t="str">
        <f>IF($H47="","",IF($C47=Listes!$B$37,Listes!$I$34,IF($C47=Listes!$B$38,(VLOOKUP('DP_Instruction Forfaitaires'!$F47,Listes!$E$34:$F$39,2,FALSE)),IF($C47=Listes!$B$36,IF('DP_Instruction Forfaitaires'!$E47&lt;=Listes!$A$67,'DP_Instruction Forfaitaires'!$E47*Listes!$A$68,IF('DP_Instruction Forfaitaires'!$E47&gt;Listes!$D$67,'DP_Instruction Forfaitaires'!$E47*Listes!$D$68,(('DP_Instruction Forfaitaires'!$E47*Listes!$B$68)+Listes!$C$68)))))))</f>
        <v/>
      </c>
      <c r="P47" s="507" t="str">
        <f>IF('Dépenses forfaitaire'!P47="","",'Dépenses forfaitaire'!P47)</f>
        <v/>
      </c>
      <c r="Q47" s="263"/>
      <c r="R47" s="262" t="str">
        <f t="shared" si="1"/>
        <v/>
      </c>
      <c r="S47" s="262" t="str">
        <f t="shared" si="2"/>
        <v/>
      </c>
      <c r="T47" s="37" t="str">
        <f t="shared" si="0"/>
        <v/>
      </c>
      <c r="U47" s="117"/>
      <c r="V47" s="168"/>
      <c r="W47" s="501" t="str">
        <f>IF(AND(OR(Q47="KO",T47&lt;&gt;""),OR(R47="",S47="",T47="")),Listes!$A$74,IF(AND(T47="",Q47&lt;&gt;""),Listes!$A$75,IF(AND(P47&lt;T47,V47=""),Listes!$A$76,IF(AND(R47&gt;S47),Listes!$A$77,IF(AND(P47&lt;&gt;"",P47&gt;T47,U47=""),Listes!$A$78,IF(AND(X47="",OR(Q47&lt;&gt;"",R47&lt;&gt;"",S47&lt;&gt;"")),Listes!$A$79,""))))))</f>
        <v/>
      </c>
      <c r="X47" s="38"/>
      <c r="Y47" s="10">
        <f t="shared" si="3"/>
        <v>0</v>
      </c>
    </row>
    <row r="48" spans="1:25" ht="20.100000000000001" customHeight="1" x14ac:dyDescent="0.25">
      <c r="A48" s="109">
        <v>42</v>
      </c>
      <c r="B48" s="505" t="str">
        <f>IF('Dépenses forfaitaire'!B48="","",'Dépenses forfaitaire'!B48)</f>
        <v/>
      </c>
      <c r="C48" s="505" t="str">
        <f>IF('Dépenses forfaitaire'!C48="","",'Dépenses forfaitaire'!C48)</f>
        <v/>
      </c>
      <c r="D48" s="505" t="str">
        <f>IF('Dépenses forfaitaire'!D48="","",'Dépenses forfaitaire'!D48)</f>
        <v/>
      </c>
      <c r="E48" s="505" t="str">
        <f>IF('Dépenses forfaitaire'!E48="","",'Dépenses forfaitaire'!E48)</f>
        <v/>
      </c>
      <c r="F48" s="505" t="str">
        <f>IF('Dépenses forfaitaire'!F48="","",'Dépenses forfaitaire'!F48)</f>
        <v/>
      </c>
      <c r="G48" s="503" t="str">
        <f>IF('Dépenses forfaitaire'!G48="","",'Dépenses forfaitaire'!G48)</f>
        <v/>
      </c>
      <c r="H48" s="505" t="str">
        <f>IF('Dépenses forfaitaire'!H48="","",'Dépenses forfaitaire'!H48)</f>
        <v/>
      </c>
      <c r="I48" s="505" t="str">
        <f>IF('Dépenses forfaitaire'!I48="","",'Dépenses forfaitaire'!I48)</f>
        <v/>
      </c>
      <c r="J48" s="504" t="str">
        <f>IF('Dépenses forfaitaire'!K48="","",'Dépenses forfaitaire'!K48)</f>
        <v/>
      </c>
      <c r="K48" s="504" t="str">
        <f>IF('Dépenses forfaitaire'!L48="","",'Dépenses forfaitaire'!L48)</f>
        <v/>
      </c>
      <c r="L48" s="503" t="str">
        <f>IF('Dépenses forfaitaire'!J48="","",'Dépenses forfaitaire'!J48)</f>
        <v/>
      </c>
      <c r="M48" s="505" t="str">
        <f>IF($H48="","",IF($C48=Listes!$B$35,IF('DP_Instruction Forfaitaires'!$E48&lt;=Listes!$B$56,('DP_Instruction Forfaitaires'!$E48*(VLOOKUP('DP_Instruction Forfaitaires'!$D48,Listes!$A$57:$E$63,2,FALSE))),IF('DP_Instruction Forfaitaires'!$E48&gt;Listes!$E$56,('DP_Instruction Forfaitaires'!$E48*(VLOOKUP('DP_Instruction Forfaitaires'!$D48,Listes!$A$57:$E$63,5,FALSE))),('DP_Instruction Forfaitaires'!$E48*(VLOOKUP('DP_Instruction Forfaitaires'!$D48,Listes!$A$57:$E$63,3,FALSE))+(VLOOKUP('DP_Instruction Forfaitaires'!$D48,Listes!$A$57:$E$63,4,FALSE)))))))</f>
        <v/>
      </c>
      <c r="N48" s="505" t="str">
        <f>IF($H48="","",IF($C48=Listes!$B$34,IF('DP_Instruction Forfaitaires'!$E48&lt;=Listes!$B$45,('DP_Instruction Forfaitaires'!$E48*(VLOOKUP('DP_Instruction Forfaitaires'!$D48,Listes!$A$46:$E$52,2,FALSE))),IF('DP_Instruction Forfaitaires'!$E48&gt;Listes!$D$45,('DP_Instruction Forfaitaires'!$E48*(VLOOKUP('DP_Instruction Forfaitaires'!$D48,Listes!$A$46:$E$52,5,FALSE))),('DP_Instruction Forfaitaires'!$E48*(VLOOKUP('DP_Instruction Forfaitaires'!$D48,Listes!$A$46:$E$52,3,FALSE))+(VLOOKUP('DP_Instruction Forfaitaires'!$D48,Listes!$A$46:$E$52,4,FALSE)))))))</f>
        <v/>
      </c>
      <c r="O48" s="506" t="str">
        <f>IF($H48="","",IF($C48=Listes!$B$37,Listes!$I$34,IF($C48=Listes!$B$38,(VLOOKUP('DP_Instruction Forfaitaires'!$F48,Listes!$E$34:$F$39,2,FALSE)),IF($C48=Listes!$B$36,IF('DP_Instruction Forfaitaires'!$E48&lt;=Listes!$A$67,'DP_Instruction Forfaitaires'!$E48*Listes!$A$68,IF('DP_Instruction Forfaitaires'!$E48&gt;Listes!$D$67,'DP_Instruction Forfaitaires'!$E48*Listes!$D$68,(('DP_Instruction Forfaitaires'!$E48*Listes!$B$68)+Listes!$C$68)))))))</f>
        <v/>
      </c>
      <c r="P48" s="507" t="str">
        <f>IF('Dépenses forfaitaire'!P48="","",'Dépenses forfaitaire'!P48)</f>
        <v/>
      </c>
      <c r="Q48" s="263"/>
      <c r="R48" s="262" t="str">
        <f t="shared" si="1"/>
        <v/>
      </c>
      <c r="S48" s="262" t="str">
        <f t="shared" si="2"/>
        <v/>
      </c>
      <c r="T48" s="37" t="str">
        <f t="shared" si="0"/>
        <v/>
      </c>
      <c r="U48" s="117"/>
      <c r="V48" s="168"/>
      <c r="W48" s="501" t="str">
        <f>IF(AND(OR(Q48="KO",T48&lt;&gt;""),OR(R48="",S48="",T48="")),Listes!$A$74,IF(AND(T48="",Q48&lt;&gt;""),Listes!$A$75,IF(AND(P48&lt;T48,V48=""),Listes!$A$76,IF(AND(R48&gt;S48),Listes!$A$77,IF(AND(P48&lt;&gt;"",P48&gt;T48,U48=""),Listes!$A$78,IF(AND(X48="",OR(Q48&lt;&gt;"",R48&lt;&gt;"",S48&lt;&gt;"")),Listes!$A$79,""))))))</f>
        <v/>
      </c>
      <c r="X48" s="38"/>
      <c r="Y48" s="10">
        <f t="shared" si="3"/>
        <v>0</v>
      </c>
    </row>
    <row r="49" spans="1:25" ht="20.100000000000001" customHeight="1" x14ac:dyDescent="0.25">
      <c r="A49" s="109">
        <v>43</v>
      </c>
      <c r="B49" s="505" t="str">
        <f>IF('Dépenses forfaitaire'!B49="","",'Dépenses forfaitaire'!B49)</f>
        <v/>
      </c>
      <c r="C49" s="505" t="str">
        <f>IF('Dépenses forfaitaire'!C49="","",'Dépenses forfaitaire'!C49)</f>
        <v/>
      </c>
      <c r="D49" s="505" t="str">
        <f>IF('Dépenses forfaitaire'!D49="","",'Dépenses forfaitaire'!D49)</f>
        <v/>
      </c>
      <c r="E49" s="505" t="str">
        <f>IF('Dépenses forfaitaire'!E49="","",'Dépenses forfaitaire'!E49)</f>
        <v/>
      </c>
      <c r="F49" s="505" t="str">
        <f>IF('Dépenses forfaitaire'!F49="","",'Dépenses forfaitaire'!F49)</f>
        <v/>
      </c>
      <c r="G49" s="503" t="str">
        <f>IF('Dépenses forfaitaire'!G49="","",'Dépenses forfaitaire'!G49)</f>
        <v/>
      </c>
      <c r="H49" s="505" t="str">
        <f>IF('Dépenses forfaitaire'!H49="","",'Dépenses forfaitaire'!H49)</f>
        <v/>
      </c>
      <c r="I49" s="505" t="str">
        <f>IF('Dépenses forfaitaire'!I49="","",'Dépenses forfaitaire'!I49)</f>
        <v/>
      </c>
      <c r="J49" s="504" t="str">
        <f>IF('Dépenses forfaitaire'!K49="","",'Dépenses forfaitaire'!K49)</f>
        <v/>
      </c>
      <c r="K49" s="504" t="str">
        <f>IF('Dépenses forfaitaire'!L49="","",'Dépenses forfaitaire'!L49)</f>
        <v/>
      </c>
      <c r="L49" s="503" t="str">
        <f>IF('Dépenses forfaitaire'!J49="","",'Dépenses forfaitaire'!J49)</f>
        <v/>
      </c>
      <c r="M49" s="505" t="str">
        <f>IF($H49="","",IF($C49=Listes!$B$35,IF('DP_Instruction Forfaitaires'!$E49&lt;=Listes!$B$56,('DP_Instruction Forfaitaires'!$E49*(VLOOKUP('DP_Instruction Forfaitaires'!$D49,Listes!$A$57:$E$63,2,FALSE))),IF('DP_Instruction Forfaitaires'!$E49&gt;Listes!$E$56,('DP_Instruction Forfaitaires'!$E49*(VLOOKUP('DP_Instruction Forfaitaires'!$D49,Listes!$A$57:$E$63,5,FALSE))),('DP_Instruction Forfaitaires'!$E49*(VLOOKUP('DP_Instruction Forfaitaires'!$D49,Listes!$A$57:$E$63,3,FALSE))+(VLOOKUP('DP_Instruction Forfaitaires'!$D49,Listes!$A$57:$E$63,4,FALSE)))))))</f>
        <v/>
      </c>
      <c r="N49" s="505" t="str">
        <f>IF($H49="","",IF($C49=Listes!$B$34,IF('DP_Instruction Forfaitaires'!$E49&lt;=Listes!$B$45,('DP_Instruction Forfaitaires'!$E49*(VLOOKUP('DP_Instruction Forfaitaires'!$D49,Listes!$A$46:$E$52,2,FALSE))),IF('DP_Instruction Forfaitaires'!$E49&gt;Listes!$D$45,('DP_Instruction Forfaitaires'!$E49*(VLOOKUP('DP_Instruction Forfaitaires'!$D49,Listes!$A$46:$E$52,5,FALSE))),('DP_Instruction Forfaitaires'!$E49*(VLOOKUP('DP_Instruction Forfaitaires'!$D49,Listes!$A$46:$E$52,3,FALSE))+(VLOOKUP('DP_Instruction Forfaitaires'!$D49,Listes!$A$46:$E$52,4,FALSE)))))))</f>
        <v/>
      </c>
      <c r="O49" s="506" t="str">
        <f>IF($H49="","",IF($C49=Listes!$B$37,Listes!$I$34,IF($C49=Listes!$B$38,(VLOOKUP('DP_Instruction Forfaitaires'!$F49,Listes!$E$34:$F$39,2,FALSE)),IF($C49=Listes!$B$36,IF('DP_Instruction Forfaitaires'!$E49&lt;=Listes!$A$67,'DP_Instruction Forfaitaires'!$E49*Listes!$A$68,IF('DP_Instruction Forfaitaires'!$E49&gt;Listes!$D$67,'DP_Instruction Forfaitaires'!$E49*Listes!$D$68,(('DP_Instruction Forfaitaires'!$E49*Listes!$B$68)+Listes!$C$68)))))))</f>
        <v/>
      </c>
      <c r="P49" s="507" t="str">
        <f>IF('Dépenses forfaitaire'!P49="","",'Dépenses forfaitaire'!P49)</f>
        <v/>
      </c>
      <c r="Q49" s="263"/>
      <c r="R49" s="262" t="str">
        <f t="shared" si="1"/>
        <v/>
      </c>
      <c r="S49" s="262" t="str">
        <f t="shared" si="2"/>
        <v/>
      </c>
      <c r="T49" s="37" t="str">
        <f t="shared" si="0"/>
        <v/>
      </c>
      <c r="U49" s="117"/>
      <c r="V49" s="168"/>
      <c r="W49" s="501" t="str">
        <f>IF(AND(OR(Q49="KO",T49&lt;&gt;""),OR(R49="",S49="",T49="")),Listes!$A$74,IF(AND(T49="",Q49&lt;&gt;""),Listes!$A$75,IF(AND(P49&lt;T49,V49=""),Listes!$A$76,IF(AND(R49&gt;S49),Listes!$A$77,IF(AND(P49&lt;&gt;"",P49&gt;T49,U49=""),Listes!$A$78,IF(AND(X49="",OR(Q49&lt;&gt;"",R49&lt;&gt;"",S49&lt;&gt;"")),Listes!$A$79,""))))))</f>
        <v/>
      </c>
      <c r="X49" s="38"/>
      <c r="Y49" s="10">
        <f t="shared" si="3"/>
        <v>0</v>
      </c>
    </row>
    <row r="50" spans="1:25" ht="20.100000000000001" customHeight="1" x14ac:dyDescent="0.25">
      <c r="A50" s="109">
        <v>44</v>
      </c>
      <c r="B50" s="505" t="str">
        <f>IF('Dépenses forfaitaire'!B50="","",'Dépenses forfaitaire'!B50)</f>
        <v/>
      </c>
      <c r="C50" s="505" t="str">
        <f>IF('Dépenses forfaitaire'!C50="","",'Dépenses forfaitaire'!C50)</f>
        <v/>
      </c>
      <c r="D50" s="505" t="str">
        <f>IF('Dépenses forfaitaire'!D50="","",'Dépenses forfaitaire'!D50)</f>
        <v/>
      </c>
      <c r="E50" s="505" t="str">
        <f>IF('Dépenses forfaitaire'!E50="","",'Dépenses forfaitaire'!E50)</f>
        <v/>
      </c>
      <c r="F50" s="505" t="str">
        <f>IF('Dépenses forfaitaire'!F50="","",'Dépenses forfaitaire'!F50)</f>
        <v/>
      </c>
      <c r="G50" s="503" t="str">
        <f>IF('Dépenses forfaitaire'!G50="","",'Dépenses forfaitaire'!G50)</f>
        <v/>
      </c>
      <c r="H50" s="505" t="str">
        <f>IF('Dépenses forfaitaire'!H50="","",'Dépenses forfaitaire'!H50)</f>
        <v/>
      </c>
      <c r="I50" s="505" t="str">
        <f>IF('Dépenses forfaitaire'!I50="","",'Dépenses forfaitaire'!I50)</f>
        <v/>
      </c>
      <c r="J50" s="504" t="str">
        <f>IF('Dépenses forfaitaire'!K50="","",'Dépenses forfaitaire'!K50)</f>
        <v/>
      </c>
      <c r="K50" s="504" t="str">
        <f>IF('Dépenses forfaitaire'!L50="","",'Dépenses forfaitaire'!L50)</f>
        <v/>
      </c>
      <c r="L50" s="503" t="str">
        <f>IF('Dépenses forfaitaire'!J50="","",'Dépenses forfaitaire'!J50)</f>
        <v/>
      </c>
      <c r="M50" s="505" t="str">
        <f>IF($H50="","",IF($C50=Listes!$B$35,IF('DP_Instruction Forfaitaires'!$E50&lt;=Listes!$B$56,('DP_Instruction Forfaitaires'!$E50*(VLOOKUP('DP_Instruction Forfaitaires'!$D50,Listes!$A$57:$E$63,2,FALSE))),IF('DP_Instruction Forfaitaires'!$E50&gt;Listes!$E$56,('DP_Instruction Forfaitaires'!$E50*(VLOOKUP('DP_Instruction Forfaitaires'!$D50,Listes!$A$57:$E$63,5,FALSE))),('DP_Instruction Forfaitaires'!$E50*(VLOOKUP('DP_Instruction Forfaitaires'!$D50,Listes!$A$57:$E$63,3,FALSE))+(VLOOKUP('DP_Instruction Forfaitaires'!$D50,Listes!$A$57:$E$63,4,FALSE)))))))</f>
        <v/>
      </c>
      <c r="N50" s="505" t="str">
        <f>IF($H50="","",IF($C50=Listes!$B$34,IF('DP_Instruction Forfaitaires'!$E50&lt;=Listes!$B$45,('DP_Instruction Forfaitaires'!$E50*(VLOOKUP('DP_Instruction Forfaitaires'!$D50,Listes!$A$46:$E$52,2,FALSE))),IF('DP_Instruction Forfaitaires'!$E50&gt;Listes!$D$45,('DP_Instruction Forfaitaires'!$E50*(VLOOKUP('DP_Instruction Forfaitaires'!$D50,Listes!$A$46:$E$52,5,FALSE))),('DP_Instruction Forfaitaires'!$E50*(VLOOKUP('DP_Instruction Forfaitaires'!$D50,Listes!$A$46:$E$52,3,FALSE))+(VLOOKUP('DP_Instruction Forfaitaires'!$D50,Listes!$A$46:$E$52,4,FALSE)))))))</f>
        <v/>
      </c>
      <c r="O50" s="506" t="str">
        <f>IF($H50="","",IF($C50=Listes!$B$37,Listes!$I$34,IF($C50=Listes!$B$38,(VLOOKUP('DP_Instruction Forfaitaires'!$F50,Listes!$E$34:$F$39,2,FALSE)),IF($C50=Listes!$B$36,IF('DP_Instruction Forfaitaires'!$E50&lt;=Listes!$A$67,'DP_Instruction Forfaitaires'!$E50*Listes!$A$68,IF('DP_Instruction Forfaitaires'!$E50&gt;Listes!$D$67,'DP_Instruction Forfaitaires'!$E50*Listes!$D$68,(('DP_Instruction Forfaitaires'!$E50*Listes!$B$68)+Listes!$C$68)))))))</f>
        <v/>
      </c>
      <c r="P50" s="507" t="str">
        <f>IF('Dépenses forfaitaire'!P50="","",'Dépenses forfaitaire'!P50)</f>
        <v/>
      </c>
      <c r="Q50" s="263"/>
      <c r="R50" s="262" t="str">
        <f t="shared" si="1"/>
        <v/>
      </c>
      <c r="S50" s="262" t="str">
        <f t="shared" si="2"/>
        <v/>
      </c>
      <c r="T50" s="37" t="str">
        <f t="shared" si="0"/>
        <v/>
      </c>
      <c r="U50" s="117"/>
      <c r="V50" s="168"/>
      <c r="W50" s="501" t="str">
        <f>IF(AND(OR(Q50="KO",T50&lt;&gt;""),OR(R50="",S50="",T50="")),Listes!$A$74,IF(AND(T50="",Q50&lt;&gt;""),Listes!$A$75,IF(AND(P50&lt;T50,V50=""),Listes!$A$76,IF(AND(R50&gt;S50),Listes!$A$77,IF(AND(P50&lt;&gt;"",P50&gt;T50,U50=""),Listes!$A$78,IF(AND(X50="",OR(Q50&lt;&gt;"",R50&lt;&gt;"",S50&lt;&gt;"")),Listes!$A$79,""))))))</f>
        <v/>
      </c>
      <c r="X50" s="38"/>
      <c r="Y50" s="10">
        <f t="shared" si="3"/>
        <v>0</v>
      </c>
    </row>
    <row r="51" spans="1:25" ht="20.100000000000001" customHeight="1" x14ac:dyDescent="0.25">
      <c r="A51" s="109">
        <v>45</v>
      </c>
      <c r="B51" s="505" t="str">
        <f>IF('Dépenses forfaitaire'!B51="","",'Dépenses forfaitaire'!B51)</f>
        <v/>
      </c>
      <c r="C51" s="505" t="str">
        <f>IF('Dépenses forfaitaire'!C51="","",'Dépenses forfaitaire'!C51)</f>
        <v/>
      </c>
      <c r="D51" s="505" t="str">
        <f>IF('Dépenses forfaitaire'!D51="","",'Dépenses forfaitaire'!D51)</f>
        <v/>
      </c>
      <c r="E51" s="505" t="str">
        <f>IF('Dépenses forfaitaire'!E51="","",'Dépenses forfaitaire'!E51)</f>
        <v/>
      </c>
      <c r="F51" s="505" t="str">
        <f>IF('Dépenses forfaitaire'!F51="","",'Dépenses forfaitaire'!F51)</f>
        <v/>
      </c>
      <c r="G51" s="503" t="str">
        <f>IF('Dépenses forfaitaire'!G51="","",'Dépenses forfaitaire'!G51)</f>
        <v/>
      </c>
      <c r="H51" s="505" t="str">
        <f>IF('Dépenses forfaitaire'!H51="","",'Dépenses forfaitaire'!H51)</f>
        <v/>
      </c>
      <c r="I51" s="505" t="str">
        <f>IF('Dépenses forfaitaire'!I51="","",'Dépenses forfaitaire'!I51)</f>
        <v/>
      </c>
      <c r="J51" s="504" t="str">
        <f>IF('Dépenses forfaitaire'!K51="","",'Dépenses forfaitaire'!K51)</f>
        <v/>
      </c>
      <c r="K51" s="504" t="str">
        <f>IF('Dépenses forfaitaire'!L51="","",'Dépenses forfaitaire'!L51)</f>
        <v/>
      </c>
      <c r="L51" s="503" t="str">
        <f>IF('Dépenses forfaitaire'!J51="","",'Dépenses forfaitaire'!J51)</f>
        <v/>
      </c>
      <c r="M51" s="505" t="str">
        <f>IF($H51="","",IF($C51=Listes!$B$35,IF('DP_Instruction Forfaitaires'!$E51&lt;=Listes!$B$56,('DP_Instruction Forfaitaires'!$E51*(VLOOKUP('DP_Instruction Forfaitaires'!$D51,Listes!$A$57:$E$63,2,FALSE))),IF('DP_Instruction Forfaitaires'!$E51&gt;Listes!$E$56,('DP_Instruction Forfaitaires'!$E51*(VLOOKUP('DP_Instruction Forfaitaires'!$D51,Listes!$A$57:$E$63,5,FALSE))),('DP_Instruction Forfaitaires'!$E51*(VLOOKUP('DP_Instruction Forfaitaires'!$D51,Listes!$A$57:$E$63,3,FALSE))+(VLOOKUP('DP_Instruction Forfaitaires'!$D51,Listes!$A$57:$E$63,4,FALSE)))))))</f>
        <v/>
      </c>
      <c r="N51" s="505" t="str">
        <f>IF($H51="","",IF($C51=Listes!$B$34,IF('DP_Instruction Forfaitaires'!$E51&lt;=Listes!$B$45,('DP_Instruction Forfaitaires'!$E51*(VLOOKUP('DP_Instruction Forfaitaires'!$D51,Listes!$A$46:$E$52,2,FALSE))),IF('DP_Instruction Forfaitaires'!$E51&gt;Listes!$D$45,('DP_Instruction Forfaitaires'!$E51*(VLOOKUP('DP_Instruction Forfaitaires'!$D51,Listes!$A$46:$E$52,5,FALSE))),('DP_Instruction Forfaitaires'!$E51*(VLOOKUP('DP_Instruction Forfaitaires'!$D51,Listes!$A$46:$E$52,3,FALSE))+(VLOOKUP('DP_Instruction Forfaitaires'!$D51,Listes!$A$46:$E$52,4,FALSE)))))))</f>
        <v/>
      </c>
      <c r="O51" s="506" t="str">
        <f>IF($H51="","",IF($C51=Listes!$B$37,Listes!$I$34,IF($C51=Listes!$B$38,(VLOOKUP('DP_Instruction Forfaitaires'!$F51,Listes!$E$34:$F$39,2,FALSE)),IF($C51=Listes!$B$36,IF('DP_Instruction Forfaitaires'!$E51&lt;=Listes!$A$67,'DP_Instruction Forfaitaires'!$E51*Listes!$A$68,IF('DP_Instruction Forfaitaires'!$E51&gt;Listes!$D$67,'DP_Instruction Forfaitaires'!$E51*Listes!$D$68,(('DP_Instruction Forfaitaires'!$E51*Listes!$B$68)+Listes!$C$68)))))))</f>
        <v/>
      </c>
      <c r="P51" s="507" t="str">
        <f>IF('Dépenses forfaitaire'!P51="","",'Dépenses forfaitaire'!P51)</f>
        <v/>
      </c>
      <c r="Q51" s="263"/>
      <c r="R51" s="262" t="str">
        <f t="shared" si="1"/>
        <v/>
      </c>
      <c r="S51" s="262" t="str">
        <f t="shared" si="2"/>
        <v/>
      </c>
      <c r="T51" s="37" t="str">
        <f t="shared" si="0"/>
        <v/>
      </c>
      <c r="U51" s="117"/>
      <c r="V51" s="168"/>
      <c r="W51" s="501" t="str">
        <f>IF(AND(OR(Q51="KO",T51&lt;&gt;""),OR(R51="",S51="",T51="")),Listes!$A$74,IF(AND(T51="",Q51&lt;&gt;""),Listes!$A$75,IF(AND(P51&lt;T51,V51=""),Listes!$A$76,IF(AND(R51&gt;S51),Listes!$A$77,IF(AND(P51&lt;&gt;"",P51&gt;T51,U51=""),Listes!$A$78,IF(AND(X51="",OR(Q51&lt;&gt;"",R51&lt;&gt;"",S51&lt;&gt;"")),Listes!$A$79,""))))))</f>
        <v/>
      </c>
      <c r="X51" s="38"/>
      <c r="Y51" s="10">
        <f t="shared" si="3"/>
        <v>0</v>
      </c>
    </row>
    <row r="52" spans="1:25" ht="20.100000000000001" customHeight="1" x14ac:dyDescent="0.25">
      <c r="A52" s="109">
        <v>46</v>
      </c>
      <c r="B52" s="505" t="str">
        <f>IF('Dépenses forfaitaire'!B52="","",'Dépenses forfaitaire'!B52)</f>
        <v/>
      </c>
      <c r="C52" s="505" t="str">
        <f>IF('Dépenses forfaitaire'!C52="","",'Dépenses forfaitaire'!C52)</f>
        <v/>
      </c>
      <c r="D52" s="505" t="str">
        <f>IF('Dépenses forfaitaire'!D52="","",'Dépenses forfaitaire'!D52)</f>
        <v/>
      </c>
      <c r="E52" s="505" t="str">
        <f>IF('Dépenses forfaitaire'!E52="","",'Dépenses forfaitaire'!E52)</f>
        <v/>
      </c>
      <c r="F52" s="505" t="str">
        <f>IF('Dépenses forfaitaire'!F52="","",'Dépenses forfaitaire'!F52)</f>
        <v/>
      </c>
      <c r="G52" s="503" t="str">
        <f>IF('Dépenses forfaitaire'!G52="","",'Dépenses forfaitaire'!G52)</f>
        <v/>
      </c>
      <c r="H52" s="505" t="str">
        <f>IF('Dépenses forfaitaire'!H52="","",'Dépenses forfaitaire'!H52)</f>
        <v/>
      </c>
      <c r="I52" s="505" t="str">
        <f>IF('Dépenses forfaitaire'!I52="","",'Dépenses forfaitaire'!I52)</f>
        <v/>
      </c>
      <c r="J52" s="504" t="str">
        <f>IF('Dépenses forfaitaire'!K52="","",'Dépenses forfaitaire'!K52)</f>
        <v/>
      </c>
      <c r="K52" s="504" t="str">
        <f>IF('Dépenses forfaitaire'!L52="","",'Dépenses forfaitaire'!L52)</f>
        <v/>
      </c>
      <c r="L52" s="503" t="str">
        <f>IF('Dépenses forfaitaire'!J52="","",'Dépenses forfaitaire'!J52)</f>
        <v/>
      </c>
      <c r="M52" s="505" t="str">
        <f>IF($H52="","",IF($C52=Listes!$B$35,IF('DP_Instruction Forfaitaires'!$E52&lt;=Listes!$B$56,('DP_Instruction Forfaitaires'!$E52*(VLOOKUP('DP_Instruction Forfaitaires'!$D52,Listes!$A$57:$E$63,2,FALSE))),IF('DP_Instruction Forfaitaires'!$E52&gt;Listes!$E$56,('DP_Instruction Forfaitaires'!$E52*(VLOOKUP('DP_Instruction Forfaitaires'!$D52,Listes!$A$57:$E$63,5,FALSE))),('DP_Instruction Forfaitaires'!$E52*(VLOOKUP('DP_Instruction Forfaitaires'!$D52,Listes!$A$57:$E$63,3,FALSE))+(VLOOKUP('DP_Instruction Forfaitaires'!$D52,Listes!$A$57:$E$63,4,FALSE)))))))</f>
        <v/>
      </c>
      <c r="N52" s="505" t="str">
        <f>IF($H52="","",IF($C52=Listes!$B$34,IF('DP_Instruction Forfaitaires'!$E52&lt;=Listes!$B$45,('DP_Instruction Forfaitaires'!$E52*(VLOOKUP('DP_Instruction Forfaitaires'!$D52,Listes!$A$46:$E$52,2,FALSE))),IF('DP_Instruction Forfaitaires'!$E52&gt;Listes!$D$45,('DP_Instruction Forfaitaires'!$E52*(VLOOKUP('DP_Instruction Forfaitaires'!$D52,Listes!$A$46:$E$52,5,FALSE))),('DP_Instruction Forfaitaires'!$E52*(VLOOKUP('DP_Instruction Forfaitaires'!$D52,Listes!$A$46:$E$52,3,FALSE))+(VLOOKUP('DP_Instruction Forfaitaires'!$D52,Listes!$A$46:$E$52,4,FALSE)))))))</f>
        <v/>
      </c>
      <c r="O52" s="506" t="str">
        <f>IF($H52="","",IF($C52=Listes!$B$37,Listes!$I$34,IF($C52=Listes!$B$38,(VLOOKUP('DP_Instruction Forfaitaires'!$F52,Listes!$E$34:$F$39,2,FALSE)),IF($C52=Listes!$B$36,IF('DP_Instruction Forfaitaires'!$E52&lt;=Listes!$A$67,'DP_Instruction Forfaitaires'!$E52*Listes!$A$68,IF('DP_Instruction Forfaitaires'!$E52&gt;Listes!$D$67,'DP_Instruction Forfaitaires'!$E52*Listes!$D$68,(('DP_Instruction Forfaitaires'!$E52*Listes!$B$68)+Listes!$C$68)))))))</f>
        <v/>
      </c>
      <c r="P52" s="507" t="str">
        <f>IF('Dépenses forfaitaire'!P52="","",'Dépenses forfaitaire'!P52)</f>
        <v/>
      </c>
      <c r="Q52" s="263"/>
      <c r="R52" s="262" t="str">
        <f t="shared" si="1"/>
        <v/>
      </c>
      <c r="S52" s="262" t="str">
        <f t="shared" si="2"/>
        <v/>
      </c>
      <c r="T52" s="37" t="str">
        <f t="shared" si="0"/>
        <v/>
      </c>
      <c r="U52" s="117"/>
      <c r="V52" s="168"/>
      <c r="W52" s="501" t="str">
        <f>IF(AND(OR(Q52="KO",T52&lt;&gt;""),OR(R52="",S52="",T52="")),Listes!$A$74,IF(AND(T52="",Q52&lt;&gt;""),Listes!$A$75,IF(AND(P52&lt;T52,V52=""),Listes!$A$76,IF(AND(R52&gt;S52),Listes!$A$77,IF(AND(P52&lt;&gt;"",P52&gt;T52,U52=""),Listes!$A$78,IF(AND(X52="",OR(Q52&lt;&gt;"",R52&lt;&gt;"",S52&lt;&gt;"")),Listes!$A$79,""))))))</f>
        <v/>
      </c>
      <c r="X52" s="38"/>
      <c r="Y52" s="10">
        <f t="shared" si="3"/>
        <v>0</v>
      </c>
    </row>
    <row r="53" spans="1:25" ht="20.100000000000001" customHeight="1" x14ac:dyDescent="0.25">
      <c r="A53" s="109">
        <v>47</v>
      </c>
      <c r="B53" s="505" t="str">
        <f>IF('Dépenses forfaitaire'!B53="","",'Dépenses forfaitaire'!B53)</f>
        <v/>
      </c>
      <c r="C53" s="505" t="str">
        <f>IF('Dépenses forfaitaire'!C53="","",'Dépenses forfaitaire'!C53)</f>
        <v/>
      </c>
      <c r="D53" s="505" t="str">
        <f>IF('Dépenses forfaitaire'!D53="","",'Dépenses forfaitaire'!D53)</f>
        <v/>
      </c>
      <c r="E53" s="505" t="str">
        <f>IF('Dépenses forfaitaire'!E53="","",'Dépenses forfaitaire'!E53)</f>
        <v/>
      </c>
      <c r="F53" s="505" t="str">
        <f>IF('Dépenses forfaitaire'!F53="","",'Dépenses forfaitaire'!F53)</f>
        <v/>
      </c>
      <c r="G53" s="503" t="str">
        <f>IF('Dépenses forfaitaire'!G53="","",'Dépenses forfaitaire'!G53)</f>
        <v/>
      </c>
      <c r="H53" s="505" t="str">
        <f>IF('Dépenses forfaitaire'!H53="","",'Dépenses forfaitaire'!H53)</f>
        <v/>
      </c>
      <c r="I53" s="505" t="str">
        <f>IF('Dépenses forfaitaire'!I53="","",'Dépenses forfaitaire'!I53)</f>
        <v/>
      </c>
      <c r="J53" s="504" t="str">
        <f>IF('Dépenses forfaitaire'!K53="","",'Dépenses forfaitaire'!K53)</f>
        <v/>
      </c>
      <c r="K53" s="504" t="str">
        <f>IF('Dépenses forfaitaire'!L53="","",'Dépenses forfaitaire'!L53)</f>
        <v/>
      </c>
      <c r="L53" s="503" t="str">
        <f>IF('Dépenses forfaitaire'!J53="","",'Dépenses forfaitaire'!J53)</f>
        <v/>
      </c>
      <c r="M53" s="505" t="str">
        <f>IF($H53="","",IF($C53=Listes!$B$35,IF('DP_Instruction Forfaitaires'!$E53&lt;=Listes!$B$56,('DP_Instruction Forfaitaires'!$E53*(VLOOKUP('DP_Instruction Forfaitaires'!$D53,Listes!$A$57:$E$63,2,FALSE))),IF('DP_Instruction Forfaitaires'!$E53&gt;Listes!$E$56,('DP_Instruction Forfaitaires'!$E53*(VLOOKUP('DP_Instruction Forfaitaires'!$D53,Listes!$A$57:$E$63,5,FALSE))),('DP_Instruction Forfaitaires'!$E53*(VLOOKUP('DP_Instruction Forfaitaires'!$D53,Listes!$A$57:$E$63,3,FALSE))+(VLOOKUP('DP_Instruction Forfaitaires'!$D53,Listes!$A$57:$E$63,4,FALSE)))))))</f>
        <v/>
      </c>
      <c r="N53" s="505" t="str">
        <f>IF($H53="","",IF($C53=Listes!$B$34,IF('DP_Instruction Forfaitaires'!$E53&lt;=Listes!$B$45,('DP_Instruction Forfaitaires'!$E53*(VLOOKUP('DP_Instruction Forfaitaires'!$D53,Listes!$A$46:$E$52,2,FALSE))),IF('DP_Instruction Forfaitaires'!$E53&gt;Listes!$D$45,('DP_Instruction Forfaitaires'!$E53*(VLOOKUP('DP_Instruction Forfaitaires'!$D53,Listes!$A$46:$E$52,5,FALSE))),('DP_Instruction Forfaitaires'!$E53*(VLOOKUP('DP_Instruction Forfaitaires'!$D53,Listes!$A$46:$E$52,3,FALSE))+(VLOOKUP('DP_Instruction Forfaitaires'!$D53,Listes!$A$46:$E$52,4,FALSE)))))))</f>
        <v/>
      </c>
      <c r="O53" s="506" t="str">
        <f>IF($H53="","",IF($C53=Listes!$B$37,Listes!$I$34,IF($C53=Listes!$B$38,(VLOOKUP('DP_Instruction Forfaitaires'!$F53,Listes!$E$34:$F$39,2,FALSE)),IF($C53=Listes!$B$36,IF('DP_Instruction Forfaitaires'!$E53&lt;=Listes!$A$67,'DP_Instruction Forfaitaires'!$E53*Listes!$A$68,IF('DP_Instruction Forfaitaires'!$E53&gt;Listes!$D$67,'DP_Instruction Forfaitaires'!$E53*Listes!$D$68,(('DP_Instruction Forfaitaires'!$E53*Listes!$B$68)+Listes!$C$68)))))))</f>
        <v/>
      </c>
      <c r="P53" s="507" t="str">
        <f>IF('Dépenses forfaitaire'!P53="","",'Dépenses forfaitaire'!P53)</f>
        <v/>
      </c>
      <c r="Q53" s="263"/>
      <c r="R53" s="262" t="str">
        <f t="shared" si="1"/>
        <v/>
      </c>
      <c r="S53" s="262" t="str">
        <f t="shared" si="2"/>
        <v/>
      </c>
      <c r="T53" s="37" t="str">
        <f t="shared" si="0"/>
        <v/>
      </c>
      <c r="U53" s="117"/>
      <c r="V53" s="168"/>
      <c r="W53" s="501" t="str">
        <f>IF(AND(OR(Q53="KO",T53&lt;&gt;""),OR(R53="",S53="",T53="")),Listes!$A$74,IF(AND(T53="",Q53&lt;&gt;""),Listes!$A$75,IF(AND(P53&lt;T53,V53=""),Listes!$A$76,IF(AND(R53&gt;S53),Listes!$A$77,IF(AND(P53&lt;&gt;"",P53&gt;T53,U53=""),Listes!$A$78,IF(AND(X53="",OR(Q53&lt;&gt;"",R53&lt;&gt;"",S53&lt;&gt;"")),Listes!$A$79,""))))))</f>
        <v/>
      </c>
      <c r="X53" s="38"/>
      <c r="Y53" s="10">
        <f t="shared" si="3"/>
        <v>0</v>
      </c>
    </row>
    <row r="54" spans="1:25" ht="20.100000000000001" customHeight="1" x14ac:dyDescent="0.25">
      <c r="A54" s="109">
        <v>48</v>
      </c>
      <c r="B54" s="505" t="str">
        <f>IF('Dépenses forfaitaire'!B54="","",'Dépenses forfaitaire'!B54)</f>
        <v/>
      </c>
      <c r="C54" s="505" t="str">
        <f>IF('Dépenses forfaitaire'!C54="","",'Dépenses forfaitaire'!C54)</f>
        <v/>
      </c>
      <c r="D54" s="505" t="str">
        <f>IF('Dépenses forfaitaire'!D54="","",'Dépenses forfaitaire'!D54)</f>
        <v/>
      </c>
      <c r="E54" s="505" t="str">
        <f>IF('Dépenses forfaitaire'!E54="","",'Dépenses forfaitaire'!E54)</f>
        <v/>
      </c>
      <c r="F54" s="505" t="str">
        <f>IF('Dépenses forfaitaire'!F54="","",'Dépenses forfaitaire'!F54)</f>
        <v/>
      </c>
      <c r="G54" s="503" t="str">
        <f>IF('Dépenses forfaitaire'!G54="","",'Dépenses forfaitaire'!G54)</f>
        <v/>
      </c>
      <c r="H54" s="505" t="str">
        <f>IF('Dépenses forfaitaire'!H54="","",'Dépenses forfaitaire'!H54)</f>
        <v/>
      </c>
      <c r="I54" s="505" t="str">
        <f>IF('Dépenses forfaitaire'!I54="","",'Dépenses forfaitaire'!I54)</f>
        <v/>
      </c>
      <c r="J54" s="504" t="str">
        <f>IF('Dépenses forfaitaire'!K54="","",'Dépenses forfaitaire'!K54)</f>
        <v/>
      </c>
      <c r="K54" s="504" t="str">
        <f>IF('Dépenses forfaitaire'!L54="","",'Dépenses forfaitaire'!L54)</f>
        <v/>
      </c>
      <c r="L54" s="503" t="str">
        <f>IF('Dépenses forfaitaire'!J54="","",'Dépenses forfaitaire'!J54)</f>
        <v/>
      </c>
      <c r="M54" s="505" t="str">
        <f>IF($H54="","",IF($C54=Listes!$B$35,IF('DP_Instruction Forfaitaires'!$E54&lt;=Listes!$B$56,('DP_Instruction Forfaitaires'!$E54*(VLOOKUP('DP_Instruction Forfaitaires'!$D54,Listes!$A$57:$E$63,2,FALSE))),IF('DP_Instruction Forfaitaires'!$E54&gt;Listes!$E$56,('DP_Instruction Forfaitaires'!$E54*(VLOOKUP('DP_Instruction Forfaitaires'!$D54,Listes!$A$57:$E$63,5,FALSE))),('DP_Instruction Forfaitaires'!$E54*(VLOOKUP('DP_Instruction Forfaitaires'!$D54,Listes!$A$57:$E$63,3,FALSE))+(VLOOKUP('DP_Instruction Forfaitaires'!$D54,Listes!$A$57:$E$63,4,FALSE)))))))</f>
        <v/>
      </c>
      <c r="N54" s="505" t="str">
        <f>IF($H54="","",IF($C54=Listes!$B$34,IF('DP_Instruction Forfaitaires'!$E54&lt;=Listes!$B$45,('DP_Instruction Forfaitaires'!$E54*(VLOOKUP('DP_Instruction Forfaitaires'!$D54,Listes!$A$46:$E$52,2,FALSE))),IF('DP_Instruction Forfaitaires'!$E54&gt;Listes!$D$45,('DP_Instruction Forfaitaires'!$E54*(VLOOKUP('DP_Instruction Forfaitaires'!$D54,Listes!$A$46:$E$52,5,FALSE))),('DP_Instruction Forfaitaires'!$E54*(VLOOKUP('DP_Instruction Forfaitaires'!$D54,Listes!$A$46:$E$52,3,FALSE))+(VLOOKUP('DP_Instruction Forfaitaires'!$D54,Listes!$A$46:$E$52,4,FALSE)))))))</f>
        <v/>
      </c>
      <c r="O54" s="506" t="str">
        <f>IF($H54="","",IF($C54=Listes!$B$37,Listes!$I$34,IF($C54=Listes!$B$38,(VLOOKUP('DP_Instruction Forfaitaires'!$F54,Listes!$E$34:$F$39,2,FALSE)),IF($C54=Listes!$B$36,IF('DP_Instruction Forfaitaires'!$E54&lt;=Listes!$A$67,'DP_Instruction Forfaitaires'!$E54*Listes!$A$68,IF('DP_Instruction Forfaitaires'!$E54&gt;Listes!$D$67,'DP_Instruction Forfaitaires'!$E54*Listes!$D$68,(('DP_Instruction Forfaitaires'!$E54*Listes!$B$68)+Listes!$C$68)))))))</f>
        <v/>
      </c>
      <c r="P54" s="507" t="str">
        <f>IF('Dépenses forfaitaire'!P54="","",'Dépenses forfaitaire'!P54)</f>
        <v/>
      </c>
      <c r="Q54" s="263"/>
      <c r="R54" s="262" t="str">
        <f t="shared" si="1"/>
        <v/>
      </c>
      <c r="S54" s="262" t="str">
        <f t="shared" si="2"/>
        <v/>
      </c>
      <c r="T54" s="37" t="str">
        <f t="shared" si="0"/>
        <v/>
      </c>
      <c r="U54" s="117"/>
      <c r="V54" s="168"/>
      <c r="W54" s="501" t="str">
        <f>IF(AND(OR(Q54="KO",T54&lt;&gt;""),OR(R54="",S54="",T54="")),Listes!$A$74,IF(AND(T54="",Q54&lt;&gt;""),Listes!$A$75,IF(AND(P54&lt;T54,V54=""),Listes!$A$76,IF(AND(R54&gt;S54),Listes!$A$77,IF(AND(P54&lt;&gt;"",P54&gt;T54,U54=""),Listes!$A$78,IF(AND(X54="",OR(Q54&lt;&gt;"",R54&lt;&gt;"",S54&lt;&gt;"")),Listes!$A$79,""))))))</f>
        <v/>
      </c>
      <c r="X54" s="38"/>
      <c r="Y54" s="10">
        <f t="shared" si="3"/>
        <v>0</v>
      </c>
    </row>
    <row r="55" spans="1:25" ht="20.100000000000001" customHeight="1" x14ac:dyDescent="0.25">
      <c r="A55" s="109">
        <v>49</v>
      </c>
      <c r="B55" s="505" t="str">
        <f>IF('Dépenses forfaitaire'!B55="","",'Dépenses forfaitaire'!B55)</f>
        <v/>
      </c>
      <c r="C55" s="505" t="str">
        <f>IF('Dépenses forfaitaire'!C55="","",'Dépenses forfaitaire'!C55)</f>
        <v/>
      </c>
      <c r="D55" s="505" t="str">
        <f>IF('Dépenses forfaitaire'!D55="","",'Dépenses forfaitaire'!D55)</f>
        <v/>
      </c>
      <c r="E55" s="505" t="str">
        <f>IF('Dépenses forfaitaire'!E55="","",'Dépenses forfaitaire'!E55)</f>
        <v/>
      </c>
      <c r="F55" s="505" t="str">
        <f>IF('Dépenses forfaitaire'!F55="","",'Dépenses forfaitaire'!F55)</f>
        <v/>
      </c>
      <c r="G55" s="503" t="str">
        <f>IF('Dépenses forfaitaire'!G55="","",'Dépenses forfaitaire'!G55)</f>
        <v/>
      </c>
      <c r="H55" s="505" t="str">
        <f>IF('Dépenses forfaitaire'!H55="","",'Dépenses forfaitaire'!H55)</f>
        <v/>
      </c>
      <c r="I55" s="505" t="str">
        <f>IF('Dépenses forfaitaire'!I55="","",'Dépenses forfaitaire'!I55)</f>
        <v/>
      </c>
      <c r="J55" s="504" t="str">
        <f>IF('Dépenses forfaitaire'!K55="","",'Dépenses forfaitaire'!K55)</f>
        <v/>
      </c>
      <c r="K55" s="504" t="str">
        <f>IF('Dépenses forfaitaire'!L55="","",'Dépenses forfaitaire'!L55)</f>
        <v/>
      </c>
      <c r="L55" s="503" t="str">
        <f>IF('Dépenses forfaitaire'!J55="","",'Dépenses forfaitaire'!J55)</f>
        <v/>
      </c>
      <c r="M55" s="505" t="str">
        <f>IF($H55="","",IF($C55=Listes!$B$35,IF('DP_Instruction Forfaitaires'!$E55&lt;=Listes!$B$56,('DP_Instruction Forfaitaires'!$E55*(VLOOKUP('DP_Instruction Forfaitaires'!$D55,Listes!$A$57:$E$63,2,FALSE))),IF('DP_Instruction Forfaitaires'!$E55&gt;Listes!$E$56,('DP_Instruction Forfaitaires'!$E55*(VLOOKUP('DP_Instruction Forfaitaires'!$D55,Listes!$A$57:$E$63,5,FALSE))),('DP_Instruction Forfaitaires'!$E55*(VLOOKUP('DP_Instruction Forfaitaires'!$D55,Listes!$A$57:$E$63,3,FALSE))+(VLOOKUP('DP_Instruction Forfaitaires'!$D55,Listes!$A$57:$E$63,4,FALSE)))))))</f>
        <v/>
      </c>
      <c r="N55" s="505" t="str">
        <f>IF($H55="","",IF($C55=Listes!$B$34,IF('DP_Instruction Forfaitaires'!$E55&lt;=Listes!$B$45,('DP_Instruction Forfaitaires'!$E55*(VLOOKUP('DP_Instruction Forfaitaires'!$D55,Listes!$A$46:$E$52,2,FALSE))),IF('DP_Instruction Forfaitaires'!$E55&gt;Listes!$D$45,('DP_Instruction Forfaitaires'!$E55*(VLOOKUP('DP_Instruction Forfaitaires'!$D55,Listes!$A$46:$E$52,5,FALSE))),('DP_Instruction Forfaitaires'!$E55*(VLOOKUP('DP_Instruction Forfaitaires'!$D55,Listes!$A$46:$E$52,3,FALSE))+(VLOOKUP('DP_Instruction Forfaitaires'!$D55,Listes!$A$46:$E$52,4,FALSE)))))))</f>
        <v/>
      </c>
      <c r="O55" s="506" t="str">
        <f>IF($H55="","",IF($C55=Listes!$B$37,Listes!$I$34,IF($C55=Listes!$B$38,(VLOOKUP('DP_Instruction Forfaitaires'!$F55,Listes!$E$34:$F$39,2,FALSE)),IF($C55=Listes!$B$36,IF('DP_Instruction Forfaitaires'!$E55&lt;=Listes!$A$67,'DP_Instruction Forfaitaires'!$E55*Listes!$A$68,IF('DP_Instruction Forfaitaires'!$E55&gt;Listes!$D$67,'DP_Instruction Forfaitaires'!$E55*Listes!$D$68,(('DP_Instruction Forfaitaires'!$E55*Listes!$B$68)+Listes!$C$68)))))))</f>
        <v/>
      </c>
      <c r="P55" s="507" t="str">
        <f>IF('Dépenses forfaitaire'!P55="","",'Dépenses forfaitaire'!P55)</f>
        <v/>
      </c>
      <c r="Q55" s="263"/>
      <c r="R55" s="262" t="str">
        <f t="shared" si="1"/>
        <v/>
      </c>
      <c r="S55" s="262" t="str">
        <f t="shared" si="2"/>
        <v/>
      </c>
      <c r="T55" s="37" t="str">
        <f t="shared" si="0"/>
        <v/>
      </c>
      <c r="U55" s="117"/>
      <c r="V55" s="168"/>
      <c r="W55" s="501" t="str">
        <f>IF(AND(OR(Q55="KO",T55&lt;&gt;""),OR(R55="",S55="",T55="")),Listes!$A$74,IF(AND(T55="",Q55&lt;&gt;""),Listes!$A$75,IF(AND(P55&lt;T55,V55=""),Listes!$A$76,IF(AND(R55&gt;S55),Listes!$A$77,IF(AND(P55&lt;&gt;"",P55&gt;T55,U55=""),Listes!$A$78,IF(AND(X55="",OR(Q55&lt;&gt;"",R55&lt;&gt;"",S55&lt;&gt;"")),Listes!$A$79,""))))))</f>
        <v/>
      </c>
      <c r="X55" s="38"/>
      <c r="Y55" s="10">
        <f t="shared" si="3"/>
        <v>0</v>
      </c>
    </row>
    <row r="56" spans="1:25" ht="20.100000000000001" customHeight="1" x14ac:dyDescent="0.25">
      <c r="A56" s="109">
        <v>50</v>
      </c>
      <c r="B56" s="505" t="str">
        <f>IF('Dépenses forfaitaire'!B56="","",'Dépenses forfaitaire'!B56)</f>
        <v/>
      </c>
      <c r="C56" s="505" t="str">
        <f>IF('Dépenses forfaitaire'!C56="","",'Dépenses forfaitaire'!C56)</f>
        <v/>
      </c>
      <c r="D56" s="505" t="str">
        <f>IF('Dépenses forfaitaire'!D56="","",'Dépenses forfaitaire'!D56)</f>
        <v/>
      </c>
      <c r="E56" s="505" t="str">
        <f>IF('Dépenses forfaitaire'!E56="","",'Dépenses forfaitaire'!E56)</f>
        <v/>
      </c>
      <c r="F56" s="505" t="str">
        <f>IF('Dépenses forfaitaire'!F56="","",'Dépenses forfaitaire'!F56)</f>
        <v/>
      </c>
      <c r="G56" s="503" t="str">
        <f>IF('Dépenses forfaitaire'!G56="","",'Dépenses forfaitaire'!G56)</f>
        <v/>
      </c>
      <c r="H56" s="505" t="str">
        <f>IF('Dépenses forfaitaire'!H56="","",'Dépenses forfaitaire'!H56)</f>
        <v/>
      </c>
      <c r="I56" s="505" t="str">
        <f>IF('Dépenses forfaitaire'!I56="","",'Dépenses forfaitaire'!I56)</f>
        <v/>
      </c>
      <c r="J56" s="504" t="str">
        <f>IF('Dépenses forfaitaire'!K56="","",'Dépenses forfaitaire'!K56)</f>
        <v/>
      </c>
      <c r="K56" s="504" t="str">
        <f>IF('Dépenses forfaitaire'!L56="","",'Dépenses forfaitaire'!L56)</f>
        <v/>
      </c>
      <c r="L56" s="503" t="str">
        <f>IF('Dépenses forfaitaire'!J56="","",'Dépenses forfaitaire'!J56)</f>
        <v/>
      </c>
      <c r="M56" s="505" t="str">
        <f>IF($H56="","",IF($C56=Listes!$B$35,IF('DP_Instruction Forfaitaires'!$E56&lt;=Listes!$B$56,('DP_Instruction Forfaitaires'!$E56*(VLOOKUP('DP_Instruction Forfaitaires'!$D56,Listes!$A$57:$E$63,2,FALSE))),IF('DP_Instruction Forfaitaires'!$E56&gt;Listes!$E$56,('DP_Instruction Forfaitaires'!$E56*(VLOOKUP('DP_Instruction Forfaitaires'!$D56,Listes!$A$57:$E$63,5,FALSE))),('DP_Instruction Forfaitaires'!$E56*(VLOOKUP('DP_Instruction Forfaitaires'!$D56,Listes!$A$57:$E$63,3,FALSE))+(VLOOKUP('DP_Instruction Forfaitaires'!$D56,Listes!$A$57:$E$63,4,FALSE)))))))</f>
        <v/>
      </c>
      <c r="N56" s="505" t="str">
        <f>IF($H56="","",IF($C56=Listes!$B$34,IF('DP_Instruction Forfaitaires'!$E56&lt;=Listes!$B$45,('DP_Instruction Forfaitaires'!$E56*(VLOOKUP('DP_Instruction Forfaitaires'!$D56,Listes!$A$46:$E$52,2,FALSE))),IF('DP_Instruction Forfaitaires'!$E56&gt;Listes!$D$45,('DP_Instruction Forfaitaires'!$E56*(VLOOKUP('DP_Instruction Forfaitaires'!$D56,Listes!$A$46:$E$52,5,FALSE))),('DP_Instruction Forfaitaires'!$E56*(VLOOKUP('DP_Instruction Forfaitaires'!$D56,Listes!$A$46:$E$52,3,FALSE))+(VLOOKUP('DP_Instruction Forfaitaires'!$D56,Listes!$A$46:$E$52,4,FALSE)))))))</f>
        <v/>
      </c>
      <c r="O56" s="506" t="str">
        <f>IF($H56="","",IF($C56=Listes!$B$37,Listes!$I$34,IF($C56=Listes!$B$38,(VLOOKUP('DP_Instruction Forfaitaires'!$F56,Listes!$E$34:$F$39,2,FALSE)),IF($C56=Listes!$B$36,IF('DP_Instruction Forfaitaires'!$E56&lt;=Listes!$A$67,'DP_Instruction Forfaitaires'!$E56*Listes!$A$68,IF('DP_Instruction Forfaitaires'!$E56&gt;Listes!$D$67,'DP_Instruction Forfaitaires'!$E56*Listes!$D$68,(('DP_Instruction Forfaitaires'!$E56*Listes!$B$68)+Listes!$C$68)))))))</f>
        <v/>
      </c>
      <c r="P56" s="507" t="str">
        <f>IF('Dépenses forfaitaire'!P56="","",'Dépenses forfaitaire'!P56)</f>
        <v/>
      </c>
      <c r="Q56" s="263"/>
      <c r="R56" s="262" t="str">
        <f t="shared" si="1"/>
        <v/>
      </c>
      <c r="S56" s="262" t="str">
        <f t="shared" si="2"/>
        <v/>
      </c>
      <c r="T56" s="37" t="str">
        <f t="shared" si="0"/>
        <v/>
      </c>
      <c r="U56" s="117"/>
      <c r="V56" s="168"/>
      <c r="W56" s="501" t="str">
        <f>IF(AND(OR(Q56="KO",T56&lt;&gt;""),OR(R56="",S56="",T56="")),Listes!$A$74,IF(AND(T56="",Q56&lt;&gt;""),Listes!$A$75,IF(AND(P56&lt;T56,V56=""),Listes!$A$76,IF(AND(R56&gt;S56),Listes!$A$77,IF(AND(P56&lt;&gt;"",P56&gt;T56,U56=""),Listes!$A$78,IF(AND(X56="",OR(Q56&lt;&gt;"",R56&lt;&gt;"",S56&lt;&gt;"")),Listes!$A$79,""))))))</f>
        <v/>
      </c>
      <c r="X56" s="38"/>
      <c r="Y56" s="10">
        <f t="shared" si="3"/>
        <v>0</v>
      </c>
    </row>
    <row r="57" spans="1:25" ht="20.100000000000001" customHeight="1" x14ac:dyDescent="0.25">
      <c r="A57" s="109">
        <v>51</v>
      </c>
      <c r="B57" s="505" t="str">
        <f>IF('Dépenses forfaitaire'!B57="","",'Dépenses forfaitaire'!B57)</f>
        <v/>
      </c>
      <c r="C57" s="505" t="str">
        <f>IF('Dépenses forfaitaire'!C57="","",'Dépenses forfaitaire'!C57)</f>
        <v/>
      </c>
      <c r="D57" s="505" t="str">
        <f>IF('Dépenses forfaitaire'!D57="","",'Dépenses forfaitaire'!D57)</f>
        <v/>
      </c>
      <c r="E57" s="505" t="str">
        <f>IF('Dépenses forfaitaire'!E57="","",'Dépenses forfaitaire'!E57)</f>
        <v/>
      </c>
      <c r="F57" s="505" t="str">
        <f>IF('Dépenses forfaitaire'!F57="","",'Dépenses forfaitaire'!F57)</f>
        <v/>
      </c>
      <c r="G57" s="503" t="str">
        <f>IF('Dépenses forfaitaire'!G57="","",'Dépenses forfaitaire'!G57)</f>
        <v/>
      </c>
      <c r="H57" s="505" t="str">
        <f>IF('Dépenses forfaitaire'!H57="","",'Dépenses forfaitaire'!H57)</f>
        <v/>
      </c>
      <c r="I57" s="505" t="str">
        <f>IF('Dépenses forfaitaire'!I57="","",'Dépenses forfaitaire'!I57)</f>
        <v/>
      </c>
      <c r="J57" s="504" t="str">
        <f>IF('Dépenses forfaitaire'!K57="","",'Dépenses forfaitaire'!K57)</f>
        <v/>
      </c>
      <c r="K57" s="504" t="str">
        <f>IF('Dépenses forfaitaire'!L57="","",'Dépenses forfaitaire'!L57)</f>
        <v/>
      </c>
      <c r="L57" s="503" t="str">
        <f>IF('Dépenses forfaitaire'!J57="","",'Dépenses forfaitaire'!J57)</f>
        <v/>
      </c>
      <c r="M57" s="505" t="str">
        <f>IF($H57="","",IF($C57=Listes!$B$35,IF('DP_Instruction Forfaitaires'!$E57&lt;=Listes!$B$56,('DP_Instruction Forfaitaires'!$E57*(VLOOKUP('DP_Instruction Forfaitaires'!$D57,Listes!$A$57:$E$63,2,FALSE))),IF('DP_Instruction Forfaitaires'!$E57&gt;Listes!$E$56,('DP_Instruction Forfaitaires'!$E57*(VLOOKUP('DP_Instruction Forfaitaires'!$D57,Listes!$A$57:$E$63,5,FALSE))),('DP_Instruction Forfaitaires'!$E57*(VLOOKUP('DP_Instruction Forfaitaires'!$D57,Listes!$A$57:$E$63,3,FALSE))+(VLOOKUP('DP_Instruction Forfaitaires'!$D57,Listes!$A$57:$E$63,4,FALSE)))))))</f>
        <v/>
      </c>
      <c r="N57" s="505" t="str">
        <f>IF($H57="","",IF($C57=Listes!$B$34,IF('DP_Instruction Forfaitaires'!$E57&lt;=Listes!$B$45,('DP_Instruction Forfaitaires'!$E57*(VLOOKUP('DP_Instruction Forfaitaires'!$D57,Listes!$A$46:$E$52,2,FALSE))),IF('DP_Instruction Forfaitaires'!$E57&gt;Listes!$D$45,('DP_Instruction Forfaitaires'!$E57*(VLOOKUP('DP_Instruction Forfaitaires'!$D57,Listes!$A$46:$E$52,5,FALSE))),('DP_Instruction Forfaitaires'!$E57*(VLOOKUP('DP_Instruction Forfaitaires'!$D57,Listes!$A$46:$E$52,3,FALSE))+(VLOOKUP('DP_Instruction Forfaitaires'!$D57,Listes!$A$46:$E$52,4,FALSE)))))))</f>
        <v/>
      </c>
      <c r="O57" s="506" t="str">
        <f>IF($H57="","",IF($C57=Listes!$B$37,Listes!$I$34,IF($C57=Listes!$B$38,(VLOOKUP('DP_Instruction Forfaitaires'!$F57,Listes!$E$34:$F$39,2,FALSE)),IF($C57=Listes!$B$36,IF('DP_Instruction Forfaitaires'!$E57&lt;=Listes!$A$67,'DP_Instruction Forfaitaires'!$E57*Listes!$A$68,IF('DP_Instruction Forfaitaires'!$E57&gt;Listes!$D$67,'DP_Instruction Forfaitaires'!$E57*Listes!$D$68,(('DP_Instruction Forfaitaires'!$E57*Listes!$B$68)+Listes!$C$68)))))))</f>
        <v/>
      </c>
      <c r="P57" s="507" t="str">
        <f>IF('Dépenses forfaitaire'!P57="","",'Dépenses forfaitaire'!P57)</f>
        <v/>
      </c>
      <c r="Q57" s="263"/>
      <c r="R57" s="262" t="str">
        <f t="shared" si="1"/>
        <v/>
      </c>
      <c r="S57" s="262" t="str">
        <f t="shared" si="2"/>
        <v/>
      </c>
      <c r="T57" s="37" t="str">
        <f t="shared" si="0"/>
        <v/>
      </c>
      <c r="U57" s="117"/>
      <c r="V57" s="168"/>
      <c r="W57" s="501" t="str">
        <f>IF(AND(OR(Q57="KO",T57&lt;&gt;""),OR(R57="",S57="",T57="")),Listes!$A$74,IF(AND(T57="",Q57&lt;&gt;""),Listes!$A$75,IF(AND(P57&lt;T57,V57=""),Listes!$A$76,IF(AND(R57&gt;S57),Listes!$A$77,IF(AND(P57&lt;&gt;"",P57&gt;T57,U57=""),Listes!$A$78,IF(AND(X57="",OR(Q57&lt;&gt;"",R57&lt;&gt;"",S57&lt;&gt;"")),Listes!$A$79,""))))))</f>
        <v/>
      </c>
      <c r="X57" s="38"/>
      <c r="Y57" s="10">
        <f t="shared" si="3"/>
        <v>0</v>
      </c>
    </row>
    <row r="58" spans="1:25" ht="20.100000000000001" customHeight="1" x14ac:dyDescent="0.25">
      <c r="A58" s="109">
        <v>52</v>
      </c>
      <c r="B58" s="505" t="str">
        <f>IF('Dépenses forfaitaire'!B58="","",'Dépenses forfaitaire'!B58)</f>
        <v/>
      </c>
      <c r="C58" s="505" t="str">
        <f>IF('Dépenses forfaitaire'!C58="","",'Dépenses forfaitaire'!C58)</f>
        <v/>
      </c>
      <c r="D58" s="505" t="str">
        <f>IF('Dépenses forfaitaire'!D58="","",'Dépenses forfaitaire'!D58)</f>
        <v/>
      </c>
      <c r="E58" s="505" t="str">
        <f>IF('Dépenses forfaitaire'!E58="","",'Dépenses forfaitaire'!E58)</f>
        <v/>
      </c>
      <c r="F58" s="505" t="str">
        <f>IF('Dépenses forfaitaire'!F58="","",'Dépenses forfaitaire'!F58)</f>
        <v/>
      </c>
      <c r="G58" s="503" t="str">
        <f>IF('Dépenses forfaitaire'!G58="","",'Dépenses forfaitaire'!G58)</f>
        <v/>
      </c>
      <c r="H58" s="505" t="str">
        <f>IF('Dépenses forfaitaire'!H58="","",'Dépenses forfaitaire'!H58)</f>
        <v/>
      </c>
      <c r="I58" s="505" t="str">
        <f>IF('Dépenses forfaitaire'!I58="","",'Dépenses forfaitaire'!I58)</f>
        <v/>
      </c>
      <c r="J58" s="504" t="str">
        <f>IF('Dépenses forfaitaire'!K58="","",'Dépenses forfaitaire'!K58)</f>
        <v/>
      </c>
      <c r="K58" s="504" t="str">
        <f>IF('Dépenses forfaitaire'!L58="","",'Dépenses forfaitaire'!L58)</f>
        <v/>
      </c>
      <c r="L58" s="503" t="str">
        <f>IF('Dépenses forfaitaire'!J58="","",'Dépenses forfaitaire'!J58)</f>
        <v/>
      </c>
      <c r="M58" s="505" t="str">
        <f>IF($H58="","",IF($C58=Listes!$B$35,IF('DP_Instruction Forfaitaires'!$E58&lt;=Listes!$B$56,('DP_Instruction Forfaitaires'!$E58*(VLOOKUP('DP_Instruction Forfaitaires'!$D58,Listes!$A$57:$E$63,2,FALSE))),IF('DP_Instruction Forfaitaires'!$E58&gt;Listes!$E$56,('DP_Instruction Forfaitaires'!$E58*(VLOOKUP('DP_Instruction Forfaitaires'!$D58,Listes!$A$57:$E$63,5,FALSE))),('DP_Instruction Forfaitaires'!$E58*(VLOOKUP('DP_Instruction Forfaitaires'!$D58,Listes!$A$57:$E$63,3,FALSE))+(VLOOKUP('DP_Instruction Forfaitaires'!$D58,Listes!$A$57:$E$63,4,FALSE)))))))</f>
        <v/>
      </c>
      <c r="N58" s="505" t="str">
        <f>IF($H58="","",IF($C58=Listes!$B$34,IF('DP_Instruction Forfaitaires'!$E58&lt;=Listes!$B$45,('DP_Instruction Forfaitaires'!$E58*(VLOOKUP('DP_Instruction Forfaitaires'!$D58,Listes!$A$46:$E$52,2,FALSE))),IF('DP_Instruction Forfaitaires'!$E58&gt;Listes!$D$45,('DP_Instruction Forfaitaires'!$E58*(VLOOKUP('DP_Instruction Forfaitaires'!$D58,Listes!$A$46:$E$52,5,FALSE))),('DP_Instruction Forfaitaires'!$E58*(VLOOKUP('DP_Instruction Forfaitaires'!$D58,Listes!$A$46:$E$52,3,FALSE))+(VLOOKUP('DP_Instruction Forfaitaires'!$D58,Listes!$A$46:$E$52,4,FALSE)))))))</f>
        <v/>
      </c>
      <c r="O58" s="506" t="str">
        <f>IF($H58="","",IF($C58=Listes!$B$37,Listes!$I$34,IF($C58=Listes!$B$38,(VLOOKUP('DP_Instruction Forfaitaires'!$F58,Listes!$E$34:$F$39,2,FALSE)),IF($C58=Listes!$B$36,IF('DP_Instruction Forfaitaires'!$E58&lt;=Listes!$A$67,'DP_Instruction Forfaitaires'!$E58*Listes!$A$68,IF('DP_Instruction Forfaitaires'!$E58&gt;Listes!$D$67,'DP_Instruction Forfaitaires'!$E58*Listes!$D$68,(('DP_Instruction Forfaitaires'!$E58*Listes!$B$68)+Listes!$C$68)))))))</f>
        <v/>
      </c>
      <c r="P58" s="507" t="str">
        <f>IF('Dépenses forfaitaire'!P58="","",'Dépenses forfaitaire'!P58)</f>
        <v/>
      </c>
      <c r="Q58" s="263"/>
      <c r="R58" s="262" t="str">
        <f t="shared" si="1"/>
        <v/>
      </c>
      <c r="S58" s="262" t="str">
        <f t="shared" si="2"/>
        <v/>
      </c>
      <c r="T58" s="37" t="str">
        <f t="shared" si="0"/>
        <v/>
      </c>
      <c r="U58" s="117"/>
      <c r="V58" s="168"/>
      <c r="W58" s="501" t="str">
        <f>IF(AND(OR(Q58="KO",T58&lt;&gt;""),OR(R58="",S58="",T58="")),Listes!$A$74,IF(AND(T58="",Q58&lt;&gt;""),Listes!$A$75,IF(AND(P58&lt;T58,V58=""),Listes!$A$76,IF(AND(R58&gt;S58),Listes!$A$77,IF(AND(P58&lt;&gt;"",P58&gt;T58,U58=""),Listes!$A$78,IF(AND(X58="",OR(Q58&lt;&gt;"",R58&lt;&gt;"",S58&lt;&gt;"")),Listes!$A$79,""))))))</f>
        <v/>
      </c>
      <c r="X58" s="38"/>
      <c r="Y58" s="10">
        <f t="shared" si="3"/>
        <v>0</v>
      </c>
    </row>
    <row r="59" spans="1:25" ht="20.100000000000001" customHeight="1" x14ac:dyDescent="0.25">
      <c r="A59" s="109">
        <v>53</v>
      </c>
      <c r="B59" s="505" t="str">
        <f>IF('Dépenses forfaitaire'!B59="","",'Dépenses forfaitaire'!B59)</f>
        <v/>
      </c>
      <c r="C59" s="505" t="str">
        <f>IF('Dépenses forfaitaire'!C59="","",'Dépenses forfaitaire'!C59)</f>
        <v/>
      </c>
      <c r="D59" s="505" t="str">
        <f>IF('Dépenses forfaitaire'!D59="","",'Dépenses forfaitaire'!D59)</f>
        <v/>
      </c>
      <c r="E59" s="505" t="str">
        <f>IF('Dépenses forfaitaire'!E59="","",'Dépenses forfaitaire'!E59)</f>
        <v/>
      </c>
      <c r="F59" s="505" t="str">
        <f>IF('Dépenses forfaitaire'!F59="","",'Dépenses forfaitaire'!F59)</f>
        <v/>
      </c>
      <c r="G59" s="503" t="str">
        <f>IF('Dépenses forfaitaire'!G59="","",'Dépenses forfaitaire'!G59)</f>
        <v/>
      </c>
      <c r="H59" s="505" t="str">
        <f>IF('Dépenses forfaitaire'!H59="","",'Dépenses forfaitaire'!H59)</f>
        <v/>
      </c>
      <c r="I59" s="505" t="str">
        <f>IF('Dépenses forfaitaire'!I59="","",'Dépenses forfaitaire'!I59)</f>
        <v/>
      </c>
      <c r="J59" s="504" t="str">
        <f>IF('Dépenses forfaitaire'!K59="","",'Dépenses forfaitaire'!K59)</f>
        <v/>
      </c>
      <c r="K59" s="504" t="str">
        <f>IF('Dépenses forfaitaire'!L59="","",'Dépenses forfaitaire'!L59)</f>
        <v/>
      </c>
      <c r="L59" s="503" t="str">
        <f>IF('Dépenses forfaitaire'!J59="","",'Dépenses forfaitaire'!J59)</f>
        <v/>
      </c>
      <c r="M59" s="505" t="str">
        <f>IF($H59="","",IF($C59=Listes!$B$35,IF('DP_Instruction Forfaitaires'!$E59&lt;=Listes!$B$56,('DP_Instruction Forfaitaires'!$E59*(VLOOKUP('DP_Instruction Forfaitaires'!$D59,Listes!$A$57:$E$63,2,FALSE))),IF('DP_Instruction Forfaitaires'!$E59&gt;Listes!$E$56,('DP_Instruction Forfaitaires'!$E59*(VLOOKUP('DP_Instruction Forfaitaires'!$D59,Listes!$A$57:$E$63,5,FALSE))),('DP_Instruction Forfaitaires'!$E59*(VLOOKUP('DP_Instruction Forfaitaires'!$D59,Listes!$A$57:$E$63,3,FALSE))+(VLOOKUP('DP_Instruction Forfaitaires'!$D59,Listes!$A$57:$E$63,4,FALSE)))))))</f>
        <v/>
      </c>
      <c r="N59" s="505" t="str">
        <f>IF($H59="","",IF($C59=Listes!$B$34,IF('DP_Instruction Forfaitaires'!$E59&lt;=Listes!$B$45,('DP_Instruction Forfaitaires'!$E59*(VLOOKUP('DP_Instruction Forfaitaires'!$D59,Listes!$A$46:$E$52,2,FALSE))),IF('DP_Instruction Forfaitaires'!$E59&gt;Listes!$D$45,('DP_Instruction Forfaitaires'!$E59*(VLOOKUP('DP_Instruction Forfaitaires'!$D59,Listes!$A$46:$E$52,5,FALSE))),('DP_Instruction Forfaitaires'!$E59*(VLOOKUP('DP_Instruction Forfaitaires'!$D59,Listes!$A$46:$E$52,3,FALSE))+(VLOOKUP('DP_Instruction Forfaitaires'!$D59,Listes!$A$46:$E$52,4,FALSE)))))))</f>
        <v/>
      </c>
      <c r="O59" s="506" t="str">
        <f>IF($H59="","",IF($C59=Listes!$B$37,Listes!$I$34,IF($C59=Listes!$B$38,(VLOOKUP('DP_Instruction Forfaitaires'!$F59,Listes!$E$34:$F$39,2,FALSE)),IF($C59=Listes!$B$36,IF('DP_Instruction Forfaitaires'!$E59&lt;=Listes!$A$67,'DP_Instruction Forfaitaires'!$E59*Listes!$A$68,IF('DP_Instruction Forfaitaires'!$E59&gt;Listes!$D$67,'DP_Instruction Forfaitaires'!$E59*Listes!$D$68,(('DP_Instruction Forfaitaires'!$E59*Listes!$B$68)+Listes!$C$68)))))))</f>
        <v/>
      </c>
      <c r="P59" s="507" t="str">
        <f>IF('Dépenses forfaitaire'!P59="","",'Dépenses forfaitaire'!P59)</f>
        <v/>
      </c>
      <c r="Q59" s="263"/>
      <c r="R59" s="262" t="str">
        <f t="shared" si="1"/>
        <v/>
      </c>
      <c r="S59" s="262" t="str">
        <f t="shared" si="2"/>
        <v/>
      </c>
      <c r="T59" s="37" t="str">
        <f t="shared" si="0"/>
        <v/>
      </c>
      <c r="U59" s="117"/>
      <c r="V59" s="168"/>
      <c r="W59" s="501" t="str">
        <f>IF(AND(OR(Q59="KO",T59&lt;&gt;""),OR(R59="",S59="",T59="")),Listes!$A$74,IF(AND(T59="",Q59&lt;&gt;""),Listes!$A$75,IF(AND(P59&lt;T59,V59=""),Listes!$A$76,IF(AND(R59&gt;S59),Listes!$A$77,IF(AND(P59&lt;&gt;"",P59&gt;T59,U59=""),Listes!$A$78,IF(AND(X59="",OR(Q59&lt;&gt;"",R59&lt;&gt;"",S59&lt;&gt;"")),Listes!$A$79,""))))))</f>
        <v/>
      </c>
      <c r="X59" s="38"/>
      <c r="Y59" s="10">
        <f t="shared" si="3"/>
        <v>0</v>
      </c>
    </row>
    <row r="60" spans="1:25" ht="20.100000000000001" customHeight="1" x14ac:dyDescent="0.25">
      <c r="A60" s="109">
        <v>54</v>
      </c>
      <c r="B60" s="505" t="str">
        <f>IF('Dépenses forfaitaire'!B60="","",'Dépenses forfaitaire'!B60)</f>
        <v/>
      </c>
      <c r="C60" s="505" t="str">
        <f>IF('Dépenses forfaitaire'!C60="","",'Dépenses forfaitaire'!C60)</f>
        <v/>
      </c>
      <c r="D60" s="505" t="str">
        <f>IF('Dépenses forfaitaire'!D60="","",'Dépenses forfaitaire'!D60)</f>
        <v/>
      </c>
      <c r="E60" s="505" t="str">
        <f>IF('Dépenses forfaitaire'!E60="","",'Dépenses forfaitaire'!E60)</f>
        <v/>
      </c>
      <c r="F60" s="505" t="str">
        <f>IF('Dépenses forfaitaire'!F60="","",'Dépenses forfaitaire'!F60)</f>
        <v/>
      </c>
      <c r="G60" s="503" t="str">
        <f>IF('Dépenses forfaitaire'!G60="","",'Dépenses forfaitaire'!G60)</f>
        <v/>
      </c>
      <c r="H60" s="505" t="str">
        <f>IF('Dépenses forfaitaire'!H60="","",'Dépenses forfaitaire'!H60)</f>
        <v/>
      </c>
      <c r="I60" s="505" t="str">
        <f>IF('Dépenses forfaitaire'!I60="","",'Dépenses forfaitaire'!I60)</f>
        <v/>
      </c>
      <c r="J60" s="504" t="str">
        <f>IF('Dépenses forfaitaire'!K60="","",'Dépenses forfaitaire'!K60)</f>
        <v/>
      </c>
      <c r="K60" s="504" t="str">
        <f>IF('Dépenses forfaitaire'!L60="","",'Dépenses forfaitaire'!L60)</f>
        <v/>
      </c>
      <c r="L60" s="503" t="str">
        <f>IF('Dépenses forfaitaire'!J60="","",'Dépenses forfaitaire'!J60)</f>
        <v/>
      </c>
      <c r="M60" s="505" t="str">
        <f>IF($H60="","",IF($C60=Listes!$B$35,IF('DP_Instruction Forfaitaires'!$E60&lt;=Listes!$B$56,('DP_Instruction Forfaitaires'!$E60*(VLOOKUP('DP_Instruction Forfaitaires'!$D60,Listes!$A$57:$E$63,2,FALSE))),IF('DP_Instruction Forfaitaires'!$E60&gt;Listes!$E$56,('DP_Instruction Forfaitaires'!$E60*(VLOOKUP('DP_Instruction Forfaitaires'!$D60,Listes!$A$57:$E$63,5,FALSE))),('DP_Instruction Forfaitaires'!$E60*(VLOOKUP('DP_Instruction Forfaitaires'!$D60,Listes!$A$57:$E$63,3,FALSE))+(VLOOKUP('DP_Instruction Forfaitaires'!$D60,Listes!$A$57:$E$63,4,FALSE)))))))</f>
        <v/>
      </c>
      <c r="N60" s="505" t="str">
        <f>IF($H60="","",IF($C60=Listes!$B$34,IF('DP_Instruction Forfaitaires'!$E60&lt;=Listes!$B$45,('DP_Instruction Forfaitaires'!$E60*(VLOOKUP('DP_Instruction Forfaitaires'!$D60,Listes!$A$46:$E$52,2,FALSE))),IF('DP_Instruction Forfaitaires'!$E60&gt;Listes!$D$45,('DP_Instruction Forfaitaires'!$E60*(VLOOKUP('DP_Instruction Forfaitaires'!$D60,Listes!$A$46:$E$52,5,FALSE))),('DP_Instruction Forfaitaires'!$E60*(VLOOKUP('DP_Instruction Forfaitaires'!$D60,Listes!$A$46:$E$52,3,FALSE))+(VLOOKUP('DP_Instruction Forfaitaires'!$D60,Listes!$A$46:$E$52,4,FALSE)))))))</f>
        <v/>
      </c>
      <c r="O60" s="506" t="str">
        <f>IF($H60="","",IF($C60=Listes!$B$37,Listes!$I$34,IF($C60=Listes!$B$38,(VLOOKUP('DP_Instruction Forfaitaires'!$F60,Listes!$E$34:$F$39,2,FALSE)),IF($C60=Listes!$B$36,IF('DP_Instruction Forfaitaires'!$E60&lt;=Listes!$A$67,'DP_Instruction Forfaitaires'!$E60*Listes!$A$68,IF('DP_Instruction Forfaitaires'!$E60&gt;Listes!$D$67,'DP_Instruction Forfaitaires'!$E60*Listes!$D$68,(('DP_Instruction Forfaitaires'!$E60*Listes!$B$68)+Listes!$C$68)))))))</f>
        <v/>
      </c>
      <c r="P60" s="507" t="str">
        <f>IF('Dépenses forfaitaire'!P60="","",'Dépenses forfaitaire'!P60)</f>
        <v/>
      </c>
      <c r="Q60" s="263"/>
      <c r="R60" s="262" t="str">
        <f t="shared" si="1"/>
        <v/>
      </c>
      <c r="S60" s="262" t="str">
        <f t="shared" si="2"/>
        <v/>
      </c>
      <c r="T60" s="37" t="str">
        <f t="shared" si="0"/>
        <v/>
      </c>
      <c r="U60" s="117"/>
      <c r="V60" s="168"/>
      <c r="W60" s="501" t="str">
        <f>IF(AND(OR(Q60="KO",T60&lt;&gt;""),OR(R60="",S60="",T60="")),Listes!$A$74,IF(AND(T60="",Q60&lt;&gt;""),Listes!$A$75,IF(AND(P60&lt;T60,V60=""),Listes!$A$76,IF(AND(R60&gt;S60),Listes!$A$77,IF(AND(P60&lt;&gt;"",P60&gt;T60,U60=""),Listes!$A$78,IF(AND(X60="",OR(Q60&lt;&gt;"",R60&lt;&gt;"",S60&lt;&gt;"")),Listes!$A$79,""))))))</f>
        <v/>
      </c>
      <c r="X60" s="38"/>
      <c r="Y60" s="10">
        <f t="shared" si="3"/>
        <v>0</v>
      </c>
    </row>
    <row r="61" spans="1:25" ht="20.100000000000001" customHeight="1" x14ac:dyDescent="0.25">
      <c r="A61" s="109">
        <v>55</v>
      </c>
      <c r="B61" s="505" t="str">
        <f>IF('Dépenses forfaitaire'!B61="","",'Dépenses forfaitaire'!B61)</f>
        <v/>
      </c>
      <c r="C61" s="505" t="str">
        <f>IF('Dépenses forfaitaire'!C61="","",'Dépenses forfaitaire'!C61)</f>
        <v/>
      </c>
      <c r="D61" s="505" t="str">
        <f>IF('Dépenses forfaitaire'!D61="","",'Dépenses forfaitaire'!D61)</f>
        <v/>
      </c>
      <c r="E61" s="505" t="str">
        <f>IF('Dépenses forfaitaire'!E61="","",'Dépenses forfaitaire'!E61)</f>
        <v/>
      </c>
      <c r="F61" s="505" t="str">
        <f>IF('Dépenses forfaitaire'!F61="","",'Dépenses forfaitaire'!F61)</f>
        <v/>
      </c>
      <c r="G61" s="503" t="str">
        <f>IF('Dépenses forfaitaire'!G61="","",'Dépenses forfaitaire'!G61)</f>
        <v/>
      </c>
      <c r="H61" s="505" t="str">
        <f>IF('Dépenses forfaitaire'!H61="","",'Dépenses forfaitaire'!H61)</f>
        <v/>
      </c>
      <c r="I61" s="505" t="str">
        <f>IF('Dépenses forfaitaire'!I61="","",'Dépenses forfaitaire'!I61)</f>
        <v/>
      </c>
      <c r="J61" s="504" t="str">
        <f>IF('Dépenses forfaitaire'!K61="","",'Dépenses forfaitaire'!K61)</f>
        <v/>
      </c>
      <c r="K61" s="504" t="str">
        <f>IF('Dépenses forfaitaire'!L61="","",'Dépenses forfaitaire'!L61)</f>
        <v/>
      </c>
      <c r="L61" s="503" t="str">
        <f>IF('Dépenses forfaitaire'!J61="","",'Dépenses forfaitaire'!J61)</f>
        <v/>
      </c>
      <c r="M61" s="505" t="str">
        <f>IF($H61="","",IF($C61=Listes!$B$35,IF('DP_Instruction Forfaitaires'!$E61&lt;=Listes!$B$56,('DP_Instruction Forfaitaires'!$E61*(VLOOKUP('DP_Instruction Forfaitaires'!$D61,Listes!$A$57:$E$63,2,FALSE))),IF('DP_Instruction Forfaitaires'!$E61&gt;Listes!$E$56,('DP_Instruction Forfaitaires'!$E61*(VLOOKUP('DP_Instruction Forfaitaires'!$D61,Listes!$A$57:$E$63,5,FALSE))),('DP_Instruction Forfaitaires'!$E61*(VLOOKUP('DP_Instruction Forfaitaires'!$D61,Listes!$A$57:$E$63,3,FALSE))+(VLOOKUP('DP_Instruction Forfaitaires'!$D61,Listes!$A$57:$E$63,4,FALSE)))))))</f>
        <v/>
      </c>
      <c r="N61" s="505" t="str">
        <f>IF($H61="","",IF($C61=Listes!$B$34,IF('DP_Instruction Forfaitaires'!$E61&lt;=Listes!$B$45,('DP_Instruction Forfaitaires'!$E61*(VLOOKUP('DP_Instruction Forfaitaires'!$D61,Listes!$A$46:$E$52,2,FALSE))),IF('DP_Instruction Forfaitaires'!$E61&gt;Listes!$D$45,('DP_Instruction Forfaitaires'!$E61*(VLOOKUP('DP_Instruction Forfaitaires'!$D61,Listes!$A$46:$E$52,5,FALSE))),('DP_Instruction Forfaitaires'!$E61*(VLOOKUP('DP_Instruction Forfaitaires'!$D61,Listes!$A$46:$E$52,3,FALSE))+(VLOOKUP('DP_Instruction Forfaitaires'!$D61,Listes!$A$46:$E$52,4,FALSE)))))))</f>
        <v/>
      </c>
      <c r="O61" s="506" t="str">
        <f>IF($H61="","",IF($C61=Listes!$B$37,Listes!$I$34,IF($C61=Listes!$B$38,(VLOOKUP('DP_Instruction Forfaitaires'!$F61,Listes!$E$34:$F$39,2,FALSE)),IF($C61=Listes!$B$36,IF('DP_Instruction Forfaitaires'!$E61&lt;=Listes!$A$67,'DP_Instruction Forfaitaires'!$E61*Listes!$A$68,IF('DP_Instruction Forfaitaires'!$E61&gt;Listes!$D$67,'DP_Instruction Forfaitaires'!$E61*Listes!$D$68,(('DP_Instruction Forfaitaires'!$E61*Listes!$B$68)+Listes!$C$68)))))))</f>
        <v/>
      </c>
      <c r="P61" s="507" t="str">
        <f>IF('Dépenses forfaitaire'!P61="","",'Dépenses forfaitaire'!P61)</f>
        <v/>
      </c>
      <c r="Q61" s="263"/>
      <c r="R61" s="262" t="str">
        <f t="shared" si="1"/>
        <v/>
      </c>
      <c r="S61" s="262" t="str">
        <f t="shared" si="2"/>
        <v/>
      </c>
      <c r="T61" s="37" t="str">
        <f t="shared" si="0"/>
        <v/>
      </c>
      <c r="U61" s="117"/>
      <c r="V61" s="168"/>
      <c r="W61" s="501" t="str">
        <f>IF(AND(OR(Q61="KO",T61&lt;&gt;""),OR(R61="",S61="",T61="")),Listes!$A$74,IF(AND(T61="",Q61&lt;&gt;""),Listes!$A$75,IF(AND(P61&lt;T61,V61=""),Listes!$A$76,IF(AND(R61&gt;S61),Listes!$A$77,IF(AND(P61&lt;&gt;"",P61&gt;T61,U61=""),Listes!$A$78,IF(AND(X61="",OR(Q61&lt;&gt;"",R61&lt;&gt;"",S61&lt;&gt;"")),Listes!$A$79,""))))))</f>
        <v/>
      </c>
      <c r="X61" s="38"/>
      <c r="Y61" s="10">
        <f t="shared" si="3"/>
        <v>0</v>
      </c>
    </row>
    <row r="62" spans="1:25" ht="20.100000000000001" customHeight="1" x14ac:dyDescent="0.25">
      <c r="A62" s="109">
        <v>56</v>
      </c>
      <c r="B62" s="505" t="str">
        <f>IF('Dépenses forfaitaire'!B62="","",'Dépenses forfaitaire'!B62)</f>
        <v/>
      </c>
      <c r="C62" s="505" t="str">
        <f>IF('Dépenses forfaitaire'!C62="","",'Dépenses forfaitaire'!C62)</f>
        <v/>
      </c>
      <c r="D62" s="505" t="str">
        <f>IF('Dépenses forfaitaire'!D62="","",'Dépenses forfaitaire'!D62)</f>
        <v/>
      </c>
      <c r="E62" s="505" t="str">
        <f>IF('Dépenses forfaitaire'!E62="","",'Dépenses forfaitaire'!E62)</f>
        <v/>
      </c>
      <c r="F62" s="505" t="str">
        <f>IF('Dépenses forfaitaire'!F62="","",'Dépenses forfaitaire'!F62)</f>
        <v/>
      </c>
      <c r="G62" s="503" t="str">
        <f>IF('Dépenses forfaitaire'!G62="","",'Dépenses forfaitaire'!G62)</f>
        <v/>
      </c>
      <c r="H62" s="505" t="str">
        <f>IF('Dépenses forfaitaire'!H62="","",'Dépenses forfaitaire'!H62)</f>
        <v/>
      </c>
      <c r="I62" s="505" t="str">
        <f>IF('Dépenses forfaitaire'!I62="","",'Dépenses forfaitaire'!I62)</f>
        <v/>
      </c>
      <c r="J62" s="504" t="str">
        <f>IF('Dépenses forfaitaire'!K62="","",'Dépenses forfaitaire'!K62)</f>
        <v/>
      </c>
      <c r="K62" s="504" t="str">
        <f>IF('Dépenses forfaitaire'!L62="","",'Dépenses forfaitaire'!L62)</f>
        <v/>
      </c>
      <c r="L62" s="503" t="str">
        <f>IF('Dépenses forfaitaire'!J62="","",'Dépenses forfaitaire'!J62)</f>
        <v/>
      </c>
      <c r="M62" s="505" t="str">
        <f>IF($H62="","",IF($C62=Listes!$B$35,IF('DP_Instruction Forfaitaires'!$E62&lt;=Listes!$B$56,('DP_Instruction Forfaitaires'!$E62*(VLOOKUP('DP_Instruction Forfaitaires'!$D62,Listes!$A$57:$E$63,2,FALSE))),IF('DP_Instruction Forfaitaires'!$E62&gt;Listes!$E$56,('DP_Instruction Forfaitaires'!$E62*(VLOOKUP('DP_Instruction Forfaitaires'!$D62,Listes!$A$57:$E$63,5,FALSE))),('DP_Instruction Forfaitaires'!$E62*(VLOOKUP('DP_Instruction Forfaitaires'!$D62,Listes!$A$57:$E$63,3,FALSE))+(VLOOKUP('DP_Instruction Forfaitaires'!$D62,Listes!$A$57:$E$63,4,FALSE)))))))</f>
        <v/>
      </c>
      <c r="N62" s="505" t="str">
        <f>IF($H62="","",IF($C62=Listes!$B$34,IF('DP_Instruction Forfaitaires'!$E62&lt;=Listes!$B$45,('DP_Instruction Forfaitaires'!$E62*(VLOOKUP('DP_Instruction Forfaitaires'!$D62,Listes!$A$46:$E$52,2,FALSE))),IF('DP_Instruction Forfaitaires'!$E62&gt;Listes!$D$45,('DP_Instruction Forfaitaires'!$E62*(VLOOKUP('DP_Instruction Forfaitaires'!$D62,Listes!$A$46:$E$52,5,FALSE))),('DP_Instruction Forfaitaires'!$E62*(VLOOKUP('DP_Instruction Forfaitaires'!$D62,Listes!$A$46:$E$52,3,FALSE))+(VLOOKUP('DP_Instruction Forfaitaires'!$D62,Listes!$A$46:$E$52,4,FALSE)))))))</f>
        <v/>
      </c>
      <c r="O62" s="506" t="str">
        <f>IF($H62="","",IF($C62=Listes!$B$37,Listes!$I$34,IF($C62=Listes!$B$38,(VLOOKUP('DP_Instruction Forfaitaires'!$F62,Listes!$E$34:$F$39,2,FALSE)),IF($C62=Listes!$B$36,IF('DP_Instruction Forfaitaires'!$E62&lt;=Listes!$A$67,'DP_Instruction Forfaitaires'!$E62*Listes!$A$68,IF('DP_Instruction Forfaitaires'!$E62&gt;Listes!$D$67,'DP_Instruction Forfaitaires'!$E62*Listes!$D$68,(('DP_Instruction Forfaitaires'!$E62*Listes!$B$68)+Listes!$C$68)))))))</f>
        <v/>
      </c>
      <c r="P62" s="507" t="str">
        <f>IF('Dépenses forfaitaire'!P62="","",'Dépenses forfaitaire'!P62)</f>
        <v/>
      </c>
      <c r="Q62" s="263"/>
      <c r="R62" s="262" t="str">
        <f t="shared" si="1"/>
        <v/>
      </c>
      <c r="S62" s="262" t="str">
        <f t="shared" si="2"/>
        <v/>
      </c>
      <c r="T62" s="37" t="str">
        <f t="shared" si="0"/>
        <v/>
      </c>
      <c r="U62" s="117"/>
      <c r="V62" s="168"/>
      <c r="W62" s="501" t="str">
        <f>IF(AND(OR(Q62="KO",T62&lt;&gt;""),OR(R62="",S62="",T62="")),Listes!$A$74,IF(AND(T62="",Q62&lt;&gt;""),Listes!$A$75,IF(AND(P62&lt;T62,V62=""),Listes!$A$76,IF(AND(R62&gt;S62),Listes!$A$77,IF(AND(P62&lt;&gt;"",P62&gt;T62,U62=""),Listes!$A$78,IF(AND(X62="",OR(Q62&lt;&gt;"",R62&lt;&gt;"",S62&lt;&gt;"")),Listes!$A$79,""))))))</f>
        <v/>
      </c>
      <c r="X62" s="38"/>
      <c r="Y62" s="10">
        <f t="shared" si="3"/>
        <v>0</v>
      </c>
    </row>
    <row r="63" spans="1:25" ht="20.100000000000001" customHeight="1" x14ac:dyDescent="0.25">
      <c r="A63" s="109">
        <v>57</v>
      </c>
      <c r="B63" s="505" t="str">
        <f>IF('Dépenses forfaitaire'!B63="","",'Dépenses forfaitaire'!B63)</f>
        <v/>
      </c>
      <c r="C63" s="505" t="str">
        <f>IF('Dépenses forfaitaire'!C63="","",'Dépenses forfaitaire'!C63)</f>
        <v/>
      </c>
      <c r="D63" s="505" t="str">
        <f>IF('Dépenses forfaitaire'!D63="","",'Dépenses forfaitaire'!D63)</f>
        <v/>
      </c>
      <c r="E63" s="505" t="str">
        <f>IF('Dépenses forfaitaire'!E63="","",'Dépenses forfaitaire'!E63)</f>
        <v/>
      </c>
      <c r="F63" s="505" t="str">
        <f>IF('Dépenses forfaitaire'!F63="","",'Dépenses forfaitaire'!F63)</f>
        <v/>
      </c>
      <c r="G63" s="503" t="str">
        <f>IF('Dépenses forfaitaire'!G63="","",'Dépenses forfaitaire'!G63)</f>
        <v/>
      </c>
      <c r="H63" s="505" t="str">
        <f>IF('Dépenses forfaitaire'!H63="","",'Dépenses forfaitaire'!H63)</f>
        <v/>
      </c>
      <c r="I63" s="505" t="str">
        <f>IF('Dépenses forfaitaire'!I63="","",'Dépenses forfaitaire'!I63)</f>
        <v/>
      </c>
      <c r="J63" s="504" t="str">
        <f>IF('Dépenses forfaitaire'!K63="","",'Dépenses forfaitaire'!K63)</f>
        <v/>
      </c>
      <c r="K63" s="504" t="str">
        <f>IF('Dépenses forfaitaire'!L63="","",'Dépenses forfaitaire'!L63)</f>
        <v/>
      </c>
      <c r="L63" s="503" t="str">
        <f>IF('Dépenses forfaitaire'!J63="","",'Dépenses forfaitaire'!J63)</f>
        <v/>
      </c>
      <c r="M63" s="505" t="str">
        <f>IF($H63="","",IF($C63=Listes!$B$35,IF('DP_Instruction Forfaitaires'!$E63&lt;=Listes!$B$56,('DP_Instruction Forfaitaires'!$E63*(VLOOKUP('DP_Instruction Forfaitaires'!$D63,Listes!$A$57:$E$63,2,FALSE))),IF('DP_Instruction Forfaitaires'!$E63&gt;Listes!$E$56,('DP_Instruction Forfaitaires'!$E63*(VLOOKUP('DP_Instruction Forfaitaires'!$D63,Listes!$A$57:$E$63,5,FALSE))),('DP_Instruction Forfaitaires'!$E63*(VLOOKUP('DP_Instruction Forfaitaires'!$D63,Listes!$A$57:$E$63,3,FALSE))+(VLOOKUP('DP_Instruction Forfaitaires'!$D63,Listes!$A$57:$E$63,4,FALSE)))))))</f>
        <v/>
      </c>
      <c r="N63" s="505" t="str">
        <f>IF($H63="","",IF($C63=Listes!$B$34,IF('DP_Instruction Forfaitaires'!$E63&lt;=Listes!$B$45,('DP_Instruction Forfaitaires'!$E63*(VLOOKUP('DP_Instruction Forfaitaires'!$D63,Listes!$A$46:$E$52,2,FALSE))),IF('DP_Instruction Forfaitaires'!$E63&gt;Listes!$D$45,('DP_Instruction Forfaitaires'!$E63*(VLOOKUP('DP_Instruction Forfaitaires'!$D63,Listes!$A$46:$E$52,5,FALSE))),('DP_Instruction Forfaitaires'!$E63*(VLOOKUP('DP_Instruction Forfaitaires'!$D63,Listes!$A$46:$E$52,3,FALSE))+(VLOOKUP('DP_Instruction Forfaitaires'!$D63,Listes!$A$46:$E$52,4,FALSE)))))))</f>
        <v/>
      </c>
      <c r="O63" s="506" t="str">
        <f>IF($H63="","",IF($C63=Listes!$B$37,Listes!$I$34,IF($C63=Listes!$B$38,(VLOOKUP('DP_Instruction Forfaitaires'!$F63,Listes!$E$34:$F$39,2,FALSE)),IF($C63=Listes!$B$36,IF('DP_Instruction Forfaitaires'!$E63&lt;=Listes!$A$67,'DP_Instruction Forfaitaires'!$E63*Listes!$A$68,IF('DP_Instruction Forfaitaires'!$E63&gt;Listes!$D$67,'DP_Instruction Forfaitaires'!$E63*Listes!$D$68,(('DP_Instruction Forfaitaires'!$E63*Listes!$B$68)+Listes!$C$68)))))))</f>
        <v/>
      </c>
      <c r="P63" s="507" t="str">
        <f>IF('Dépenses forfaitaire'!P63="","",'Dépenses forfaitaire'!P63)</f>
        <v/>
      </c>
      <c r="Q63" s="263"/>
      <c r="R63" s="262" t="str">
        <f t="shared" si="1"/>
        <v/>
      </c>
      <c r="S63" s="262" t="str">
        <f t="shared" si="2"/>
        <v/>
      </c>
      <c r="T63" s="37" t="str">
        <f t="shared" si="0"/>
        <v/>
      </c>
      <c r="U63" s="117"/>
      <c r="V63" s="168"/>
      <c r="W63" s="501" t="str">
        <f>IF(AND(OR(Q63="KO",T63&lt;&gt;""),OR(R63="",S63="",T63="")),Listes!$A$74,IF(AND(T63="",Q63&lt;&gt;""),Listes!$A$75,IF(AND(P63&lt;T63,V63=""),Listes!$A$76,IF(AND(R63&gt;S63),Listes!$A$77,IF(AND(P63&lt;&gt;"",P63&gt;T63,U63=""),Listes!$A$78,IF(AND(X63="",OR(Q63&lt;&gt;"",R63&lt;&gt;"",S63&lt;&gt;"")),Listes!$A$79,""))))))</f>
        <v/>
      </c>
      <c r="X63" s="38"/>
      <c r="Y63" s="10">
        <f t="shared" si="3"/>
        <v>0</v>
      </c>
    </row>
    <row r="64" spans="1:25" ht="20.100000000000001" customHeight="1" x14ac:dyDescent="0.25">
      <c r="A64" s="109">
        <v>58</v>
      </c>
      <c r="B64" s="505" t="str">
        <f>IF('Dépenses forfaitaire'!B64="","",'Dépenses forfaitaire'!B64)</f>
        <v/>
      </c>
      <c r="C64" s="505" t="str">
        <f>IF('Dépenses forfaitaire'!C64="","",'Dépenses forfaitaire'!C64)</f>
        <v/>
      </c>
      <c r="D64" s="505" t="str">
        <f>IF('Dépenses forfaitaire'!D64="","",'Dépenses forfaitaire'!D64)</f>
        <v/>
      </c>
      <c r="E64" s="505" t="str">
        <f>IF('Dépenses forfaitaire'!E64="","",'Dépenses forfaitaire'!E64)</f>
        <v/>
      </c>
      <c r="F64" s="505" t="str">
        <f>IF('Dépenses forfaitaire'!F64="","",'Dépenses forfaitaire'!F64)</f>
        <v/>
      </c>
      <c r="G64" s="503" t="str">
        <f>IF('Dépenses forfaitaire'!G64="","",'Dépenses forfaitaire'!G64)</f>
        <v/>
      </c>
      <c r="H64" s="505" t="str">
        <f>IF('Dépenses forfaitaire'!H64="","",'Dépenses forfaitaire'!H64)</f>
        <v/>
      </c>
      <c r="I64" s="505" t="str">
        <f>IF('Dépenses forfaitaire'!I64="","",'Dépenses forfaitaire'!I64)</f>
        <v/>
      </c>
      <c r="J64" s="504" t="str">
        <f>IF('Dépenses forfaitaire'!K64="","",'Dépenses forfaitaire'!K64)</f>
        <v/>
      </c>
      <c r="K64" s="504" t="str">
        <f>IF('Dépenses forfaitaire'!L64="","",'Dépenses forfaitaire'!L64)</f>
        <v/>
      </c>
      <c r="L64" s="503" t="str">
        <f>IF('Dépenses forfaitaire'!J64="","",'Dépenses forfaitaire'!J64)</f>
        <v/>
      </c>
      <c r="M64" s="505" t="str">
        <f>IF($H64="","",IF($C64=Listes!$B$35,IF('DP_Instruction Forfaitaires'!$E64&lt;=Listes!$B$56,('DP_Instruction Forfaitaires'!$E64*(VLOOKUP('DP_Instruction Forfaitaires'!$D64,Listes!$A$57:$E$63,2,FALSE))),IF('DP_Instruction Forfaitaires'!$E64&gt;Listes!$E$56,('DP_Instruction Forfaitaires'!$E64*(VLOOKUP('DP_Instruction Forfaitaires'!$D64,Listes!$A$57:$E$63,5,FALSE))),('DP_Instruction Forfaitaires'!$E64*(VLOOKUP('DP_Instruction Forfaitaires'!$D64,Listes!$A$57:$E$63,3,FALSE))+(VLOOKUP('DP_Instruction Forfaitaires'!$D64,Listes!$A$57:$E$63,4,FALSE)))))))</f>
        <v/>
      </c>
      <c r="N64" s="505" t="str">
        <f>IF($H64="","",IF($C64=Listes!$B$34,IF('DP_Instruction Forfaitaires'!$E64&lt;=Listes!$B$45,('DP_Instruction Forfaitaires'!$E64*(VLOOKUP('DP_Instruction Forfaitaires'!$D64,Listes!$A$46:$E$52,2,FALSE))),IF('DP_Instruction Forfaitaires'!$E64&gt;Listes!$D$45,('DP_Instruction Forfaitaires'!$E64*(VLOOKUP('DP_Instruction Forfaitaires'!$D64,Listes!$A$46:$E$52,5,FALSE))),('DP_Instruction Forfaitaires'!$E64*(VLOOKUP('DP_Instruction Forfaitaires'!$D64,Listes!$A$46:$E$52,3,FALSE))+(VLOOKUP('DP_Instruction Forfaitaires'!$D64,Listes!$A$46:$E$52,4,FALSE)))))))</f>
        <v/>
      </c>
      <c r="O64" s="506" t="str">
        <f>IF($H64="","",IF($C64=Listes!$B$37,Listes!$I$34,IF($C64=Listes!$B$38,(VLOOKUP('DP_Instruction Forfaitaires'!$F64,Listes!$E$34:$F$39,2,FALSE)),IF($C64=Listes!$B$36,IF('DP_Instruction Forfaitaires'!$E64&lt;=Listes!$A$67,'DP_Instruction Forfaitaires'!$E64*Listes!$A$68,IF('DP_Instruction Forfaitaires'!$E64&gt;Listes!$D$67,'DP_Instruction Forfaitaires'!$E64*Listes!$D$68,(('DP_Instruction Forfaitaires'!$E64*Listes!$B$68)+Listes!$C$68)))))))</f>
        <v/>
      </c>
      <c r="P64" s="507" t="str">
        <f>IF('Dépenses forfaitaire'!P64="","",'Dépenses forfaitaire'!P64)</f>
        <v/>
      </c>
      <c r="Q64" s="263"/>
      <c r="R64" s="262" t="str">
        <f t="shared" si="1"/>
        <v/>
      </c>
      <c r="S64" s="262" t="str">
        <f t="shared" si="2"/>
        <v/>
      </c>
      <c r="T64" s="37" t="str">
        <f t="shared" si="0"/>
        <v/>
      </c>
      <c r="U64" s="117"/>
      <c r="V64" s="168"/>
      <c r="W64" s="501" t="str">
        <f>IF(AND(OR(Q64="KO",T64&lt;&gt;""),OR(R64="",S64="",T64="")),Listes!$A$74,IF(AND(T64="",Q64&lt;&gt;""),Listes!$A$75,IF(AND(P64&lt;T64,V64=""),Listes!$A$76,IF(AND(R64&gt;S64),Listes!$A$77,IF(AND(P64&lt;&gt;"",P64&gt;T64,U64=""),Listes!$A$78,IF(AND(X64="",OR(Q64&lt;&gt;"",R64&lt;&gt;"",S64&lt;&gt;"")),Listes!$A$79,""))))))</f>
        <v/>
      </c>
      <c r="X64" s="38"/>
      <c r="Y64" s="10">
        <f t="shared" si="3"/>
        <v>0</v>
      </c>
    </row>
    <row r="65" spans="1:25" ht="20.100000000000001" customHeight="1" x14ac:dyDescent="0.25">
      <c r="A65" s="109">
        <v>59</v>
      </c>
      <c r="B65" s="505" t="str">
        <f>IF('Dépenses forfaitaire'!B65="","",'Dépenses forfaitaire'!B65)</f>
        <v/>
      </c>
      <c r="C65" s="505" t="str">
        <f>IF('Dépenses forfaitaire'!C65="","",'Dépenses forfaitaire'!C65)</f>
        <v/>
      </c>
      <c r="D65" s="505" t="str">
        <f>IF('Dépenses forfaitaire'!D65="","",'Dépenses forfaitaire'!D65)</f>
        <v/>
      </c>
      <c r="E65" s="505" t="str">
        <f>IF('Dépenses forfaitaire'!E65="","",'Dépenses forfaitaire'!E65)</f>
        <v/>
      </c>
      <c r="F65" s="505" t="str">
        <f>IF('Dépenses forfaitaire'!F65="","",'Dépenses forfaitaire'!F65)</f>
        <v/>
      </c>
      <c r="G65" s="503" t="str">
        <f>IF('Dépenses forfaitaire'!G65="","",'Dépenses forfaitaire'!G65)</f>
        <v/>
      </c>
      <c r="H65" s="505" t="str">
        <f>IF('Dépenses forfaitaire'!H65="","",'Dépenses forfaitaire'!H65)</f>
        <v/>
      </c>
      <c r="I65" s="505" t="str">
        <f>IF('Dépenses forfaitaire'!I65="","",'Dépenses forfaitaire'!I65)</f>
        <v/>
      </c>
      <c r="J65" s="504" t="str">
        <f>IF('Dépenses forfaitaire'!K65="","",'Dépenses forfaitaire'!K65)</f>
        <v/>
      </c>
      <c r="K65" s="504" t="str">
        <f>IF('Dépenses forfaitaire'!L65="","",'Dépenses forfaitaire'!L65)</f>
        <v/>
      </c>
      <c r="L65" s="503" t="str">
        <f>IF('Dépenses forfaitaire'!J65="","",'Dépenses forfaitaire'!J65)</f>
        <v/>
      </c>
      <c r="M65" s="505" t="str">
        <f>IF($H65="","",IF($C65=Listes!$B$35,IF('DP_Instruction Forfaitaires'!$E65&lt;=Listes!$B$56,('DP_Instruction Forfaitaires'!$E65*(VLOOKUP('DP_Instruction Forfaitaires'!$D65,Listes!$A$57:$E$63,2,FALSE))),IF('DP_Instruction Forfaitaires'!$E65&gt;Listes!$E$56,('DP_Instruction Forfaitaires'!$E65*(VLOOKUP('DP_Instruction Forfaitaires'!$D65,Listes!$A$57:$E$63,5,FALSE))),('DP_Instruction Forfaitaires'!$E65*(VLOOKUP('DP_Instruction Forfaitaires'!$D65,Listes!$A$57:$E$63,3,FALSE))+(VLOOKUP('DP_Instruction Forfaitaires'!$D65,Listes!$A$57:$E$63,4,FALSE)))))))</f>
        <v/>
      </c>
      <c r="N65" s="505" t="str">
        <f>IF($H65="","",IF($C65=Listes!$B$34,IF('DP_Instruction Forfaitaires'!$E65&lt;=Listes!$B$45,('DP_Instruction Forfaitaires'!$E65*(VLOOKUP('DP_Instruction Forfaitaires'!$D65,Listes!$A$46:$E$52,2,FALSE))),IF('DP_Instruction Forfaitaires'!$E65&gt;Listes!$D$45,('DP_Instruction Forfaitaires'!$E65*(VLOOKUP('DP_Instruction Forfaitaires'!$D65,Listes!$A$46:$E$52,5,FALSE))),('DP_Instruction Forfaitaires'!$E65*(VLOOKUP('DP_Instruction Forfaitaires'!$D65,Listes!$A$46:$E$52,3,FALSE))+(VLOOKUP('DP_Instruction Forfaitaires'!$D65,Listes!$A$46:$E$52,4,FALSE)))))))</f>
        <v/>
      </c>
      <c r="O65" s="506" t="str">
        <f>IF($H65="","",IF($C65=Listes!$B$37,Listes!$I$34,IF($C65=Listes!$B$38,(VLOOKUP('DP_Instruction Forfaitaires'!$F65,Listes!$E$34:$F$39,2,FALSE)),IF($C65=Listes!$B$36,IF('DP_Instruction Forfaitaires'!$E65&lt;=Listes!$A$67,'DP_Instruction Forfaitaires'!$E65*Listes!$A$68,IF('DP_Instruction Forfaitaires'!$E65&gt;Listes!$D$67,'DP_Instruction Forfaitaires'!$E65*Listes!$D$68,(('DP_Instruction Forfaitaires'!$E65*Listes!$B$68)+Listes!$C$68)))))))</f>
        <v/>
      </c>
      <c r="P65" s="507" t="str">
        <f>IF('Dépenses forfaitaire'!P65="","",'Dépenses forfaitaire'!P65)</f>
        <v/>
      </c>
      <c r="Q65" s="263"/>
      <c r="R65" s="262" t="str">
        <f t="shared" si="1"/>
        <v/>
      </c>
      <c r="S65" s="262" t="str">
        <f t="shared" si="2"/>
        <v/>
      </c>
      <c r="T65" s="37" t="str">
        <f t="shared" si="0"/>
        <v/>
      </c>
      <c r="U65" s="117"/>
      <c r="V65" s="168"/>
      <c r="W65" s="501" t="str">
        <f>IF(AND(OR(Q65="KO",T65&lt;&gt;""),OR(R65="",S65="",T65="")),Listes!$A$74,IF(AND(T65="",Q65&lt;&gt;""),Listes!$A$75,IF(AND(P65&lt;T65,V65=""),Listes!$A$76,IF(AND(R65&gt;S65),Listes!$A$77,IF(AND(P65&lt;&gt;"",P65&gt;T65,U65=""),Listes!$A$78,IF(AND(X65="",OR(Q65&lt;&gt;"",R65&lt;&gt;"",S65&lt;&gt;"")),Listes!$A$79,""))))))</f>
        <v/>
      </c>
      <c r="X65" s="38"/>
      <c r="Y65" s="10">
        <f t="shared" si="3"/>
        <v>0</v>
      </c>
    </row>
    <row r="66" spans="1:25" ht="20.100000000000001" customHeight="1" x14ac:dyDescent="0.25">
      <c r="A66" s="109">
        <v>60</v>
      </c>
      <c r="B66" s="505" t="str">
        <f>IF('Dépenses forfaitaire'!B66="","",'Dépenses forfaitaire'!B66)</f>
        <v/>
      </c>
      <c r="C66" s="505" t="str">
        <f>IF('Dépenses forfaitaire'!C66="","",'Dépenses forfaitaire'!C66)</f>
        <v/>
      </c>
      <c r="D66" s="505" t="str">
        <f>IF('Dépenses forfaitaire'!D66="","",'Dépenses forfaitaire'!D66)</f>
        <v/>
      </c>
      <c r="E66" s="505" t="str">
        <f>IF('Dépenses forfaitaire'!E66="","",'Dépenses forfaitaire'!E66)</f>
        <v/>
      </c>
      <c r="F66" s="505" t="str">
        <f>IF('Dépenses forfaitaire'!F66="","",'Dépenses forfaitaire'!F66)</f>
        <v/>
      </c>
      <c r="G66" s="503" t="str">
        <f>IF('Dépenses forfaitaire'!G66="","",'Dépenses forfaitaire'!G66)</f>
        <v/>
      </c>
      <c r="H66" s="505" t="str">
        <f>IF('Dépenses forfaitaire'!H66="","",'Dépenses forfaitaire'!H66)</f>
        <v/>
      </c>
      <c r="I66" s="505" t="str">
        <f>IF('Dépenses forfaitaire'!I66="","",'Dépenses forfaitaire'!I66)</f>
        <v/>
      </c>
      <c r="J66" s="504" t="str">
        <f>IF('Dépenses forfaitaire'!K66="","",'Dépenses forfaitaire'!K66)</f>
        <v/>
      </c>
      <c r="K66" s="504" t="str">
        <f>IF('Dépenses forfaitaire'!L66="","",'Dépenses forfaitaire'!L66)</f>
        <v/>
      </c>
      <c r="L66" s="503" t="str">
        <f>IF('Dépenses forfaitaire'!J66="","",'Dépenses forfaitaire'!J66)</f>
        <v/>
      </c>
      <c r="M66" s="505" t="str">
        <f>IF($H66="","",IF($C66=Listes!$B$35,IF('DP_Instruction Forfaitaires'!$E66&lt;=Listes!$B$56,('DP_Instruction Forfaitaires'!$E66*(VLOOKUP('DP_Instruction Forfaitaires'!$D66,Listes!$A$57:$E$63,2,FALSE))),IF('DP_Instruction Forfaitaires'!$E66&gt;Listes!$E$56,('DP_Instruction Forfaitaires'!$E66*(VLOOKUP('DP_Instruction Forfaitaires'!$D66,Listes!$A$57:$E$63,5,FALSE))),('DP_Instruction Forfaitaires'!$E66*(VLOOKUP('DP_Instruction Forfaitaires'!$D66,Listes!$A$57:$E$63,3,FALSE))+(VLOOKUP('DP_Instruction Forfaitaires'!$D66,Listes!$A$57:$E$63,4,FALSE)))))))</f>
        <v/>
      </c>
      <c r="N66" s="505" t="str">
        <f>IF($H66="","",IF($C66=Listes!$B$34,IF('DP_Instruction Forfaitaires'!$E66&lt;=Listes!$B$45,('DP_Instruction Forfaitaires'!$E66*(VLOOKUP('DP_Instruction Forfaitaires'!$D66,Listes!$A$46:$E$52,2,FALSE))),IF('DP_Instruction Forfaitaires'!$E66&gt;Listes!$D$45,('DP_Instruction Forfaitaires'!$E66*(VLOOKUP('DP_Instruction Forfaitaires'!$D66,Listes!$A$46:$E$52,5,FALSE))),('DP_Instruction Forfaitaires'!$E66*(VLOOKUP('DP_Instruction Forfaitaires'!$D66,Listes!$A$46:$E$52,3,FALSE))+(VLOOKUP('DP_Instruction Forfaitaires'!$D66,Listes!$A$46:$E$52,4,FALSE)))))))</f>
        <v/>
      </c>
      <c r="O66" s="506" t="str">
        <f>IF($H66="","",IF($C66=Listes!$B$37,Listes!$I$34,IF($C66=Listes!$B$38,(VLOOKUP('DP_Instruction Forfaitaires'!$F66,Listes!$E$34:$F$39,2,FALSE)),IF($C66=Listes!$B$36,IF('DP_Instruction Forfaitaires'!$E66&lt;=Listes!$A$67,'DP_Instruction Forfaitaires'!$E66*Listes!$A$68,IF('DP_Instruction Forfaitaires'!$E66&gt;Listes!$D$67,'DP_Instruction Forfaitaires'!$E66*Listes!$D$68,(('DP_Instruction Forfaitaires'!$E66*Listes!$B$68)+Listes!$C$68)))))))</f>
        <v/>
      </c>
      <c r="P66" s="507" t="str">
        <f>IF('Dépenses forfaitaire'!P66="","",'Dépenses forfaitaire'!P66)</f>
        <v/>
      </c>
      <c r="Q66" s="263"/>
      <c r="R66" s="262" t="str">
        <f t="shared" si="1"/>
        <v/>
      </c>
      <c r="S66" s="262" t="str">
        <f t="shared" si="2"/>
        <v/>
      </c>
      <c r="T66" s="37" t="str">
        <f t="shared" si="0"/>
        <v/>
      </c>
      <c r="U66" s="117"/>
      <c r="V66" s="168"/>
      <c r="W66" s="501" t="str">
        <f>IF(AND(OR(Q66="KO",T66&lt;&gt;""),OR(R66="",S66="",T66="")),Listes!$A$74,IF(AND(T66="",Q66&lt;&gt;""),Listes!$A$75,IF(AND(P66&lt;T66,V66=""),Listes!$A$76,IF(AND(R66&gt;S66),Listes!$A$77,IF(AND(P66&lt;&gt;"",P66&gt;T66,U66=""),Listes!$A$78,IF(AND(X66="",OR(Q66&lt;&gt;"",R66&lt;&gt;"",S66&lt;&gt;"")),Listes!$A$79,""))))))</f>
        <v/>
      </c>
      <c r="X66" s="38"/>
      <c r="Y66" s="10">
        <f t="shared" si="3"/>
        <v>0</v>
      </c>
    </row>
    <row r="67" spans="1:25" ht="20.100000000000001" customHeight="1" x14ac:dyDescent="0.25">
      <c r="A67" s="109">
        <v>61</v>
      </c>
      <c r="B67" s="505" t="str">
        <f>IF('Dépenses forfaitaire'!B67="","",'Dépenses forfaitaire'!B67)</f>
        <v/>
      </c>
      <c r="C67" s="505" t="str">
        <f>IF('Dépenses forfaitaire'!C67="","",'Dépenses forfaitaire'!C67)</f>
        <v/>
      </c>
      <c r="D67" s="505" t="str">
        <f>IF('Dépenses forfaitaire'!D67="","",'Dépenses forfaitaire'!D67)</f>
        <v/>
      </c>
      <c r="E67" s="505" t="str">
        <f>IF('Dépenses forfaitaire'!E67="","",'Dépenses forfaitaire'!E67)</f>
        <v/>
      </c>
      <c r="F67" s="505" t="str">
        <f>IF('Dépenses forfaitaire'!F67="","",'Dépenses forfaitaire'!F67)</f>
        <v/>
      </c>
      <c r="G67" s="503" t="str">
        <f>IF('Dépenses forfaitaire'!G67="","",'Dépenses forfaitaire'!G67)</f>
        <v/>
      </c>
      <c r="H67" s="505" t="str">
        <f>IF('Dépenses forfaitaire'!H67="","",'Dépenses forfaitaire'!H67)</f>
        <v/>
      </c>
      <c r="I67" s="505" t="str">
        <f>IF('Dépenses forfaitaire'!I67="","",'Dépenses forfaitaire'!I67)</f>
        <v/>
      </c>
      <c r="J67" s="504" t="str">
        <f>IF('Dépenses forfaitaire'!K67="","",'Dépenses forfaitaire'!K67)</f>
        <v/>
      </c>
      <c r="K67" s="504" t="str">
        <f>IF('Dépenses forfaitaire'!L67="","",'Dépenses forfaitaire'!L67)</f>
        <v/>
      </c>
      <c r="L67" s="503" t="str">
        <f>IF('Dépenses forfaitaire'!J67="","",'Dépenses forfaitaire'!J67)</f>
        <v/>
      </c>
      <c r="M67" s="505" t="str">
        <f>IF($H67="","",IF($C67=Listes!$B$35,IF('DP_Instruction Forfaitaires'!$E67&lt;=Listes!$B$56,('DP_Instruction Forfaitaires'!$E67*(VLOOKUP('DP_Instruction Forfaitaires'!$D67,Listes!$A$57:$E$63,2,FALSE))),IF('DP_Instruction Forfaitaires'!$E67&gt;Listes!$E$56,('DP_Instruction Forfaitaires'!$E67*(VLOOKUP('DP_Instruction Forfaitaires'!$D67,Listes!$A$57:$E$63,5,FALSE))),('DP_Instruction Forfaitaires'!$E67*(VLOOKUP('DP_Instruction Forfaitaires'!$D67,Listes!$A$57:$E$63,3,FALSE))+(VLOOKUP('DP_Instruction Forfaitaires'!$D67,Listes!$A$57:$E$63,4,FALSE)))))))</f>
        <v/>
      </c>
      <c r="N67" s="505" t="str">
        <f>IF($H67="","",IF($C67=Listes!$B$34,IF('DP_Instruction Forfaitaires'!$E67&lt;=Listes!$B$45,('DP_Instruction Forfaitaires'!$E67*(VLOOKUP('DP_Instruction Forfaitaires'!$D67,Listes!$A$46:$E$52,2,FALSE))),IF('DP_Instruction Forfaitaires'!$E67&gt;Listes!$D$45,('DP_Instruction Forfaitaires'!$E67*(VLOOKUP('DP_Instruction Forfaitaires'!$D67,Listes!$A$46:$E$52,5,FALSE))),('DP_Instruction Forfaitaires'!$E67*(VLOOKUP('DP_Instruction Forfaitaires'!$D67,Listes!$A$46:$E$52,3,FALSE))+(VLOOKUP('DP_Instruction Forfaitaires'!$D67,Listes!$A$46:$E$52,4,FALSE)))))))</f>
        <v/>
      </c>
      <c r="O67" s="506" t="str">
        <f>IF($H67="","",IF($C67=Listes!$B$37,Listes!$I$34,IF($C67=Listes!$B$38,(VLOOKUP('DP_Instruction Forfaitaires'!$F67,Listes!$E$34:$F$39,2,FALSE)),IF($C67=Listes!$B$36,IF('DP_Instruction Forfaitaires'!$E67&lt;=Listes!$A$67,'DP_Instruction Forfaitaires'!$E67*Listes!$A$68,IF('DP_Instruction Forfaitaires'!$E67&gt;Listes!$D$67,'DP_Instruction Forfaitaires'!$E67*Listes!$D$68,(('DP_Instruction Forfaitaires'!$E67*Listes!$B$68)+Listes!$C$68)))))))</f>
        <v/>
      </c>
      <c r="P67" s="507" t="str">
        <f>IF('Dépenses forfaitaire'!P67="","",'Dépenses forfaitaire'!P67)</f>
        <v/>
      </c>
      <c r="Q67" s="263"/>
      <c r="R67" s="262" t="str">
        <f t="shared" si="1"/>
        <v/>
      </c>
      <c r="S67" s="262" t="str">
        <f t="shared" si="2"/>
        <v/>
      </c>
      <c r="T67" s="37" t="str">
        <f t="shared" si="0"/>
        <v/>
      </c>
      <c r="U67" s="117"/>
      <c r="V67" s="168"/>
      <c r="W67" s="501" t="str">
        <f>IF(AND(OR(Q67="KO",T67&lt;&gt;""),OR(R67="",S67="",T67="")),Listes!$A$74,IF(AND(T67="",Q67&lt;&gt;""),Listes!$A$75,IF(AND(P67&lt;T67,V67=""),Listes!$A$76,IF(AND(R67&gt;S67),Listes!$A$77,IF(AND(P67&lt;&gt;"",P67&gt;T67,U67=""),Listes!$A$78,IF(AND(X67="",OR(Q67&lt;&gt;"",R67&lt;&gt;"",S67&lt;&gt;"")),Listes!$A$79,""))))))</f>
        <v/>
      </c>
      <c r="X67" s="38"/>
      <c r="Y67" s="10">
        <f t="shared" si="3"/>
        <v>0</v>
      </c>
    </row>
    <row r="68" spans="1:25" ht="20.100000000000001" customHeight="1" x14ac:dyDescent="0.25">
      <c r="A68" s="109">
        <v>62</v>
      </c>
      <c r="B68" s="505" t="str">
        <f>IF('Dépenses forfaitaire'!B68="","",'Dépenses forfaitaire'!B68)</f>
        <v/>
      </c>
      <c r="C68" s="505" t="str">
        <f>IF('Dépenses forfaitaire'!C68="","",'Dépenses forfaitaire'!C68)</f>
        <v/>
      </c>
      <c r="D68" s="505" t="str">
        <f>IF('Dépenses forfaitaire'!D68="","",'Dépenses forfaitaire'!D68)</f>
        <v/>
      </c>
      <c r="E68" s="505" t="str">
        <f>IF('Dépenses forfaitaire'!E68="","",'Dépenses forfaitaire'!E68)</f>
        <v/>
      </c>
      <c r="F68" s="505" t="str">
        <f>IF('Dépenses forfaitaire'!F68="","",'Dépenses forfaitaire'!F68)</f>
        <v/>
      </c>
      <c r="G68" s="503" t="str">
        <f>IF('Dépenses forfaitaire'!G68="","",'Dépenses forfaitaire'!G68)</f>
        <v/>
      </c>
      <c r="H68" s="505" t="str">
        <f>IF('Dépenses forfaitaire'!H68="","",'Dépenses forfaitaire'!H68)</f>
        <v/>
      </c>
      <c r="I68" s="505" t="str">
        <f>IF('Dépenses forfaitaire'!I68="","",'Dépenses forfaitaire'!I68)</f>
        <v/>
      </c>
      <c r="J68" s="504" t="str">
        <f>IF('Dépenses forfaitaire'!K68="","",'Dépenses forfaitaire'!K68)</f>
        <v/>
      </c>
      <c r="K68" s="504" t="str">
        <f>IF('Dépenses forfaitaire'!L68="","",'Dépenses forfaitaire'!L68)</f>
        <v/>
      </c>
      <c r="L68" s="503" t="str">
        <f>IF('Dépenses forfaitaire'!J68="","",'Dépenses forfaitaire'!J68)</f>
        <v/>
      </c>
      <c r="M68" s="505" t="str">
        <f>IF($H68="","",IF($C68=Listes!$B$35,IF('DP_Instruction Forfaitaires'!$E68&lt;=Listes!$B$56,('DP_Instruction Forfaitaires'!$E68*(VLOOKUP('DP_Instruction Forfaitaires'!$D68,Listes!$A$57:$E$63,2,FALSE))),IF('DP_Instruction Forfaitaires'!$E68&gt;Listes!$E$56,('DP_Instruction Forfaitaires'!$E68*(VLOOKUP('DP_Instruction Forfaitaires'!$D68,Listes!$A$57:$E$63,5,FALSE))),('DP_Instruction Forfaitaires'!$E68*(VLOOKUP('DP_Instruction Forfaitaires'!$D68,Listes!$A$57:$E$63,3,FALSE))+(VLOOKUP('DP_Instruction Forfaitaires'!$D68,Listes!$A$57:$E$63,4,FALSE)))))))</f>
        <v/>
      </c>
      <c r="N68" s="505" t="str">
        <f>IF($H68="","",IF($C68=Listes!$B$34,IF('DP_Instruction Forfaitaires'!$E68&lt;=Listes!$B$45,('DP_Instruction Forfaitaires'!$E68*(VLOOKUP('DP_Instruction Forfaitaires'!$D68,Listes!$A$46:$E$52,2,FALSE))),IF('DP_Instruction Forfaitaires'!$E68&gt;Listes!$D$45,('DP_Instruction Forfaitaires'!$E68*(VLOOKUP('DP_Instruction Forfaitaires'!$D68,Listes!$A$46:$E$52,5,FALSE))),('DP_Instruction Forfaitaires'!$E68*(VLOOKUP('DP_Instruction Forfaitaires'!$D68,Listes!$A$46:$E$52,3,FALSE))+(VLOOKUP('DP_Instruction Forfaitaires'!$D68,Listes!$A$46:$E$52,4,FALSE)))))))</f>
        <v/>
      </c>
      <c r="O68" s="506" t="str">
        <f>IF($H68="","",IF($C68=Listes!$B$37,Listes!$I$34,IF($C68=Listes!$B$38,(VLOOKUP('DP_Instruction Forfaitaires'!$F68,Listes!$E$34:$F$39,2,FALSE)),IF($C68=Listes!$B$36,IF('DP_Instruction Forfaitaires'!$E68&lt;=Listes!$A$67,'DP_Instruction Forfaitaires'!$E68*Listes!$A$68,IF('DP_Instruction Forfaitaires'!$E68&gt;Listes!$D$67,'DP_Instruction Forfaitaires'!$E68*Listes!$D$68,(('DP_Instruction Forfaitaires'!$E68*Listes!$B$68)+Listes!$C$68)))))))</f>
        <v/>
      </c>
      <c r="P68" s="507" t="str">
        <f>IF('Dépenses forfaitaire'!P68="","",'Dépenses forfaitaire'!P68)</f>
        <v/>
      </c>
      <c r="Q68" s="263"/>
      <c r="R68" s="262" t="str">
        <f t="shared" si="1"/>
        <v/>
      </c>
      <c r="S68" s="262" t="str">
        <f t="shared" si="2"/>
        <v/>
      </c>
      <c r="T68" s="37" t="str">
        <f t="shared" si="0"/>
        <v/>
      </c>
      <c r="U68" s="117"/>
      <c r="V68" s="168"/>
      <c r="W68" s="501" t="str">
        <f>IF(AND(OR(Q68="KO",T68&lt;&gt;""),OR(R68="",S68="",T68="")),Listes!$A$74,IF(AND(T68="",Q68&lt;&gt;""),Listes!$A$75,IF(AND(P68&lt;T68,V68=""),Listes!$A$76,IF(AND(R68&gt;S68),Listes!$A$77,IF(AND(P68&lt;&gt;"",P68&gt;T68,U68=""),Listes!$A$78,IF(AND(X68="",OR(Q68&lt;&gt;"",R68&lt;&gt;"",S68&lt;&gt;"")),Listes!$A$79,""))))))</f>
        <v/>
      </c>
      <c r="X68" s="38"/>
      <c r="Y68" s="10">
        <f t="shared" si="3"/>
        <v>0</v>
      </c>
    </row>
    <row r="69" spans="1:25" ht="20.100000000000001" customHeight="1" x14ac:dyDescent="0.25">
      <c r="A69" s="109">
        <v>63</v>
      </c>
      <c r="B69" s="505" t="str">
        <f>IF('Dépenses forfaitaire'!B69="","",'Dépenses forfaitaire'!B69)</f>
        <v/>
      </c>
      <c r="C69" s="505" t="str">
        <f>IF('Dépenses forfaitaire'!C69="","",'Dépenses forfaitaire'!C69)</f>
        <v/>
      </c>
      <c r="D69" s="505" t="str">
        <f>IF('Dépenses forfaitaire'!D69="","",'Dépenses forfaitaire'!D69)</f>
        <v/>
      </c>
      <c r="E69" s="505" t="str">
        <f>IF('Dépenses forfaitaire'!E69="","",'Dépenses forfaitaire'!E69)</f>
        <v/>
      </c>
      <c r="F69" s="505" t="str">
        <f>IF('Dépenses forfaitaire'!F69="","",'Dépenses forfaitaire'!F69)</f>
        <v/>
      </c>
      <c r="G69" s="503" t="str">
        <f>IF('Dépenses forfaitaire'!G69="","",'Dépenses forfaitaire'!G69)</f>
        <v/>
      </c>
      <c r="H69" s="505" t="str">
        <f>IF('Dépenses forfaitaire'!H69="","",'Dépenses forfaitaire'!H69)</f>
        <v/>
      </c>
      <c r="I69" s="505" t="str">
        <f>IF('Dépenses forfaitaire'!I69="","",'Dépenses forfaitaire'!I69)</f>
        <v/>
      </c>
      <c r="J69" s="504" t="str">
        <f>IF('Dépenses forfaitaire'!K69="","",'Dépenses forfaitaire'!K69)</f>
        <v/>
      </c>
      <c r="K69" s="504" t="str">
        <f>IF('Dépenses forfaitaire'!L69="","",'Dépenses forfaitaire'!L69)</f>
        <v/>
      </c>
      <c r="L69" s="503" t="str">
        <f>IF('Dépenses forfaitaire'!J69="","",'Dépenses forfaitaire'!J69)</f>
        <v/>
      </c>
      <c r="M69" s="505" t="str">
        <f>IF($H69="","",IF($C69=Listes!$B$35,IF('DP_Instruction Forfaitaires'!$E69&lt;=Listes!$B$56,('DP_Instruction Forfaitaires'!$E69*(VLOOKUP('DP_Instruction Forfaitaires'!$D69,Listes!$A$57:$E$63,2,FALSE))),IF('DP_Instruction Forfaitaires'!$E69&gt;Listes!$E$56,('DP_Instruction Forfaitaires'!$E69*(VLOOKUP('DP_Instruction Forfaitaires'!$D69,Listes!$A$57:$E$63,5,FALSE))),('DP_Instruction Forfaitaires'!$E69*(VLOOKUP('DP_Instruction Forfaitaires'!$D69,Listes!$A$57:$E$63,3,FALSE))+(VLOOKUP('DP_Instruction Forfaitaires'!$D69,Listes!$A$57:$E$63,4,FALSE)))))))</f>
        <v/>
      </c>
      <c r="N69" s="505" t="str">
        <f>IF($H69="","",IF($C69=Listes!$B$34,IF('DP_Instruction Forfaitaires'!$E69&lt;=Listes!$B$45,('DP_Instruction Forfaitaires'!$E69*(VLOOKUP('DP_Instruction Forfaitaires'!$D69,Listes!$A$46:$E$52,2,FALSE))),IF('DP_Instruction Forfaitaires'!$E69&gt;Listes!$D$45,('DP_Instruction Forfaitaires'!$E69*(VLOOKUP('DP_Instruction Forfaitaires'!$D69,Listes!$A$46:$E$52,5,FALSE))),('DP_Instruction Forfaitaires'!$E69*(VLOOKUP('DP_Instruction Forfaitaires'!$D69,Listes!$A$46:$E$52,3,FALSE))+(VLOOKUP('DP_Instruction Forfaitaires'!$D69,Listes!$A$46:$E$52,4,FALSE)))))))</f>
        <v/>
      </c>
      <c r="O69" s="506" t="str">
        <f>IF($H69="","",IF($C69=Listes!$B$37,Listes!$I$34,IF($C69=Listes!$B$38,(VLOOKUP('DP_Instruction Forfaitaires'!$F69,Listes!$E$34:$F$39,2,FALSE)),IF($C69=Listes!$B$36,IF('DP_Instruction Forfaitaires'!$E69&lt;=Listes!$A$67,'DP_Instruction Forfaitaires'!$E69*Listes!$A$68,IF('DP_Instruction Forfaitaires'!$E69&gt;Listes!$D$67,'DP_Instruction Forfaitaires'!$E69*Listes!$D$68,(('DP_Instruction Forfaitaires'!$E69*Listes!$B$68)+Listes!$C$68)))))))</f>
        <v/>
      </c>
      <c r="P69" s="507" t="str">
        <f>IF('Dépenses forfaitaire'!P69="","",'Dépenses forfaitaire'!P69)</f>
        <v/>
      </c>
      <c r="Q69" s="263"/>
      <c r="R69" s="262" t="str">
        <f t="shared" si="1"/>
        <v/>
      </c>
      <c r="S69" s="262" t="str">
        <f t="shared" si="2"/>
        <v/>
      </c>
      <c r="T69" s="37" t="str">
        <f t="shared" si="0"/>
        <v/>
      </c>
      <c r="U69" s="117"/>
      <c r="V69" s="168"/>
      <c r="W69" s="501" t="str">
        <f>IF(AND(OR(Q69="KO",T69&lt;&gt;""),OR(R69="",S69="",T69="")),Listes!$A$74,IF(AND(T69="",Q69&lt;&gt;""),Listes!$A$75,IF(AND(P69&lt;T69,V69=""),Listes!$A$76,IF(AND(R69&gt;S69),Listes!$A$77,IF(AND(P69&lt;&gt;"",P69&gt;T69,U69=""),Listes!$A$78,IF(AND(X69="",OR(Q69&lt;&gt;"",R69&lt;&gt;"",S69&lt;&gt;"")),Listes!$A$79,""))))))</f>
        <v/>
      </c>
      <c r="X69" s="38"/>
      <c r="Y69" s="10">
        <f t="shared" si="3"/>
        <v>0</v>
      </c>
    </row>
    <row r="70" spans="1:25" ht="20.100000000000001" customHeight="1" x14ac:dyDescent="0.25">
      <c r="A70" s="109">
        <v>64</v>
      </c>
      <c r="B70" s="505" t="str">
        <f>IF('Dépenses forfaitaire'!B70="","",'Dépenses forfaitaire'!B70)</f>
        <v/>
      </c>
      <c r="C70" s="505" t="str">
        <f>IF('Dépenses forfaitaire'!C70="","",'Dépenses forfaitaire'!C70)</f>
        <v/>
      </c>
      <c r="D70" s="505" t="str">
        <f>IF('Dépenses forfaitaire'!D70="","",'Dépenses forfaitaire'!D70)</f>
        <v/>
      </c>
      <c r="E70" s="505" t="str">
        <f>IF('Dépenses forfaitaire'!E70="","",'Dépenses forfaitaire'!E70)</f>
        <v/>
      </c>
      <c r="F70" s="505" t="str">
        <f>IF('Dépenses forfaitaire'!F70="","",'Dépenses forfaitaire'!F70)</f>
        <v/>
      </c>
      <c r="G70" s="503" t="str">
        <f>IF('Dépenses forfaitaire'!G70="","",'Dépenses forfaitaire'!G70)</f>
        <v/>
      </c>
      <c r="H70" s="505" t="str">
        <f>IF('Dépenses forfaitaire'!H70="","",'Dépenses forfaitaire'!H70)</f>
        <v/>
      </c>
      <c r="I70" s="505" t="str">
        <f>IF('Dépenses forfaitaire'!I70="","",'Dépenses forfaitaire'!I70)</f>
        <v/>
      </c>
      <c r="J70" s="504" t="str">
        <f>IF('Dépenses forfaitaire'!K70="","",'Dépenses forfaitaire'!K70)</f>
        <v/>
      </c>
      <c r="K70" s="504" t="str">
        <f>IF('Dépenses forfaitaire'!L70="","",'Dépenses forfaitaire'!L70)</f>
        <v/>
      </c>
      <c r="L70" s="503" t="str">
        <f>IF('Dépenses forfaitaire'!J70="","",'Dépenses forfaitaire'!J70)</f>
        <v/>
      </c>
      <c r="M70" s="505" t="str">
        <f>IF($H70="","",IF($C70=Listes!$B$35,IF('DP_Instruction Forfaitaires'!$E70&lt;=Listes!$B$56,('DP_Instruction Forfaitaires'!$E70*(VLOOKUP('DP_Instruction Forfaitaires'!$D70,Listes!$A$57:$E$63,2,FALSE))),IF('DP_Instruction Forfaitaires'!$E70&gt;Listes!$E$56,('DP_Instruction Forfaitaires'!$E70*(VLOOKUP('DP_Instruction Forfaitaires'!$D70,Listes!$A$57:$E$63,5,FALSE))),('DP_Instruction Forfaitaires'!$E70*(VLOOKUP('DP_Instruction Forfaitaires'!$D70,Listes!$A$57:$E$63,3,FALSE))+(VLOOKUP('DP_Instruction Forfaitaires'!$D70,Listes!$A$57:$E$63,4,FALSE)))))))</f>
        <v/>
      </c>
      <c r="N70" s="505" t="str">
        <f>IF($H70="","",IF($C70=Listes!$B$34,IF('DP_Instruction Forfaitaires'!$E70&lt;=Listes!$B$45,('DP_Instruction Forfaitaires'!$E70*(VLOOKUP('DP_Instruction Forfaitaires'!$D70,Listes!$A$46:$E$52,2,FALSE))),IF('DP_Instruction Forfaitaires'!$E70&gt;Listes!$D$45,('DP_Instruction Forfaitaires'!$E70*(VLOOKUP('DP_Instruction Forfaitaires'!$D70,Listes!$A$46:$E$52,5,FALSE))),('DP_Instruction Forfaitaires'!$E70*(VLOOKUP('DP_Instruction Forfaitaires'!$D70,Listes!$A$46:$E$52,3,FALSE))+(VLOOKUP('DP_Instruction Forfaitaires'!$D70,Listes!$A$46:$E$52,4,FALSE)))))))</f>
        <v/>
      </c>
      <c r="O70" s="506" t="str">
        <f>IF($H70="","",IF($C70=Listes!$B$37,Listes!$I$34,IF($C70=Listes!$B$38,(VLOOKUP('DP_Instruction Forfaitaires'!$F70,Listes!$E$34:$F$39,2,FALSE)),IF($C70=Listes!$B$36,IF('DP_Instruction Forfaitaires'!$E70&lt;=Listes!$A$67,'DP_Instruction Forfaitaires'!$E70*Listes!$A$68,IF('DP_Instruction Forfaitaires'!$E70&gt;Listes!$D$67,'DP_Instruction Forfaitaires'!$E70*Listes!$D$68,(('DP_Instruction Forfaitaires'!$E70*Listes!$B$68)+Listes!$C$68)))))))</f>
        <v/>
      </c>
      <c r="P70" s="507" t="str">
        <f>IF('Dépenses forfaitaire'!P70="","",'Dépenses forfaitaire'!P70)</f>
        <v/>
      </c>
      <c r="Q70" s="263"/>
      <c r="R70" s="262" t="str">
        <f t="shared" si="1"/>
        <v/>
      </c>
      <c r="S70" s="262" t="str">
        <f t="shared" si="2"/>
        <v/>
      </c>
      <c r="T70" s="37" t="str">
        <f t="shared" si="0"/>
        <v/>
      </c>
      <c r="U70" s="117"/>
      <c r="V70" s="168"/>
      <c r="W70" s="501" t="str">
        <f>IF(AND(OR(Q70="KO",T70&lt;&gt;""),OR(R70="",S70="",T70="")),Listes!$A$74,IF(AND(T70="",Q70&lt;&gt;""),Listes!$A$75,IF(AND(P70&lt;T70,V70=""),Listes!$A$76,IF(AND(R70&gt;S70),Listes!$A$77,IF(AND(P70&lt;&gt;"",P70&gt;T70,U70=""),Listes!$A$78,IF(AND(X70="",OR(Q70&lt;&gt;"",R70&lt;&gt;"",S70&lt;&gt;"")),Listes!$A$79,""))))))</f>
        <v/>
      </c>
      <c r="X70" s="38"/>
      <c r="Y70" s="10">
        <f t="shared" si="3"/>
        <v>0</v>
      </c>
    </row>
    <row r="71" spans="1:25" ht="20.100000000000001" customHeight="1" x14ac:dyDescent="0.25">
      <c r="A71" s="109">
        <v>65</v>
      </c>
      <c r="B71" s="505" t="str">
        <f>IF('Dépenses forfaitaire'!B71="","",'Dépenses forfaitaire'!B71)</f>
        <v/>
      </c>
      <c r="C71" s="505" t="str">
        <f>IF('Dépenses forfaitaire'!C71="","",'Dépenses forfaitaire'!C71)</f>
        <v/>
      </c>
      <c r="D71" s="505" t="str">
        <f>IF('Dépenses forfaitaire'!D71="","",'Dépenses forfaitaire'!D71)</f>
        <v/>
      </c>
      <c r="E71" s="505" t="str">
        <f>IF('Dépenses forfaitaire'!E71="","",'Dépenses forfaitaire'!E71)</f>
        <v/>
      </c>
      <c r="F71" s="505" t="str">
        <f>IF('Dépenses forfaitaire'!F71="","",'Dépenses forfaitaire'!F71)</f>
        <v/>
      </c>
      <c r="G71" s="503" t="str">
        <f>IF('Dépenses forfaitaire'!G71="","",'Dépenses forfaitaire'!G71)</f>
        <v/>
      </c>
      <c r="H71" s="505" t="str">
        <f>IF('Dépenses forfaitaire'!H71="","",'Dépenses forfaitaire'!H71)</f>
        <v/>
      </c>
      <c r="I71" s="505" t="str">
        <f>IF('Dépenses forfaitaire'!I71="","",'Dépenses forfaitaire'!I71)</f>
        <v/>
      </c>
      <c r="J71" s="504" t="str">
        <f>IF('Dépenses forfaitaire'!K71="","",'Dépenses forfaitaire'!K71)</f>
        <v/>
      </c>
      <c r="K71" s="504" t="str">
        <f>IF('Dépenses forfaitaire'!L71="","",'Dépenses forfaitaire'!L71)</f>
        <v/>
      </c>
      <c r="L71" s="503" t="str">
        <f>IF('Dépenses forfaitaire'!J71="","",'Dépenses forfaitaire'!J71)</f>
        <v/>
      </c>
      <c r="M71" s="505" t="str">
        <f>IF($H71="","",IF($C71=Listes!$B$35,IF('DP_Instruction Forfaitaires'!$E71&lt;=Listes!$B$56,('DP_Instruction Forfaitaires'!$E71*(VLOOKUP('DP_Instruction Forfaitaires'!$D71,Listes!$A$57:$E$63,2,FALSE))),IF('DP_Instruction Forfaitaires'!$E71&gt;Listes!$E$56,('DP_Instruction Forfaitaires'!$E71*(VLOOKUP('DP_Instruction Forfaitaires'!$D71,Listes!$A$57:$E$63,5,FALSE))),('DP_Instruction Forfaitaires'!$E71*(VLOOKUP('DP_Instruction Forfaitaires'!$D71,Listes!$A$57:$E$63,3,FALSE))+(VLOOKUP('DP_Instruction Forfaitaires'!$D71,Listes!$A$57:$E$63,4,FALSE)))))))</f>
        <v/>
      </c>
      <c r="N71" s="505" t="str">
        <f>IF($H71="","",IF($C71=Listes!$B$34,IF('DP_Instruction Forfaitaires'!$E71&lt;=Listes!$B$45,('DP_Instruction Forfaitaires'!$E71*(VLOOKUP('DP_Instruction Forfaitaires'!$D71,Listes!$A$46:$E$52,2,FALSE))),IF('DP_Instruction Forfaitaires'!$E71&gt;Listes!$D$45,('DP_Instruction Forfaitaires'!$E71*(VLOOKUP('DP_Instruction Forfaitaires'!$D71,Listes!$A$46:$E$52,5,FALSE))),('DP_Instruction Forfaitaires'!$E71*(VLOOKUP('DP_Instruction Forfaitaires'!$D71,Listes!$A$46:$E$52,3,FALSE))+(VLOOKUP('DP_Instruction Forfaitaires'!$D71,Listes!$A$46:$E$52,4,FALSE)))))))</f>
        <v/>
      </c>
      <c r="O71" s="506" t="str">
        <f>IF($H71="","",IF($C71=Listes!$B$37,Listes!$I$34,IF($C71=Listes!$B$38,(VLOOKUP('DP_Instruction Forfaitaires'!$F71,Listes!$E$34:$F$39,2,FALSE)),IF($C71=Listes!$B$36,IF('DP_Instruction Forfaitaires'!$E71&lt;=Listes!$A$67,'DP_Instruction Forfaitaires'!$E71*Listes!$A$68,IF('DP_Instruction Forfaitaires'!$E71&gt;Listes!$D$67,'DP_Instruction Forfaitaires'!$E71*Listes!$D$68,(('DP_Instruction Forfaitaires'!$E71*Listes!$B$68)+Listes!$C$68)))))))</f>
        <v/>
      </c>
      <c r="P71" s="507" t="str">
        <f>IF('Dépenses forfaitaire'!P71="","",'Dépenses forfaitaire'!P71)</f>
        <v/>
      </c>
      <c r="Q71" s="263"/>
      <c r="R71" s="262" t="str">
        <f t="shared" si="1"/>
        <v/>
      </c>
      <c r="S71" s="262" t="str">
        <f t="shared" si="2"/>
        <v/>
      </c>
      <c r="T71" s="37" t="str">
        <f t="shared" si="0"/>
        <v/>
      </c>
      <c r="U71" s="117"/>
      <c r="V71" s="168"/>
      <c r="W71" s="501" t="str">
        <f>IF(AND(OR(Q71="KO",T71&lt;&gt;""),OR(R71="",S71="",T71="")),Listes!$A$74,IF(AND(T71="",Q71&lt;&gt;""),Listes!$A$75,IF(AND(P71&lt;T71,V71=""),Listes!$A$76,IF(AND(R71&gt;S71),Listes!$A$77,IF(AND(P71&lt;&gt;"",P71&gt;T71,U71=""),Listes!$A$78,IF(AND(X71="",OR(Q71&lt;&gt;"",R71&lt;&gt;"",S71&lt;&gt;"")),Listes!$A$79,""))))))</f>
        <v/>
      </c>
      <c r="X71" s="38"/>
      <c r="Y71" s="10">
        <f t="shared" si="3"/>
        <v>0</v>
      </c>
    </row>
    <row r="72" spans="1:25" ht="20.100000000000001" customHeight="1" x14ac:dyDescent="0.25">
      <c r="A72" s="109">
        <v>66</v>
      </c>
      <c r="B72" s="505" t="str">
        <f>IF('Dépenses forfaitaire'!B72="","",'Dépenses forfaitaire'!B72)</f>
        <v/>
      </c>
      <c r="C72" s="505" t="str">
        <f>IF('Dépenses forfaitaire'!C72="","",'Dépenses forfaitaire'!C72)</f>
        <v/>
      </c>
      <c r="D72" s="505" t="str">
        <f>IF('Dépenses forfaitaire'!D72="","",'Dépenses forfaitaire'!D72)</f>
        <v/>
      </c>
      <c r="E72" s="505" t="str">
        <f>IF('Dépenses forfaitaire'!E72="","",'Dépenses forfaitaire'!E72)</f>
        <v/>
      </c>
      <c r="F72" s="505" t="str">
        <f>IF('Dépenses forfaitaire'!F72="","",'Dépenses forfaitaire'!F72)</f>
        <v/>
      </c>
      <c r="G72" s="503" t="str">
        <f>IF('Dépenses forfaitaire'!G72="","",'Dépenses forfaitaire'!G72)</f>
        <v/>
      </c>
      <c r="H72" s="505" t="str">
        <f>IF('Dépenses forfaitaire'!H72="","",'Dépenses forfaitaire'!H72)</f>
        <v/>
      </c>
      <c r="I72" s="505" t="str">
        <f>IF('Dépenses forfaitaire'!I72="","",'Dépenses forfaitaire'!I72)</f>
        <v/>
      </c>
      <c r="J72" s="504" t="str">
        <f>IF('Dépenses forfaitaire'!K72="","",'Dépenses forfaitaire'!K72)</f>
        <v/>
      </c>
      <c r="K72" s="504" t="str">
        <f>IF('Dépenses forfaitaire'!L72="","",'Dépenses forfaitaire'!L72)</f>
        <v/>
      </c>
      <c r="L72" s="503" t="str">
        <f>IF('Dépenses forfaitaire'!J72="","",'Dépenses forfaitaire'!J72)</f>
        <v/>
      </c>
      <c r="M72" s="505" t="str">
        <f>IF($H72="","",IF($C72=Listes!$B$35,IF('DP_Instruction Forfaitaires'!$E72&lt;=Listes!$B$56,('DP_Instruction Forfaitaires'!$E72*(VLOOKUP('DP_Instruction Forfaitaires'!$D72,Listes!$A$57:$E$63,2,FALSE))),IF('DP_Instruction Forfaitaires'!$E72&gt;Listes!$E$56,('DP_Instruction Forfaitaires'!$E72*(VLOOKUP('DP_Instruction Forfaitaires'!$D72,Listes!$A$57:$E$63,5,FALSE))),('DP_Instruction Forfaitaires'!$E72*(VLOOKUP('DP_Instruction Forfaitaires'!$D72,Listes!$A$57:$E$63,3,FALSE))+(VLOOKUP('DP_Instruction Forfaitaires'!$D72,Listes!$A$57:$E$63,4,FALSE)))))))</f>
        <v/>
      </c>
      <c r="N72" s="505" t="str">
        <f>IF($H72="","",IF($C72=Listes!$B$34,IF('DP_Instruction Forfaitaires'!$E72&lt;=Listes!$B$45,('DP_Instruction Forfaitaires'!$E72*(VLOOKUP('DP_Instruction Forfaitaires'!$D72,Listes!$A$46:$E$52,2,FALSE))),IF('DP_Instruction Forfaitaires'!$E72&gt;Listes!$D$45,('DP_Instruction Forfaitaires'!$E72*(VLOOKUP('DP_Instruction Forfaitaires'!$D72,Listes!$A$46:$E$52,5,FALSE))),('DP_Instruction Forfaitaires'!$E72*(VLOOKUP('DP_Instruction Forfaitaires'!$D72,Listes!$A$46:$E$52,3,FALSE))+(VLOOKUP('DP_Instruction Forfaitaires'!$D72,Listes!$A$46:$E$52,4,FALSE)))))))</f>
        <v/>
      </c>
      <c r="O72" s="506" t="str">
        <f>IF($H72="","",IF($C72=Listes!$B$37,Listes!$I$34,IF($C72=Listes!$B$38,(VLOOKUP('DP_Instruction Forfaitaires'!$F72,Listes!$E$34:$F$39,2,FALSE)),IF($C72=Listes!$B$36,IF('DP_Instruction Forfaitaires'!$E72&lt;=Listes!$A$67,'DP_Instruction Forfaitaires'!$E72*Listes!$A$68,IF('DP_Instruction Forfaitaires'!$E72&gt;Listes!$D$67,'DP_Instruction Forfaitaires'!$E72*Listes!$D$68,(('DP_Instruction Forfaitaires'!$E72*Listes!$B$68)+Listes!$C$68)))))))</f>
        <v/>
      </c>
      <c r="P72" s="507" t="str">
        <f>IF('Dépenses forfaitaire'!P72="","",'Dépenses forfaitaire'!P72)</f>
        <v/>
      </c>
      <c r="Q72" s="263"/>
      <c r="R72" s="262" t="str">
        <f t="shared" ref="R72:R135" si="4">IF(Q72="","",IF(Q72="KO","",J72))</f>
        <v/>
      </c>
      <c r="S72" s="262" t="str">
        <f t="shared" ref="S72:S135" si="5">IF(Q72="","",IF(Q72="KO","",K72))</f>
        <v/>
      </c>
      <c r="T72" s="37" t="str">
        <f t="shared" ref="T72:T135" si="6">IF($I72="","",($O72+$N72+$M72)*$I72)</f>
        <v/>
      </c>
      <c r="U72" s="117"/>
      <c r="V72" s="168"/>
      <c r="W72" s="501" t="str">
        <f>IF(AND(OR(Q72="KO",T72&lt;&gt;""),OR(R72="",S72="",T72="")),Listes!$A$74,IF(AND(T72="",Q72&lt;&gt;""),Listes!$A$75,IF(AND(P72&lt;T72,V72=""),Listes!$A$76,IF(AND(R72&gt;S72),Listes!$A$77,IF(AND(P72&lt;&gt;"",P72&gt;T72,U72=""),Listes!$A$78,IF(AND(X72="",OR(Q72&lt;&gt;"",R72&lt;&gt;"",S72&lt;&gt;"")),Listes!$A$79,""))))))</f>
        <v/>
      </c>
      <c r="X72" s="38"/>
      <c r="Y72" s="10">
        <f t="shared" ref="Y72:Y135" si="7">IF(AND(B72&lt;&gt;"",X72&lt;&gt;"Oui"),1,0)</f>
        <v>0</v>
      </c>
    </row>
    <row r="73" spans="1:25" ht="20.100000000000001" customHeight="1" x14ac:dyDescent="0.25">
      <c r="A73" s="109">
        <v>67</v>
      </c>
      <c r="B73" s="505" t="str">
        <f>IF('Dépenses forfaitaire'!B73="","",'Dépenses forfaitaire'!B73)</f>
        <v/>
      </c>
      <c r="C73" s="505" t="str">
        <f>IF('Dépenses forfaitaire'!C73="","",'Dépenses forfaitaire'!C73)</f>
        <v/>
      </c>
      <c r="D73" s="505" t="str">
        <f>IF('Dépenses forfaitaire'!D73="","",'Dépenses forfaitaire'!D73)</f>
        <v/>
      </c>
      <c r="E73" s="505" t="str">
        <f>IF('Dépenses forfaitaire'!E73="","",'Dépenses forfaitaire'!E73)</f>
        <v/>
      </c>
      <c r="F73" s="505" t="str">
        <f>IF('Dépenses forfaitaire'!F73="","",'Dépenses forfaitaire'!F73)</f>
        <v/>
      </c>
      <c r="G73" s="503" t="str">
        <f>IF('Dépenses forfaitaire'!G73="","",'Dépenses forfaitaire'!G73)</f>
        <v/>
      </c>
      <c r="H73" s="505" t="str">
        <f>IF('Dépenses forfaitaire'!H73="","",'Dépenses forfaitaire'!H73)</f>
        <v/>
      </c>
      <c r="I73" s="505" t="str">
        <f>IF('Dépenses forfaitaire'!I73="","",'Dépenses forfaitaire'!I73)</f>
        <v/>
      </c>
      <c r="J73" s="504" t="str">
        <f>IF('Dépenses forfaitaire'!K73="","",'Dépenses forfaitaire'!K73)</f>
        <v/>
      </c>
      <c r="K73" s="504" t="str">
        <f>IF('Dépenses forfaitaire'!L73="","",'Dépenses forfaitaire'!L73)</f>
        <v/>
      </c>
      <c r="L73" s="503" t="str">
        <f>IF('Dépenses forfaitaire'!J73="","",'Dépenses forfaitaire'!J73)</f>
        <v/>
      </c>
      <c r="M73" s="505" t="str">
        <f>IF($H73="","",IF($C73=Listes!$B$35,IF('DP_Instruction Forfaitaires'!$E73&lt;=Listes!$B$56,('DP_Instruction Forfaitaires'!$E73*(VLOOKUP('DP_Instruction Forfaitaires'!$D73,Listes!$A$57:$E$63,2,FALSE))),IF('DP_Instruction Forfaitaires'!$E73&gt;Listes!$E$56,('DP_Instruction Forfaitaires'!$E73*(VLOOKUP('DP_Instruction Forfaitaires'!$D73,Listes!$A$57:$E$63,5,FALSE))),('DP_Instruction Forfaitaires'!$E73*(VLOOKUP('DP_Instruction Forfaitaires'!$D73,Listes!$A$57:$E$63,3,FALSE))+(VLOOKUP('DP_Instruction Forfaitaires'!$D73,Listes!$A$57:$E$63,4,FALSE)))))))</f>
        <v/>
      </c>
      <c r="N73" s="505" t="str">
        <f>IF($H73="","",IF($C73=Listes!$B$34,IF('DP_Instruction Forfaitaires'!$E73&lt;=Listes!$B$45,('DP_Instruction Forfaitaires'!$E73*(VLOOKUP('DP_Instruction Forfaitaires'!$D73,Listes!$A$46:$E$52,2,FALSE))),IF('DP_Instruction Forfaitaires'!$E73&gt;Listes!$D$45,('DP_Instruction Forfaitaires'!$E73*(VLOOKUP('DP_Instruction Forfaitaires'!$D73,Listes!$A$46:$E$52,5,FALSE))),('DP_Instruction Forfaitaires'!$E73*(VLOOKUP('DP_Instruction Forfaitaires'!$D73,Listes!$A$46:$E$52,3,FALSE))+(VLOOKUP('DP_Instruction Forfaitaires'!$D73,Listes!$A$46:$E$52,4,FALSE)))))))</f>
        <v/>
      </c>
      <c r="O73" s="506" t="str">
        <f>IF($H73="","",IF($C73=Listes!$B$37,Listes!$I$34,IF($C73=Listes!$B$38,(VLOOKUP('DP_Instruction Forfaitaires'!$F73,Listes!$E$34:$F$39,2,FALSE)),IF($C73=Listes!$B$36,IF('DP_Instruction Forfaitaires'!$E73&lt;=Listes!$A$67,'DP_Instruction Forfaitaires'!$E73*Listes!$A$68,IF('DP_Instruction Forfaitaires'!$E73&gt;Listes!$D$67,'DP_Instruction Forfaitaires'!$E73*Listes!$D$68,(('DP_Instruction Forfaitaires'!$E73*Listes!$B$68)+Listes!$C$68)))))))</f>
        <v/>
      </c>
      <c r="P73" s="507" t="str">
        <f>IF('Dépenses forfaitaire'!P73="","",'Dépenses forfaitaire'!P73)</f>
        <v/>
      </c>
      <c r="Q73" s="263"/>
      <c r="R73" s="262" t="str">
        <f t="shared" si="4"/>
        <v/>
      </c>
      <c r="S73" s="262" t="str">
        <f t="shared" si="5"/>
        <v/>
      </c>
      <c r="T73" s="37" t="str">
        <f t="shared" si="6"/>
        <v/>
      </c>
      <c r="U73" s="117"/>
      <c r="V73" s="168"/>
      <c r="W73" s="501" t="str">
        <f>IF(AND(OR(Q73="KO",T73&lt;&gt;""),OR(R73="",S73="",T73="")),Listes!$A$74,IF(AND(T73="",Q73&lt;&gt;""),Listes!$A$75,IF(AND(P73&lt;T73,V73=""),Listes!$A$76,IF(AND(R73&gt;S73),Listes!$A$77,IF(AND(P73&lt;&gt;"",P73&gt;T73,U73=""),Listes!$A$78,IF(AND(X73="",OR(Q73&lt;&gt;"",R73&lt;&gt;"",S73&lt;&gt;"")),Listes!$A$79,""))))))</f>
        <v/>
      </c>
      <c r="X73" s="38"/>
      <c r="Y73" s="10">
        <f t="shared" si="7"/>
        <v>0</v>
      </c>
    </row>
    <row r="74" spans="1:25" ht="20.100000000000001" customHeight="1" x14ac:dyDescent="0.25">
      <c r="A74" s="109">
        <v>68</v>
      </c>
      <c r="B74" s="505" t="str">
        <f>IF('Dépenses forfaitaire'!B74="","",'Dépenses forfaitaire'!B74)</f>
        <v/>
      </c>
      <c r="C74" s="505" t="str">
        <f>IF('Dépenses forfaitaire'!C74="","",'Dépenses forfaitaire'!C74)</f>
        <v/>
      </c>
      <c r="D74" s="505" t="str">
        <f>IF('Dépenses forfaitaire'!D74="","",'Dépenses forfaitaire'!D74)</f>
        <v/>
      </c>
      <c r="E74" s="505" t="str">
        <f>IF('Dépenses forfaitaire'!E74="","",'Dépenses forfaitaire'!E74)</f>
        <v/>
      </c>
      <c r="F74" s="505" t="str">
        <f>IF('Dépenses forfaitaire'!F74="","",'Dépenses forfaitaire'!F74)</f>
        <v/>
      </c>
      <c r="G74" s="503" t="str">
        <f>IF('Dépenses forfaitaire'!G74="","",'Dépenses forfaitaire'!G74)</f>
        <v/>
      </c>
      <c r="H74" s="505" t="str">
        <f>IF('Dépenses forfaitaire'!H74="","",'Dépenses forfaitaire'!H74)</f>
        <v/>
      </c>
      <c r="I74" s="505" t="str">
        <f>IF('Dépenses forfaitaire'!I74="","",'Dépenses forfaitaire'!I74)</f>
        <v/>
      </c>
      <c r="J74" s="504" t="str">
        <f>IF('Dépenses forfaitaire'!K74="","",'Dépenses forfaitaire'!K74)</f>
        <v/>
      </c>
      <c r="K74" s="504" t="str">
        <f>IF('Dépenses forfaitaire'!L74="","",'Dépenses forfaitaire'!L74)</f>
        <v/>
      </c>
      <c r="L74" s="503" t="str">
        <f>IF('Dépenses forfaitaire'!J74="","",'Dépenses forfaitaire'!J74)</f>
        <v/>
      </c>
      <c r="M74" s="505" t="str">
        <f>IF($H74="","",IF($C74=Listes!$B$35,IF('DP_Instruction Forfaitaires'!$E74&lt;=Listes!$B$56,('DP_Instruction Forfaitaires'!$E74*(VLOOKUP('DP_Instruction Forfaitaires'!$D74,Listes!$A$57:$E$63,2,FALSE))),IF('DP_Instruction Forfaitaires'!$E74&gt;Listes!$E$56,('DP_Instruction Forfaitaires'!$E74*(VLOOKUP('DP_Instruction Forfaitaires'!$D74,Listes!$A$57:$E$63,5,FALSE))),('DP_Instruction Forfaitaires'!$E74*(VLOOKUP('DP_Instruction Forfaitaires'!$D74,Listes!$A$57:$E$63,3,FALSE))+(VLOOKUP('DP_Instruction Forfaitaires'!$D74,Listes!$A$57:$E$63,4,FALSE)))))))</f>
        <v/>
      </c>
      <c r="N74" s="505" t="str">
        <f>IF($H74="","",IF($C74=Listes!$B$34,IF('DP_Instruction Forfaitaires'!$E74&lt;=Listes!$B$45,('DP_Instruction Forfaitaires'!$E74*(VLOOKUP('DP_Instruction Forfaitaires'!$D74,Listes!$A$46:$E$52,2,FALSE))),IF('DP_Instruction Forfaitaires'!$E74&gt;Listes!$D$45,('DP_Instruction Forfaitaires'!$E74*(VLOOKUP('DP_Instruction Forfaitaires'!$D74,Listes!$A$46:$E$52,5,FALSE))),('DP_Instruction Forfaitaires'!$E74*(VLOOKUP('DP_Instruction Forfaitaires'!$D74,Listes!$A$46:$E$52,3,FALSE))+(VLOOKUP('DP_Instruction Forfaitaires'!$D74,Listes!$A$46:$E$52,4,FALSE)))))))</f>
        <v/>
      </c>
      <c r="O74" s="506" t="str">
        <f>IF($H74="","",IF($C74=Listes!$B$37,Listes!$I$34,IF($C74=Listes!$B$38,(VLOOKUP('DP_Instruction Forfaitaires'!$F74,Listes!$E$34:$F$39,2,FALSE)),IF($C74=Listes!$B$36,IF('DP_Instruction Forfaitaires'!$E74&lt;=Listes!$A$67,'DP_Instruction Forfaitaires'!$E74*Listes!$A$68,IF('DP_Instruction Forfaitaires'!$E74&gt;Listes!$D$67,'DP_Instruction Forfaitaires'!$E74*Listes!$D$68,(('DP_Instruction Forfaitaires'!$E74*Listes!$B$68)+Listes!$C$68)))))))</f>
        <v/>
      </c>
      <c r="P74" s="507" t="str">
        <f>IF('Dépenses forfaitaire'!P74="","",'Dépenses forfaitaire'!P74)</f>
        <v/>
      </c>
      <c r="Q74" s="263"/>
      <c r="R74" s="262" t="str">
        <f t="shared" si="4"/>
        <v/>
      </c>
      <c r="S74" s="262" t="str">
        <f t="shared" si="5"/>
        <v/>
      </c>
      <c r="T74" s="37" t="str">
        <f t="shared" si="6"/>
        <v/>
      </c>
      <c r="U74" s="117"/>
      <c r="V74" s="168"/>
      <c r="W74" s="501" t="str">
        <f>IF(AND(OR(Q74="KO",T74&lt;&gt;""),OR(R74="",S74="",T74="")),Listes!$A$74,IF(AND(T74="",Q74&lt;&gt;""),Listes!$A$75,IF(AND(P74&lt;T74,V74=""),Listes!$A$76,IF(AND(R74&gt;S74),Listes!$A$77,IF(AND(P74&lt;&gt;"",P74&gt;T74,U74=""),Listes!$A$78,IF(AND(X74="",OR(Q74&lt;&gt;"",R74&lt;&gt;"",S74&lt;&gt;"")),Listes!$A$79,""))))))</f>
        <v/>
      </c>
      <c r="X74" s="38"/>
      <c r="Y74" s="10">
        <f t="shared" si="7"/>
        <v>0</v>
      </c>
    </row>
    <row r="75" spans="1:25" ht="20.100000000000001" customHeight="1" x14ac:dyDescent="0.25">
      <c r="A75" s="109">
        <v>69</v>
      </c>
      <c r="B75" s="505" t="str">
        <f>IF('Dépenses forfaitaire'!B75="","",'Dépenses forfaitaire'!B75)</f>
        <v/>
      </c>
      <c r="C75" s="505" t="str">
        <f>IF('Dépenses forfaitaire'!C75="","",'Dépenses forfaitaire'!C75)</f>
        <v/>
      </c>
      <c r="D75" s="505" t="str">
        <f>IF('Dépenses forfaitaire'!D75="","",'Dépenses forfaitaire'!D75)</f>
        <v/>
      </c>
      <c r="E75" s="505" t="str">
        <f>IF('Dépenses forfaitaire'!E75="","",'Dépenses forfaitaire'!E75)</f>
        <v/>
      </c>
      <c r="F75" s="505" t="str">
        <f>IF('Dépenses forfaitaire'!F75="","",'Dépenses forfaitaire'!F75)</f>
        <v/>
      </c>
      <c r="G75" s="503" t="str">
        <f>IF('Dépenses forfaitaire'!G75="","",'Dépenses forfaitaire'!G75)</f>
        <v/>
      </c>
      <c r="H75" s="505" t="str">
        <f>IF('Dépenses forfaitaire'!H75="","",'Dépenses forfaitaire'!H75)</f>
        <v/>
      </c>
      <c r="I75" s="505" t="str">
        <f>IF('Dépenses forfaitaire'!I75="","",'Dépenses forfaitaire'!I75)</f>
        <v/>
      </c>
      <c r="J75" s="504" t="str">
        <f>IF('Dépenses forfaitaire'!K75="","",'Dépenses forfaitaire'!K75)</f>
        <v/>
      </c>
      <c r="K75" s="504" t="str">
        <f>IF('Dépenses forfaitaire'!L75="","",'Dépenses forfaitaire'!L75)</f>
        <v/>
      </c>
      <c r="L75" s="503" t="str">
        <f>IF('Dépenses forfaitaire'!J75="","",'Dépenses forfaitaire'!J75)</f>
        <v/>
      </c>
      <c r="M75" s="505" t="str">
        <f>IF($H75="","",IF($C75=Listes!$B$35,IF('DP_Instruction Forfaitaires'!$E75&lt;=Listes!$B$56,('DP_Instruction Forfaitaires'!$E75*(VLOOKUP('DP_Instruction Forfaitaires'!$D75,Listes!$A$57:$E$63,2,FALSE))),IF('DP_Instruction Forfaitaires'!$E75&gt;Listes!$E$56,('DP_Instruction Forfaitaires'!$E75*(VLOOKUP('DP_Instruction Forfaitaires'!$D75,Listes!$A$57:$E$63,5,FALSE))),('DP_Instruction Forfaitaires'!$E75*(VLOOKUP('DP_Instruction Forfaitaires'!$D75,Listes!$A$57:$E$63,3,FALSE))+(VLOOKUP('DP_Instruction Forfaitaires'!$D75,Listes!$A$57:$E$63,4,FALSE)))))))</f>
        <v/>
      </c>
      <c r="N75" s="505" t="str">
        <f>IF($H75="","",IF($C75=Listes!$B$34,IF('DP_Instruction Forfaitaires'!$E75&lt;=Listes!$B$45,('DP_Instruction Forfaitaires'!$E75*(VLOOKUP('DP_Instruction Forfaitaires'!$D75,Listes!$A$46:$E$52,2,FALSE))),IF('DP_Instruction Forfaitaires'!$E75&gt;Listes!$D$45,('DP_Instruction Forfaitaires'!$E75*(VLOOKUP('DP_Instruction Forfaitaires'!$D75,Listes!$A$46:$E$52,5,FALSE))),('DP_Instruction Forfaitaires'!$E75*(VLOOKUP('DP_Instruction Forfaitaires'!$D75,Listes!$A$46:$E$52,3,FALSE))+(VLOOKUP('DP_Instruction Forfaitaires'!$D75,Listes!$A$46:$E$52,4,FALSE)))))))</f>
        <v/>
      </c>
      <c r="O75" s="506" t="str">
        <f>IF($H75="","",IF($C75=Listes!$B$37,Listes!$I$34,IF($C75=Listes!$B$38,(VLOOKUP('DP_Instruction Forfaitaires'!$F75,Listes!$E$34:$F$39,2,FALSE)),IF($C75=Listes!$B$36,IF('DP_Instruction Forfaitaires'!$E75&lt;=Listes!$A$67,'DP_Instruction Forfaitaires'!$E75*Listes!$A$68,IF('DP_Instruction Forfaitaires'!$E75&gt;Listes!$D$67,'DP_Instruction Forfaitaires'!$E75*Listes!$D$68,(('DP_Instruction Forfaitaires'!$E75*Listes!$B$68)+Listes!$C$68)))))))</f>
        <v/>
      </c>
      <c r="P75" s="507" t="str">
        <f>IF('Dépenses forfaitaire'!P75="","",'Dépenses forfaitaire'!P75)</f>
        <v/>
      </c>
      <c r="Q75" s="263"/>
      <c r="R75" s="262" t="str">
        <f t="shared" si="4"/>
        <v/>
      </c>
      <c r="S75" s="262" t="str">
        <f t="shared" si="5"/>
        <v/>
      </c>
      <c r="T75" s="37" t="str">
        <f t="shared" si="6"/>
        <v/>
      </c>
      <c r="U75" s="117"/>
      <c r="V75" s="168"/>
      <c r="W75" s="501" t="str">
        <f>IF(AND(OR(Q75="KO",T75&lt;&gt;""),OR(R75="",S75="",T75="")),Listes!$A$74,IF(AND(T75="",Q75&lt;&gt;""),Listes!$A$75,IF(AND(P75&lt;T75,V75=""),Listes!$A$76,IF(AND(R75&gt;S75),Listes!$A$77,IF(AND(P75&lt;&gt;"",P75&gt;T75,U75=""),Listes!$A$78,IF(AND(X75="",OR(Q75&lt;&gt;"",R75&lt;&gt;"",S75&lt;&gt;"")),Listes!$A$79,""))))))</f>
        <v/>
      </c>
      <c r="X75" s="38"/>
      <c r="Y75" s="10">
        <f t="shared" si="7"/>
        <v>0</v>
      </c>
    </row>
    <row r="76" spans="1:25" ht="20.100000000000001" customHeight="1" x14ac:dyDescent="0.25">
      <c r="A76" s="109">
        <v>70</v>
      </c>
      <c r="B76" s="505" t="str">
        <f>IF('Dépenses forfaitaire'!B76="","",'Dépenses forfaitaire'!B76)</f>
        <v/>
      </c>
      <c r="C76" s="505" t="str">
        <f>IF('Dépenses forfaitaire'!C76="","",'Dépenses forfaitaire'!C76)</f>
        <v/>
      </c>
      <c r="D76" s="505" t="str">
        <f>IF('Dépenses forfaitaire'!D76="","",'Dépenses forfaitaire'!D76)</f>
        <v/>
      </c>
      <c r="E76" s="505" t="str">
        <f>IF('Dépenses forfaitaire'!E76="","",'Dépenses forfaitaire'!E76)</f>
        <v/>
      </c>
      <c r="F76" s="505" t="str">
        <f>IF('Dépenses forfaitaire'!F76="","",'Dépenses forfaitaire'!F76)</f>
        <v/>
      </c>
      <c r="G76" s="503" t="str">
        <f>IF('Dépenses forfaitaire'!G76="","",'Dépenses forfaitaire'!G76)</f>
        <v/>
      </c>
      <c r="H76" s="505" t="str">
        <f>IF('Dépenses forfaitaire'!H76="","",'Dépenses forfaitaire'!H76)</f>
        <v/>
      </c>
      <c r="I76" s="505" t="str">
        <f>IF('Dépenses forfaitaire'!I76="","",'Dépenses forfaitaire'!I76)</f>
        <v/>
      </c>
      <c r="J76" s="504" t="str">
        <f>IF('Dépenses forfaitaire'!K76="","",'Dépenses forfaitaire'!K76)</f>
        <v/>
      </c>
      <c r="K76" s="504" t="str">
        <f>IF('Dépenses forfaitaire'!L76="","",'Dépenses forfaitaire'!L76)</f>
        <v/>
      </c>
      <c r="L76" s="503" t="str">
        <f>IF('Dépenses forfaitaire'!J76="","",'Dépenses forfaitaire'!J76)</f>
        <v/>
      </c>
      <c r="M76" s="505" t="str">
        <f>IF($H76="","",IF($C76=Listes!$B$35,IF('DP_Instruction Forfaitaires'!$E76&lt;=Listes!$B$56,('DP_Instruction Forfaitaires'!$E76*(VLOOKUP('DP_Instruction Forfaitaires'!$D76,Listes!$A$57:$E$63,2,FALSE))),IF('DP_Instruction Forfaitaires'!$E76&gt;Listes!$E$56,('DP_Instruction Forfaitaires'!$E76*(VLOOKUP('DP_Instruction Forfaitaires'!$D76,Listes!$A$57:$E$63,5,FALSE))),('DP_Instruction Forfaitaires'!$E76*(VLOOKUP('DP_Instruction Forfaitaires'!$D76,Listes!$A$57:$E$63,3,FALSE))+(VLOOKUP('DP_Instruction Forfaitaires'!$D76,Listes!$A$57:$E$63,4,FALSE)))))))</f>
        <v/>
      </c>
      <c r="N76" s="505" t="str">
        <f>IF($H76="","",IF($C76=Listes!$B$34,IF('DP_Instruction Forfaitaires'!$E76&lt;=Listes!$B$45,('DP_Instruction Forfaitaires'!$E76*(VLOOKUP('DP_Instruction Forfaitaires'!$D76,Listes!$A$46:$E$52,2,FALSE))),IF('DP_Instruction Forfaitaires'!$E76&gt;Listes!$D$45,('DP_Instruction Forfaitaires'!$E76*(VLOOKUP('DP_Instruction Forfaitaires'!$D76,Listes!$A$46:$E$52,5,FALSE))),('DP_Instruction Forfaitaires'!$E76*(VLOOKUP('DP_Instruction Forfaitaires'!$D76,Listes!$A$46:$E$52,3,FALSE))+(VLOOKUP('DP_Instruction Forfaitaires'!$D76,Listes!$A$46:$E$52,4,FALSE)))))))</f>
        <v/>
      </c>
      <c r="O76" s="506" t="str">
        <f>IF($H76="","",IF($C76=Listes!$B$37,Listes!$I$34,IF($C76=Listes!$B$38,(VLOOKUP('DP_Instruction Forfaitaires'!$F76,Listes!$E$34:$F$39,2,FALSE)),IF($C76=Listes!$B$36,IF('DP_Instruction Forfaitaires'!$E76&lt;=Listes!$A$67,'DP_Instruction Forfaitaires'!$E76*Listes!$A$68,IF('DP_Instruction Forfaitaires'!$E76&gt;Listes!$D$67,'DP_Instruction Forfaitaires'!$E76*Listes!$D$68,(('DP_Instruction Forfaitaires'!$E76*Listes!$B$68)+Listes!$C$68)))))))</f>
        <v/>
      </c>
      <c r="P76" s="507" t="str">
        <f>IF('Dépenses forfaitaire'!P76="","",'Dépenses forfaitaire'!P76)</f>
        <v/>
      </c>
      <c r="Q76" s="263"/>
      <c r="R76" s="262" t="str">
        <f t="shared" si="4"/>
        <v/>
      </c>
      <c r="S76" s="262" t="str">
        <f t="shared" si="5"/>
        <v/>
      </c>
      <c r="T76" s="37" t="str">
        <f t="shared" si="6"/>
        <v/>
      </c>
      <c r="U76" s="117"/>
      <c r="V76" s="168"/>
      <c r="W76" s="501" t="str">
        <f>IF(AND(OR(Q76="KO",T76&lt;&gt;""),OR(R76="",S76="",T76="")),Listes!$A$74,IF(AND(T76="",Q76&lt;&gt;""),Listes!$A$75,IF(AND(P76&lt;T76,V76=""),Listes!$A$76,IF(AND(R76&gt;S76),Listes!$A$77,IF(AND(P76&lt;&gt;"",P76&gt;T76,U76=""),Listes!$A$78,IF(AND(X76="",OR(Q76&lt;&gt;"",R76&lt;&gt;"",S76&lt;&gt;"")),Listes!$A$79,""))))))</f>
        <v/>
      </c>
      <c r="X76" s="38"/>
      <c r="Y76" s="10">
        <f t="shared" si="7"/>
        <v>0</v>
      </c>
    </row>
    <row r="77" spans="1:25" ht="20.100000000000001" customHeight="1" x14ac:dyDescent="0.25">
      <c r="A77" s="109">
        <v>71</v>
      </c>
      <c r="B77" s="505" t="str">
        <f>IF('Dépenses forfaitaire'!B77="","",'Dépenses forfaitaire'!B77)</f>
        <v/>
      </c>
      <c r="C77" s="505" t="str">
        <f>IF('Dépenses forfaitaire'!C77="","",'Dépenses forfaitaire'!C77)</f>
        <v/>
      </c>
      <c r="D77" s="505" t="str">
        <f>IF('Dépenses forfaitaire'!D77="","",'Dépenses forfaitaire'!D77)</f>
        <v/>
      </c>
      <c r="E77" s="505" t="str">
        <f>IF('Dépenses forfaitaire'!E77="","",'Dépenses forfaitaire'!E77)</f>
        <v/>
      </c>
      <c r="F77" s="505" t="str">
        <f>IF('Dépenses forfaitaire'!F77="","",'Dépenses forfaitaire'!F77)</f>
        <v/>
      </c>
      <c r="G77" s="503" t="str">
        <f>IF('Dépenses forfaitaire'!G77="","",'Dépenses forfaitaire'!G77)</f>
        <v/>
      </c>
      <c r="H77" s="505" t="str">
        <f>IF('Dépenses forfaitaire'!H77="","",'Dépenses forfaitaire'!H77)</f>
        <v/>
      </c>
      <c r="I77" s="505" t="str">
        <f>IF('Dépenses forfaitaire'!I77="","",'Dépenses forfaitaire'!I77)</f>
        <v/>
      </c>
      <c r="J77" s="504" t="str">
        <f>IF('Dépenses forfaitaire'!K77="","",'Dépenses forfaitaire'!K77)</f>
        <v/>
      </c>
      <c r="K77" s="504" t="str">
        <f>IF('Dépenses forfaitaire'!L77="","",'Dépenses forfaitaire'!L77)</f>
        <v/>
      </c>
      <c r="L77" s="503" t="str">
        <f>IF('Dépenses forfaitaire'!J77="","",'Dépenses forfaitaire'!J77)</f>
        <v/>
      </c>
      <c r="M77" s="505" t="str">
        <f>IF($H77="","",IF($C77=Listes!$B$35,IF('DP_Instruction Forfaitaires'!$E77&lt;=Listes!$B$56,('DP_Instruction Forfaitaires'!$E77*(VLOOKUP('DP_Instruction Forfaitaires'!$D77,Listes!$A$57:$E$63,2,FALSE))),IF('DP_Instruction Forfaitaires'!$E77&gt;Listes!$E$56,('DP_Instruction Forfaitaires'!$E77*(VLOOKUP('DP_Instruction Forfaitaires'!$D77,Listes!$A$57:$E$63,5,FALSE))),('DP_Instruction Forfaitaires'!$E77*(VLOOKUP('DP_Instruction Forfaitaires'!$D77,Listes!$A$57:$E$63,3,FALSE))+(VLOOKUP('DP_Instruction Forfaitaires'!$D77,Listes!$A$57:$E$63,4,FALSE)))))))</f>
        <v/>
      </c>
      <c r="N77" s="505" t="str">
        <f>IF($H77="","",IF($C77=Listes!$B$34,IF('DP_Instruction Forfaitaires'!$E77&lt;=Listes!$B$45,('DP_Instruction Forfaitaires'!$E77*(VLOOKUP('DP_Instruction Forfaitaires'!$D77,Listes!$A$46:$E$52,2,FALSE))),IF('DP_Instruction Forfaitaires'!$E77&gt;Listes!$D$45,('DP_Instruction Forfaitaires'!$E77*(VLOOKUP('DP_Instruction Forfaitaires'!$D77,Listes!$A$46:$E$52,5,FALSE))),('DP_Instruction Forfaitaires'!$E77*(VLOOKUP('DP_Instruction Forfaitaires'!$D77,Listes!$A$46:$E$52,3,FALSE))+(VLOOKUP('DP_Instruction Forfaitaires'!$D77,Listes!$A$46:$E$52,4,FALSE)))))))</f>
        <v/>
      </c>
      <c r="O77" s="506" t="str">
        <f>IF($H77="","",IF($C77=Listes!$B$37,Listes!$I$34,IF($C77=Listes!$B$38,(VLOOKUP('DP_Instruction Forfaitaires'!$F77,Listes!$E$34:$F$39,2,FALSE)),IF($C77=Listes!$B$36,IF('DP_Instruction Forfaitaires'!$E77&lt;=Listes!$A$67,'DP_Instruction Forfaitaires'!$E77*Listes!$A$68,IF('DP_Instruction Forfaitaires'!$E77&gt;Listes!$D$67,'DP_Instruction Forfaitaires'!$E77*Listes!$D$68,(('DP_Instruction Forfaitaires'!$E77*Listes!$B$68)+Listes!$C$68)))))))</f>
        <v/>
      </c>
      <c r="P77" s="507" t="str">
        <f>IF('Dépenses forfaitaire'!P77="","",'Dépenses forfaitaire'!P77)</f>
        <v/>
      </c>
      <c r="Q77" s="263"/>
      <c r="R77" s="262" t="str">
        <f t="shared" si="4"/>
        <v/>
      </c>
      <c r="S77" s="262" t="str">
        <f t="shared" si="5"/>
        <v/>
      </c>
      <c r="T77" s="37" t="str">
        <f t="shared" si="6"/>
        <v/>
      </c>
      <c r="U77" s="117"/>
      <c r="V77" s="168"/>
      <c r="W77" s="501" t="str">
        <f>IF(AND(OR(Q77="KO",T77&lt;&gt;""),OR(R77="",S77="",T77="")),Listes!$A$74,IF(AND(T77="",Q77&lt;&gt;""),Listes!$A$75,IF(AND(P77&lt;T77,V77=""),Listes!$A$76,IF(AND(R77&gt;S77),Listes!$A$77,IF(AND(P77&lt;&gt;"",P77&gt;T77,U77=""),Listes!$A$78,IF(AND(X77="",OR(Q77&lt;&gt;"",R77&lt;&gt;"",S77&lt;&gt;"")),Listes!$A$79,""))))))</f>
        <v/>
      </c>
      <c r="X77" s="38"/>
      <c r="Y77" s="10">
        <f t="shared" si="7"/>
        <v>0</v>
      </c>
    </row>
    <row r="78" spans="1:25" ht="20.100000000000001" customHeight="1" x14ac:dyDescent="0.25">
      <c r="A78" s="109">
        <v>72</v>
      </c>
      <c r="B78" s="505" t="str">
        <f>IF('Dépenses forfaitaire'!B78="","",'Dépenses forfaitaire'!B78)</f>
        <v/>
      </c>
      <c r="C78" s="505" t="str">
        <f>IF('Dépenses forfaitaire'!C78="","",'Dépenses forfaitaire'!C78)</f>
        <v/>
      </c>
      <c r="D78" s="505" t="str">
        <f>IF('Dépenses forfaitaire'!D78="","",'Dépenses forfaitaire'!D78)</f>
        <v/>
      </c>
      <c r="E78" s="505" t="str">
        <f>IF('Dépenses forfaitaire'!E78="","",'Dépenses forfaitaire'!E78)</f>
        <v/>
      </c>
      <c r="F78" s="505" t="str">
        <f>IF('Dépenses forfaitaire'!F78="","",'Dépenses forfaitaire'!F78)</f>
        <v/>
      </c>
      <c r="G78" s="503" t="str">
        <f>IF('Dépenses forfaitaire'!G78="","",'Dépenses forfaitaire'!G78)</f>
        <v/>
      </c>
      <c r="H78" s="505" t="str">
        <f>IF('Dépenses forfaitaire'!H78="","",'Dépenses forfaitaire'!H78)</f>
        <v/>
      </c>
      <c r="I78" s="505" t="str">
        <f>IF('Dépenses forfaitaire'!I78="","",'Dépenses forfaitaire'!I78)</f>
        <v/>
      </c>
      <c r="J78" s="504" t="str">
        <f>IF('Dépenses forfaitaire'!K78="","",'Dépenses forfaitaire'!K78)</f>
        <v/>
      </c>
      <c r="K78" s="504" t="str">
        <f>IF('Dépenses forfaitaire'!L78="","",'Dépenses forfaitaire'!L78)</f>
        <v/>
      </c>
      <c r="L78" s="503" t="str">
        <f>IF('Dépenses forfaitaire'!J78="","",'Dépenses forfaitaire'!J78)</f>
        <v/>
      </c>
      <c r="M78" s="505" t="str">
        <f>IF($H78="","",IF($C78=Listes!$B$35,IF('DP_Instruction Forfaitaires'!$E78&lt;=Listes!$B$56,('DP_Instruction Forfaitaires'!$E78*(VLOOKUP('DP_Instruction Forfaitaires'!$D78,Listes!$A$57:$E$63,2,FALSE))),IF('DP_Instruction Forfaitaires'!$E78&gt;Listes!$E$56,('DP_Instruction Forfaitaires'!$E78*(VLOOKUP('DP_Instruction Forfaitaires'!$D78,Listes!$A$57:$E$63,5,FALSE))),('DP_Instruction Forfaitaires'!$E78*(VLOOKUP('DP_Instruction Forfaitaires'!$D78,Listes!$A$57:$E$63,3,FALSE))+(VLOOKUP('DP_Instruction Forfaitaires'!$D78,Listes!$A$57:$E$63,4,FALSE)))))))</f>
        <v/>
      </c>
      <c r="N78" s="505" t="str">
        <f>IF($H78="","",IF($C78=Listes!$B$34,IF('DP_Instruction Forfaitaires'!$E78&lt;=Listes!$B$45,('DP_Instruction Forfaitaires'!$E78*(VLOOKUP('DP_Instruction Forfaitaires'!$D78,Listes!$A$46:$E$52,2,FALSE))),IF('DP_Instruction Forfaitaires'!$E78&gt;Listes!$D$45,('DP_Instruction Forfaitaires'!$E78*(VLOOKUP('DP_Instruction Forfaitaires'!$D78,Listes!$A$46:$E$52,5,FALSE))),('DP_Instruction Forfaitaires'!$E78*(VLOOKUP('DP_Instruction Forfaitaires'!$D78,Listes!$A$46:$E$52,3,FALSE))+(VLOOKUP('DP_Instruction Forfaitaires'!$D78,Listes!$A$46:$E$52,4,FALSE)))))))</f>
        <v/>
      </c>
      <c r="O78" s="506" t="str">
        <f>IF($H78="","",IF($C78=Listes!$B$37,Listes!$I$34,IF($C78=Listes!$B$38,(VLOOKUP('DP_Instruction Forfaitaires'!$F78,Listes!$E$34:$F$39,2,FALSE)),IF($C78=Listes!$B$36,IF('DP_Instruction Forfaitaires'!$E78&lt;=Listes!$A$67,'DP_Instruction Forfaitaires'!$E78*Listes!$A$68,IF('DP_Instruction Forfaitaires'!$E78&gt;Listes!$D$67,'DP_Instruction Forfaitaires'!$E78*Listes!$D$68,(('DP_Instruction Forfaitaires'!$E78*Listes!$B$68)+Listes!$C$68)))))))</f>
        <v/>
      </c>
      <c r="P78" s="507" t="str">
        <f>IF('Dépenses forfaitaire'!P78="","",'Dépenses forfaitaire'!P78)</f>
        <v/>
      </c>
      <c r="Q78" s="263"/>
      <c r="R78" s="262" t="str">
        <f t="shared" si="4"/>
        <v/>
      </c>
      <c r="S78" s="262" t="str">
        <f t="shared" si="5"/>
        <v/>
      </c>
      <c r="T78" s="37" t="str">
        <f t="shared" si="6"/>
        <v/>
      </c>
      <c r="U78" s="117"/>
      <c r="V78" s="168"/>
      <c r="W78" s="501" t="str">
        <f>IF(AND(OR(Q78="KO",T78&lt;&gt;""),OR(R78="",S78="",T78="")),Listes!$A$74,IF(AND(T78="",Q78&lt;&gt;""),Listes!$A$75,IF(AND(P78&lt;T78,V78=""),Listes!$A$76,IF(AND(R78&gt;S78),Listes!$A$77,IF(AND(P78&lt;&gt;"",P78&gt;T78,U78=""),Listes!$A$78,IF(AND(X78="",OR(Q78&lt;&gt;"",R78&lt;&gt;"",S78&lt;&gt;"")),Listes!$A$79,""))))))</f>
        <v/>
      </c>
      <c r="X78" s="38"/>
      <c r="Y78" s="10">
        <f t="shared" si="7"/>
        <v>0</v>
      </c>
    </row>
    <row r="79" spans="1:25" ht="20.100000000000001" customHeight="1" x14ac:dyDescent="0.25">
      <c r="A79" s="109">
        <v>73</v>
      </c>
      <c r="B79" s="505" t="str">
        <f>IF('Dépenses forfaitaire'!B79="","",'Dépenses forfaitaire'!B79)</f>
        <v/>
      </c>
      <c r="C79" s="505" t="str">
        <f>IF('Dépenses forfaitaire'!C79="","",'Dépenses forfaitaire'!C79)</f>
        <v/>
      </c>
      <c r="D79" s="505" t="str">
        <f>IF('Dépenses forfaitaire'!D79="","",'Dépenses forfaitaire'!D79)</f>
        <v/>
      </c>
      <c r="E79" s="505" t="str">
        <f>IF('Dépenses forfaitaire'!E79="","",'Dépenses forfaitaire'!E79)</f>
        <v/>
      </c>
      <c r="F79" s="505" t="str">
        <f>IF('Dépenses forfaitaire'!F79="","",'Dépenses forfaitaire'!F79)</f>
        <v/>
      </c>
      <c r="G79" s="503" t="str">
        <f>IF('Dépenses forfaitaire'!G79="","",'Dépenses forfaitaire'!G79)</f>
        <v/>
      </c>
      <c r="H79" s="505" t="str">
        <f>IF('Dépenses forfaitaire'!H79="","",'Dépenses forfaitaire'!H79)</f>
        <v/>
      </c>
      <c r="I79" s="505" t="str">
        <f>IF('Dépenses forfaitaire'!I79="","",'Dépenses forfaitaire'!I79)</f>
        <v/>
      </c>
      <c r="J79" s="504" t="str">
        <f>IF('Dépenses forfaitaire'!K79="","",'Dépenses forfaitaire'!K79)</f>
        <v/>
      </c>
      <c r="K79" s="504" t="str">
        <f>IF('Dépenses forfaitaire'!L79="","",'Dépenses forfaitaire'!L79)</f>
        <v/>
      </c>
      <c r="L79" s="503" t="str">
        <f>IF('Dépenses forfaitaire'!J79="","",'Dépenses forfaitaire'!J79)</f>
        <v/>
      </c>
      <c r="M79" s="505" t="str">
        <f>IF($H79="","",IF($C79=Listes!$B$35,IF('DP_Instruction Forfaitaires'!$E79&lt;=Listes!$B$56,('DP_Instruction Forfaitaires'!$E79*(VLOOKUP('DP_Instruction Forfaitaires'!$D79,Listes!$A$57:$E$63,2,FALSE))),IF('DP_Instruction Forfaitaires'!$E79&gt;Listes!$E$56,('DP_Instruction Forfaitaires'!$E79*(VLOOKUP('DP_Instruction Forfaitaires'!$D79,Listes!$A$57:$E$63,5,FALSE))),('DP_Instruction Forfaitaires'!$E79*(VLOOKUP('DP_Instruction Forfaitaires'!$D79,Listes!$A$57:$E$63,3,FALSE))+(VLOOKUP('DP_Instruction Forfaitaires'!$D79,Listes!$A$57:$E$63,4,FALSE)))))))</f>
        <v/>
      </c>
      <c r="N79" s="505" t="str">
        <f>IF($H79="","",IF($C79=Listes!$B$34,IF('DP_Instruction Forfaitaires'!$E79&lt;=Listes!$B$45,('DP_Instruction Forfaitaires'!$E79*(VLOOKUP('DP_Instruction Forfaitaires'!$D79,Listes!$A$46:$E$52,2,FALSE))),IF('DP_Instruction Forfaitaires'!$E79&gt;Listes!$D$45,('DP_Instruction Forfaitaires'!$E79*(VLOOKUP('DP_Instruction Forfaitaires'!$D79,Listes!$A$46:$E$52,5,FALSE))),('DP_Instruction Forfaitaires'!$E79*(VLOOKUP('DP_Instruction Forfaitaires'!$D79,Listes!$A$46:$E$52,3,FALSE))+(VLOOKUP('DP_Instruction Forfaitaires'!$D79,Listes!$A$46:$E$52,4,FALSE)))))))</f>
        <v/>
      </c>
      <c r="O79" s="506" t="str">
        <f>IF($H79="","",IF($C79=Listes!$B$37,Listes!$I$34,IF($C79=Listes!$B$38,(VLOOKUP('DP_Instruction Forfaitaires'!$F79,Listes!$E$34:$F$39,2,FALSE)),IF($C79=Listes!$B$36,IF('DP_Instruction Forfaitaires'!$E79&lt;=Listes!$A$67,'DP_Instruction Forfaitaires'!$E79*Listes!$A$68,IF('DP_Instruction Forfaitaires'!$E79&gt;Listes!$D$67,'DP_Instruction Forfaitaires'!$E79*Listes!$D$68,(('DP_Instruction Forfaitaires'!$E79*Listes!$B$68)+Listes!$C$68)))))))</f>
        <v/>
      </c>
      <c r="P79" s="507" t="str">
        <f>IF('Dépenses forfaitaire'!P79="","",'Dépenses forfaitaire'!P79)</f>
        <v/>
      </c>
      <c r="Q79" s="263"/>
      <c r="R79" s="262" t="str">
        <f t="shared" si="4"/>
        <v/>
      </c>
      <c r="S79" s="262" t="str">
        <f t="shared" si="5"/>
        <v/>
      </c>
      <c r="T79" s="37" t="str">
        <f t="shared" si="6"/>
        <v/>
      </c>
      <c r="U79" s="117"/>
      <c r="V79" s="168"/>
      <c r="W79" s="501" t="str">
        <f>IF(AND(OR(Q79="KO",T79&lt;&gt;""),OR(R79="",S79="",T79="")),Listes!$A$74,IF(AND(T79="",Q79&lt;&gt;""),Listes!$A$75,IF(AND(P79&lt;T79,V79=""),Listes!$A$76,IF(AND(R79&gt;S79),Listes!$A$77,IF(AND(P79&lt;&gt;"",P79&gt;T79,U79=""),Listes!$A$78,IF(AND(X79="",OR(Q79&lt;&gt;"",R79&lt;&gt;"",S79&lt;&gt;"")),Listes!$A$79,""))))))</f>
        <v/>
      </c>
      <c r="X79" s="38"/>
      <c r="Y79" s="10">
        <f t="shared" si="7"/>
        <v>0</v>
      </c>
    </row>
    <row r="80" spans="1:25" ht="20.100000000000001" customHeight="1" x14ac:dyDescent="0.25">
      <c r="A80" s="109">
        <v>74</v>
      </c>
      <c r="B80" s="505" t="str">
        <f>IF('Dépenses forfaitaire'!B80="","",'Dépenses forfaitaire'!B80)</f>
        <v/>
      </c>
      <c r="C80" s="505" t="str">
        <f>IF('Dépenses forfaitaire'!C80="","",'Dépenses forfaitaire'!C80)</f>
        <v/>
      </c>
      <c r="D80" s="505" t="str">
        <f>IF('Dépenses forfaitaire'!D80="","",'Dépenses forfaitaire'!D80)</f>
        <v/>
      </c>
      <c r="E80" s="505" t="str">
        <f>IF('Dépenses forfaitaire'!E80="","",'Dépenses forfaitaire'!E80)</f>
        <v/>
      </c>
      <c r="F80" s="505" t="str">
        <f>IF('Dépenses forfaitaire'!F80="","",'Dépenses forfaitaire'!F80)</f>
        <v/>
      </c>
      <c r="G80" s="503" t="str">
        <f>IF('Dépenses forfaitaire'!G80="","",'Dépenses forfaitaire'!G80)</f>
        <v/>
      </c>
      <c r="H80" s="505" t="str">
        <f>IF('Dépenses forfaitaire'!H80="","",'Dépenses forfaitaire'!H80)</f>
        <v/>
      </c>
      <c r="I80" s="505" t="str">
        <f>IF('Dépenses forfaitaire'!I80="","",'Dépenses forfaitaire'!I80)</f>
        <v/>
      </c>
      <c r="J80" s="504" t="str">
        <f>IF('Dépenses forfaitaire'!K80="","",'Dépenses forfaitaire'!K80)</f>
        <v/>
      </c>
      <c r="K80" s="504" t="str">
        <f>IF('Dépenses forfaitaire'!L80="","",'Dépenses forfaitaire'!L80)</f>
        <v/>
      </c>
      <c r="L80" s="503" t="str">
        <f>IF('Dépenses forfaitaire'!J80="","",'Dépenses forfaitaire'!J80)</f>
        <v/>
      </c>
      <c r="M80" s="505" t="str">
        <f>IF($H80="","",IF($C80=Listes!$B$35,IF('DP_Instruction Forfaitaires'!$E80&lt;=Listes!$B$56,('DP_Instruction Forfaitaires'!$E80*(VLOOKUP('DP_Instruction Forfaitaires'!$D80,Listes!$A$57:$E$63,2,FALSE))),IF('DP_Instruction Forfaitaires'!$E80&gt;Listes!$E$56,('DP_Instruction Forfaitaires'!$E80*(VLOOKUP('DP_Instruction Forfaitaires'!$D80,Listes!$A$57:$E$63,5,FALSE))),('DP_Instruction Forfaitaires'!$E80*(VLOOKUP('DP_Instruction Forfaitaires'!$D80,Listes!$A$57:$E$63,3,FALSE))+(VLOOKUP('DP_Instruction Forfaitaires'!$D80,Listes!$A$57:$E$63,4,FALSE)))))))</f>
        <v/>
      </c>
      <c r="N80" s="505" t="str">
        <f>IF($H80="","",IF($C80=Listes!$B$34,IF('DP_Instruction Forfaitaires'!$E80&lt;=Listes!$B$45,('DP_Instruction Forfaitaires'!$E80*(VLOOKUP('DP_Instruction Forfaitaires'!$D80,Listes!$A$46:$E$52,2,FALSE))),IF('DP_Instruction Forfaitaires'!$E80&gt;Listes!$D$45,('DP_Instruction Forfaitaires'!$E80*(VLOOKUP('DP_Instruction Forfaitaires'!$D80,Listes!$A$46:$E$52,5,FALSE))),('DP_Instruction Forfaitaires'!$E80*(VLOOKUP('DP_Instruction Forfaitaires'!$D80,Listes!$A$46:$E$52,3,FALSE))+(VLOOKUP('DP_Instruction Forfaitaires'!$D80,Listes!$A$46:$E$52,4,FALSE)))))))</f>
        <v/>
      </c>
      <c r="O80" s="506" t="str">
        <f>IF($H80="","",IF($C80=Listes!$B$37,Listes!$I$34,IF($C80=Listes!$B$38,(VLOOKUP('DP_Instruction Forfaitaires'!$F80,Listes!$E$34:$F$39,2,FALSE)),IF($C80=Listes!$B$36,IF('DP_Instruction Forfaitaires'!$E80&lt;=Listes!$A$67,'DP_Instruction Forfaitaires'!$E80*Listes!$A$68,IF('DP_Instruction Forfaitaires'!$E80&gt;Listes!$D$67,'DP_Instruction Forfaitaires'!$E80*Listes!$D$68,(('DP_Instruction Forfaitaires'!$E80*Listes!$B$68)+Listes!$C$68)))))))</f>
        <v/>
      </c>
      <c r="P80" s="507" t="str">
        <f>IF('Dépenses forfaitaire'!P80="","",'Dépenses forfaitaire'!P80)</f>
        <v/>
      </c>
      <c r="Q80" s="263"/>
      <c r="R80" s="262" t="str">
        <f t="shared" si="4"/>
        <v/>
      </c>
      <c r="S80" s="262" t="str">
        <f t="shared" si="5"/>
        <v/>
      </c>
      <c r="T80" s="37" t="str">
        <f t="shared" si="6"/>
        <v/>
      </c>
      <c r="U80" s="117"/>
      <c r="V80" s="168"/>
      <c r="W80" s="501" t="str">
        <f>IF(AND(OR(Q80="KO",T80&lt;&gt;""),OR(R80="",S80="",T80="")),Listes!$A$74,IF(AND(T80="",Q80&lt;&gt;""),Listes!$A$75,IF(AND(P80&lt;T80,V80=""),Listes!$A$76,IF(AND(R80&gt;S80),Listes!$A$77,IF(AND(P80&lt;&gt;"",P80&gt;T80,U80=""),Listes!$A$78,IF(AND(X80="",OR(Q80&lt;&gt;"",R80&lt;&gt;"",S80&lt;&gt;"")),Listes!$A$79,""))))))</f>
        <v/>
      </c>
      <c r="X80" s="38"/>
      <c r="Y80" s="10">
        <f t="shared" si="7"/>
        <v>0</v>
      </c>
    </row>
    <row r="81" spans="1:25" ht="20.100000000000001" customHeight="1" x14ac:dyDescent="0.25">
      <c r="A81" s="109">
        <v>75</v>
      </c>
      <c r="B81" s="505" t="str">
        <f>IF('Dépenses forfaitaire'!B81="","",'Dépenses forfaitaire'!B81)</f>
        <v/>
      </c>
      <c r="C81" s="505" t="str">
        <f>IF('Dépenses forfaitaire'!C81="","",'Dépenses forfaitaire'!C81)</f>
        <v/>
      </c>
      <c r="D81" s="505" t="str">
        <f>IF('Dépenses forfaitaire'!D81="","",'Dépenses forfaitaire'!D81)</f>
        <v/>
      </c>
      <c r="E81" s="505" t="str">
        <f>IF('Dépenses forfaitaire'!E81="","",'Dépenses forfaitaire'!E81)</f>
        <v/>
      </c>
      <c r="F81" s="505" t="str">
        <f>IF('Dépenses forfaitaire'!F81="","",'Dépenses forfaitaire'!F81)</f>
        <v/>
      </c>
      <c r="G81" s="503" t="str">
        <f>IF('Dépenses forfaitaire'!G81="","",'Dépenses forfaitaire'!G81)</f>
        <v/>
      </c>
      <c r="H81" s="505" t="str">
        <f>IF('Dépenses forfaitaire'!H81="","",'Dépenses forfaitaire'!H81)</f>
        <v/>
      </c>
      <c r="I81" s="505" t="str">
        <f>IF('Dépenses forfaitaire'!I81="","",'Dépenses forfaitaire'!I81)</f>
        <v/>
      </c>
      <c r="J81" s="504" t="str">
        <f>IF('Dépenses forfaitaire'!K81="","",'Dépenses forfaitaire'!K81)</f>
        <v/>
      </c>
      <c r="K81" s="504" t="str">
        <f>IF('Dépenses forfaitaire'!L81="","",'Dépenses forfaitaire'!L81)</f>
        <v/>
      </c>
      <c r="L81" s="503" t="str">
        <f>IF('Dépenses forfaitaire'!J81="","",'Dépenses forfaitaire'!J81)</f>
        <v/>
      </c>
      <c r="M81" s="505" t="str">
        <f>IF($H81="","",IF($C81=Listes!$B$35,IF('DP_Instruction Forfaitaires'!$E81&lt;=Listes!$B$56,('DP_Instruction Forfaitaires'!$E81*(VLOOKUP('DP_Instruction Forfaitaires'!$D81,Listes!$A$57:$E$63,2,FALSE))),IF('DP_Instruction Forfaitaires'!$E81&gt;Listes!$E$56,('DP_Instruction Forfaitaires'!$E81*(VLOOKUP('DP_Instruction Forfaitaires'!$D81,Listes!$A$57:$E$63,5,FALSE))),('DP_Instruction Forfaitaires'!$E81*(VLOOKUP('DP_Instruction Forfaitaires'!$D81,Listes!$A$57:$E$63,3,FALSE))+(VLOOKUP('DP_Instruction Forfaitaires'!$D81,Listes!$A$57:$E$63,4,FALSE)))))))</f>
        <v/>
      </c>
      <c r="N81" s="505" t="str">
        <f>IF($H81="","",IF($C81=Listes!$B$34,IF('DP_Instruction Forfaitaires'!$E81&lt;=Listes!$B$45,('DP_Instruction Forfaitaires'!$E81*(VLOOKUP('DP_Instruction Forfaitaires'!$D81,Listes!$A$46:$E$52,2,FALSE))),IF('DP_Instruction Forfaitaires'!$E81&gt;Listes!$D$45,('DP_Instruction Forfaitaires'!$E81*(VLOOKUP('DP_Instruction Forfaitaires'!$D81,Listes!$A$46:$E$52,5,FALSE))),('DP_Instruction Forfaitaires'!$E81*(VLOOKUP('DP_Instruction Forfaitaires'!$D81,Listes!$A$46:$E$52,3,FALSE))+(VLOOKUP('DP_Instruction Forfaitaires'!$D81,Listes!$A$46:$E$52,4,FALSE)))))))</f>
        <v/>
      </c>
      <c r="O81" s="506" t="str">
        <f>IF($H81="","",IF($C81=Listes!$B$37,Listes!$I$34,IF($C81=Listes!$B$38,(VLOOKUP('DP_Instruction Forfaitaires'!$F81,Listes!$E$34:$F$39,2,FALSE)),IF($C81=Listes!$B$36,IF('DP_Instruction Forfaitaires'!$E81&lt;=Listes!$A$67,'DP_Instruction Forfaitaires'!$E81*Listes!$A$68,IF('DP_Instruction Forfaitaires'!$E81&gt;Listes!$D$67,'DP_Instruction Forfaitaires'!$E81*Listes!$D$68,(('DP_Instruction Forfaitaires'!$E81*Listes!$B$68)+Listes!$C$68)))))))</f>
        <v/>
      </c>
      <c r="P81" s="507" t="str">
        <f>IF('Dépenses forfaitaire'!P81="","",'Dépenses forfaitaire'!P81)</f>
        <v/>
      </c>
      <c r="Q81" s="263"/>
      <c r="R81" s="262" t="str">
        <f t="shared" si="4"/>
        <v/>
      </c>
      <c r="S81" s="262" t="str">
        <f t="shared" si="5"/>
        <v/>
      </c>
      <c r="T81" s="37" t="str">
        <f t="shared" si="6"/>
        <v/>
      </c>
      <c r="U81" s="117"/>
      <c r="V81" s="168"/>
      <c r="W81" s="501" t="str">
        <f>IF(AND(OR(Q81="KO",T81&lt;&gt;""),OR(R81="",S81="",T81="")),Listes!$A$74,IF(AND(T81="",Q81&lt;&gt;""),Listes!$A$75,IF(AND(P81&lt;T81,V81=""),Listes!$A$76,IF(AND(R81&gt;S81),Listes!$A$77,IF(AND(P81&lt;&gt;"",P81&gt;T81,U81=""),Listes!$A$78,IF(AND(X81="",OR(Q81&lt;&gt;"",R81&lt;&gt;"",S81&lt;&gt;"")),Listes!$A$79,""))))))</f>
        <v/>
      </c>
      <c r="X81" s="38"/>
      <c r="Y81" s="10">
        <f t="shared" si="7"/>
        <v>0</v>
      </c>
    </row>
    <row r="82" spans="1:25" ht="20.100000000000001" customHeight="1" x14ac:dyDescent="0.25">
      <c r="A82" s="109">
        <v>76</v>
      </c>
      <c r="B82" s="505" t="str">
        <f>IF('Dépenses forfaitaire'!B82="","",'Dépenses forfaitaire'!B82)</f>
        <v/>
      </c>
      <c r="C82" s="505" t="str">
        <f>IF('Dépenses forfaitaire'!C82="","",'Dépenses forfaitaire'!C82)</f>
        <v/>
      </c>
      <c r="D82" s="505" t="str">
        <f>IF('Dépenses forfaitaire'!D82="","",'Dépenses forfaitaire'!D82)</f>
        <v/>
      </c>
      <c r="E82" s="505" t="str">
        <f>IF('Dépenses forfaitaire'!E82="","",'Dépenses forfaitaire'!E82)</f>
        <v/>
      </c>
      <c r="F82" s="505" t="str">
        <f>IF('Dépenses forfaitaire'!F82="","",'Dépenses forfaitaire'!F82)</f>
        <v/>
      </c>
      <c r="G82" s="503" t="str">
        <f>IF('Dépenses forfaitaire'!G82="","",'Dépenses forfaitaire'!G82)</f>
        <v/>
      </c>
      <c r="H82" s="505" t="str">
        <f>IF('Dépenses forfaitaire'!H82="","",'Dépenses forfaitaire'!H82)</f>
        <v/>
      </c>
      <c r="I82" s="505" t="str">
        <f>IF('Dépenses forfaitaire'!I82="","",'Dépenses forfaitaire'!I82)</f>
        <v/>
      </c>
      <c r="J82" s="504" t="str">
        <f>IF('Dépenses forfaitaire'!K82="","",'Dépenses forfaitaire'!K82)</f>
        <v/>
      </c>
      <c r="K82" s="504" t="str">
        <f>IF('Dépenses forfaitaire'!L82="","",'Dépenses forfaitaire'!L82)</f>
        <v/>
      </c>
      <c r="L82" s="503" t="str">
        <f>IF('Dépenses forfaitaire'!J82="","",'Dépenses forfaitaire'!J82)</f>
        <v/>
      </c>
      <c r="M82" s="505" t="str">
        <f>IF($H82="","",IF($C82=Listes!$B$35,IF('DP_Instruction Forfaitaires'!$E82&lt;=Listes!$B$56,('DP_Instruction Forfaitaires'!$E82*(VLOOKUP('DP_Instruction Forfaitaires'!$D82,Listes!$A$57:$E$63,2,FALSE))),IF('DP_Instruction Forfaitaires'!$E82&gt;Listes!$E$56,('DP_Instruction Forfaitaires'!$E82*(VLOOKUP('DP_Instruction Forfaitaires'!$D82,Listes!$A$57:$E$63,5,FALSE))),('DP_Instruction Forfaitaires'!$E82*(VLOOKUP('DP_Instruction Forfaitaires'!$D82,Listes!$A$57:$E$63,3,FALSE))+(VLOOKUP('DP_Instruction Forfaitaires'!$D82,Listes!$A$57:$E$63,4,FALSE)))))))</f>
        <v/>
      </c>
      <c r="N82" s="505" t="str">
        <f>IF($H82="","",IF($C82=Listes!$B$34,IF('DP_Instruction Forfaitaires'!$E82&lt;=Listes!$B$45,('DP_Instruction Forfaitaires'!$E82*(VLOOKUP('DP_Instruction Forfaitaires'!$D82,Listes!$A$46:$E$52,2,FALSE))),IF('DP_Instruction Forfaitaires'!$E82&gt;Listes!$D$45,('DP_Instruction Forfaitaires'!$E82*(VLOOKUP('DP_Instruction Forfaitaires'!$D82,Listes!$A$46:$E$52,5,FALSE))),('DP_Instruction Forfaitaires'!$E82*(VLOOKUP('DP_Instruction Forfaitaires'!$D82,Listes!$A$46:$E$52,3,FALSE))+(VLOOKUP('DP_Instruction Forfaitaires'!$D82,Listes!$A$46:$E$52,4,FALSE)))))))</f>
        <v/>
      </c>
      <c r="O82" s="506" t="str">
        <f>IF($H82="","",IF($C82=Listes!$B$37,Listes!$I$34,IF($C82=Listes!$B$38,(VLOOKUP('DP_Instruction Forfaitaires'!$F82,Listes!$E$34:$F$39,2,FALSE)),IF($C82=Listes!$B$36,IF('DP_Instruction Forfaitaires'!$E82&lt;=Listes!$A$67,'DP_Instruction Forfaitaires'!$E82*Listes!$A$68,IF('DP_Instruction Forfaitaires'!$E82&gt;Listes!$D$67,'DP_Instruction Forfaitaires'!$E82*Listes!$D$68,(('DP_Instruction Forfaitaires'!$E82*Listes!$B$68)+Listes!$C$68)))))))</f>
        <v/>
      </c>
      <c r="P82" s="507" t="str">
        <f>IF('Dépenses forfaitaire'!P82="","",'Dépenses forfaitaire'!P82)</f>
        <v/>
      </c>
      <c r="Q82" s="263"/>
      <c r="R82" s="262" t="str">
        <f t="shared" si="4"/>
        <v/>
      </c>
      <c r="S82" s="262" t="str">
        <f t="shared" si="5"/>
        <v/>
      </c>
      <c r="T82" s="37" t="str">
        <f t="shared" si="6"/>
        <v/>
      </c>
      <c r="U82" s="117"/>
      <c r="V82" s="168"/>
      <c r="W82" s="501" t="str">
        <f>IF(AND(OR(Q82="KO",T82&lt;&gt;""),OR(R82="",S82="",T82="")),Listes!$A$74,IF(AND(T82="",Q82&lt;&gt;""),Listes!$A$75,IF(AND(P82&lt;T82,V82=""),Listes!$A$76,IF(AND(R82&gt;S82),Listes!$A$77,IF(AND(P82&lt;&gt;"",P82&gt;T82,U82=""),Listes!$A$78,IF(AND(X82="",OR(Q82&lt;&gt;"",R82&lt;&gt;"",S82&lt;&gt;"")),Listes!$A$79,""))))))</f>
        <v/>
      </c>
      <c r="X82" s="38"/>
      <c r="Y82" s="10">
        <f t="shared" si="7"/>
        <v>0</v>
      </c>
    </row>
    <row r="83" spans="1:25" ht="20.100000000000001" customHeight="1" x14ac:dyDescent="0.25">
      <c r="A83" s="109">
        <v>77</v>
      </c>
      <c r="B83" s="505" t="str">
        <f>IF('Dépenses forfaitaire'!B83="","",'Dépenses forfaitaire'!B83)</f>
        <v/>
      </c>
      <c r="C83" s="505" t="str">
        <f>IF('Dépenses forfaitaire'!C83="","",'Dépenses forfaitaire'!C83)</f>
        <v/>
      </c>
      <c r="D83" s="505" t="str">
        <f>IF('Dépenses forfaitaire'!D83="","",'Dépenses forfaitaire'!D83)</f>
        <v/>
      </c>
      <c r="E83" s="505" t="str">
        <f>IF('Dépenses forfaitaire'!E83="","",'Dépenses forfaitaire'!E83)</f>
        <v/>
      </c>
      <c r="F83" s="505" t="str">
        <f>IF('Dépenses forfaitaire'!F83="","",'Dépenses forfaitaire'!F83)</f>
        <v/>
      </c>
      <c r="G83" s="503" t="str">
        <f>IF('Dépenses forfaitaire'!G83="","",'Dépenses forfaitaire'!G83)</f>
        <v/>
      </c>
      <c r="H83" s="505" t="str">
        <f>IF('Dépenses forfaitaire'!H83="","",'Dépenses forfaitaire'!H83)</f>
        <v/>
      </c>
      <c r="I83" s="505" t="str">
        <f>IF('Dépenses forfaitaire'!I83="","",'Dépenses forfaitaire'!I83)</f>
        <v/>
      </c>
      <c r="J83" s="504" t="str">
        <f>IF('Dépenses forfaitaire'!K83="","",'Dépenses forfaitaire'!K83)</f>
        <v/>
      </c>
      <c r="K83" s="504" t="str">
        <f>IF('Dépenses forfaitaire'!L83="","",'Dépenses forfaitaire'!L83)</f>
        <v/>
      </c>
      <c r="L83" s="503" t="str">
        <f>IF('Dépenses forfaitaire'!J83="","",'Dépenses forfaitaire'!J83)</f>
        <v/>
      </c>
      <c r="M83" s="505" t="str">
        <f>IF($H83="","",IF($C83=Listes!$B$35,IF('DP_Instruction Forfaitaires'!$E83&lt;=Listes!$B$56,('DP_Instruction Forfaitaires'!$E83*(VLOOKUP('DP_Instruction Forfaitaires'!$D83,Listes!$A$57:$E$63,2,FALSE))),IF('DP_Instruction Forfaitaires'!$E83&gt;Listes!$E$56,('DP_Instruction Forfaitaires'!$E83*(VLOOKUP('DP_Instruction Forfaitaires'!$D83,Listes!$A$57:$E$63,5,FALSE))),('DP_Instruction Forfaitaires'!$E83*(VLOOKUP('DP_Instruction Forfaitaires'!$D83,Listes!$A$57:$E$63,3,FALSE))+(VLOOKUP('DP_Instruction Forfaitaires'!$D83,Listes!$A$57:$E$63,4,FALSE)))))))</f>
        <v/>
      </c>
      <c r="N83" s="505" t="str">
        <f>IF($H83="","",IF($C83=Listes!$B$34,IF('DP_Instruction Forfaitaires'!$E83&lt;=Listes!$B$45,('DP_Instruction Forfaitaires'!$E83*(VLOOKUP('DP_Instruction Forfaitaires'!$D83,Listes!$A$46:$E$52,2,FALSE))),IF('DP_Instruction Forfaitaires'!$E83&gt;Listes!$D$45,('DP_Instruction Forfaitaires'!$E83*(VLOOKUP('DP_Instruction Forfaitaires'!$D83,Listes!$A$46:$E$52,5,FALSE))),('DP_Instruction Forfaitaires'!$E83*(VLOOKUP('DP_Instruction Forfaitaires'!$D83,Listes!$A$46:$E$52,3,FALSE))+(VLOOKUP('DP_Instruction Forfaitaires'!$D83,Listes!$A$46:$E$52,4,FALSE)))))))</f>
        <v/>
      </c>
      <c r="O83" s="506" t="str">
        <f>IF($H83="","",IF($C83=Listes!$B$37,Listes!$I$34,IF($C83=Listes!$B$38,(VLOOKUP('DP_Instruction Forfaitaires'!$F83,Listes!$E$34:$F$39,2,FALSE)),IF($C83=Listes!$B$36,IF('DP_Instruction Forfaitaires'!$E83&lt;=Listes!$A$67,'DP_Instruction Forfaitaires'!$E83*Listes!$A$68,IF('DP_Instruction Forfaitaires'!$E83&gt;Listes!$D$67,'DP_Instruction Forfaitaires'!$E83*Listes!$D$68,(('DP_Instruction Forfaitaires'!$E83*Listes!$B$68)+Listes!$C$68)))))))</f>
        <v/>
      </c>
      <c r="P83" s="507" t="str">
        <f>IF('Dépenses forfaitaire'!P83="","",'Dépenses forfaitaire'!P83)</f>
        <v/>
      </c>
      <c r="Q83" s="263"/>
      <c r="R83" s="262" t="str">
        <f t="shared" si="4"/>
        <v/>
      </c>
      <c r="S83" s="262" t="str">
        <f t="shared" si="5"/>
        <v/>
      </c>
      <c r="T83" s="37" t="str">
        <f t="shared" si="6"/>
        <v/>
      </c>
      <c r="U83" s="117"/>
      <c r="V83" s="168"/>
      <c r="W83" s="501" t="str">
        <f>IF(AND(OR(Q83="KO",T83&lt;&gt;""),OR(R83="",S83="",T83="")),Listes!$A$74,IF(AND(T83="",Q83&lt;&gt;""),Listes!$A$75,IF(AND(P83&lt;T83,V83=""),Listes!$A$76,IF(AND(R83&gt;S83),Listes!$A$77,IF(AND(P83&lt;&gt;"",P83&gt;T83,U83=""),Listes!$A$78,IF(AND(X83="",OR(Q83&lt;&gt;"",R83&lt;&gt;"",S83&lt;&gt;"")),Listes!$A$79,""))))))</f>
        <v/>
      </c>
      <c r="X83" s="38"/>
      <c r="Y83" s="10">
        <f t="shared" si="7"/>
        <v>0</v>
      </c>
    </row>
    <row r="84" spans="1:25" ht="20.100000000000001" customHeight="1" x14ac:dyDescent="0.25">
      <c r="A84" s="109">
        <v>78</v>
      </c>
      <c r="B84" s="505" t="str">
        <f>IF('Dépenses forfaitaire'!B84="","",'Dépenses forfaitaire'!B84)</f>
        <v/>
      </c>
      <c r="C84" s="505" t="str">
        <f>IF('Dépenses forfaitaire'!C84="","",'Dépenses forfaitaire'!C84)</f>
        <v/>
      </c>
      <c r="D84" s="505" t="str">
        <f>IF('Dépenses forfaitaire'!D84="","",'Dépenses forfaitaire'!D84)</f>
        <v/>
      </c>
      <c r="E84" s="505" t="str">
        <f>IF('Dépenses forfaitaire'!E84="","",'Dépenses forfaitaire'!E84)</f>
        <v/>
      </c>
      <c r="F84" s="505" t="str">
        <f>IF('Dépenses forfaitaire'!F84="","",'Dépenses forfaitaire'!F84)</f>
        <v/>
      </c>
      <c r="G84" s="503" t="str">
        <f>IF('Dépenses forfaitaire'!G84="","",'Dépenses forfaitaire'!G84)</f>
        <v/>
      </c>
      <c r="H84" s="505" t="str">
        <f>IF('Dépenses forfaitaire'!H84="","",'Dépenses forfaitaire'!H84)</f>
        <v/>
      </c>
      <c r="I84" s="505" t="str">
        <f>IF('Dépenses forfaitaire'!I84="","",'Dépenses forfaitaire'!I84)</f>
        <v/>
      </c>
      <c r="J84" s="504" t="str">
        <f>IF('Dépenses forfaitaire'!K84="","",'Dépenses forfaitaire'!K84)</f>
        <v/>
      </c>
      <c r="K84" s="504" t="str">
        <f>IF('Dépenses forfaitaire'!L84="","",'Dépenses forfaitaire'!L84)</f>
        <v/>
      </c>
      <c r="L84" s="503" t="str">
        <f>IF('Dépenses forfaitaire'!J84="","",'Dépenses forfaitaire'!J84)</f>
        <v/>
      </c>
      <c r="M84" s="505" t="str">
        <f>IF($H84="","",IF($C84=Listes!$B$35,IF('DP_Instruction Forfaitaires'!$E84&lt;=Listes!$B$56,('DP_Instruction Forfaitaires'!$E84*(VLOOKUP('DP_Instruction Forfaitaires'!$D84,Listes!$A$57:$E$63,2,FALSE))),IF('DP_Instruction Forfaitaires'!$E84&gt;Listes!$E$56,('DP_Instruction Forfaitaires'!$E84*(VLOOKUP('DP_Instruction Forfaitaires'!$D84,Listes!$A$57:$E$63,5,FALSE))),('DP_Instruction Forfaitaires'!$E84*(VLOOKUP('DP_Instruction Forfaitaires'!$D84,Listes!$A$57:$E$63,3,FALSE))+(VLOOKUP('DP_Instruction Forfaitaires'!$D84,Listes!$A$57:$E$63,4,FALSE)))))))</f>
        <v/>
      </c>
      <c r="N84" s="505" t="str">
        <f>IF($H84="","",IF($C84=Listes!$B$34,IF('DP_Instruction Forfaitaires'!$E84&lt;=Listes!$B$45,('DP_Instruction Forfaitaires'!$E84*(VLOOKUP('DP_Instruction Forfaitaires'!$D84,Listes!$A$46:$E$52,2,FALSE))),IF('DP_Instruction Forfaitaires'!$E84&gt;Listes!$D$45,('DP_Instruction Forfaitaires'!$E84*(VLOOKUP('DP_Instruction Forfaitaires'!$D84,Listes!$A$46:$E$52,5,FALSE))),('DP_Instruction Forfaitaires'!$E84*(VLOOKUP('DP_Instruction Forfaitaires'!$D84,Listes!$A$46:$E$52,3,FALSE))+(VLOOKUP('DP_Instruction Forfaitaires'!$D84,Listes!$A$46:$E$52,4,FALSE)))))))</f>
        <v/>
      </c>
      <c r="O84" s="506" t="str">
        <f>IF($H84="","",IF($C84=Listes!$B$37,Listes!$I$34,IF($C84=Listes!$B$38,(VLOOKUP('DP_Instruction Forfaitaires'!$F84,Listes!$E$34:$F$39,2,FALSE)),IF($C84=Listes!$B$36,IF('DP_Instruction Forfaitaires'!$E84&lt;=Listes!$A$67,'DP_Instruction Forfaitaires'!$E84*Listes!$A$68,IF('DP_Instruction Forfaitaires'!$E84&gt;Listes!$D$67,'DP_Instruction Forfaitaires'!$E84*Listes!$D$68,(('DP_Instruction Forfaitaires'!$E84*Listes!$B$68)+Listes!$C$68)))))))</f>
        <v/>
      </c>
      <c r="P84" s="507" t="str">
        <f>IF('Dépenses forfaitaire'!P84="","",'Dépenses forfaitaire'!P84)</f>
        <v/>
      </c>
      <c r="Q84" s="263"/>
      <c r="R84" s="262" t="str">
        <f t="shared" si="4"/>
        <v/>
      </c>
      <c r="S84" s="262" t="str">
        <f t="shared" si="5"/>
        <v/>
      </c>
      <c r="T84" s="37" t="str">
        <f t="shared" si="6"/>
        <v/>
      </c>
      <c r="U84" s="117"/>
      <c r="V84" s="168"/>
      <c r="W84" s="501" t="str">
        <f>IF(AND(OR(Q84="KO",T84&lt;&gt;""),OR(R84="",S84="",T84="")),Listes!$A$74,IF(AND(T84="",Q84&lt;&gt;""),Listes!$A$75,IF(AND(P84&lt;T84,V84=""),Listes!$A$76,IF(AND(R84&gt;S84),Listes!$A$77,IF(AND(P84&lt;&gt;"",P84&gt;T84,U84=""),Listes!$A$78,IF(AND(X84="",OR(Q84&lt;&gt;"",R84&lt;&gt;"",S84&lt;&gt;"")),Listes!$A$79,""))))))</f>
        <v/>
      </c>
      <c r="X84" s="38"/>
      <c r="Y84" s="10">
        <f t="shared" si="7"/>
        <v>0</v>
      </c>
    </row>
    <row r="85" spans="1:25" ht="20.100000000000001" customHeight="1" x14ac:dyDescent="0.25">
      <c r="A85" s="109">
        <v>79</v>
      </c>
      <c r="B85" s="505" t="str">
        <f>IF('Dépenses forfaitaire'!B85="","",'Dépenses forfaitaire'!B85)</f>
        <v/>
      </c>
      <c r="C85" s="505" t="str">
        <f>IF('Dépenses forfaitaire'!C85="","",'Dépenses forfaitaire'!C85)</f>
        <v/>
      </c>
      <c r="D85" s="505" t="str">
        <f>IF('Dépenses forfaitaire'!D85="","",'Dépenses forfaitaire'!D85)</f>
        <v/>
      </c>
      <c r="E85" s="505" t="str">
        <f>IF('Dépenses forfaitaire'!E85="","",'Dépenses forfaitaire'!E85)</f>
        <v/>
      </c>
      <c r="F85" s="505" t="str">
        <f>IF('Dépenses forfaitaire'!F85="","",'Dépenses forfaitaire'!F85)</f>
        <v/>
      </c>
      <c r="G85" s="503" t="str">
        <f>IF('Dépenses forfaitaire'!G85="","",'Dépenses forfaitaire'!G85)</f>
        <v/>
      </c>
      <c r="H85" s="505" t="str">
        <f>IF('Dépenses forfaitaire'!H85="","",'Dépenses forfaitaire'!H85)</f>
        <v/>
      </c>
      <c r="I85" s="505" t="str">
        <f>IF('Dépenses forfaitaire'!I85="","",'Dépenses forfaitaire'!I85)</f>
        <v/>
      </c>
      <c r="J85" s="504" t="str">
        <f>IF('Dépenses forfaitaire'!K85="","",'Dépenses forfaitaire'!K85)</f>
        <v/>
      </c>
      <c r="K85" s="504" t="str">
        <f>IF('Dépenses forfaitaire'!L85="","",'Dépenses forfaitaire'!L85)</f>
        <v/>
      </c>
      <c r="L85" s="503" t="str">
        <f>IF('Dépenses forfaitaire'!J85="","",'Dépenses forfaitaire'!J85)</f>
        <v/>
      </c>
      <c r="M85" s="505" t="str">
        <f>IF($H85="","",IF($C85=Listes!$B$35,IF('DP_Instruction Forfaitaires'!$E85&lt;=Listes!$B$56,('DP_Instruction Forfaitaires'!$E85*(VLOOKUP('DP_Instruction Forfaitaires'!$D85,Listes!$A$57:$E$63,2,FALSE))),IF('DP_Instruction Forfaitaires'!$E85&gt;Listes!$E$56,('DP_Instruction Forfaitaires'!$E85*(VLOOKUP('DP_Instruction Forfaitaires'!$D85,Listes!$A$57:$E$63,5,FALSE))),('DP_Instruction Forfaitaires'!$E85*(VLOOKUP('DP_Instruction Forfaitaires'!$D85,Listes!$A$57:$E$63,3,FALSE))+(VLOOKUP('DP_Instruction Forfaitaires'!$D85,Listes!$A$57:$E$63,4,FALSE)))))))</f>
        <v/>
      </c>
      <c r="N85" s="505" t="str">
        <f>IF($H85="","",IF($C85=Listes!$B$34,IF('DP_Instruction Forfaitaires'!$E85&lt;=Listes!$B$45,('DP_Instruction Forfaitaires'!$E85*(VLOOKUP('DP_Instruction Forfaitaires'!$D85,Listes!$A$46:$E$52,2,FALSE))),IF('DP_Instruction Forfaitaires'!$E85&gt;Listes!$D$45,('DP_Instruction Forfaitaires'!$E85*(VLOOKUP('DP_Instruction Forfaitaires'!$D85,Listes!$A$46:$E$52,5,FALSE))),('DP_Instruction Forfaitaires'!$E85*(VLOOKUP('DP_Instruction Forfaitaires'!$D85,Listes!$A$46:$E$52,3,FALSE))+(VLOOKUP('DP_Instruction Forfaitaires'!$D85,Listes!$A$46:$E$52,4,FALSE)))))))</f>
        <v/>
      </c>
      <c r="O85" s="506" t="str">
        <f>IF($H85="","",IF($C85=Listes!$B$37,Listes!$I$34,IF($C85=Listes!$B$38,(VLOOKUP('DP_Instruction Forfaitaires'!$F85,Listes!$E$34:$F$39,2,FALSE)),IF($C85=Listes!$B$36,IF('DP_Instruction Forfaitaires'!$E85&lt;=Listes!$A$67,'DP_Instruction Forfaitaires'!$E85*Listes!$A$68,IF('DP_Instruction Forfaitaires'!$E85&gt;Listes!$D$67,'DP_Instruction Forfaitaires'!$E85*Listes!$D$68,(('DP_Instruction Forfaitaires'!$E85*Listes!$B$68)+Listes!$C$68)))))))</f>
        <v/>
      </c>
      <c r="P85" s="507" t="str">
        <f>IF('Dépenses forfaitaire'!P85="","",'Dépenses forfaitaire'!P85)</f>
        <v/>
      </c>
      <c r="Q85" s="263"/>
      <c r="R85" s="262" t="str">
        <f t="shared" si="4"/>
        <v/>
      </c>
      <c r="S85" s="262" t="str">
        <f t="shared" si="5"/>
        <v/>
      </c>
      <c r="T85" s="37" t="str">
        <f t="shared" si="6"/>
        <v/>
      </c>
      <c r="U85" s="117"/>
      <c r="V85" s="168"/>
      <c r="W85" s="501" t="str">
        <f>IF(AND(OR(Q85="KO",T85&lt;&gt;""),OR(R85="",S85="",T85="")),Listes!$A$74,IF(AND(T85="",Q85&lt;&gt;""),Listes!$A$75,IF(AND(P85&lt;T85,V85=""),Listes!$A$76,IF(AND(R85&gt;S85),Listes!$A$77,IF(AND(P85&lt;&gt;"",P85&gt;T85,U85=""),Listes!$A$78,IF(AND(X85="",OR(Q85&lt;&gt;"",R85&lt;&gt;"",S85&lt;&gt;"")),Listes!$A$79,""))))))</f>
        <v/>
      </c>
      <c r="X85" s="38"/>
      <c r="Y85" s="10">
        <f t="shared" si="7"/>
        <v>0</v>
      </c>
    </row>
    <row r="86" spans="1:25" ht="20.100000000000001" customHeight="1" x14ac:dyDescent="0.25">
      <c r="A86" s="109">
        <v>80</v>
      </c>
      <c r="B86" s="505" t="str">
        <f>IF('Dépenses forfaitaire'!B86="","",'Dépenses forfaitaire'!B86)</f>
        <v/>
      </c>
      <c r="C86" s="505" t="str">
        <f>IF('Dépenses forfaitaire'!C86="","",'Dépenses forfaitaire'!C86)</f>
        <v/>
      </c>
      <c r="D86" s="505" t="str">
        <f>IF('Dépenses forfaitaire'!D86="","",'Dépenses forfaitaire'!D86)</f>
        <v/>
      </c>
      <c r="E86" s="505" t="str">
        <f>IF('Dépenses forfaitaire'!E86="","",'Dépenses forfaitaire'!E86)</f>
        <v/>
      </c>
      <c r="F86" s="505" t="str">
        <f>IF('Dépenses forfaitaire'!F86="","",'Dépenses forfaitaire'!F86)</f>
        <v/>
      </c>
      <c r="G86" s="503" t="str">
        <f>IF('Dépenses forfaitaire'!G86="","",'Dépenses forfaitaire'!G86)</f>
        <v/>
      </c>
      <c r="H86" s="505" t="str">
        <f>IF('Dépenses forfaitaire'!H86="","",'Dépenses forfaitaire'!H86)</f>
        <v/>
      </c>
      <c r="I86" s="505" t="str">
        <f>IF('Dépenses forfaitaire'!I86="","",'Dépenses forfaitaire'!I86)</f>
        <v/>
      </c>
      <c r="J86" s="504" t="str">
        <f>IF('Dépenses forfaitaire'!K86="","",'Dépenses forfaitaire'!K86)</f>
        <v/>
      </c>
      <c r="K86" s="504" t="str">
        <f>IF('Dépenses forfaitaire'!L86="","",'Dépenses forfaitaire'!L86)</f>
        <v/>
      </c>
      <c r="L86" s="503" t="str">
        <f>IF('Dépenses forfaitaire'!J86="","",'Dépenses forfaitaire'!J86)</f>
        <v/>
      </c>
      <c r="M86" s="505" t="str">
        <f>IF($H86="","",IF($C86=Listes!$B$35,IF('DP_Instruction Forfaitaires'!$E86&lt;=Listes!$B$56,('DP_Instruction Forfaitaires'!$E86*(VLOOKUP('DP_Instruction Forfaitaires'!$D86,Listes!$A$57:$E$63,2,FALSE))),IF('DP_Instruction Forfaitaires'!$E86&gt;Listes!$E$56,('DP_Instruction Forfaitaires'!$E86*(VLOOKUP('DP_Instruction Forfaitaires'!$D86,Listes!$A$57:$E$63,5,FALSE))),('DP_Instruction Forfaitaires'!$E86*(VLOOKUP('DP_Instruction Forfaitaires'!$D86,Listes!$A$57:$E$63,3,FALSE))+(VLOOKUP('DP_Instruction Forfaitaires'!$D86,Listes!$A$57:$E$63,4,FALSE)))))))</f>
        <v/>
      </c>
      <c r="N86" s="505" t="str">
        <f>IF($H86="","",IF($C86=Listes!$B$34,IF('DP_Instruction Forfaitaires'!$E86&lt;=Listes!$B$45,('DP_Instruction Forfaitaires'!$E86*(VLOOKUP('DP_Instruction Forfaitaires'!$D86,Listes!$A$46:$E$52,2,FALSE))),IF('DP_Instruction Forfaitaires'!$E86&gt;Listes!$D$45,('DP_Instruction Forfaitaires'!$E86*(VLOOKUP('DP_Instruction Forfaitaires'!$D86,Listes!$A$46:$E$52,5,FALSE))),('DP_Instruction Forfaitaires'!$E86*(VLOOKUP('DP_Instruction Forfaitaires'!$D86,Listes!$A$46:$E$52,3,FALSE))+(VLOOKUP('DP_Instruction Forfaitaires'!$D86,Listes!$A$46:$E$52,4,FALSE)))))))</f>
        <v/>
      </c>
      <c r="O86" s="506" t="str">
        <f>IF($H86="","",IF($C86=Listes!$B$37,Listes!$I$34,IF($C86=Listes!$B$38,(VLOOKUP('DP_Instruction Forfaitaires'!$F86,Listes!$E$34:$F$39,2,FALSE)),IF($C86=Listes!$B$36,IF('DP_Instruction Forfaitaires'!$E86&lt;=Listes!$A$67,'DP_Instruction Forfaitaires'!$E86*Listes!$A$68,IF('DP_Instruction Forfaitaires'!$E86&gt;Listes!$D$67,'DP_Instruction Forfaitaires'!$E86*Listes!$D$68,(('DP_Instruction Forfaitaires'!$E86*Listes!$B$68)+Listes!$C$68)))))))</f>
        <v/>
      </c>
      <c r="P86" s="507" t="str">
        <f>IF('Dépenses forfaitaire'!P86="","",'Dépenses forfaitaire'!P86)</f>
        <v/>
      </c>
      <c r="Q86" s="263"/>
      <c r="R86" s="262" t="str">
        <f t="shared" si="4"/>
        <v/>
      </c>
      <c r="S86" s="262" t="str">
        <f t="shared" si="5"/>
        <v/>
      </c>
      <c r="T86" s="37" t="str">
        <f t="shared" si="6"/>
        <v/>
      </c>
      <c r="U86" s="117"/>
      <c r="V86" s="168"/>
      <c r="W86" s="501" t="str">
        <f>IF(AND(OR(Q86="KO",T86&lt;&gt;""),OR(R86="",S86="",T86="")),Listes!$A$74,IF(AND(T86="",Q86&lt;&gt;""),Listes!$A$75,IF(AND(P86&lt;T86,V86=""),Listes!$A$76,IF(AND(R86&gt;S86),Listes!$A$77,IF(AND(P86&lt;&gt;"",P86&gt;T86,U86=""),Listes!$A$78,IF(AND(X86="",OR(Q86&lt;&gt;"",R86&lt;&gt;"",S86&lt;&gt;"")),Listes!$A$79,""))))))</f>
        <v/>
      </c>
      <c r="X86" s="38"/>
      <c r="Y86" s="10">
        <f t="shared" si="7"/>
        <v>0</v>
      </c>
    </row>
    <row r="87" spans="1:25" ht="20.100000000000001" customHeight="1" x14ac:dyDescent="0.25">
      <c r="A87" s="109">
        <v>81</v>
      </c>
      <c r="B87" s="505" t="str">
        <f>IF('Dépenses forfaitaire'!B87="","",'Dépenses forfaitaire'!B87)</f>
        <v/>
      </c>
      <c r="C87" s="505" t="str">
        <f>IF('Dépenses forfaitaire'!C87="","",'Dépenses forfaitaire'!C87)</f>
        <v/>
      </c>
      <c r="D87" s="505" t="str">
        <f>IF('Dépenses forfaitaire'!D87="","",'Dépenses forfaitaire'!D87)</f>
        <v/>
      </c>
      <c r="E87" s="505" t="str">
        <f>IF('Dépenses forfaitaire'!E87="","",'Dépenses forfaitaire'!E87)</f>
        <v/>
      </c>
      <c r="F87" s="505" t="str">
        <f>IF('Dépenses forfaitaire'!F87="","",'Dépenses forfaitaire'!F87)</f>
        <v/>
      </c>
      <c r="G87" s="503" t="str">
        <f>IF('Dépenses forfaitaire'!G87="","",'Dépenses forfaitaire'!G87)</f>
        <v/>
      </c>
      <c r="H87" s="505" t="str">
        <f>IF('Dépenses forfaitaire'!H87="","",'Dépenses forfaitaire'!H87)</f>
        <v/>
      </c>
      <c r="I87" s="505" t="str">
        <f>IF('Dépenses forfaitaire'!I87="","",'Dépenses forfaitaire'!I87)</f>
        <v/>
      </c>
      <c r="J87" s="504" t="str">
        <f>IF('Dépenses forfaitaire'!K87="","",'Dépenses forfaitaire'!K87)</f>
        <v/>
      </c>
      <c r="K87" s="504" t="str">
        <f>IF('Dépenses forfaitaire'!L87="","",'Dépenses forfaitaire'!L87)</f>
        <v/>
      </c>
      <c r="L87" s="503" t="str">
        <f>IF('Dépenses forfaitaire'!J87="","",'Dépenses forfaitaire'!J87)</f>
        <v/>
      </c>
      <c r="M87" s="505" t="str">
        <f>IF($H87="","",IF($C87=Listes!$B$35,IF('DP_Instruction Forfaitaires'!$E87&lt;=Listes!$B$56,('DP_Instruction Forfaitaires'!$E87*(VLOOKUP('DP_Instruction Forfaitaires'!$D87,Listes!$A$57:$E$63,2,FALSE))),IF('DP_Instruction Forfaitaires'!$E87&gt;Listes!$E$56,('DP_Instruction Forfaitaires'!$E87*(VLOOKUP('DP_Instruction Forfaitaires'!$D87,Listes!$A$57:$E$63,5,FALSE))),('DP_Instruction Forfaitaires'!$E87*(VLOOKUP('DP_Instruction Forfaitaires'!$D87,Listes!$A$57:$E$63,3,FALSE))+(VLOOKUP('DP_Instruction Forfaitaires'!$D87,Listes!$A$57:$E$63,4,FALSE)))))))</f>
        <v/>
      </c>
      <c r="N87" s="505" t="str">
        <f>IF($H87="","",IF($C87=Listes!$B$34,IF('DP_Instruction Forfaitaires'!$E87&lt;=Listes!$B$45,('DP_Instruction Forfaitaires'!$E87*(VLOOKUP('DP_Instruction Forfaitaires'!$D87,Listes!$A$46:$E$52,2,FALSE))),IF('DP_Instruction Forfaitaires'!$E87&gt;Listes!$D$45,('DP_Instruction Forfaitaires'!$E87*(VLOOKUP('DP_Instruction Forfaitaires'!$D87,Listes!$A$46:$E$52,5,FALSE))),('DP_Instruction Forfaitaires'!$E87*(VLOOKUP('DP_Instruction Forfaitaires'!$D87,Listes!$A$46:$E$52,3,FALSE))+(VLOOKUP('DP_Instruction Forfaitaires'!$D87,Listes!$A$46:$E$52,4,FALSE)))))))</f>
        <v/>
      </c>
      <c r="O87" s="506" t="str">
        <f>IF($H87="","",IF($C87=Listes!$B$37,Listes!$I$34,IF($C87=Listes!$B$38,(VLOOKUP('DP_Instruction Forfaitaires'!$F87,Listes!$E$34:$F$39,2,FALSE)),IF($C87=Listes!$B$36,IF('DP_Instruction Forfaitaires'!$E87&lt;=Listes!$A$67,'DP_Instruction Forfaitaires'!$E87*Listes!$A$68,IF('DP_Instruction Forfaitaires'!$E87&gt;Listes!$D$67,'DP_Instruction Forfaitaires'!$E87*Listes!$D$68,(('DP_Instruction Forfaitaires'!$E87*Listes!$B$68)+Listes!$C$68)))))))</f>
        <v/>
      </c>
      <c r="P87" s="507" t="str">
        <f>IF('Dépenses forfaitaire'!P87="","",'Dépenses forfaitaire'!P87)</f>
        <v/>
      </c>
      <c r="Q87" s="263"/>
      <c r="R87" s="262" t="str">
        <f t="shared" si="4"/>
        <v/>
      </c>
      <c r="S87" s="262" t="str">
        <f t="shared" si="5"/>
        <v/>
      </c>
      <c r="T87" s="37" t="str">
        <f t="shared" si="6"/>
        <v/>
      </c>
      <c r="U87" s="117"/>
      <c r="V87" s="168"/>
      <c r="W87" s="501" t="str">
        <f>IF(AND(OR(Q87="KO",T87&lt;&gt;""),OR(R87="",S87="",T87="")),Listes!$A$74,IF(AND(T87="",Q87&lt;&gt;""),Listes!$A$75,IF(AND(P87&lt;T87,V87=""),Listes!$A$76,IF(AND(R87&gt;S87),Listes!$A$77,IF(AND(P87&lt;&gt;"",P87&gt;T87,U87=""),Listes!$A$78,IF(AND(X87="",OR(Q87&lt;&gt;"",R87&lt;&gt;"",S87&lt;&gt;"")),Listes!$A$79,""))))))</f>
        <v/>
      </c>
      <c r="X87" s="38"/>
      <c r="Y87" s="10">
        <f t="shared" si="7"/>
        <v>0</v>
      </c>
    </row>
    <row r="88" spans="1:25" ht="20.100000000000001" customHeight="1" x14ac:dyDescent="0.25">
      <c r="A88" s="109">
        <v>82</v>
      </c>
      <c r="B88" s="505" t="str">
        <f>IF('Dépenses forfaitaire'!B88="","",'Dépenses forfaitaire'!B88)</f>
        <v/>
      </c>
      <c r="C88" s="505" t="str">
        <f>IF('Dépenses forfaitaire'!C88="","",'Dépenses forfaitaire'!C88)</f>
        <v/>
      </c>
      <c r="D88" s="505" t="str">
        <f>IF('Dépenses forfaitaire'!D88="","",'Dépenses forfaitaire'!D88)</f>
        <v/>
      </c>
      <c r="E88" s="505" t="str">
        <f>IF('Dépenses forfaitaire'!E88="","",'Dépenses forfaitaire'!E88)</f>
        <v/>
      </c>
      <c r="F88" s="505" t="str">
        <f>IF('Dépenses forfaitaire'!F88="","",'Dépenses forfaitaire'!F88)</f>
        <v/>
      </c>
      <c r="G88" s="503" t="str">
        <f>IF('Dépenses forfaitaire'!G88="","",'Dépenses forfaitaire'!G88)</f>
        <v/>
      </c>
      <c r="H88" s="505" t="str">
        <f>IF('Dépenses forfaitaire'!H88="","",'Dépenses forfaitaire'!H88)</f>
        <v/>
      </c>
      <c r="I88" s="505" t="str">
        <f>IF('Dépenses forfaitaire'!I88="","",'Dépenses forfaitaire'!I88)</f>
        <v/>
      </c>
      <c r="J88" s="504" t="str">
        <f>IF('Dépenses forfaitaire'!K88="","",'Dépenses forfaitaire'!K88)</f>
        <v/>
      </c>
      <c r="K88" s="504" t="str">
        <f>IF('Dépenses forfaitaire'!L88="","",'Dépenses forfaitaire'!L88)</f>
        <v/>
      </c>
      <c r="L88" s="503" t="str">
        <f>IF('Dépenses forfaitaire'!J88="","",'Dépenses forfaitaire'!J88)</f>
        <v/>
      </c>
      <c r="M88" s="505" t="str">
        <f>IF($H88="","",IF($C88=Listes!$B$35,IF('DP_Instruction Forfaitaires'!$E88&lt;=Listes!$B$56,('DP_Instruction Forfaitaires'!$E88*(VLOOKUP('DP_Instruction Forfaitaires'!$D88,Listes!$A$57:$E$63,2,FALSE))),IF('DP_Instruction Forfaitaires'!$E88&gt;Listes!$E$56,('DP_Instruction Forfaitaires'!$E88*(VLOOKUP('DP_Instruction Forfaitaires'!$D88,Listes!$A$57:$E$63,5,FALSE))),('DP_Instruction Forfaitaires'!$E88*(VLOOKUP('DP_Instruction Forfaitaires'!$D88,Listes!$A$57:$E$63,3,FALSE))+(VLOOKUP('DP_Instruction Forfaitaires'!$D88,Listes!$A$57:$E$63,4,FALSE)))))))</f>
        <v/>
      </c>
      <c r="N88" s="505" t="str">
        <f>IF($H88="","",IF($C88=Listes!$B$34,IF('DP_Instruction Forfaitaires'!$E88&lt;=Listes!$B$45,('DP_Instruction Forfaitaires'!$E88*(VLOOKUP('DP_Instruction Forfaitaires'!$D88,Listes!$A$46:$E$52,2,FALSE))),IF('DP_Instruction Forfaitaires'!$E88&gt;Listes!$D$45,('DP_Instruction Forfaitaires'!$E88*(VLOOKUP('DP_Instruction Forfaitaires'!$D88,Listes!$A$46:$E$52,5,FALSE))),('DP_Instruction Forfaitaires'!$E88*(VLOOKUP('DP_Instruction Forfaitaires'!$D88,Listes!$A$46:$E$52,3,FALSE))+(VLOOKUP('DP_Instruction Forfaitaires'!$D88,Listes!$A$46:$E$52,4,FALSE)))))))</f>
        <v/>
      </c>
      <c r="O88" s="506" t="str">
        <f>IF($H88="","",IF($C88=Listes!$B$37,Listes!$I$34,IF($C88=Listes!$B$38,(VLOOKUP('DP_Instruction Forfaitaires'!$F88,Listes!$E$34:$F$39,2,FALSE)),IF($C88=Listes!$B$36,IF('DP_Instruction Forfaitaires'!$E88&lt;=Listes!$A$67,'DP_Instruction Forfaitaires'!$E88*Listes!$A$68,IF('DP_Instruction Forfaitaires'!$E88&gt;Listes!$D$67,'DP_Instruction Forfaitaires'!$E88*Listes!$D$68,(('DP_Instruction Forfaitaires'!$E88*Listes!$B$68)+Listes!$C$68)))))))</f>
        <v/>
      </c>
      <c r="P88" s="507" t="str">
        <f>IF('Dépenses forfaitaire'!P88="","",'Dépenses forfaitaire'!P88)</f>
        <v/>
      </c>
      <c r="Q88" s="263"/>
      <c r="R88" s="262" t="str">
        <f t="shared" si="4"/>
        <v/>
      </c>
      <c r="S88" s="262" t="str">
        <f t="shared" si="5"/>
        <v/>
      </c>
      <c r="T88" s="37" t="str">
        <f t="shared" si="6"/>
        <v/>
      </c>
      <c r="U88" s="117"/>
      <c r="V88" s="168"/>
      <c r="W88" s="501" t="str">
        <f>IF(AND(OR(Q88="KO",T88&lt;&gt;""),OR(R88="",S88="",T88="")),Listes!$A$74,IF(AND(T88="",Q88&lt;&gt;""),Listes!$A$75,IF(AND(P88&lt;T88,V88=""),Listes!$A$76,IF(AND(R88&gt;S88),Listes!$A$77,IF(AND(P88&lt;&gt;"",P88&gt;T88,U88=""),Listes!$A$78,IF(AND(X88="",OR(Q88&lt;&gt;"",R88&lt;&gt;"",S88&lt;&gt;"")),Listes!$A$79,""))))))</f>
        <v/>
      </c>
      <c r="X88" s="38"/>
      <c r="Y88" s="10">
        <f t="shared" si="7"/>
        <v>0</v>
      </c>
    </row>
    <row r="89" spans="1:25" ht="20.100000000000001" customHeight="1" x14ac:dyDescent="0.25">
      <c r="A89" s="109">
        <v>83</v>
      </c>
      <c r="B89" s="505" t="str">
        <f>IF('Dépenses forfaitaire'!B89="","",'Dépenses forfaitaire'!B89)</f>
        <v/>
      </c>
      <c r="C89" s="505" t="str">
        <f>IF('Dépenses forfaitaire'!C89="","",'Dépenses forfaitaire'!C89)</f>
        <v/>
      </c>
      <c r="D89" s="505" t="str">
        <f>IF('Dépenses forfaitaire'!D89="","",'Dépenses forfaitaire'!D89)</f>
        <v/>
      </c>
      <c r="E89" s="505" t="str">
        <f>IF('Dépenses forfaitaire'!E89="","",'Dépenses forfaitaire'!E89)</f>
        <v/>
      </c>
      <c r="F89" s="505" t="str">
        <f>IF('Dépenses forfaitaire'!F89="","",'Dépenses forfaitaire'!F89)</f>
        <v/>
      </c>
      <c r="G89" s="503" t="str">
        <f>IF('Dépenses forfaitaire'!G89="","",'Dépenses forfaitaire'!G89)</f>
        <v/>
      </c>
      <c r="H89" s="505" t="str">
        <f>IF('Dépenses forfaitaire'!H89="","",'Dépenses forfaitaire'!H89)</f>
        <v/>
      </c>
      <c r="I89" s="505" t="str">
        <f>IF('Dépenses forfaitaire'!I89="","",'Dépenses forfaitaire'!I89)</f>
        <v/>
      </c>
      <c r="J89" s="504" t="str">
        <f>IF('Dépenses forfaitaire'!K89="","",'Dépenses forfaitaire'!K89)</f>
        <v/>
      </c>
      <c r="K89" s="504" t="str">
        <f>IF('Dépenses forfaitaire'!L89="","",'Dépenses forfaitaire'!L89)</f>
        <v/>
      </c>
      <c r="L89" s="503" t="str">
        <f>IF('Dépenses forfaitaire'!J89="","",'Dépenses forfaitaire'!J89)</f>
        <v/>
      </c>
      <c r="M89" s="505" t="str">
        <f>IF($H89="","",IF($C89=Listes!$B$35,IF('DP_Instruction Forfaitaires'!$E89&lt;=Listes!$B$56,('DP_Instruction Forfaitaires'!$E89*(VLOOKUP('DP_Instruction Forfaitaires'!$D89,Listes!$A$57:$E$63,2,FALSE))),IF('DP_Instruction Forfaitaires'!$E89&gt;Listes!$E$56,('DP_Instruction Forfaitaires'!$E89*(VLOOKUP('DP_Instruction Forfaitaires'!$D89,Listes!$A$57:$E$63,5,FALSE))),('DP_Instruction Forfaitaires'!$E89*(VLOOKUP('DP_Instruction Forfaitaires'!$D89,Listes!$A$57:$E$63,3,FALSE))+(VLOOKUP('DP_Instruction Forfaitaires'!$D89,Listes!$A$57:$E$63,4,FALSE)))))))</f>
        <v/>
      </c>
      <c r="N89" s="505" t="str">
        <f>IF($H89="","",IF($C89=Listes!$B$34,IF('DP_Instruction Forfaitaires'!$E89&lt;=Listes!$B$45,('DP_Instruction Forfaitaires'!$E89*(VLOOKUP('DP_Instruction Forfaitaires'!$D89,Listes!$A$46:$E$52,2,FALSE))),IF('DP_Instruction Forfaitaires'!$E89&gt;Listes!$D$45,('DP_Instruction Forfaitaires'!$E89*(VLOOKUP('DP_Instruction Forfaitaires'!$D89,Listes!$A$46:$E$52,5,FALSE))),('DP_Instruction Forfaitaires'!$E89*(VLOOKUP('DP_Instruction Forfaitaires'!$D89,Listes!$A$46:$E$52,3,FALSE))+(VLOOKUP('DP_Instruction Forfaitaires'!$D89,Listes!$A$46:$E$52,4,FALSE)))))))</f>
        <v/>
      </c>
      <c r="O89" s="506" t="str">
        <f>IF($H89="","",IF($C89=Listes!$B$37,Listes!$I$34,IF($C89=Listes!$B$38,(VLOOKUP('DP_Instruction Forfaitaires'!$F89,Listes!$E$34:$F$39,2,FALSE)),IF($C89=Listes!$B$36,IF('DP_Instruction Forfaitaires'!$E89&lt;=Listes!$A$67,'DP_Instruction Forfaitaires'!$E89*Listes!$A$68,IF('DP_Instruction Forfaitaires'!$E89&gt;Listes!$D$67,'DP_Instruction Forfaitaires'!$E89*Listes!$D$68,(('DP_Instruction Forfaitaires'!$E89*Listes!$B$68)+Listes!$C$68)))))))</f>
        <v/>
      </c>
      <c r="P89" s="507" t="str">
        <f>IF('Dépenses forfaitaire'!P89="","",'Dépenses forfaitaire'!P89)</f>
        <v/>
      </c>
      <c r="Q89" s="263"/>
      <c r="R89" s="262" t="str">
        <f t="shared" si="4"/>
        <v/>
      </c>
      <c r="S89" s="262" t="str">
        <f t="shared" si="5"/>
        <v/>
      </c>
      <c r="T89" s="37" t="str">
        <f t="shared" si="6"/>
        <v/>
      </c>
      <c r="U89" s="117"/>
      <c r="V89" s="168"/>
      <c r="W89" s="501" t="str">
        <f>IF(AND(OR(Q89="KO",T89&lt;&gt;""),OR(R89="",S89="",T89="")),Listes!$A$74,IF(AND(T89="",Q89&lt;&gt;""),Listes!$A$75,IF(AND(P89&lt;T89,V89=""),Listes!$A$76,IF(AND(R89&gt;S89),Listes!$A$77,IF(AND(P89&lt;&gt;"",P89&gt;T89,U89=""),Listes!$A$78,IF(AND(X89="",OR(Q89&lt;&gt;"",R89&lt;&gt;"",S89&lt;&gt;"")),Listes!$A$79,""))))))</f>
        <v/>
      </c>
      <c r="X89" s="38"/>
      <c r="Y89" s="10">
        <f t="shared" si="7"/>
        <v>0</v>
      </c>
    </row>
    <row r="90" spans="1:25" ht="20.100000000000001" customHeight="1" x14ac:dyDescent="0.25">
      <c r="A90" s="109">
        <v>84</v>
      </c>
      <c r="B90" s="505" t="str">
        <f>IF('Dépenses forfaitaire'!B90="","",'Dépenses forfaitaire'!B90)</f>
        <v/>
      </c>
      <c r="C90" s="505" t="str">
        <f>IF('Dépenses forfaitaire'!C90="","",'Dépenses forfaitaire'!C90)</f>
        <v/>
      </c>
      <c r="D90" s="505" t="str">
        <f>IF('Dépenses forfaitaire'!D90="","",'Dépenses forfaitaire'!D90)</f>
        <v/>
      </c>
      <c r="E90" s="505" t="str">
        <f>IF('Dépenses forfaitaire'!E90="","",'Dépenses forfaitaire'!E90)</f>
        <v/>
      </c>
      <c r="F90" s="505" t="str">
        <f>IF('Dépenses forfaitaire'!F90="","",'Dépenses forfaitaire'!F90)</f>
        <v/>
      </c>
      <c r="G90" s="503" t="str">
        <f>IF('Dépenses forfaitaire'!G90="","",'Dépenses forfaitaire'!G90)</f>
        <v/>
      </c>
      <c r="H90" s="505" t="str">
        <f>IF('Dépenses forfaitaire'!H90="","",'Dépenses forfaitaire'!H90)</f>
        <v/>
      </c>
      <c r="I90" s="505" t="str">
        <f>IF('Dépenses forfaitaire'!I90="","",'Dépenses forfaitaire'!I90)</f>
        <v/>
      </c>
      <c r="J90" s="504" t="str">
        <f>IF('Dépenses forfaitaire'!K90="","",'Dépenses forfaitaire'!K90)</f>
        <v/>
      </c>
      <c r="K90" s="504" t="str">
        <f>IF('Dépenses forfaitaire'!L90="","",'Dépenses forfaitaire'!L90)</f>
        <v/>
      </c>
      <c r="L90" s="503" t="str">
        <f>IF('Dépenses forfaitaire'!J90="","",'Dépenses forfaitaire'!J90)</f>
        <v/>
      </c>
      <c r="M90" s="505" t="str">
        <f>IF($H90="","",IF($C90=Listes!$B$35,IF('DP_Instruction Forfaitaires'!$E90&lt;=Listes!$B$56,('DP_Instruction Forfaitaires'!$E90*(VLOOKUP('DP_Instruction Forfaitaires'!$D90,Listes!$A$57:$E$63,2,FALSE))),IF('DP_Instruction Forfaitaires'!$E90&gt;Listes!$E$56,('DP_Instruction Forfaitaires'!$E90*(VLOOKUP('DP_Instruction Forfaitaires'!$D90,Listes!$A$57:$E$63,5,FALSE))),('DP_Instruction Forfaitaires'!$E90*(VLOOKUP('DP_Instruction Forfaitaires'!$D90,Listes!$A$57:$E$63,3,FALSE))+(VLOOKUP('DP_Instruction Forfaitaires'!$D90,Listes!$A$57:$E$63,4,FALSE)))))))</f>
        <v/>
      </c>
      <c r="N90" s="505" t="str">
        <f>IF($H90="","",IF($C90=Listes!$B$34,IF('DP_Instruction Forfaitaires'!$E90&lt;=Listes!$B$45,('DP_Instruction Forfaitaires'!$E90*(VLOOKUP('DP_Instruction Forfaitaires'!$D90,Listes!$A$46:$E$52,2,FALSE))),IF('DP_Instruction Forfaitaires'!$E90&gt;Listes!$D$45,('DP_Instruction Forfaitaires'!$E90*(VLOOKUP('DP_Instruction Forfaitaires'!$D90,Listes!$A$46:$E$52,5,FALSE))),('DP_Instruction Forfaitaires'!$E90*(VLOOKUP('DP_Instruction Forfaitaires'!$D90,Listes!$A$46:$E$52,3,FALSE))+(VLOOKUP('DP_Instruction Forfaitaires'!$D90,Listes!$A$46:$E$52,4,FALSE)))))))</f>
        <v/>
      </c>
      <c r="O90" s="506" t="str">
        <f>IF($H90="","",IF($C90=Listes!$B$37,Listes!$I$34,IF($C90=Listes!$B$38,(VLOOKUP('DP_Instruction Forfaitaires'!$F90,Listes!$E$34:$F$39,2,FALSE)),IF($C90=Listes!$B$36,IF('DP_Instruction Forfaitaires'!$E90&lt;=Listes!$A$67,'DP_Instruction Forfaitaires'!$E90*Listes!$A$68,IF('DP_Instruction Forfaitaires'!$E90&gt;Listes!$D$67,'DP_Instruction Forfaitaires'!$E90*Listes!$D$68,(('DP_Instruction Forfaitaires'!$E90*Listes!$B$68)+Listes!$C$68)))))))</f>
        <v/>
      </c>
      <c r="P90" s="507" t="str">
        <f>IF('Dépenses forfaitaire'!P90="","",'Dépenses forfaitaire'!P90)</f>
        <v/>
      </c>
      <c r="Q90" s="263"/>
      <c r="R90" s="262" t="str">
        <f t="shared" si="4"/>
        <v/>
      </c>
      <c r="S90" s="262" t="str">
        <f t="shared" si="5"/>
        <v/>
      </c>
      <c r="T90" s="37" t="str">
        <f t="shared" si="6"/>
        <v/>
      </c>
      <c r="U90" s="117"/>
      <c r="V90" s="168"/>
      <c r="W90" s="501" t="str">
        <f>IF(AND(OR(Q90="KO",T90&lt;&gt;""),OR(R90="",S90="",T90="")),Listes!$A$74,IF(AND(T90="",Q90&lt;&gt;""),Listes!$A$75,IF(AND(P90&lt;T90,V90=""),Listes!$A$76,IF(AND(R90&gt;S90),Listes!$A$77,IF(AND(P90&lt;&gt;"",P90&gt;T90,U90=""),Listes!$A$78,IF(AND(X90="",OR(Q90&lt;&gt;"",R90&lt;&gt;"",S90&lt;&gt;"")),Listes!$A$79,""))))))</f>
        <v/>
      </c>
      <c r="X90" s="38"/>
      <c r="Y90" s="10">
        <f t="shared" si="7"/>
        <v>0</v>
      </c>
    </row>
    <row r="91" spans="1:25" ht="20.100000000000001" customHeight="1" x14ac:dyDescent="0.25">
      <c r="A91" s="109">
        <v>85</v>
      </c>
      <c r="B91" s="505" t="str">
        <f>IF('Dépenses forfaitaire'!B91="","",'Dépenses forfaitaire'!B91)</f>
        <v/>
      </c>
      <c r="C91" s="505" t="str">
        <f>IF('Dépenses forfaitaire'!C91="","",'Dépenses forfaitaire'!C91)</f>
        <v/>
      </c>
      <c r="D91" s="505" t="str">
        <f>IF('Dépenses forfaitaire'!D91="","",'Dépenses forfaitaire'!D91)</f>
        <v/>
      </c>
      <c r="E91" s="505" t="str">
        <f>IF('Dépenses forfaitaire'!E91="","",'Dépenses forfaitaire'!E91)</f>
        <v/>
      </c>
      <c r="F91" s="505" t="str">
        <f>IF('Dépenses forfaitaire'!F91="","",'Dépenses forfaitaire'!F91)</f>
        <v/>
      </c>
      <c r="G91" s="503" t="str">
        <f>IF('Dépenses forfaitaire'!G91="","",'Dépenses forfaitaire'!G91)</f>
        <v/>
      </c>
      <c r="H91" s="505" t="str">
        <f>IF('Dépenses forfaitaire'!H91="","",'Dépenses forfaitaire'!H91)</f>
        <v/>
      </c>
      <c r="I91" s="505" t="str">
        <f>IF('Dépenses forfaitaire'!I91="","",'Dépenses forfaitaire'!I91)</f>
        <v/>
      </c>
      <c r="J91" s="504" t="str">
        <f>IF('Dépenses forfaitaire'!K91="","",'Dépenses forfaitaire'!K91)</f>
        <v/>
      </c>
      <c r="K91" s="504" t="str">
        <f>IF('Dépenses forfaitaire'!L91="","",'Dépenses forfaitaire'!L91)</f>
        <v/>
      </c>
      <c r="L91" s="503" t="str">
        <f>IF('Dépenses forfaitaire'!J91="","",'Dépenses forfaitaire'!J91)</f>
        <v/>
      </c>
      <c r="M91" s="505" t="str">
        <f>IF($H91="","",IF($C91=Listes!$B$35,IF('DP_Instruction Forfaitaires'!$E91&lt;=Listes!$B$56,('DP_Instruction Forfaitaires'!$E91*(VLOOKUP('DP_Instruction Forfaitaires'!$D91,Listes!$A$57:$E$63,2,FALSE))),IF('DP_Instruction Forfaitaires'!$E91&gt;Listes!$E$56,('DP_Instruction Forfaitaires'!$E91*(VLOOKUP('DP_Instruction Forfaitaires'!$D91,Listes!$A$57:$E$63,5,FALSE))),('DP_Instruction Forfaitaires'!$E91*(VLOOKUP('DP_Instruction Forfaitaires'!$D91,Listes!$A$57:$E$63,3,FALSE))+(VLOOKUP('DP_Instruction Forfaitaires'!$D91,Listes!$A$57:$E$63,4,FALSE)))))))</f>
        <v/>
      </c>
      <c r="N91" s="505" t="str">
        <f>IF($H91="","",IF($C91=Listes!$B$34,IF('DP_Instruction Forfaitaires'!$E91&lt;=Listes!$B$45,('DP_Instruction Forfaitaires'!$E91*(VLOOKUP('DP_Instruction Forfaitaires'!$D91,Listes!$A$46:$E$52,2,FALSE))),IF('DP_Instruction Forfaitaires'!$E91&gt;Listes!$D$45,('DP_Instruction Forfaitaires'!$E91*(VLOOKUP('DP_Instruction Forfaitaires'!$D91,Listes!$A$46:$E$52,5,FALSE))),('DP_Instruction Forfaitaires'!$E91*(VLOOKUP('DP_Instruction Forfaitaires'!$D91,Listes!$A$46:$E$52,3,FALSE))+(VLOOKUP('DP_Instruction Forfaitaires'!$D91,Listes!$A$46:$E$52,4,FALSE)))))))</f>
        <v/>
      </c>
      <c r="O91" s="506" t="str">
        <f>IF($H91="","",IF($C91=Listes!$B$37,Listes!$I$34,IF($C91=Listes!$B$38,(VLOOKUP('DP_Instruction Forfaitaires'!$F91,Listes!$E$34:$F$39,2,FALSE)),IF($C91=Listes!$B$36,IF('DP_Instruction Forfaitaires'!$E91&lt;=Listes!$A$67,'DP_Instruction Forfaitaires'!$E91*Listes!$A$68,IF('DP_Instruction Forfaitaires'!$E91&gt;Listes!$D$67,'DP_Instruction Forfaitaires'!$E91*Listes!$D$68,(('DP_Instruction Forfaitaires'!$E91*Listes!$B$68)+Listes!$C$68)))))))</f>
        <v/>
      </c>
      <c r="P91" s="507" t="str">
        <f>IF('Dépenses forfaitaire'!P91="","",'Dépenses forfaitaire'!P91)</f>
        <v/>
      </c>
      <c r="Q91" s="263"/>
      <c r="R91" s="262" t="str">
        <f t="shared" si="4"/>
        <v/>
      </c>
      <c r="S91" s="262" t="str">
        <f t="shared" si="5"/>
        <v/>
      </c>
      <c r="T91" s="37" t="str">
        <f t="shared" si="6"/>
        <v/>
      </c>
      <c r="U91" s="117"/>
      <c r="V91" s="168"/>
      <c r="W91" s="501" t="str">
        <f>IF(AND(OR(Q91="KO",T91&lt;&gt;""),OR(R91="",S91="",T91="")),Listes!$A$74,IF(AND(T91="",Q91&lt;&gt;""),Listes!$A$75,IF(AND(P91&lt;T91,V91=""),Listes!$A$76,IF(AND(R91&gt;S91),Listes!$A$77,IF(AND(P91&lt;&gt;"",P91&gt;T91,U91=""),Listes!$A$78,IF(AND(X91="",OR(Q91&lt;&gt;"",R91&lt;&gt;"",S91&lt;&gt;"")),Listes!$A$79,""))))))</f>
        <v/>
      </c>
      <c r="X91" s="38"/>
      <c r="Y91" s="10">
        <f t="shared" si="7"/>
        <v>0</v>
      </c>
    </row>
    <row r="92" spans="1:25" ht="20.100000000000001" customHeight="1" x14ac:dyDescent="0.25">
      <c r="A92" s="109">
        <v>86</v>
      </c>
      <c r="B92" s="505" t="str">
        <f>IF('Dépenses forfaitaire'!B92="","",'Dépenses forfaitaire'!B92)</f>
        <v/>
      </c>
      <c r="C92" s="505" t="str">
        <f>IF('Dépenses forfaitaire'!C92="","",'Dépenses forfaitaire'!C92)</f>
        <v/>
      </c>
      <c r="D92" s="505" t="str">
        <f>IF('Dépenses forfaitaire'!D92="","",'Dépenses forfaitaire'!D92)</f>
        <v/>
      </c>
      <c r="E92" s="505" t="str">
        <f>IF('Dépenses forfaitaire'!E92="","",'Dépenses forfaitaire'!E92)</f>
        <v/>
      </c>
      <c r="F92" s="505" t="str">
        <f>IF('Dépenses forfaitaire'!F92="","",'Dépenses forfaitaire'!F92)</f>
        <v/>
      </c>
      <c r="G92" s="503" t="str">
        <f>IF('Dépenses forfaitaire'!G92="","",'Dépenses forfaitaire'!G92)</f>
        <v/>
      </c>
      <c r="H92" s="505" t="str">
        <f>IF('Dépenses forfaitaire'!H92="","",'Dépenses forfaitaire'!H92)</f>
        <v/>
      </c>
      <c r="I92" s="505" t="str">
        <f>IF('Dépenses forfaitaire'!I92="","",'Dépenses forfaitaire'!I92)</f>
        <v/>
      </c>
      <c r="J92" s="504" t="str">
        <f>IF('Dépenses forfaitaire'!K92="","",'Dépenses forfaitaire'!K92)</f>
        <v/>
      </c>
      <c r="K92" s="504" t="str">
        <f>IF('Dépenses forfaitaire'!L92="","",'Dépenses forfaitaire'!L92)</f>
        <v/>
      </c>
      <c r="L92" s="503" t="str">
        <f>IF('Dépenses forfaitaire'!J92="","",'Dépenses forfaitaire'!J92)</f>
        <v/>
      </c>
      <c r="M92" s="505" t="str">
        <f>IF($H92="","",IF($C92=Listes!$B$35,IF('DP_Instruction Forfaitaires'!$E92&lt;=Listes!$B$56,('DP_Instruction Forfaitaires'!$E92*(VLOOKUP('DP_Instruction Forfaitaires'!$D92,Listes!$A$57:$E$63,2,FALSE))),IF('DP_Instruction Forfaitaires'!$E92&gt;Listes!$E$56,('DP_Instruction Forfaitaires'!$E92*(VLOOKUP('DP_Instruction Forfaitaires'!$D92,Listes!$A$57:$E$63,5,FALSE))),('DP_Instruction Forfaitaires'!$E92*(VLOOKUP('DP_Instruction Forfaitaires'!$D92,Listes!$A$57:$E$63,3,FALSE))+(VLOOKUP('DP_Instruction Forfaitaires'!$D92,Listes!$A$57:$E$63,4,FALSE)))))))</f>
        <v/>
      </c>
      <c r="N92" s="505" t="str">
        <f>IF($H92="","",IF($C92=Listes!$B$34,IF('DP_Instruction Forfaitaires'!$E92&lt;=Listes!$B$45,('DP_Instruction Forfaitaires'!$E92*(VLOOKUP('DP_Instruction Forfaitaires'!$D92,Listes!$A$46:$E$52,2,FALSE))),IF('DP_Instruction Forfaitaires'!$E92&gt;Listes!$D$45,('DP_Instruction Forfaitaires'!$E92*(VLOOKUP('DP_Instruction Forfaitaires'!$D92,Listes!$A$46:$E$52,5,FALSE))),('DP_Instruction Forfaitaires'!$E92*(VLOOKUP('DP_Instruction Forfaitaires'!$D92,Listes!$A$46:$E$52,3,FALSE))+(VLOOKUP('DP_Instruction Forfaitaires'!$D92,Listes!$A$46:$E$52,4,FALSE)))))))</f>
        <v/>
      </c>
      <c r="O92" s="506" t="str">
        <f>IF($H92="","",IF($C92=Listes!$B$37,Listes!$I$34,IF($C92=Listes!$B$38,(VLOOKUP('DP_Instruction Forfaitaires'!$F92,Listes!$E$34:$F$39,2,FALSE)),IF($C92=Listes!$B$36,IF('DP_Instruction Forfaitaires'!$E92&lt;=Listes!$A$67,'DP_Instruction Forfaitaires'!$E92*Listes!$A$68,IF('DP_Instruction Forfaitaires'!$E92&gt;Listes!$D$67,'DP_Instruction Forfaitaires'!$E92*Listes!$D$68,(('DP_Instruction Forfaitaires'!$E92*Listes!$B$68)+Listes!$C$68)))))))</f>
        <v/>
      </c>
      <c r="P92" s="507" t="str">
        <f>IF('Dépenses forfaitaire'!P92="","",'Dépenses forfaitaire'!P92)</f>
        <v/>
      </c>
      <c r="Q92" s="263"/>
      <c r="R92" s="262" t="str">
        <f t="shared" si="4"/>
        <v/>
      </c>
      <c r="S92" s="262" t="str">
        <f t="shared" si="5"/>
        <v/>
      </c>
      <c r="T92" s="37" t="str">
        <f t="shared" si="6"/>
        <v/>
      </c>
      <c r="U92" s="117"/>
      <c r="V92" s="168"/>
      <c r="W92" s="501" t="str">
        <f>IF(AND(OR(Q92="KO",T92&lt;&gt;""),OR(R92="",S92="",T92="")),Listes!$A$74,IF(AND(T92="",Q92&lt;&gt;""),Listes!$A$75,IF(AND(P92&lt;T92,V92=""),Listes!$A$76,IF(AND(R92&gt;S92),Listes!$A$77,IF(AND(P92&lt;&gt;"",P92&gt;T92,U92=""),Listes!$A$78,IF(AND(X92="",OR(Q92&lt;&gt;"",R92&lt;&gt;"",S92&lt;&gt;"")),Listes!$A$79,""))))))</f>
        <v/>
      </c>
      <c r="X92" s="38"/>
      <c r="Y92" s="10">
        <f t="shared" si="7"/>
        <v>0</v>
      </c>
    </row>
    <row r="93" spans="1:25" ht="20.100000000000001" customHeight="1" x14ac:dyDescent="0.25">
      <c r="A93" s="109">
        <v>87</v>
      </c>
      <c r="B93" s="505" t="str">
        <f>IF('Dépenses forfaitaire'!B93="","",'Dépenses forfaitaire'!B93)</f>
        <v/>
      </c>
      <c r="C93" s="505" t="str">
        <f>IF('Dépenses forfaitaire'!C93="","",'Dépenses forfaitaire'!C93)</f>
        <v/>
      </c>
      <c r="D93" s="505" t="str">
        <f>IF('Dépenses forfaitaire'!D93="","",'Dépenses forfaitaire'!D93)</f>
        <v/>
      </c>
      <c r="E93" s="505" t="str">
        <f>IF('Dépenses forfaitaire'!E93="","",'Dépenses forfaitaire'!E93)</f>
        <v/>
      </c>
      <c r="F93" s="505" t="str">
        <f>IF('Dépenses forfaitaire'!F93="","",'Dépenses forfaitaire'!F93)</f>
        <v/>
      </c>
      <c r="G93" s="503" t="str">
        <f>IF('Dépenses forfaitaire'!G93="","",'Dépenses forfaitaire'!G93)</f>
        <v/>
      </c>
      <c r="H93" s="505" t="str">
        <f>IF('Dépenses forfaitaire'!H93="","",'Dépenses forfaitaire'!H93)</f>
        <v/>
      </c>
      <c r="I93" s="505" t="str">
        <f>IF('Dépenses forfaitaire'!I93="","",'Dépenses forfaitaire'!I93)</f>
        <v/>
      </c>
      <c r="J93" s="504" t="str">
        <f>IF('Dépenses forfaitaire'!K93="","",'Dépenses forfaitaire'!K93)</f>
        <v/>
      </c>
      <c r="K93" s="504" t="str">
        <f>IF('Dépenses forfaitaire'!L93="","",'Dépenses forfaitaire'!L93)</f>
        <v/>
      </c>
      <c r="L93" s="503" t="str">
        <f>IF('Dépenses forfaitaire'!J93="","",'Dépenses forfaitaire'!J93)</f>
        <v/>
      </c>
      <c r="M93" s="505" t="str">
        <f>IF($H93="","",IF($C93=Listes!$B$35,IF('DP_Instruction Forfaitaires'!$E93&lt;=Listes!$B$56,('DP_Instruction Forfaitaires'!$E93*(VLOOKUP('DP_Instruction Forfaitaires'!$D93,Listes!$A$57:$E$63,2,FALSE))),IF('DP_Instruction Forfaitaires'!$E93&gt;Listes!$E$56,('DP_Instruction Forfaitaires'!$E93*(VLOOKUP('DP_Instruction Forfaitaires'!$D93,Listes!$A$57:$E$63,5,FALSE))),('DP_Instruction Forfaitaires'!$E93*(VLOOKUP('DP_Instruction Forfaitaires'!$D93,Listes!$A$57:$E$63,3,FALSE))+(VLOOKUP('DP_Instruction Forfaitaires'!$D93,Listes!$A$57:$E$63,4,FALSE)))))))</f>
        <v/>
      </c>
      <c r="N93" s="505" t="str">
        <f>IF($H93="","",IF($C93=Listes!$B$34,IF('DP_Instruction Forfaitaires'!$E93&lt;=Listes!$B$45,('DP_Instruction Forfaitaires'!$E93*(VLOOKUP('DP_Instruction Forfaitaires'!$D93,Listes!$A$46:$E$52,2,FALSE))),IF('DP_Instruction Forfaitaires'!$E93&gt;Listes!$D$45,('DP_Instruction Forfaitaires'!$E93*(VLOOKUP('DP_Instruction Forfaitaires'!$D93,Listes!$A$46:$E$52,5,FALSE))),('DP_Instruction Forfaitaires'!$E93*(VLOOKUP('DP_Instruction Forfaitaires'!$D93,Listes!$A$46:$E$52,3,FALSE))+(VLOOKUP('DP_Instruction Forfaitaires'!$D93,Listes!$A$46:$E$52,4,FALSE)))))))</f>
        <v/>
      </c>
      <c r="O93" s="506" t="str">
        <f>IF($H93="","",IF($C93=Listes!$B$37,Listes!$I$34,IF($C93=Listes!$B$38,(VLOOKUP('DP_Instruction Forfaitaires'!$F93,Listes!$E$34:$F$39,2,FALSE)),IF($C93=Listes!$B$36,IF('DP_Instruction Forfaitaires'!$E93&lt;=Listes!$A$67,'DP_Instruction Forfaitaires'!$E93*Listes!$A$68,IF('DP_Instruction Forfaitaires'!$E93&gt;Listes!$D$67,'DP_Instruction Forfaitaires'!$E93*Listes!$D$68,(('DP_Instruction Forfaitaires'!$E93*Listes!$B$68)+Listes!$C$68)))))))</f>
        <v/>
      </c>
      <c r="P93" s="507" t="str">
        <f>IF('Dépenses forfaitaire'!P93="","",'Dépenses forfaitaire'!P93)</f>
        <v/>
      </c>
      <c r="Q93" s="263"/>
      <c r="R93" s="262" t="str">
        <f t="shared" si="4"/>
        <v/>
      </c>
      <c r="S93" s="262" t="str">
        <f t="shared" si="5"/>
        <v/>
      </c>
      <c r="T93" s="37" t="str">
        <f t="shared" si="6"/>
        <v/>
      </c>
      <c r="U93" s="117"/>
      <c r="V93" s="168"/>
      <c r="W93" s="501" t="str">
        <f>IF(AND(OR(Q93="KO",T93&lt;&gt;""),OR(R93="",S93="",T93="")),Listes!$A$74,IF(AND(T93="",Q93&lt;&gt;""),Listes!$A$75,IF(AND(P93&lt;T93,V93=""),Listes!$A$76,IF(AND(R93&gt;S93),Listes!$A$77,IF(AND(P93&lt;&gt;"",P93&gt;T93,U93=""),Listes!$A$78,IF(AND(X93="",OR(Q93&lt;&gt;"",R93&lt;&gt;"",S93&lt;&gt;"")),Listes!$A$79,""))))))</f>
        <v/>
      </c>
      <c r="X93" s="38"/>
      <c r="Y93" s="10">
        <f t="shared" si="7"/>
        <v>0</v>
      </c>
    </row>
    <row r="94" spans="1:25" ht="20.100000000000001" customHeight="1" x14ac:dyDescent="0.25">
      <c r="A94" s="109">
        <v>88</v>
      </c>
      <c r="B94" s="505" t="str">
        <f>IF('Dépenses forfaitaire'!B94="","",'Dépenses forfaitaire'!B94)</f>
        <v/>
      </c>
      <c r="C94" s="505" t="str">
        <f>IF('Dépenses forfaitaire'!C94="","",'Dépenses forfaitaire'!C94)</f>
        <v/>
      </c>
      <c r="D94" s="505" t="str">
        <f>IF('Dépenses forfaitaire'!D94="","",'Dépenses forfaitaire'!D94)</f>
        <v/>
      </c>
      <c r="E94" s="505" t="str">
        <f>IF('Dépenses forfaitaire'!E94="","",'Dépenses forfaitaire'!E94)</f>
        <v/>
      </c>
      <c r="F94" s="505" t="str">
        <f>IF('Dépenses forfaitaire'!F94="","",'Dépenses forfaitaire'!F94)</f>
        <v/>
      </c>
      <c r="G94" s="503" t="str">
        <f>IF('Dépenses forfaitaire'!G94="","",'Dépenses forfaitaire'!G94)</f>
        <v/>
      </c>
      <c r="H94" s="505" t="str">
        <f>IF('Dépenses forfaitaire'!H94="","",'Dépenses forfaitaire'!H94)</f>
        <v/>
      </c>
      <c r="I94" s="505" t="str">
        <f>IF('Dépenses forfaitaire'!I94="","",'Dépenses forfaitaire'!I94)</f>
        <v/>
      </c>
      <c r="J94" s="504" t="str">
        <f>IF('Dépenses forfaitaire'!K94="","",'Dépenses forfaitaire'!K94)</f>
        <v/>
      </c>
      <c r="K94" s="504" t="str">
        <f>IF('Dépenses forfaitaire'!L94="","",'Dépenses forfaitaire'!L94)</f>
        <v/>
      </c>
      <c r="L94" s="503" t="str">
        <f>IF('Dépenses forfaitaire'!J94="","",'Dépenses forfaitaire'!J94)</f>
        <v/>
      </c>
      <c r="M94" s="505" t="str">
        <f>IF($H94="","",IF($C94=Listes!$B$35,IF('DP_Instruction Forfaitaires'!$E94&lt;=Listes!$B$56,('DP_Instruction Forfaitaires'!$E94*(VLOOKUP('DP_Instruction Forfaitaires'!$D94,Listes!$A$57:$E$63,2,FALSE))),IF('DP_Instruction Forfaitaires'!$E94&gt;Listes!$E$56,('DP_Instruction Forfaitaires'!$E94*(VLOOKUP('DP_Instruction Forfaitaires'!$D94,Listes!$A$57:$E$63,5,FALSE))),('DP_Instruction Forfaitaires'!$E94*(VLOOKUP('DP_Instruction Forfaitaires'!$D94,Listes!$A$57:$E$63,3,FALSE))+(VLOOKUP('DP_Instruction Forfaitaires'!$D94,Listes!$A$57:$E$63,4,FALSE)))))))</f>
        <v/>
      </c>
      <c r="N94" s="505" t="str">
        <f>IF($H94="","",IF($C94=Listes!$B$34,IF('DP_Instruction Forfaitaires'!$E94&lt;=Listes!$B$45,('DP_Instruction Forfaitaires'!$E94*(VLOOKUP('DP_Instruction Forfaitaires'!$D94,Listes!$A$46:$E$52,2,FALSE))),IF('DP_Instruction Forfaitaires'!$E94&gt;Listes!$D$45,('DP_Instruction Forfaitaires'!$E94*(VLOOKUP('DP_Instruction Forfaitaires'!$D94,Listes!$A$46:$E$52,5,FALSE))),('DP_Instruction Forfaitaires'!$E94*(VLOOKUP('DP_Instruction Forfaitaires'!$D94,Listes!$A$46:$E$52,3,FALSE))+(VLOOKUP('DP_Instruction Forfaitaires'!$D94,Listes!$A$46:$E$52,4,FALSE)))))))</f>
        <v/>
      </c>
      <c r="O94" s="506" t="str">
        <f>IF($H94="","",IF($C94=Listes!$B$37,Listes!$I$34,IF($C94=Listes!$B$38,(VLOOKUP('DP_Instruction Forfaitaires'!$F94,Listes!$E$34:$F$39,2,FALSE)),IF($C94=Listes!$B$36,IF('DP_Instruction Forfaitaires'!$E94&lt;=Listes!$A$67,'DP_Instruction Forfaitaires'!$E94*Listes!$A$68,IF('DP_Instruction Forfaitaires'!$E94&gt;Listes!$D$67,'DP_Instruction Forfaitaires'!$E94*Listes!$D$68,(('DP_Instruction Forfaitaires'!$E94*Listes!$B$68)+Listes!$C$68)))))))</f>
        <v/>
      </c>
      <c r="P94" s="507" t="str">
        <f>IF('Dépenses forfaitaire'!P94="","",'Dépenses forfaitaire'!P94)</f>
        <v/>
      </c>
      <c r="Q94" s="263"/>
      <c r="R94" s="262" t="str">
        <f t="shared" si="4"/>
        <v/>
      </c>
      <c r="S94" s="262" t="str">
        <f t="shared" si="5"/>
        <v/>
      </c>
      <c r="T94" s="37" t="str">
        <f t="shared" si="6"/>
        <v/>
      </c>
      <c r="U94" s="117"/>
      <c r="V94" s="168"/>
      <c r="W94" s="501" t="str">
        <f>IF(AND(OR(Q94="KO",T94&lt;&gt;""),OR(R94="",S94="",T94="")),Listes!$A$74,IF(AND(T94="",Q94&lt;&gt;""),Listes!$A$75,IF(AND(P94&lt;T94,V94=""),Listes!$A$76,IF(AND(R94&gt;S94),Listes!$A$77,IF(AND(P94&lt;&gt;"",P94&gt;T94,U94=""),Listes!$A$78,IF(AND(X94="",OR(Q94&lt;&gt;"",R94&lt;&gt;"",S94&lt;&gt;"")),Listes!$A$79,""))))))</f>
        <v/>
      </c>
      <c r="X94" s="38"/>
      <c r="Y94" s="10">
        <f t="shared" si="7"/>
        <v>0</v>
      </c>
    </row>
    <row r="95" spans="1:25" ht="20.100000000000001" customHeight="1" x14ac:dyDescent="0.25">
      <c r="A95" s="109">
        <v>89</v>
      </c>
      <c r="B95" s="505" t="str">
        <f>IF('Dépenses forfaitaire'!B95="","",'Dépenses forfaitaire'!B95)</f>
        <v/>
      </c>
      <c r="C95" s="505" t="str">
        <f>IF('Dépenses forfaitaire'!C95="","",'Dépenses forfaitaire'!C95)</f>
        <v/>
      </c>
      <c r="D95" s="505" t="str">
        <f>IF('Dépenses forfaitaire'!D95="","",'Dépenses forfaitaire'!D95)</f>
        <v/>
      </c>
      <c r="E95" s="505" t="str">
        <f>IF('Dépenses forfaitaire'!E95="","",'Dépenses forfaitaire'!E95)</f>
        <v/>
      </c>
      <c r="F95" s="505" t="str">
        <f>IF('Dépenses forfaitaire'!F95="","",'Dépenses forfaitaire'!F95)</f>
        <v/>
      </c>
      <c r="G95" s="503" t="str">
        <f>IF('Dépenses forfaitaire'!G95="","",'Dépenses forfaitaire'!G95)</f>
        <v/>
      </c>
      <c r="H95" s="505" t="str">
        <f>IF('Dépenses forfaitaire'!H95="","",'Dépenses forfaitaire'!H95)</f>
        <v/>
      </c>
      <c r="I95" s="505" t="str">
        <f>IF('Dépenses forfaitaire'!I95="","",'Dépenses forfaitaire'!I95)</f>
        <v/>
      </c>
      <c r="J95" s="504" t="str">
        <f>IF('Dépenses forfaitaire'!K95="","",'Dépenses forfaitaire'!K95)</f>
        <v/>
      </c>
      <c r="K95" s="504" t="str">
        <f>IF('Dépenses forfaitaire'!L95="","",'Dépenses forfaitaire'!L95)</f>
        <v/>
      </c>
      <c r="L95" s="503" t="str">
        <f>IF('Dépenses forfaitaire'!J95="","",'Dépenses forfaitaire'!J95)</f>
        <v/>
      </c>
      <c r="M95" s="505" t="str">
        <f>IF($H95="","",IF($C95=Listes!$B$35,IF('DP_Instruction Forfaitaires'!$E95&lt;=Listes!$B$56,('DP_Instruction Forfaitaires'!$E95*(VLOOKUP('DP_Instruction Forfaitaires'!$D95,Listes!$A$57:$E$63,2,FALSE))),IF('DP_Instruction Forfaitaires'!$E95&gt;Listes!$E$56,('DP_Instruction Forfaitaires'!$E95*(VLOOKUP('DP_Instruction Forfaitaires'!$D95,Listes!$A$57:$E$63,5,FALSE))),('DP_Instruction Forfaitaires'!$E95*(VLOOKUP('DP_Instruction Forfaitaires'!$D95,Listes!$A$57:$E$63,3,FALSE))+(VLOOKUP('DP_Instruction Forfaitaires'!$D95,Listes!$A$57:$E$63,4,FALSE)))))))</f>
        <v/>
      </c>
      <c r="N95" s="505" t="str">
        <f>IF($H95="","",IF($C95=Listes!$B$34,IF('DP_Instruction Forfaitaires'!$E95&lt;=Listes!$B$45,('DP_Instruction Forfaitaires'!$E95*(VLOOKUP('DP_Instruction Forfaitaires'!$D95,Listes!$A$46:$E$52,2,FALSE))),IF('DP_Instruction Forfaitaires'!$E95&gt;Listes!$D$45,('DP_Instruction Forfaitaires'!$E95*(VLOOKUP('DP_Instruction Forfaitaires'!$D95,Listes!$A$46:$E$52,5,FALSE))),('DP_Instruction Forfaitaires'!$E95*(VLOOKUP('DP_Instruction Forfaitaires'!$D95,Listes!$A$46:$E$52,3,FALSE))+(VLOOKUP('DP_Instruction Forfaitaires'!$D95,Listes!$A$46:$E$52,4,FALSE)))))))</f>
        <v/>
      </c>
      <c r="O95" s="506" t="str">
        <f>IF($H95="","",IF($C95=Listes!$B$37,Listes!$I$34,IF($C95=Listes!$B$38,(VLOOKUP('DP_Instruction Forfaitaires'!$F95,Listes!$E$34:$F$39,2,FALSE)),IF($C95=Listes!$B$36,IF('DP_Instruction Forfaitaires'!$E95&lt;=Listes!$A$67,'DP_Instruction Forfaitaires'!$E95*Listes!$A$68,IF('DP_Instruction Forfaitaires'!$E95&gt;Listes!$D$67,'DP_Instruction Forfaitaires'!$E95*Listes!$D$68,(('DP_Instruction Forfaitaires'!$E95*Listes!$B$68)+Listes!$C$68)))))))</f>
        <v/>
      </c>
      <c r="P95" s="507" t="str">
        <f>IF('Dépenses forfaitaire'!P95="","",'Dépenses forfaitaire'!P95)</f>
        <v/>
      </c>
      <c r="Q95" s="263"/>
      <c r="R95" s="262" t="str">
        <f t="shared" si="4"/>
        <v/>
      </c>
      <c r="S95" s="262" t="str">
        <f t="shared" si="5"/>
        <v/>
      </c>
      <c r="T95" s="37" t="str">
        <f t="shared" si="6"/>
        <v/>
      </c>
      <c r="U95" s="117"/>
      <c r="V95" s="168"/>
      <c r="W95" s="501" t="str">
        <f>IF(AND(OR(Q95="KO",T95&lt;&gt;""),OR(R95="",S95="",T95="")),Listes!$A$74,IF(AND(T95="",Q95&lt;&gt;""),Listes!$A$75,IF(AND(P95&lt;T95,V95=""),Listes!$A$76,IF(AND(R95&gt;S95),Listes!$A$77,IF(AND(P95&lt;&gt;"",P95&gt;T95,U95=""),Listes!$A$78,IF(AND(X95="",OR(Q95&lt;&gt;"",R95&lt;&gt;"",S95&lt;&gt;"")),Listes!$A$79,""))))))</f>
        <v/>
      </c>
      <c r="X95" s="38"/>
      <c r="Y95" s="10">
        <f t="shared" si="7"/>
        <v>0</v>
      </c>
    </row>
    <row r="96" spans="1:25" ht="20.100000000000001" customHeight="1" x14ac:dyDescent="0.25">
      <c r="A96" s="109">
        <v>90</v>
      </c>
      <c r="B96" s="505" t="str">
        <f>IF('Dépenses forfaitaire'!B96="","",'Dépenses forfaitaire'!B96)</f>
        <v/>
      </c>
      <c r="C96" s="505" t="str">
        <f>IF('Dépenses forfaitaire'!C96="","",'Dépenses forfaitaire'!C96)</f>
        <v/>
      </c>
      <c r="D96" s="505" t="str">
        <f>IF('Dépenses forfaitaire'!D96="","",'Dépenses forfaitaire'!D96)</f>
        <v/>
      </c>
      <c r="E96" s="505" t="str">
        <f>IF('Dépenses forfaitaire'!E96="","",'Dépenses forfaitaire'!E96)</f>
        <v/>
      </c>
      <c r="F96" s="505" t="str">
        <f>IF('Dépenses forfaitaire'!F96="","",'Dépenses forfaitaire'!F96)</f>
        <v/>
      </c>
      <c r="G96" s="503" t="str">
        <f>IF('Dépenses forfaitaire'!G96="","",'Dépenses forfaitaire'!G96)</f>
        <v/>
      </c>
      <c r="H96" s="505" t="str">
        <f>IF('Dépenses forfaitaire'!H96="","",'Dépenses forfaitaire'!H96)</f>
        <v/>
      </c>
      <c r="I96" s="505" t="str">
        <f>IF('Dépenses forfaitaire'!I96="","",'Dépenses forfaitaire'!I96)</f>
        <v/>
      </c>
      <c r="J96" s="504" t="str">
        <f>IF('Dépenses forfaitaire'!K96="","",'Dépenses forfaitaire'!K96)</f>
        <v/>
      </c>
      <c r="K96" s="504" t="str">
        <f>IF('Dépenses forfaitaire'!L96="","",'Dépenses forfaitaire'!L96)</f>
        <v/>
      </c>
      <c r="L96" s="503" t="str">
        <f>IF('Dépenses forfaitaire'!J96="","",'Dépenses forfaitaire'!J96)</f>
        <v/>
      </c>
      <c r="M96" s="505" t="str">
        <f>IF($H96="","",IF($C96=Listes!$B$35,IF('DP_Instruction Forfaitaires'!$E96&lt;=Listes!$B$56,('DP_Instruction Forfaitaires'!$E96*(VLOOKUP('DP_Instruction Forfaitaires'!$D96,Listes!$A$57:$E$63,2,FALSE))),IF('DP_Instruction Forfaitaires'!$E96&gt;Listes!$E$56,('DP_Instruction Forfaitaires'!$E96*(VLOOKUP('DP_Instruction Forfaitaires'!$D96,Listes!$A$57:$E$63,5,FALSE))),('DP_Instruction Forfaitaires'!$E96*(VLOOKUP('DP_Instruction Forfaitaires'!$D96,Listes!$A$57:$E$63,3,FALSE))+(VLOOKUP('DP_Instruction Forfaitaires'!$D96,Listes!$A$57:$E$63,4,FALSE)))))))</f>
        <v/>
      </c>
      <c r="N96" s="505" t="str">
        <f>IF($H96="","",IF($C96=Listes!$B$34,IF('DP_Instruction Forfaitaires'!$E96&lt;=Listes!$B$45,('DP_Instruction Forfaitaires'!$E96*(VLOOKUP('DP_Instruction Forfaitaires'!$D96,Listes!$A$46:$E$52,2,FALSE))),IF('DP_Instruction Forfaitaires'!$E96&gt;Listes!$D$45,('DP_Instruction Forfaitaires'!$E96*(VLOOKUP('DP_Instruction Forfaitaires'!$D96,Listes!$A$46:$E$52,5,FALSE))),('DP_Instruction Forfaitaires'!$E96*(VLOOKUP('DP_Instruction Forfaitaires'!$D96,Listes!$A$46:$E$52,3,FALSE))+(VLOOKUP('DP_Instruction Forfaitaires'!$D96,Listes!$A$46:$E$52,4,FALSE)))))))</f>
        <v/>
      </c>
      <c r="O96" s="506" t="str">
        <f>IF($H96="","",IF($C96=Listes!$B$37,Listes!$I$34,IF($C96=Listes!$B$38,(VLOOKUP('DP_Instruction Forfaitaires'!$F96,Listes!$E$34:$F$39,2,FALSE)),IF($C96=Listes!$B$36,IF('DP_Instruction Forfaitaires'!$E96&lt;=Listes!$A$67,'DP_Instruction Forfaitaires'!$E96*Listes!$A$68,IF('DP_Instruction Forfaitaires'!$E96&gt;Listes!$D$67,'DP_Instruction Forfaitaires'!$E96*Listes!$D$68,(('DP_Instruction Forfaitaires'!$E96*Listes!$B$68)+Listes!$C$68)))))))</f>
        <v/>
      </c>
      <c r="P96" s="507" t="str">
        <f>IF('Dépenses forfaitaire'!P96="","",'Dépenses forfaitaire'!P96)</f>
        <v/>
      </c>
      <c r="Q96" s="263"/>
      <c r="R96" s="262" t="str">
        <f t="shared" si="4"/>
        <v/>
      </c>
      <c r="S96" s="262" t="str">
        <f t="shared" si="5"/>
        <v/>
      </c>
      <c r="T96" s="37" t="str">
        <f t="shared" si="6"/>
        <v/>
      </c>
      <c r="U96" s="117"/>
      <c r="V96" s="168"/>
      <c r="W96" s="501" t="str">
        <f>IF(AND(OR(Q96="KO",T96&lt;&gt;""),OR(R96="",S96="",T96="")),Listes!$A$74,IF(AND(T96="",Q96&lt;&gt;""),Listes!$A$75,IF(AND(P96&lt;T96,V96=""),Listes!$A$76,IF(AND(R96&gt;S96),Listes!$A$77,IF(AND(P96&lt;&gt;"",P96&gt;T96,U96=""),Listes!$A$78,IF(AND(X96="",OR(Q96&lt;&gt;"",R96&lt;&gt;"",S96&lt;&gt;"")),Listes!$A$79,""))))))</f>
        <v/>
      </c>
      <c r="X96" s="38"/>
      <c r="Y96" s="10">
        <f t="shared" si="7"/>
        <v>0</v>
      </c>
    </row>
    <row r="97" spans="1:25" ht="20.100000000000001" customHeight="1" x14ac:dyDescent="0.25">
      <c r="A97" s="109">
        <v>91</v>
      </c>
      <c r="B97" s="505" t="str">
        <f>IF('Dépenses forfaitaire'!B97="","",'Dépenses forfaitaire'!B97)</f>
        <v/>
      </c>
      <c r="C97" s="505" t="str">
        <f>IF('Dépenses forfaitaire'!C97="","",'Dépenses forfaitaire'!C97)</f>
        <v/>
      </c>
      <c r="D97" s="505" t="str">
        <f>IF('Dépenses forfaitaire'!D97="","",'Dépenses forfaitaire'!D97)</f>
        <v/>
      </c>
      <c r="E97" s="505" t="str">
        <f>IF('Dépenses forfaitaire'!E97="","",'Dépenses forfaitaire'!E97)</f>
        <v/>
      </c>
      <c r="F97" s="505" t="str">
        <f>IF('Dépenses forfaitaire'!F97="","",'Dépenses forfaitaire'!F97)</f>
        <v/>
      </c>
      <c r="G97" s="503" t="str">
        <f>IF('Dépenses forfaitaire'!G97="","",'Dépenses forfaitaire'!G97)</f>
        <v/>
      </c>
      <c r="H97" s="505" t="str">
        <f>IF('Dépenses forfaitaire'!H97="","",'Dépenses forfaitaire'!H97)</f>
        <v/>
      </c>
      <c r="I97" s="505" t="str">
        <f>IF('Dépenses forfaitaire'!I97="","",'Dépenses forfaitaire'!I97)</f>
        <v/>
      </c>
      <c r="J97" s="504" t="str">
        <f>IF('Dépenses forfaitaire'!K97="","",'Dépenses forfaitaire'!K97)</f>
        <v/>
      </c>
      <c r="K97" s="504" t="str">
        <f>IF('Dépenses forfaitaire'!L97="","",'Dépenses forfaitaire'!L97)</f>
        <v/>
      </c>
      <c r="L97" s="503" t="str">
        <f>IF('Dépenses forfaitaire'!J97="","",'Dépenses forfaitaire'!J97)</f>
        <v/>
      </c>
      <c r="M97" s="505" t="str">
        <f>IF($H97="","",IF($C97=Listes!$B$35,IF('DP_Instruction Forfaitaires'!$E97&lt;=Listes!$B$56,('DP_Instruction Forfaitaires'!$E97*(VLOOKUP('DP_Instruction Forfaitaires'!$D97,Listes!$A$57:$E$63,2,FALSE))),IF('DP_Instruction Forfaitaires'!$E97&gt;Listes!$E$56,('DP_Instruction Forfaitaires'!$E97*(VLOOKUP('DP_Instruction Forfaitaires'!$D97,Listes!$A$57:$E$63,5,FALSE))),('DP_Instruction Forfaitaires'!$E97*(VLOOKUP('DP_Instruction Forfaitaires'!$D97,Listes!$A$57:$E$63,3,FALSE))+(VLOOKUP('DP_Instruction Forfaitaires'!$D97,Listes!$A$57:$E$63,4,FALSE)))))))</f>
        <v/>
      </c>
      <c r="N97" s="505" t="str">
        <f>IF($H97="","",IF($C97=Listes!$B$34,IF('DP_Instruction Forfaitaires'!$E97&lt;=Listes!$B$45,('DP_Instruction Forfaitaires'!$E97*(VLOOKUP('DP_Instruction Forfaitaires'!$D97,Listes!$A$46:$E$52,2,FALSE))),IF('DP_Instruction Forfaitaires'!$E97&gt;Listes!$D$45,('DP_Instruction Forfaitaires'!$E97*(VLOOKUP('DP_Instruction Forfaitaires'!$D97,Listes!$A$46:$E$52,5,FALSE))),('DP_Instruction Forfaitaires'!$E97*(VLOOKUP('DP_Instruction Forfaitaires'!$D97,Listes!$A$46:$E$52,3,FALSE))+(VLOOKUP('DP_Instruction Forfaitaires'!$D97,Listes!$A$46:$E$52,4,FALSE)))))))</f>
        <v/>
      </c>
      <c r="O97" s="506" t="str">
        <f>IF($H97="","",IF($C97=Listes!$B$37,Listes!$I$34,IF($C97=Listes!$B$38,(VLOOKUP('DP_Instruction Forfaitaires'!$F97,Listes!$E$34:$F$39,2,FALSE)),IF($C97=Listes!$B$36,IF('DP_Instruction Forfaitaires'!$E97&lt;=Listes!$A$67,'DP_Instruction Forfaitaires'!$E97*Listes!$A$68,IF('DP_Instruction Forfaitaires'!$E97&gt;Listes!$D$67,'DP_Instruction Forfaitaires'!$E97*Listes!$D$68,(('DP_Instruction Forfaitaires'!$E97*Listes!$B$68)+Listes!$C$68)))))))</f>
        <v/>
      </c>
      <c r="P97" s="507" t="str">
        <f>IF('Dépenses forfaitaire'!P97="","",'Dépenses forfaitaire'!P97)</f>
        <v/>
      </c>
      <c r="Q97" s="263"/>
      <c r="R97" s="262" t="str">
        <f t="shared" si="4"/>
        <v/>
      </c>
      <c r="S97" s="262" t="str">
        <f t="shared" si="5"/>
        <v/>
      </c>
      <c r="T97" s="37" t="str">
        <f t="shared" si="6"/>
        <v/>
      </c>
      <c r="U97" s="117"/>
      <c r="V97" s="168"/>
      <c r="W97" s="501" t="str">
        <f>IF(AND(OR(Q97="KO",T97&lt;&gt;""),OR(R97="",S97="",T97="")),Listes!$A$74,IF(AND(T97="",Q97&lt;&gt;""),Listes!$A$75,IF(AND(P97&lt;T97,V97=""),Listes!$A$76,IF(AND(R97&gt;S97),Listes!$A$77,IF(AND(P97&lt;&gt;"",P97&gt;T97,U97=""),Listes!$A$78,IF(AND(X97="",OR(Q97&lt;&gt;"",R97&lt;&gt;"",S97&lt;&gt;"")),Listes!$A$79,""))))))</f>
        <v/>
      </c>
      <c r="X97" s="38"/>
      <c r="Y97" s="10">
        <f t="shared" si="7"/>
        <v>0</v>
      </c>
    </row>
    <row r="98" spans="1:25" ht="20.100000000000001" customHeight="1" x14ac:dyDescent="0.25">
      <c r="A98" s="109">
        <v>92</v>
      </c>
      <c r="B98" s="505" t="str">
        <f>IF('Dépenses forfaitaire'!B98="","",'Dépenses forfaitaire'!B98)</f>
        <v/>
      </c>
      <c r="C98" s="505" t="str">
        <f>IF('Dépenses forfaitaire'!C98="","",'Dépenses forfaitaire'!C98)</f>
        <v/>
      </c>
      <c r="D98" s="505" t="str">
        <f>IF('Dépenses forfaitaire'!D98="","",'Dépenses forfaitaire'!D98)</f>
        <v/>
      </c>
      <c r="E98" s="505" t="str">
        <f>IF('Dépenses forfaitaire'!E98="","",'Dépenses forfaitaire'!E98)</f>
        <v/>
      </c>
      <c r="F98" s="505" t="str">
        <f>IF('Dépenses forfaitaire'!F98="","",'Dépenses forfaitaire'!F98)</f>
        <v/>
      </c>
      <c r="G98" s="503" t="str">
        <f>IF('Dépenses forfaitaire'!G98="","",'Dépenses forfaitaire'!G98)</f>
        <v/>
      </c>
      <c r="H98" s="505" t="str">
        <f>IF('Dépenses forfaitaire'!H98="","",'Dépenses forfaitaire'!H98)</f>
        <v/>
      </c>
      <c r="I98" s="505" t="str">
        <f>IF('Dépenses forfaitaire'!I98="","",'Dépenses forfaitaire'!I98)</f>
        <v/>
      </c>
      <c r="J98" s="504" t="str">
        <f>IF('Dépenses forfaitaire'!K98="","",'Dépenses forfaitaire'!K98)</f>
        <v/>
      </c>
      <c r="K98" s="504" t="str">
        <f>IF('Dépenses forfaitaire'!L98="","",'Dépenses forfaitaire'!L98)</f>
        <v/>
      </c>
      <c r="L98" s="503" t="str">
        <f>IF('Dépenses forfaitaire'!J98="","",'Dépenses forfaitaire'!J98)</f>
        <v/>
      </c>
      <c r="M98" s="505" t="str">
        <f>IF($H98="","",IF($C98=Listes!$B$35,IF('DP_Instruction Forfaitaires'!$E98&lt;=Listes!$B$56,('DP_Instruction Forfaitaires'!$E98*(VLOOKUP('DP_Instruction Forfaitaires'!$D98,Listes!$A$57:$E$63,2,FALSE))),IF('DP_Instruction Forfaitaires'!$E98&gt;Listes!$E$56,('DP_Instruction Forfaitaires'!$E98*(VLOOKUP('DP_Instruction Forfaitaires'!$D98,Listes!$A$57:$E$63,5,FALSE))),('DP_Instruction Forfaitaires'!$E98*(VLOOKUP('DP_Instruction Forfaitaires'!$D98,Listes!$A$57:$E$63,3,FALSE))+(VLOOKUP('DP_Instruction Forfaitaires'!$D98,Listes!$A$57:$E$63,4,FALSE)))))))</f>
        <v/>
      </c>
      <c r="N98" s="505" t="str">
        <f>IF($H98="","",IF($C98=Listes!$B$34,IF('DP_Instruction Forfaitaires'!$E98&lt;=Listes!$B$45,('DP_Instruction Forfaitaires'!$E98*(VLOOKUP('DP_Instruction Forfaitaires'!$D98,Listes!$A$46:$E$52,2,FALSE))),IF('DP_Instruction Forfaitaires'!$E98&gt;Listes!$D$45,('DP_Instruction Forfaitaires'!$E98*(VLOOKUP('DP_Instruction Forfaitaires'!$D98,Listes!$A$46:$E$52,5,FALSE))),('DP_Instruction Forfaitaires'!$E98*(VLOOKUP('DP_Instruction Forfaitaires'!$D98,Listes!$A$46:$E$52,3,FALSE))+(VLOOKUP('DP_Instruction Forfaitaires'!$D98,Listes!$A$46:$E$52,4,FALSE)))))))</f>
        <v/>
      </c>
      <c r="O98" s="506" t="str">
        <f>IF($H98="","",IF($C98=Listes!$B$37,Listes!$I$34,IF($C98=Listes!$B$38,(VLOOKUP('DP_Instruction Forfaitaires'!$F98,Listes!$E$34:$F$39,2,FALSE)),IF($C98=Listes!$B$36,IF('DP_Instruction Forfaitaires'!$E98&lt;=Listes!$A$67,'DP_Instruction Forfaitaires'!$E98*Listes!$A$68,IF('DP_Instruction Forfaitaires'!$E98&gt;Listes!$D$67,'DP_Instruction Forfaitaires'!$E98*Listes!$D$68,(('DP_Instruction Forfaitaires'!$E98*Listes!$B$68)+Listes!$C$68)))))))</f>
        <v/>
      </c>
      <c r="P98" s="507" t="str">
        <f>IF('Dépenses forfaitaire'!P98="","",'Dépenses forfaitaire'!P98)</f>
        <v/>
      </c>
      <c r="Q98" s="263"/>
      <c r="R98" s="262" t="str">
        <f t="shared" si="4"/>
        <v/>
      </c>
      <c r="S98" s="262" t="str">
        <f t="shared" si="5"/>
        <v/>
      </c>
      <c r="T98" s="37" t="str">
        <f t="shared" si="6"/>
        <v/>
      </c>
      <c r="U98" s="117"/>
      <c r="V98" s="168"/>
      <c r="W98" s="501" t="str">
        <f>IF(AND(OR(Q98="KO",T98&lt;&gt;""),OR(R98="",S98="",T98="")),Listes!$A$74,IF(AND(T98="",Q98&lt;&gt;""),Listes!$A$75,IF(AND(P98&lt;T98,V98=""),Listes!$A$76,IF(AND(R98&gt;S98),Listes!$A$77,IF(AND(P98&lt;&gt;"",P98&gt;T98,U98=""),Listes!$A$78,IF(AND(X98="",OR(Q98&lt;&gt;"",R98&lt;&gt;"",S98&lt;&gt;"")),Listes!$A$79,""))))))</f>
        <v/>
      </c>
      <c r="X98" s="38"/>
      <c r="Y98" s="10">
        <f t="shared" si="7"/>
        <v>0</v>
      </c>
    </row>
    <row r="99" spans="1:25" ht="20.100000000000001" customHeight="1" x14ac:dyDescent="0.25">
      <c r="A99" s="109">
        <v>93</v>
      </c>
      <c r="B99" s="505" t="str">
        <f>IF('Dépenses forfaitaire'!B99="","",'Dépenses forfaitaire'!B99)</f>
        <v/>
      </c>
      <c r="C99" s="505" t="str">
        <f>IF('Dépenses forfaitaire'!C99="","",'Dépenses forfaitaire'!C99)</f>
        <v/>
      </c>
      <c r="D99" s="505" t="str">
        <f>IF('Dépenses forfaitaire'!D99="","",'Dépenses forfaitaire'!D99)</f>
        <v/>
      </c>
      <c r="E99" s="505" t="str">
        <f>IF('Dépenses forfaitaire'!E99="","",'Dépenses forfaitaire'!E99)</f>
        <v/>
      </c>
      <c r="F99" s="505" t="str">
        <f>IF('Dépenses forfaitaire'!F99="","",'Dépenses forfaitaire'!F99)</f>
        <v/>
      </c>
      <c r="G99" s="503" t="str">
        <f>IF('Dépenses forfaitaire'!G99="","",'Dépenses forfaitaire'!G99)</f>
        <v/>
      </c>
      <c r="H99" s="505" t="str">
        <f>IF('Dépenses forfaitaire'!H99="","",'Dépenses forfaitaire'!H99)</f>
        <v/>
      </c>
      <c r="I99" s="505" t="str">
        <f>IF('Dépenses forfaitaire'!I99="","",'Dépenses forfaitaire'!I99)</f>
        <v/>
      </c>
      <c r="J99" s="504" t="str">
        <f>IF('Dépenses forfaitaire'!K99="","",'Dépenses forfaitaire'!K99)</f>
        <v/>
      </c>
      <c r="K99" s="504" t="str">
        <f>IF('Dépenses forfaitaire'!L99="","",'Dépenses forfaitaire'!L99)</f>
        <v/>
      </c>
      <c r="L99" s="503" t="str">
        <f>IF('Dépenses forfaitaire'!J99="","",'Dépenses forfaitaire'!J99)</f>
        <v/>
      </c>
      <c r="M99" s="505" t="str">
        <f>IF($H99="","",IF($C99=Listes!$B$35,IF('DP_Instruction Forfaitaires'!$E99&lt;=Listes!$B$56,('DP_Instruction Forfaitaires'!$E99*(VLOOKUP('DP_Instruction Forfaitaires'!$D99,Listes!$A$57:$E$63,2,FALSE))),IF('DP_Instruction Forfaitaires'!$E99&gt;Listes!$E$56,('DP_Instruction Forfaitaires'!$E99*(VLOOKUP('DP_Instruction Forfaitaires'!$D99,Listes!$A$57:$E$63,5,FALSE))),('DP_Instruction Forfaitaires'!$E99*(VLOOKUP('DP_Instruction Forfaitaires'!$D99,Listes!$A$57:$E$63,3,FALSE))+(VLOOKUP('DP_Instruction Forfaitaires'!$D99,Listes!$A$57:$E$63,4,FALSE)))))))</f>
        <v/>
      </c>
      <c r="N99" s="505" t="str">
        <f>IF($H99="","",IF($C99=Listes!$B$34,IF('DP_Instruction Forfaitaires'!$E99&lt;=Listes!$B$45,('DP_Instruction Forfaitaires'!$E99*(VLOOKUP('DP_Instruction Forfaitaires'!$D99,Listes!$A$46:$E$52,2,FALSE))),IF('DP_Instruction Forfaitaires'!$E99&gt;Listes!$D$45,('DP_Instruction Forfaitaires'!$E99*(VLOOKUP('DP_Instruction Forfaitaires'!$D99,Listes!$A$46:$E$52,5,FALSE))),('DP_Instruction Forfaitaires'!$E99*(VLOOKUP('DP_Instruction Forfaitaires'!$D99,Listes!$A$46:$E$52,3,FALSE))+(VLOOKUP('DP_Instruction Forfaitaires'!$D99,Listes!$A$46:$E$52,4,FALSE)))))))</f>
        <v/>
      </c>
      <c r="O99" s="506" t="str">
        <f>IF($H99="","",IF($C99=Listes!$B$37,Listes!$I$34,IF($C99=Listes!$B$38,(VLOOKUP('DP_Instruction Forfaitaires'!$F99,Listes!$E$34:$F$39,2,FALSE)),IF($C99=Listes!$B$36,IF('DP_Instruction Forfaitaires'!$E99&lt;=Listes!$A$67,'DP_Instruction Forfaitaires'!$E99*Listes!$A$68,IF('DP_Instruction Forfaitaires'!$E99&gt;Listes!$D$67,'DP_Instruction Forfaitaires'!$E99*Listes!$D$68,(('DP_Instruction Forfaitaires'!$E99*Listes!$B$68)+Listes!$C$68)))))))</f>
        <v/>
      </c>
      <c r="P99" s="507" t="str">
        <f>IF('Dépenses forfaitaire'!P99="","",'Dépenses forfaitaire'!P99)</f>
        <v/>
      </c>
      <c r="Q99" s="263"/>
      <c r="R99" s="262" t="str">
        <f t="shared" si="4"/>
        <v/>
      </c>
      <c r="S99" s="262" t="str">
        <f t="shared" si="5"/>
        <v/>
      </c>
      <c r="T99" s="37" t="str">
        <f t="shared" si="6"/>
        <v/>
      </c>
      <c r="U99" s="117"/>
      <c r="V99" s="168"/>
      <c r="W99" s="501" t="str">
        <f>IF(AND(OR(Q99="KO",T99&lt;&gt;""),OR(R99="",S99="",T99="")),Listes!$A$74,IF(AND(T99="",Q99&lt;&gt;""),Listes!$A$75,IF(AND(P99&lt;T99,V99=""),Listes!$A$76,IF(AND(R99&gt;S99),Listes!$A$77,IF(AND(P99&lt;&gt;"",P99&gt;T99,U99=""),Listes!$A$78,IF(AND(X99="",OR(Q99&lt;&gt;"",R99&lt;&gt;"",S99&lt;&gt;"")),Listes!$A$79,""))))))</f>
        <v/>
      </c>
      <c r="X99" s="38"/>
      <c r="Y99" s="10">
        <f t="shared" si="7"/>
        <v>0</v>
      </c>
    </row>
    <row r="100" spans="1:25" ht="20.100000000000001" customHeight="1" x14ac:dyDescent="0.25">
      <c r="A100" s="109">
        <v>94</v>
      </c>
      <c r="B100" s="505" t="str">
        <f>IF('Dépenses forfaitaire'!B100="","",'Dépenses forfaitaire'!B100)</f>
        <v/>
      </c>
      <c r="C100" s="505" t="str">
        <f>IF('Dépenses forfaitaire'!C100="","",'Dépenses forfaitaire'!C100)</f>
        <v/>
      </c>
      <c r="D100" s="505" t="str">
        <f>IF('Dépenses forfaitaire'!D100="","",'Dépenses forfaitaire'!D100)</f>
        <v/>
      </c>
      <c r="E100" s="505" t="str">
        <f>IF('Dépenses forfaitaire'!E100="","",'Dépenses forfaitaire'!E100)</f>
        <v/>
      </c>
      <c r="F100" s="505" t="str">
        <f>IF('Dépenses forfaitaire'!F100="","",'Dépenses forfaitaire'!F100)</f>
        <v/>
      </c>
      <c r="G100" s="503" t="str">
        <f>IF('Dépenses forfaitaire'!G100="","",'Dépenses forfaitaire'!G100)</f>
        <v/>
      </c>
      <c r="H100" s="505" t="str">
        <f>IF('Dépenses forfaitaire'!H100="","",'Dépenses forfaitaire'!H100)</f>
        <v/>
      </c>
      <c r="I100" s="505" t="str">
        <f>IF('Dépenses forfaitaire'!I100="","",'Dépenses forfaitaire'!I100)</f>
        <v/>
      </c>
      <c r="J100" s="504" t="str">
        <f>IF('Dépenses forfaitaire'!K100="","",'Dépenses forfaitaire'!K100)</f>
        <v/>
      </c>
      <c r="K100" s="504" t="str">
        <f>IF('Dépenses forfaitaire'!L100="","",'Dépenses forfaitaire'!L100)</f>
        <v/>
      </c>
      <c r="L100" s="503" t="str">
        <f>IF('Dépenses forfaitaire'!J100="","",'Dépenses forfaitaire'!J100)</f>
        <v/>
      </c>
      <c r="M100" s="505" t="str">
        <f>IF($H100="","",IF($C100=Listes!$B$35,IF('DP_Instruction Forfaitaires'!$E100&lt;=Listes!$B$56,('DP_Instruction Forfaitaires'!$E100*(VLOOKUP('DP_Instruction Forfaitaires'!$D100,Listes!$A$57:$E$63,2,FALSE))),IF('DP_Instruction Forfaitaires'!$E100&gt;Listes!$E$56,('DP_Instruction Forfaitaires'!$E100*(VLOOKUP('DP_Instruction Forfaitaires'!$D100,Listes!$A$57:$E$63,5,FALSE))),('DP_Instruction Forfaitaires'!$E100*(VLOOKUP('DP_Instruction Forfaitaires'!$D100,Listes!$A$57:$E$63,3,FALSE))+(VLOOKUP('DP_Instruction Forfaitaires'!$D100,Listes!$A$57:$E$63,4,FALSE)))))))</f>
        <v/>
      </c>
      <c r="N100" s="505" t="str">
        <f>IF($H100="","",IF($C100=Listes!$B$34,IF('DP_Instruction Forfaitaires'!$E100&lt;=Listes!$B$45,('DP_Instruction Forfaitaires'!$E100*(VLOOKUP('DP_Instruction Forfaitaires'!$D100,Listes!$A$46:$E$52,2,FALSE))),IF('DP_Instruction Forfaitaires'!$E100&gt;Listes!$D$45,('DP_Instruction Forfaitaires'!$E100*(VLOOKUP('DP_Instruction Forfaitaires'!$D100,Listes!$A$46:$E$52,5,FALSE))),('DP_Instruction Forfaitaires'!$E100*(VLOOKUP('DP_Instruction Forfaitaires'!$D100,Listes!$A$46:$E$52,3,FALSE))+(VLOOKUP('DP_Instruction Forfaitaires'!$D100,Listes!$A$46:$E$52,4,FALSE)))))))</f>
        <v/>
      </c>
      <c r="O100" s="506" t="str">
        <f>IF($H100="","",IF($C100=Listes!$B$37,Listes!$I$34,IF($C100=Listes!$B$38,(VLOOKUP('DP_Instruction Forfaitaires'!$F100,Listes!$E$34:$F$39,2,FALSE)),IF($C100=Listes!$B$36,IF('DP_Instruction Forfaitaires'!$E100&lt;=Listes!$A$67,'DP_Instruction Forfaitaires'!$E100*Listes!$A$68,IF('DP_Instruction Forfaitaires'!$E100&gt;Listes!$D$67,'DP_Instruction Forfaitaires'!$E100*Listes!$D$68,(('DP_Instruction Forfaitaires'!$E100*Listes!$B$68)+Listes!$C$68)))))))</f>
        <v/>
      </c>
      <c r="P100" s="507" t="str">
        <f>IF('Dépenses forfaitaire'!P100="","",'Dépenses forfaitaire'!P100)</f>
        <v/>
      </c>
      <c r="Q100" s="263"/>
      <c r="R100" s="262" t="str">
        <f t="shared" si="4"/>
        <v/>
      </c>
      <c r="S100" s="262" t="str">
        <f t="shared" si="5"/>
        <v/>
      </c>
      <c r="T100" s="37" t="str">
        <f t="shared" si="6"/>
        <v/>
      </c>
      <c r="U100" s="117"/>
      <c r="V100" s="168"/>
      <c r="W100" s="501" t="str">
        <f>IF(AND(OR(Q100="KO",T100&lt;&gt;""),OR(R100="",S100="",T100="")),Listes!$A$74,IF(AND(T100="",Q100&lt;&gt;""),Listes!$A$75,IF(AND(P100&lt;T100,V100=""),Listes!$A$76,IF(AND(R100&gt;S100),Listes!$A$77,IF(AND(P100&lt;&gt;"",P100&gt;T100,U100=""),Listes!$A$78,IF(AND(X100="",OR(Q100&lt;&gt;"",R100&lt;&gt;"",S100&lt;&gt;"")),Listes!$A$79,""))))))</f>
        <v/>
      </c>
      <c r="X100" s="38"/>
      <c r="Y100" s="10">
        <f t="shared" si="7"/>
        <v>0</v>
      </c>
    </row>
    <row r="101" spans="1:25" ht="20.100000000000001" customHeight="1" x14ac:dyDescent="0.25">
      <c r="A101" s="109">
        <v>95</v>
      </c>
      <c r="B101" s="505" t="str">
        <f>IF('Dépenses forfaitaire'!B101="","",'Dépenses forfaitaire'!B101)</f>
        <v/>
      </c>
      <c r="C101" s="505" t="str">
        <f>IF('Dépenses forfaitaire'!C101="","",'Dépenses forfaitaire'!C101)</f>
        <v/>
      </c>
      <c r="D101" s="505" t="str">
        <f>IF('Dépenses forfaitaire'!D101="","",'Dépenses forfaitaire'!D101)</f>
        <v/>
      </c>
      <c r="E101" s="505" t="str">
        <f>IF('Dépenses forfaitaire'!E101="","",'Dépenses forfaitaire'!E101)</f>
        <v/>
      </c>
      <c r="F101" s="505" t="str">
        <f>IF('Dépenses forfaitaire'!F101="","",'Dépenses forfaitaire'!F101)</f>
        <v/>
      </c>
      <c r="G101" s="503" t="str">
        <f>IF('Dépenses forfaitaire'!G101="","",'Dépenses forfaitaire'!G101)</f>
        <v/>
      </c>
      <c r="H101" s="505" t="str">
        <f>IF('Dépenses forfaitaire'!H101="","",'Dépenses forfaitaire'!H101)</f>
        <v/>
      </c>
      <c r="I101" s="505" t="str">
        <f>IF('Dépenses forfaitaire'!I101="","",'Dépenses forfaitaire'!I101)</f>
        <v/>
      </c>
      <c r="J101" s="504" t="str">
        <f>IF('Dépenses forfaitaire'!K101="","",'Dépenses forfaitaire'!K101)</f>
        <v/>
      </c>
      <c r="K101" s="504" t="str">
        <f>IF('Dépenses forfaitaire'!L101="","",'Dépenses forfaitaire'!L101)</f>
        <v/>
      </c>
      <c r="L101" s="503" t="str">
        <f>IF('Dépenses forfaitaire'!J101="","",'Dépenses forfaitaire'!J101)</f>
        <v/>
      </c>
      <c r="M101" s="505" t="str">
        <f>IF($H101="","",IF($C101=Listes!$B$35,IF('DP_Instruction Forfaitaires'!$E101&lt;=Listes!$B$56,('DP_Instruction Forfaitaires'!$E101*(VLOOKUP('DP_Instruction Forfaitaires'!$D101,Listes!$A$57:$E$63,2,FALSE))),IF('DP_Instruction Forfaitaires'!$E101&gt;Listes!$E$56,('DP_Instruction Forfaitaires'!$E101*(VLOOKUP('DP_Instruction Forfaitaires'!$D101,Listes!$A$57:$E$63,5,FALSE))),('DP_Instruction Forfaitaires'!$E101*(VLOOKUP('DP_Instruction Forfaitaires'!$D101,Listes!$A$57:$E$63,3,FALSE))+(VLOOKUP('DP_Instruction Forfaitaires'!$D101,Listes!$A$57:$E$63,4,FALSE)))))))</f>
        <v/>
      </c>
      <c r="N101" s="505" t="str">
        <f>IF($H101="","",IF($C101=Listes!$B$34,IF('DP_Instruction Forfaitaires'!$E101&lt;=Listes!$B$45,('DP_Instruction Forfaitaires'!$E101*(VLOOKUP('DP_Instruction Forfaitaires'!$D101,Listes!$A$46:$E$52,2,FALSE))),IF('DP_Instruction Forfaitaires'!$E101&gt;Listes!$D$45,('DP_Instruction Forfaitaires'!$E101*(VLOOKUP('DP_Instruction Forfaitaires'!$D101,Listes!$A$46:$E$52,5,FALSE))),('DP_Instruction Forfaitaires'!$E101*(VLOOKUP('DP_Instruction Forfaitaires'!$D101,Listes!$A$46:$E$52,3,FALSE))+(VLOOKUP('DP_Instruction Forfaitaires'!$D101,Listes!$A$46:$E$52,4,FALSE)))))))</f>
        <v/>
      </c>
      <c r="O101" s="506" t="str">
        <f>IF($H101="","",IF($C101=Listes!$B$37,Listes!$I$34,IF($C101=Listes!$B$38,(VLOOKUP('DP_Instruction Forfaitaires'!$F101,Listes!$E$34:$F$39,2,FALSE)),IF($C101=Listes!$B$36,IF('DP_Instruction Forfaitaires'!$E101&lt;=Listes!$A$67,'DP_Instruction Forfaitaires'!$E101*Listes!$A$68,IF('DP_Instruction Forfaitaires'!$E101&gt;Listes!$D$67,'DP_Instruction Forfaitaires'!$E101*Listes!$D$68,(('DP_Instruction Forfaitaires'!$E101*Listes!$B$68)+Listes!$C$68)))))))</f>
        <v/>
      </c>
      <c r="P101" s="507" t="str">
        <f>IF('Dépenses forfaitaire'!P101="","",'Dépenses forfaitaire'!P101)</f>
        <v/>
      </c>
      <c r="Q101" s="263"/>
      <c r="R101" s="262" t="str">
        <f t="shared" si="4"/>
        <v/>
      </c>
      <c r="S101" s="262" t="str">
        <f t="shared" si="5"/>
        <v/>
      </c>
      <c r="T101" s="37" t="str">
        <f t="shared" si="6"/>
        <v/>
      </c>
      <c r="U101" s="117"/>
      <c r="V101" s="168"/>
      <c r="W101" s="501" t="str">
        <f>IF(AND(OR(Q101="KO",T101&lt;&gt;""),OR(R101="",S101="",T101="")),Listes!$A$74,IF(AND(T101="",Q101&lt;&gt;""),Listes!$A$75,IF(AND(P101&lt;T101,V101=""),Listes!$A$76,IF(AND(R101&gt;S101),Listes!$A$77,IF(AND(P101&lt;&gt;"",P101&gt;T101,U101=""),Listes!$A$78,IF(AND(X101="",OR(Q101&lt;&gt;"",R101&lt;&gt;"",S101&lt;&gt;"")),Listes!$A$79,""))))))</f>
        <v/>
      </c>
      <c r="X101" s="38"/>
      <c r="Y101" s="10">
        <f t="shared" si="7"/>
        <v>0</v>
      </c>
    </row>
    <row r="102" spans="1:25" ht="20.100000000000001" customHeight="1" x14ac:dyDescent="0.25">
      <c r="A102" s="109">
        <v>96</v>
      </c>
      <c r="B102" s="505" t="str">
        <f>IF('Dépenses forfaitaire'!B102="","",'Dépenses forfaitaire'!B102)</f>
        <v/>
      </c>
      <c r="C102" s="505" t="str">
        <f>IF('Dépenses forfaitaire'!C102="","",'Dépenses forfaitaire'!C102)</f>
        <v/>
      </c>
      <c r="D102" s="505" t="str">
        <f>IF('Dépenses forfaitaire'!D102="","",'Dépenses forfaitaire'!D102)</f>
        <v/>
      </c>
      <c r="E102" s="505" t="str">
        <f>IF('Dépenses forfaitaire'!E102="","",'Dépenses forfaitaire'!E102)</f>
        <v/>
      </c>
      <c r="F102" s="505" t="str">
        <f>IF('Dépenses forfaitaire'!F102="","",'Dépenses forfaitaire'!F102)</f>
        <v/>
      </c>
      <c r="G102" s="503" t="str">
        <f>IF('Dépenses forfaitaire'!G102="","",'Dépenses forfaitaire'!G102)</f>
        <v/>
      </c>
      <c r="H102" s="505" t="str">
        <f>IF('Dépenses forfaitaire'!H102="","",'Dépenses forfaitaire'!H102)</f>
        <v/>
      </c>
      <c r="I102" s="505" t="str">
        <f>IF('Dépenses forfaitaire'!I102="","",'Dépenses forfaitaire'!I102)</f>
        <v/>
      </c>
      <c r="J102" s="504" t="str">
        <f>IF('Dépenses forfaitaire'!K102="","",'Dépenses forfaitaire'!K102)</f>
        <v/>
      </c>
      <c r="K102" s="504" t="str">
        <f>IF('Dépenses forfaitaire'!L102="","",'Dépenses forfaitaire'!L102)</f>
        <v/>
      </c>
      <c r="L102" s="503" t="str">
        <f>IF('Dépenses forfaitaire'!J102="","",'Dépenses forfaitaire'!J102)</f>
        <v/>
      </c>
      <c r="M102" s="505" t="str">
        <f>IF($H102="","",IF($C102=Listes!$B$35,IF('DP_Instruction Forfaitaires'!$E102&lt;=Listes!$B$56,('DP_Instruction Forfaitaires'!$E102*(VLOOKUP('DP_Instruction Forfaitaires'!$D102,Listes!$A$57:$E$63,2,FALSE))),IF('DP_Instruction Forfaitaires'!$E102&gt;Listes!$E$56,('DP_Instruction Forfaitaires'!$E102*(VLOOKUP('DP_Instruction Forfaitaires'!$D102,Listes!$A$57:$E$63,5,FALSE))),('DP_Instruction Forfaitaires'!$E102*(VLOOKUP('DP_Instruction Forfaitaires'!$D102,Listes!$A$57:$E$63,3,FALSE))+(VLOOKUP('DP_Instruction Forfaitaires'!$D102,Listes!$A$57:$E$63,4,FALSE)))))))</f>
        <v/>
      </c>
      <c r="N102" s="505" t="str">
        <f>IF($H102="","",IF($C102=Listes!$B$34,IF('DP_Instruction Forfaitaires'!$E102&lt;=Listes!$B$45,('DP_Instruction Forfaitaires'!$E102*(VLOOKUP('DP_Instruction Forfaitaires'!$D102,Listes!$A$46:$E$52,2,FALSE))),IF('DP_Instruction Forfaitaires'!$E102&gt;Listes!$D$45,('DP_Instruction Forfaitaires'!$E102*(VLOOKUP('DP_Instruction Forfaitaires'!$D102,Listes!$A$46:$E$52,5,FALSE))),('DP_Instruction Forfaitaires'!$E102*(VLOOKUP('DP_Instruction Forfaitaires'!$D102,Listes!$A$46:$E$52,3,FALSE))+(VLOOKUP('DP_Instruction Forfaitaires'!$D102,Listes!$A$46:$E$52,4,FALSE)))))))</f>
        <v/>
      </c>
      <c r="O102" s="506" t="str">
        <f>IF($H102="","",IF($C102=Listes!$B$37,Listes!$I$34,IF($C102=Listes!$B$38,(VLOOKUP('DP_Instruction Forfaitaires'!$F102,Listes!$E$34:$F$39,2,FALSE)),IF($C102=Listes!$B$36,IF('DP_Instruction Forfaitaires'!$E102&lt;=Listes!$A$67,'DP_Instruction Forfaitaires'!$E102*Listes!$A$68,IF('DP_Instruction Forfaitaires'!$E102&gt;Listes!$D$67,'DP_Instruction Forfaitaires'!$E102*Listes!$D$68,(('DP_Instruction Forfaitaires'!$E102*Listes!$B$68)+Listes!$C$68)))))))</f>
        <v/>
      </c>
      <c r="P102" s="507" t="str">
        <f>IF('Dépenses forfaitaire'!P102="","",'Dépenses forfaitaire'!P102)</f>
        <v/>
      </c>
      <c r="Q102" s="263"/>
      <c r="R102" s="262" t="str">
        <f t="shared" si="4"/>
        <v/>
      </c>
      <c r="S102" s="262" t="str">
        <f t="shared" si="5"/>
        <v/>
      </c>
      <c r="T102" s="37" t="str">
        <f t="shared" si="6"/>
        <v/>
      </c>
      <c r="U102" s="117"/>
      <c r="V102" s="168"/>
      <c r="W102" s="501" t="str">
        <f>IF(AND(OR(Q102="KO",T102&lt;&gt;""),OR(R102="",S102="",T102="")),Listes!$A$74,IF(AND(T102="",Q102&lt;&gt;""),Listes!$A$75,IF(AND(P102&lt;T102,V102=""),Listes!$A$76,IF(AND(R102&gt;S102),Listes!$A$77,IF(AND(P102&lt;&gt;"",P102&gt;T102,U102=""),Listes!$A$78,IF(AND(X102="",OR(Q102&lt;&gt;"",R102&lt;&gt;"",S102&lt;&gt;"")),Listes!$A$79,""))))))</f>
        <v/>
      </c>
      <c r="X102" s="38"/>
      <c r="Y102" s="10">
        <f t="shared" si="7"/>
        <v>0</v>
      </c>
    </row>
    <row r="103" spans="1:25" ht="20.100000000000001" customHeight="1" x14ac:dyDescent="0.25">
      <c r="A103" s="109">
        <v>97</v>
      </c>
      <c r="B103" s="505" t="str">
        <f>IF('Dépenses forfaitaire'!B103="","",'Dépenses forfaitaire'!B103)</f>
        <v/>
      </c>
      <c r="C103" s="505" t="str">
        <f>IF('Dépenses forfaitaire'!C103="","",'Dépenses forfaitaire'!C103)</f>
        <v/>
      </c>
      <c r="D103" s="505" t="str">
        <f>IF('Dépenses forfaitaire'!D103="","",'Dépenses forfaitaire'!D103)</f>
        <v/>
      </c>
      <c r="E103" s="505" t="str">
        <f>IF('Dépenses forfaitaire'!E103="","",'Dépenses forfaitaire'!E103)</f>
        <v/>
      </c>
      <c r="F103" s="505" t="str">
        <f>IF('Dépenses forfaitaire'!F103="","",'Dépenses forfaitaire'!F103)</f>
        <v/>
      </c>
      <c r="G103" s="503" t="str">
        <f>IF('Dépenses forfaitaire'!G103="","",'Dépenses forfaitaire'!G103)</f>
        <v/>
      </c>
      <c r="H103" s="505" t="str">
        <f>IF('Dépenses forfaitaire'!H103="","",'Dépenses forfaitaire'!H103)</f>
        <v/>
      </c>
      <c r="I103" s="505" t="str">
        <f>IF('Dépenses forfaitaire'!I103="","",'Dépenses forfaitaire'!I103)</f>
        <v/>
      </c>
      <c r="J103" s="504" t="str">
        <f>IF('Dépenses forfaitaire'!K103="","",'Dépenses forfaitaire'!K103)</f>
        <v/>
      </c>
      <c r="K103" s="504" t="str">
        <f>IF('Dépenses forfaitaire'!L103="","",'Dépenses forfaitaire'!L103)</f>
        <v/>
      </c>
      <c r="L103" s="503" t="str">
        <f>IF('Dépenses forfaitaire'!J103="","",'Dépenses forfaitaire'!J103)</f>
        <v/>
      </c>
      <c r="M103" s="505" t="str">
        <f>IF($H103="","",IF($C103=Listes!$B$35,IF('DP_Instruction Forfaitaires'!$E103&lt;=Listes!$B$56,('DP_Instruction Forfaitaires'!$E103*(VLOOKUP('DP_Instruction Forfaitaires'!$D103,Listes!$A$57:$E$63,2,FALSE))),IF('DP_Instruction Forfaitaires'!$E103&gt;Listes!$E$56,('DP_Instruction Forfaitaires'!$E103*(VLOOKUP('DP_Instruction Forfaitaires'!$D103,Listes!$A$57:$E$63,5,FALSE))),('DP_Instruction Forfaitaires'!$E103*(VLOOKUP('DP_Instruction Forfaitaires'!$D103,Listes!$A$57:$E$63,3,FALSE))+(VLOOKUP('DP_Instruction Forfaitaires'!$D103,Listes!$A$57:$E$63,4,FALSE)))))))</f>
        <v/>
      </c>
      <c r="N103" s="505" t="str">
        <f>IF($H103="","",IF($C103=Listes!$B$34,IF('DP_Instruction Forfaitaires'!$E103&lt;=Listes!$B$45,('DP_Instruction Forfaitaires'!$E103*(VLOOKUP('DP_Instruction Forfaitaires'!$D103,Listes!$A$46:$E$52,2,FALSE))),IF('DP_Instruction Forfaitaires'!$E103&gt;Listes!$D$45,('DP_Instruction Forfaitaires'!$E103*(VLOOKUP('DP_Instruction Forfaitaires'!$D103,Listes!$A$46:$E$52,5,FALSE))),('DP_Instruction Forfaitaires'!$E103*(VLOOKUP('DP_Instruction Forfaitaires'!$D103,Listes!$A$46:$E$52,3,FALSE))+(VLOOKUP('DP_Instruction Forfaitaires'!$D103,Listes!$A$46:$E$52,4,FALSE)))))))</f>
        <v/>
      </c>
      <c r="O103" s="506" t="str">
        <f>IF($H103="","",IF($C103=Listes!$B$37,Listes!$I$34,IF($C103=Listes!$B$38,(VLOOKUP('DP_Instruction Forfaitaires'!$F103,Listes!$E$34:$F$39,2,FALSE)),IF($C103=Listes!$B$36,IF('DP_Instruction Forfaitaires'!$E103&lt;=Listes!$A$67,'DP_Instruction Forfaitaires'!$E103*Listes!$A$68,IF('DP_Instruction Forfaitaires'!$E103&gt;Listes!$D$67,'DP_Instruction Forfaitaires'!$E103*Listes!$D$68,(('DP_Instruction Forfaitaires'!$E103*Listes!$B$68)+Listes!$C$68)))))))</f>
        <v/>
      </c>
      <c r="P103" s="507" t="str">
        <f>IF('Dépenses forfaitaire'!P103="","",'Dépenses forfaitaire'!P103)</f>
        <v/>
      </c>
      <c r="Q103" s="263"/>
      <c r="R103" s="262" t="str">
        <f t="shared" si="4"/>
        <v/>
      </c>
      <c r="S103" s="262" t="str">
        <f t="shared" si="5"/>
        <v/>
      </c>
      <c r="T103" s="37" t="str">
        <f t="shared" si="6"/>
        <v/>
      </c>
      <c r="U103" s="117"/>
      <c r="V103" s="168"/>
      <c r="W103" s="501" t="str">
        <f>IF(AND(OR(Q103="KO",T103&lt;&gt;""),OR(R103="",S103="",T103="")),Listes!$A$74,IF(AND(T103="",Q103&lt;&gt;""),Listes!$A$75,IF(AND(P103&lt;T103,V103=""),Listes!$A$76,IF(AND(R103&gt;S103),Listes!$A$77,IF(AND(P103&lt;&gt;"",P103&gt;T103,U103=""),Listes!$A$78,IF(AND(X103="",OR(Q103&lt;&gt;"",R103&lt;&gt;"",S103&lt;&gt;"")),Listes!$A$79,""))))))</f>
        <v/>
      </c>
      <c r="X103" s="38"/>
      <c r="Y103" s="10">
        <f t="shared" si="7"/>
        <v>0</v>
      </c>
    </row>
    <row r="104" spans="1:25" ht="20.100000000000001" customHeight="1" x14ac:dyDescent="0.25">
      <c r="A104" s="109">
        <v>98</v>
      </c>
      <c r="B104" s="505" t="str">
        <f>IF('Dépenses forfaitaire'!B104="","",'Dépenses forfaitaire'!B104)</f>
        <v/>
      </c>
      <c r="C104" s="505" t="str">
        <f>IF('Dépenses forfaitaire'!C104="","",'Dépenses forfaitaire'!C104)</f>
        <v/>
      </c>
      <c r="D104" s="505" t="str">
        <f>IF('Dépenses forfaitaire'!D104="","",'Dépenses forfaitaire'!D104)</f>
        <v/>
      </c>
      <c r="E104" s="505" t="str">
        <f>IF('Dépenses forfaitaire'!E104="","",'Dépenses forfaitaire'!E104)</f>
        <v/>
      </c>
      <c r="F104" s="505" t="str">
        <f>IF('Dépenses forfaitaire'!F104="","",'Dépenses forfaitaire'!F104)</f>
        <v/>
      </c>
      <c r="G104" s="503" t="str">
        <f>IF('Dépenses forfaitaire'!G104="","",'Dépenses forfaitaire'!G104)</f>
        <v/>
      </c>
      <c r="H104" s="505" t="str">
        <f>IF('Dépenses forfaitaire'!H104="","",'Dépenses forfaitaire'!H104)</f>
        <v/>
      </c>
      <c r="I104" s="505" t="str">
        <f>IF('Dépenses forfaitaire'!I104="","",'Dépenses forfaitaire'!I104)</f>
        <v/>
      </c>
      <c r="J104" s="504" t="str">
        <f>IF('Dépenses forfaitaire'!K104="","",'Dépenses forfaitaire'!K104)</f>
        <v/>
      </c>
      <c r="K104" s="504" t="str">
        <f>IF('Dépenses forfaitaire'!L104="","",'Dépenses forfaitaire'!L104)</f>
        <v/>
      </c>
      <c r="L104" s="503" t="str">
        <f>IF('Dépenses forfaitaire'!J104="","",'Dépenses forfaitaire'!J104)</f>
        <v/>
      </c>
      <c r="M104" s="505" t="str">
        <f>IF($H104="","",IF($C104=Listes!$B$35,IF('DP_Instruction Forfaitaires'!$E104&lt;=Listes!$B$56,('DP_Instruction Forfaitaires'!$E104*(VLOOKUP('DP_Instruction Forfaitaires'!$D104,Listes!$A$57:$E$63,2,FALSE))),IF('DP_Instruction Forfaitaires'!$E104&gt;Listes!$E$56,('DP_Instruction Forfaitaires'!$E104*(VLOOKUP('DP_Instruction Forfaitaires'!$D104,Listes!$A$57:$E$63,5,FALSE))),('DP_Instruction Forfaitaires'!$E104*(VLOOKUP('DP_Instruction Forfaitaires'!$D104,Listes!$A$57:$E$63,3,FALSE))+(VLOOKUP('DP_Instruction Forfaitaires'!$D104,Listes!$A$57:$E$63,4,FALSE)))))))</f>
        <v/>
      </c>
      <c r="N104" s="505" t="str">
        <f>IF($H104="","",IF($C104=Listes!$B$34,IF('DP_Instruction Forfaitaires'!$E104&lt;=Listes!$B$45,('DP_Instruction Forfaitaires'!$E104*(VLOOKUP('DP_Instruction Forfaitaires'!$D104,Listes!$A$46:$E$52,2,FALSE))),IF('DP_Instruction Forfaitaires'!$E104&gt;Listes!$D$45,('DP_Instruction Forfaitaires'!$E104*(VLOOKUP('DP_Instruction Forfaitaires'!$D104,Listes!$A$46:$E$52,5,FALSE))),('DP_Instruction Forfaitaires'!$E104*(VLOOKUP('DP_Instruction Forfaitaires'!$D104,Listes!$A$46:$E$52,3,FALSE))+(VLOOKUP('DP_Instruction Forfaitaires'!$D104,Listes!$A$46:$E$52,4,FALSE)))))))</f>
        <v/>
      </c>
      <c r="O104" s="506" t="str">
        <f>IF($H104="","",IF($C104=Listes!$B$37,Listes!$I$34,IF($C104=Listes!$B$38,(VLOOKUP('DP_Instruction Forfaitaires'!$F104,Listes!$E$34:$F$39,2,FALSE)),IF($C104=Listes!$B$36,IF('DP_Instruction Forfaitaires'!$E104&lt;=Listes!$A$67,'DP_Instruction Forfaitaires'!$E104*Listes!$A$68,IF('DP_Instruction Forfaitaires'!$E104&gt;Listes!$D$67,'DP_Instruction Forfaitaires'!$E104*Listes!$D$68,(('DP_Instruction Forfaitaires'!$E104*Listes!$B$68)+Listes!$C$68)))))))</f>
        <v/>
      </c>
      <c r="P104" s="507" t="str">
        <f>IF('Dépenses forfaitaire'!P104="","",'Dépenses forfaitaire'!P104)</f>
        <v/>
      </c>
      <c r="Q104" s="263"/>
      <c r="R104" s="262" t="str">
        <f t="shared" si="4"/>
        <v/>
      </c>
      <c r="S104" s="262" t="str">
        <f t="shared" si="5"/>
        <v/>
      </c>
      <c r="T104" s="37" t="str">
        <f t="shared" si="6"/>
        <v/>
      </c>
      <c r="U104" s="117"/>
      <c r="V104" s="168"/>
      <c r="W104" s="501" t="str">
        <f>IF(AND(OR(Q104="KO",T104&lt;&gt;""),OR(R104="",S104="",T104="")),Listes!$A$74,IF(AND(T104="",Q104&lt;&gt;""),Listes!$A$75,IF(AND(P104&lt;T104,V104=""),Listes!$A$76,IF(AND(R104&gt;S104),Listes!$A$77,IF(AND(P104&lt;&gt;"",P104&gt;T104,U104=""),Listes!$A$78,IF(AND(X104="",OR(Q104&lt;&gt;"",R104&lt;&gt;"",S104&lt;&gt;"")),Listes!$A$79,""))))))</f>
        <v/>
      </c>
      <c r="X104" s="38"/>
      <c r="Y104" s="10">
        <f t="shared" si="7"/>
        <v>0</v>
      </c>
    </row>
    <row r="105" spans="1:25" ht="20.100000000000001" customHeight="1" x14ac:dyDescent="0.25">
      <c r="A105" s="109">
        <v>99</v>
      </c>
      <c r="B105" s="505" t="str">
        <f>IF('Dépenses forfaitaire'!B105="","",'Dépenses forfaitaire'!B105)</f>
        <v/>
      </c>
      <c r="C105" s="505" t="str">
        <f>IF('Dépenses forfaitaire'!C105="","",'Dépenses forfaitaire'!C105)</f>
        <v/>
      </c>
      <c r="D105" s="505" t="str">
        <f>IF('Dépenses forfaitaire'!D105="","",'Dépenses forfaitaire'!D105)</f>
        <v/>
      </c>
      <c r="E105" s="505" t="str">
        <f>IF('Dépenses forfaitaire'!E105="","",'Dépenses forfaitaire'!E105)</f>
        <v/>
      </c>
      <c r="F105" s="505" t="str">
        <f>IF('Dépenses forfaitaire'!F105="","",'Dépenses forfaitaire'!F105)</f>
        <v/>
      </c>
      <c r="G105" s="503" t="str">
        <f>IF('Dépenses forfaitaire'!G105="","",'Dépenses forfaitaire'!G105)</f>
        <v/>
      </c>
      <c r="H105" s="505" t="str">
        <f>IF('Dépenses forfaitaire'!H105="","",'Dépenses forfaitaire'!H105)</f>
        <v/>
      </c>
      <c r="I105" s="505" t="str">
        <f>IF('Dépenses forfaitaire'!I105="","",'Dépenses forfaitaire'!I105)</f>
        <v/>
      </c>
      <c r="J105" s="504" t="str">
        <f>IF('Dépenses forfaitaire'!K105="","",'Dépenses forfaitaire'!K105)</f>
        <v/>
      </c>
      <c r="K105" s="504" t="str">
        <f>IF('Dépenses forfaitaire'!L105="","",'Dépenses forfaitaire'!L105)</f>
        <v/>
      </c>
      <c r="L105" s="503" t="str">
        <f>IF('Dépenses forfaitaire'!J105="","",'Dépenses forfaitaire'!J105)</f>
        <v/>
      </c>
      <c r="M105" s="505" t="str">
        <f>IF($H105="","",IF($C105=Listes!$B$35,IF('DP_Instruction Forfaitaires'!$E105&lt;=Listes!$B$56,('DP_Instruction Forfaitaires'!$E105*(VLOOKUP('DP_Instruction Forfaitaires'!$D105,Listes!$A$57:$E$63,2,FALSE))),IF('DP_Instruction Forfaitaires'!$E105&gt;Listes!$E$56,('DP_Instruction Forfaitaires'!$E105*(VLOOKUP('DP_Instruction Forfaitaires'!$D105,Listes!$A$57:$E$63,5,FALSE))),('DP_Instruction Forfaitaires'!$E105*(VLOOKUP('DP_Instruction Forfaitaires'!$D105,Listes!$A$57:$E$63,3,FALSE))+(VLOOKUP('DP_Instruction Forfaitaires'!$D105,Listes!$A$57:$E$63,4,FALSE)))))))</f>
        <v/>
      </c>
      <c r="N105" s="505" t="str">
        <f>IF($H105="","",IF($C105=Listes!$B$34,IF('DP_Instruction Forfaitaires'!$E105&lt;=Listes!$B$45,('DP_Instruction Forfaitaires'!$E105*(VLOOKUP('DP_Instruction Forfaitaires'!$D105,Listes!$A$46:$E$52,2,FALSE))),IF('DP_Instruction Forfaitaires'!$E105&gt;Listes!$D$45,('DP_Instruction Forfaitaires'!$E105*(VLOOKUP('DP_Instruction Forfaitaires'!$D105,Listes!$A$46:$E$52,5,FALSE))),('DP_Instruction Forfaitaires'!$E105*(VLOOKUP('DP_Instruction Forfaitaires'!$D105,Listes!$A$46:$E$52,3,FALSE))+(VLOOKUP('DP_Instruction Forfaitaires'!$D105,Listes!$A$46:$E$52,4,FALSE)))))))</f>
        <v/>
      </c>
      <c r="O105" s="506" t="str">
        <f>IF($H105="","",IF($C105=Listes!$B$37,Listes!$I$34,IF($C105=Listes!$B$38,(VLOOKUP('DP_Instruction Forfaitaires'!$F105,Listes!$E$34:$F$39,2,FALSE)),IF($C105=Listes!$B$36,IF('DP_Instruction Forfaitaires'!$E105&lt;=Listes!$A$67,'DP_Instruction Forfaitaires'!$E105*Listes!$A$68,IF('DP_Instruction Forfaitaires'!$E105&gt;Listes!$D$67,'DP_Instruction Forfaitaires'!$E105*Listes!$D$68,(('DP_Instruction Forfaitaires'!$E105*Listes!$B$68)+Listes!$C$68)))))))</f>
        <v/>
      </c>
      <c r="P105" s="507" t="str">
        <f>IF('Dépenses forfaitaire'!P105="","",'Dépenses forfaitaire'!P105)</f>
        <v/>
      </c>
      <c r="Q105" s="263"/>
      <c r="R105" s="262" t="str">
        <f t="shared" si="4"/>
        <v/>
      </c>
      <c r="S105" s="262" t="str">
        <f t="shared" si="5"/>
        <v/>
      </c>
      <c r="T105" s="37" t="str">
        <f t="shared" si="6"/>
        <v/>
      </c>
      <c r="U105" s="117"/>
      <c r="V105" s="168"/>
      <c r="W105" s="501" t="str">
        <f>IF(AND(OR(Q105="KO",T105&lt;&gt;""),OR(R105="",S105="",T105="")),Listes!$A$74,IF(AND(T105="",Q105&lt;&gt;""),Listes!$A$75,IF(AND(P105&lt;T105,V105=""),Listes!$A$76,IF(AND(R105&gt;S105),Listes!$A$77,IF(AND(P105&lt;&gt;"",P105&gt;T105,U105=""),Listes!$A$78,IF(AND(X105="",OR(Q105&lt;&gt;"",R105&lt;&gt;"",S105&lt;&gt;"")),Listes!$A$79,""))))))</f>
        <v/>
      </c>
      <c r="X105" s="38"/>
      <c r="Y105" s="10">
        <f t="shared" si="7"/>
        <v>0</v>
      </c>
    </row>
    <row r="106" spans="1:25" ht="20.100000000000001" customHeight="1" x14ac:dyDescent="0.25">
      <c r="A106" s="109">
        <v>100</v>
      </c>
      <c r="B106" s="505" t="str">
        <f>IF('Dépenses forfaitaire'!B106="","",'Dépenses forfaitaire'!B106)</f>
        <v/>
      </c>
      <c r="C106" s="505" t="str">
        <f>IF('Dépenses forfaitaire'!C106="","",'Dépenses forfaitaire'!C106)</f>
        <v/>
      </c>
      <c r="D106" s="505" t="str">
        <f>IF('Dépenses forfaitaire'!D106="","",'Dépenses forfaitaire'!D106)</f>
        <v/>
      </c>
      <c r="E106" s="505" t="str">
        <f>IF('Dépenses forfaitaire'!E106="","",'Dépenses forfaitaire'!E106)</f>
        <v/>
      </c>
      <c r="F106" s="505" t="str">
        <f>IF('Dépenses forfaitaire'!F106="","",'Dépenses forfaitaire'!F106)</f>
        <v/>
      </c>
      <c r="G106" s="503" t="str">
        <f>IF('Dépenses forfaitaire'!G106="","",'Dépenses forfaitaire'!G106)</f>
        <v/>
      </c>
      <c r="H106" s="505" t="str">
        <f>IF('Dépenses forfaitaire'!H106="","",'Dépenses forfaitaire'!H106)</f>
        <v/>
      </c>
      <c r="I106" s="505" t="str">
        <f>IF('Dépenses forfaitaire'!I106="","",'Dépenses forfaitaire'!I106)</f>
        <v/>
      </c>
      <c r="J106" s="504" t="str">
        <f>IF('Dépenses forfaitaire'!K106="","",'Dépenses forfaitaire'!K106)</f>
        <v/>
      </c>
      <c r="K106" s="504" t="str">
        <f>IF('Dépenses forfaitaire'!L106="","",'Dépenses forfaitaire'!L106)</f>
        <v/>
      </c>
      <c r="L106" s="503" t="str">
        <f>IF('Dépenses forfaitaire'!J106="","",'Dépenses forfaitaire'!J106)</f>
        <v/>
      </c>
      <c r="M106" s="505" t="str">
        <f>IF($H106="","",IF($C106=Listes!$B$35,IF('DP_Instruction Forfaitaires'!$E106&lt;=Listes!$B$56,('DP_Instruction Forfaitaires'!$E106*(VLOOKUP('DP_Instruction Forfaitaires'!$D106,Listes!$A$57:$E$63,2,FALSE))),IF('DP_Instruction Forfaitaires'!$E106&gt;Listes!$E$56,('DP_Instruction Forfaitaires'!$E106*(VLOOKUP('DP_Instruction Forfaitaires'!$D106,Listes!$A$57:$E$63,5,FALSE))),('DP_Instruction Forfaitaires'!$E106*(VLOOKUP('DP_Instruction Forfaitaires'!$D106,Listes!$A$57:$E$63,3,FALSE))+(VLOOKUP('DP_Instruction Forfaitaires'!$D106,Listes!$A$57:$E$63,4,FALSE)))))))</f>
        <v/>
      </c>
      <c r="N106" s="505" t="str">
        <f>IF($H106="","",IF($C106=Listes!$B$34,IF('DP_Instruction Forfaitaires'!$E106&lt;=Listes!$B$45,('DP_Instruction Forfaitaires'!$E106*(VLOOKUP('DP_Instruction Forfaitaires'!$D106,Listes!$A$46:$E$52,2,FALSE))),IF('DP_Instruction Forfaitaires'!$E106&gt;Listes!$D$45,('DP_Instruction Forfaitaires'!$E106*(VLOOKUP('DP_Instruction Forfaitaires'!$D106,Listes!$A$46:$E$52,5,FALSE))),('DP_Instruction Forfaitaires'!$E106*(VLOOKUP('DP_Instruction Forfaitaires'!$D106,Listes!$A$46:$E$52,3,FALSE))+(VLOOKUP('DP_Instruction Forfaitaires'!$D106,Listes!$A$46:$E$52,4,FALSE)))))))</f>
        <v/>
      </c>
      <c r="O106" s="506" t="str">
        <f>IF($H106="","",IF($C106=Listes!$B$37,Listes!$I$34,IF($C106=Listes!$B$38,(VLOOKUP('DP_Instruction Forfaitaires'!$F106,Listes!$E$34:$F$39,2,FALSE)),IF($C106=Listes!$B$36,IF('DP_Instruction Forfaitaires'!$E106&lt;=Listes!$A$67,'DP_Instruction Forfaitaires'!$E106*Listes!$A$68,IF('DP_Instruction Forfaitaires'!$E106&gt;Listes!$D$67,'DP_Instruction Forfaitaires'!$E106*Listes!$D$68,(('DP_Instruction Forfaitaires'!$E106*Listes!$B$68)+Listes!$C$68)))))))</f>
        <v/>
      </c>
      <c r="P106" s="507" t="str">
        <f>IF('Dépenses forfaitaire'!P106="","",'Dépenses forfaitaire'!P106)</f>
        <v/>
      </c>
      <c r="Q106" s="263"/>
      <c r="R106" s="262" t="str">
        <f t="shared" si="4"/>
        <v/>
      </c>
      <c r="S106" s="262" t="str">
        <f t="shared" si="5"/>
        <v/>
      </c>
      <c r="T106" s="37" t="str">
        <f t="shared" si="6"/>
        <v/>
      </c>
      <c r="U106" s="117"/>
      <c r="V106" s="168"/>
      <c r="W106" s="501" t="str">
        <f>IF(AND(OR(Q106="KO",T106&lt;&gt;""),OR(R106="",S106="",T106="")),Listes!$A$74,IF(AND(T106="",Q106&lt;&gt;""),Listes!$A$75,IF(AND(P106&lt;T106,V106=""),Listes!$A$76,IF(AND(R106&gt;S106),Listes!$A$77,IF(AND(P106&lt;&gt;"",P106&gt;T106,U106=""),Listes!$A$78,IF(AND(X106="",OR(Q106&lt;&gt;"",R106&lt;&gt;"",S106&lt;&gt;"")),Listes!$A$79,""))))))</f>
        <v/>
      </c>
      <c r="X106" s="38"/>
      <c r="Y106" s="10">
        <f t="shared" si="7"/>
        <v>0</v>
      </c>
    </row>
    <row r="107" spans="1:25" ht="20.100000000000001" customHeight="1" x14ac:dyDescent="0.25">
      <c r="A107" s="109">
        <v>101</v>
      </c>
      <c r="B107" s="505" t="str">
        <f>IF('Dépenses forfaitaire'!B107="","",'Dépenses forfaitaire'!B107)</f>
        <v/>
      </c>
      <c r="C107" s="505" t="str">
        <f>IF('Dépenses forfaitaire'!C107="","",'Dépenses forfaitaire'!C107)</f>
        <v/>
      </c>
      <c r="D107" s="505" t="str">
        <f>IF('Dépenses forfaitaire'!D107="","",'Dépenses forfaitaire'!D107)</f>
        <v/>
      </c>
      <c r="E107" s="505" t="str">
        <f>IF('Dépenses forfaitaire'!E107="","",'Dépenses forfaitaire'!E107)</f>
        <v/>
      </c>
      <c r="F107" s="505" t="str">
        <f>IF('Dépenses forfaitaire'!F107="","",'Dépenses forfaitaire'!F107)</f>
        <v/>
      </c>
      <c r="G107" s="503" t="str">
        <f>IF('Dépenses forfaitaire'!G107="","",'Dépenses forfaitaire'!G107)</f>
        <v/>
      </c>
      <c r="H107" s="505" t="str">
        <f>IF('Dépenses forfaitaire'!H107="","",'Dépenses forfaitaire'!H107)</f>
        <v/>
      </c>
      <c r="I107" s="505" t="str">
        <f>IF('Dépenses forfaitaire'!I107="","",'Dépenses forfaitaire'!I107)</f>
        <v/>
      </c>
      <c r="J107" s="504" t="str">
        <f>IF('Dépenses forfaitaire'!K107="","",'Dépenses forfaitaire'!K107)</f>
        <v/>
      </c>
      <c r="K107" s="504" t="str">
        <f>IF('Dépenses forfaitaire'!L107="","",'Dépenses forfaitaire'!L107)</f>
        <v/>
      </c>
      <c r="L107" s="503" t="str">
        <f>IF('Dépenses forfaitaire'!J107="","",'Dépenses forfaitaire'!J107)</f>
        <v/>
      </c>
      <c r="M107" s="505" t="str">
        <f>IF($H107="","",IF($C107=Listes!$B$35,IF('DP_Instruction Forfaitaires'!$E107&lt;=Listes!$B$56,('DP_Instruction Forfaitaires'!$E107*(VLOOKUP('DP_Instruction Forfaitaires'!$D107,Listes!$A$57:$E$63,2,FALSE))),IF('DP_Instruction Forfaitaires'!$E107&gt;Listes!$E$56,('DP_Instruction Forfaitaires'!$E107*(VLOOKUP('DP_Instruction Forfaitaires'!$D107,Listes!$A$57:$E$63,5,FALSE))),('DP_Instruction Forfaitaires'!$E107*(VLOOKUP('DP_Instruction Forfaitaires'!$D107,Listes!$A$57:$E$63,3,FALSE))+(VLOOKUP('DP_Instruction Forfaitaires'!$D107,Listes!$A$57:$E$63,4,FALSE)))))))</f>
        <v/>
      </c>
      <c r="N107" s="505" t="str">
        <f>IF($H107="","",IF($C107=Listes!$B$34,IF('DP_Instruction Forfaitaires'!$E107&lt;=Listes!$B$45,('DP_Instruction Forfaitaires'!$E107*(VLOOKUP('DP_Instruction Forfaitaires'!$D107,Listes!$A$46:$E$52,2,FALSE))),IF('DP_Instruction Forfaitaires'!$E107&gt;Listes!$D$45,('DP_Instruction Forfaitaires'!$E107*(VLOOKUP('DP_Instruction Forfaitaires'!$D107,Listes!$A$46:$E$52,5,FALSE))),('DP_Instruction Forfaitaires'!$E107*(VLOOKUP('DP_Instruction Forfaitaires'!$D107,Listes!$A$46:$E$52,3,FALSE))+(VLOOKUP('DP_Instruction Forfaitaires'!$D107,Listes!$A$46:$E$52,4,FALSE)))))))</f>
        <v/>
      </c>
      <c r="O107" s="506" t="str">
        <f>IF($H107="","",IF($C107=Listes!$B$37,Listes!$I$34,IF($C107=Listes!$B$38,(VLOOKUP('DP_Instruction Forfaitaires'!$F107,Listes!$E$34:$F$39,2,FALSE)),IF($C107=Listes!$B$36,IF('DP_Instruction Forfaitaires'!$E107&lt;=Listes!$A$67,'DP_Instruction Forfaitaires'!$E107*Listes!$A$68,IF('DP_Instruction Forfaitaires'!$E107&gt;Listes!$D$67,'DP_Instruction Forfaitaires'!$E107*Listes!$D$68,(('DP_Instruction Forfaitaires'!$E107*Listes!$B$68)+Listes!$C$68)))))))</f>
        <v/>
      </c>
      <c r="P107" s="507" t="str">
        <f>IF('Dépenses forfaitaire'!P107="","",'Dépenses forfaitaire'!P107)</f>
        <v/>
      </c>
      <c r="Q107" s="263"/>
      <c r="R107" s="262" t="str">
        <f t="shared" si="4"/>
        <v/>
      </c>
      <c r="S107" s="262" t="str">
        <f t="shared" si="5"/>
        <v/>
      </c>
      <c r="T107" s="37" t="str">
        <f t="shared" si="6"/>
        <v/>
      </c>
      <c r="U107" s="117"/>
      <c r="V107" s="168"/>
      <c r="W107" s="501" t="str">
        <f>IF(AND(OR(Q107="KO",T107&lt;&gt;""),OR(R107="",S107="",T107="")),Listes!$A$74,IF(AND(T107="",Q107&lt;&gt;""),Listes!$A$75,IF(AND(P107&lt;T107,V107=""),Listes!$A$76,IF(AND(R107&gt;S107),Listes!$A$77,IF(AND(P107&lt;&gt;"",P107&gt;T107,U107=""),Listes!$A$78,IF(AND(X107="",OR(Q107&lt;&gt;"",R107&lt;&gt;"",S107&lt;&gt;"")),Listes!$A$79,""))))))</f>
        <v/>
      </c>
      <c r="X107" s="38"/>
      <c r="Y107" s="10">
        <f t="shared" si="7"/>
        <v>0</v>
      </c>
    </row>
    <row r="108" spans="1:25" ht="20.100000000000001" customHeight="1" x14ac:dyDescent="0.25">
      <c r="A108" s="109">
        <v>102</v>
      </c>
      <c r="B108" s="505" t="str">
        <f>IF('Dépenses forfaitaire'!B108="","",'Dépenses forfaitaire'!B108)</f>
        <v/>
      </c>
      <c r="C108" s="505" t="str">
        <f>IF('Dépenses forfaitaire'!C108="","",'Dépenses forfaitaire'!C108)</f>
        <v/>
      </c>
      <c r="D108" s="505" t="str">
        <f>IF('Dépenses forfaitaire'!D108="","",'Dépenses forfaitaire'!D108)</f>
        <v/>
      </c>
      <c r="E108" s="505" t="str">
        <f>IF('Dépenses forfaitaire'!E108="","",'Dépenses forfaitaire'!E108)</f>
        <v/>
      </c>
      <c r="F108" s="505" t="str">
        <f>IF('Dépenses forfaitaire'!F108="","",'Dépenses forfaitaire'!F108)</f>
        <v/>
      </c>
      <c r="G108" s="503" t="str">
        <f>IF('Dépenses forfaitaire'!G108="","",'Dépenses forfaitaire'!G108)</f>
        <v/>
      </c>
      <c r="H108" s="505" t="str">
        <f>IF('Dépenses forfaitaire'!H108="","",'Dépenses forfaitaire'!H108)</f>
        <v/>
      </c>
      <c r="I108" s="505" t="str">
        <f>IF('Dépenses forfaitaire'!I108="","",'Dépenses forfaitaire'!I108)</f>
        <v/>
      </c>
      <c r="J108" s="504" t="str">
        <f>IF('Dépenses forfaitaire'!K108="","",'Dépenses forfaitaire'!K108)</f>
        <v/>
      </c>
      <c r="K108" s="504" t="str">
        <f>IF('Dépenses forfaitaire'!L108="","",'Dépenses forfaitaire'!L108)</f>
        <v/>
      </c>
      <c r="L108" s="503" t="str">
        <f>IF('Dépenses forfaitaire'!J108="","",'Dépenses forfaitaire'!J108)</f>
        <v/>
      </c>
      <c r="M108" s="505" t="str">
        <f>IF($H108="","",IF($C108=Listes!$B$35,IF('DP_Instruction Forfaitaires'!$E108&lt;=Listes!$B$56,('DP_Instruction Forfaitaires'!$E108*(VLOOKUP('DP_Instruction Forfaitaires'!$D108,Listes!$A$57:$E$63,2,FALSE))),IF('DP_Instruction Forfaitaires'!$E108&gt;Listes!$E$56,('DP_Instruction Forfaitaires'!$E108*(VLOOKUP('DP_Instruction Forfaitaires'!$D108,Listes!$A$57:$E$63,5,FALSE))),('DP_Instruction Forfaitaires'!$E108*(VLOOKUP('DP_Instruction Forfaitaires'!$D108,Listes!$A$57:$E$63,3,FALSE))+(VLOOKUP('DP_Instruction Forfaitaires'!$D108,Listes!$A$57:$E$63,4,FALSE)))))))</f>
        <v/>
      </c>
      <c r="N108" s="505" t="str">
        <f>IF($H108="","",IF($C108=Listes!$B$34,IF('DP_Instruction Forfaitaires'!$E108&lt;=Listes!$B$45,('DP_Instruction Forfaitaires'!$E108*(VLOOKUP('DP_Instruction Forfaitaires'!$D108,Listes!$A$46:$E$52,2,FALSE))),IF('DP_Instruction Forfaitaires'!$E108&gt;Listes!$D$45,('DP_Instruction Forfaitaires'!$E108*(VLOOKUP('DP_Instruction Forfaitaires'!$D108,Listes!$A$46:$E$52,5,FALSE))),('DP_Instruction Forfaitaires'!$E108*(VLOOKUP('DP_Instruction Forfaitaires'!$D108,Listes!$A$46:$E$52,3,FALSE))+(VLOOKUP('DP_Instruction Forfaitaires'!$D108,Listes!$A$46:$E$52,4,FALSE)))))))</f>
        <v/>
      </c>
      <c r="O108" s="506" t="str">
        <f>IF($H108="","",IF($C108=Listes!$B$37,Listes!$I$34,IF($C108=Listes!$B$38,(VLOOKUP('DP_Instruction Forfaitaires'!$F108,Listes!$E$34:$F$39,2,FALSE)),IF($C108=Listes!$B$36,IF('DP_Instruction Forfaitaires'!$E108&lt;=Listes!$A$67,'DP_Instruction Forfaitaires'!$E108*Listes!$A$68,IF('DP_Instruction Forfaitaires'!$E108&gt;Listes!$D$67,'DP_Instruction Forfaitaires'!$E108*Listes!$D$68,(('DP_Instruction Forfaitaires'!$E108*Listes!$B$68)+Listes!$C$68)))))))</f>
        <v/>
      </c>
      <c r="P108" s="507" t="str">
        <f>IF('Dépenses forfaitaire'!P108="","",'Dépenses forfaitaire'!P108)</f>
        <v/>
      </c>
      <c r="Q108" s="263"/>
      <c r="R108" s="262" t="str">
        <f t="shared" si="4"/>
        <v/>
      </c>
      <c r="S108" s="262" t="str">
        <f t="shared" si="5"/>
        <v/>
      </c>
      <c r="T108" s="37" t="str">
        <f t="shared" si="6"/>
        <v/>
      </c>
      <c r="U108" s="117"/>
      <c r="V108" s="168"/>
      <c r="W108" s="501" t="str">
        <f>IF(AND(OR(Q108="KO",T108&lt;&gt;""),OR(R108="",S108="",T108="")),Listes!$A$74,IF(AND(T108="",Q108&lt;&gt;""),Listes!$A$75,IF(AND(P108&lt;T108,V108=""),Listes!$A$76,IF(AND(R108&gt;S108),Listes!$A$77,IF(AND(P108&lt;&gt;"",P108&gt;T108,U108=""),Listes!$A$78,IF(AND(X108="",OR(Q108&lt;&gt;"",R108&lt;&gt;"",S108&lt;&gt;"")),Listes!$A$79,""))))))</f>
        <v/>
      </c>
      <c r="X108" s="38"/>
      <c r="Y108" s="10">
        <f t="shared" si="7"/>
        <v>0</v>
      </c>
    </row>
    <row r="109" spans="1:25" ht="20.100000000000001" customHeight="1" x14ac:dyDescent="0.25">
      <c r="A109" s="109">
        <v>103</v>
      </c>
      <c r="B109" s="505" t="str">
        <f>IF('Dépenses forfaitaire'!B109="","",'Dépenses forfaitaire'!B109)</f>
        <v/>
      </c>
      <c r="C109" s="505" t="str">
        <f>IF('Dépenses forfaitaire'!C109="","",'Dépenses forfaitaire'!C109)</f>
        <v/>
      </c>
      <c r="D109" s="505" t="str">
        <f>IF('Dépenses forfaitaire'!D109="","",'Dépenses forfaitaire'!D109)</f>
        <v/>
      </c>
      <c r="E109" s="505" t="str">
        <f>IF('Dépenses forfaitaire'!E109="","",'Dépenses forfaitaire'!E109)</f>
        <v/>
      </c>
      <c r="F109" s="505" t="str">
        <f>IF('Dépenses forfaitaire'!F109="","",'Dépenses forfaitaire'!F109)</f>
        <v/>
      </c>
      <c r="G109" s="503" t="str">
        <f>IF('Dépenses forfaitaire'!G109="","",'Dépenses forfaitaire'!G109)</f>
        <v/>
      </c>
      <c r="H109" s="505" t="str">
        <f>IF('Dépenses forfaitaire'!H109="","",'Dépenses forfaitaire'!H109)</f>
        <v/>
      </c>
      <c r="I109" s="505" t="str">
        <f>IF('Dépenses forfaitaire'!I109="","",'Dépenses forfaitaire'!I109)</f>
        <v/>
      </c>
      <c r="J109" s="504" t="str">
        <f>IF('Dépenses forfaitaire'!K109="","",'Dépenses forfaitaire'!K109)</f>
        <v/>
      </c>
      <c r="K109" s="504" t="str">
        <f>IF('Dépenses forfaitaire'!L109="","",'Dépenses forfaitaire'!L109)</f>
        <v/>
      </c>
      <c r="L109" s="503" t="str">
        <f>IF('Dépenses forfaitaire'!J109="","",'Dépenses forfaitaire'!J109)</f>
        <v/>
      </c>
      <c r="M109" s="505" t="str">
        <f>IF($H109="","",IF($C109=Listes!$B$35,IF('DP_Instruction Forfaitaires'!$E109&lt;=Listes!$B$56,('DP_Instruction Forfaitaires'!$E109*(VLOOKUP('DP_Instruction Forfaitaires'!$D109,Listes!$A$57:$E$63,2,FALSE))),IF('DP_Instruction Forfaitaires'!$E109&gt;Listes!$E$56,('DP_Instruction Forfaitaires'!$E109*(VLOOKUP('DP_Instruction Forfaitaires'!$D109,Listes!$A$57:$E$63,5,FALSE))),('DP_Instruction Forfaitaires'!$E109*(VLOOKUP('DP_Instruction Forfaitaires'!$D109,Listes!$A$57:$E$63,3,FALSE))+(VLOOKUP('DP_Instruction Forfaitaires'!$D109,Listes!$A$57:$E$63,4,FALSE)))))))</f>
        <v/>
      </c>
      <c r="N109" s="505" t="str">
        <f>IF($H109="","",IF($C109=Listes!$B$34,IF('DP_Instruction Forfaitaires'!$E109&lt;=Listes!$B$45,('DP_Instruction Forfaitaires'!$E109*(VLOOKUP('DP_Instruction Forfaitaires'!$D109,Listes!$A$46:$E$52,2,FALSE))),IF('DP_Instruction Forfaitaires'!$E109&gt;Listes!$D$45,('DP_Instruction Forfaitaires'!$E109*(VLOOKUP('DP_Instruction Forfaitaires'!$D109,Listes!$A$46:$E$52,5,FALSE))),('DP_Instruction Forfaitaires'!$E109*(VLOOKUP('DP_Instruction Forfaitaires'!$D109,Listes!$A$46:$E$52,3,FALSE))+(VLOOKUP('DP_Instruction Forfaitaires'!$D109,Listes!$A$46:$E$52,4,FALSE)))))))</f>
        <v/>
      </c>
      <c r="O109" s="506" t="str">
        <f>IF($H109="","",IF($C109=Listes!$B$37,Listes!$I$34,IF($C109=Listes!$B$38,(VLOOKUP('DP_Instruction Forfaitaires'!$F109,Listes!$E$34:$F$39,2,FALSE)),IF($C109=Listes!$B$36,IF('DP_Instruction Forfaitaires'!$E109&lt;=Listes!$A$67,'DP_Instruction Forfaitaires'!$E109*Listes!$A$68,IF('DP_Instruction Forfaitaires'!$E109&gt;Listes!$D$67,'DP_Instruction Forfaitaires'!$E109*Listes!$D$68,(('DP_Instruction Forfaitaires'!$E109*Listes!$B$68)+Listes!$C$68)))))))</f>
        <v/>
      </c>
      <c r="P109" s="507" t="str">
        <f>IF('Dépenses forfaitaire'!P109="","",'Dépenses forfaitaire'!P109)</f>
        <v/>
      </c>
      <c r="Q109" s="263"/>
      <c r="R109" s="262" t="str">
        <f t="shared" si="4"/>
        <v/>
      </c>
      <c r="S109" s="262" t="str">
        <f t="shared" si="5"/>
        <v/>
      </c>
      <c r="T109" s="37" t="str">
        <f t="shared" si="6"/>
        <v/>
      </c>
      <c r="U109" s="117"/>
      <c r="V109" s="168"/>
      <c r="W109" s="501" t="str">
        <f>IF(AND(OR(Q109="KO",T109&lt;&gt;""),OR(R109="",S109="",T109="")),Listes!$A$74,IF(AND(T109="",Q109&lt;&gt;""),Listes!$A$75,IF(AND(P109&lt;T109,V109=""),Listes!$A$76,IF(AND(R109&gt;S109),Listes!$A$77,IF(AND(P109&lt;&gt;"",P109&gt;T109,U109=""),Listes!$A$78,IF(AND(X109="",OR(Q109&lt;&gt;"",R109&lt;&gt;"",S109&lt;&gt;"")),Listes!$A$79,""))))))</f>
        <v/>
      </c>
      <c r="X109" s="38"/>
      <c r="Y109" s="10">
        <f t="shared" si="7"/>
        <v>0</v>
      </c>
    </row>
    <row r="110" spans="1:25" ht="20.100000000000001" customHeight="1" x14ac:dyDescent="0.25">
      <c r="A110" s="109">
        <v>104</v>
      </c>
      <c r="B110" s="505" t="str">
        <f>IF('Dépenses forfaitaire'!B110="","",'Dépenses forfaitaire'!B110)</f>
        <v/>
      </c>
      <c r="C110" s="505" t="str">
        <f>IF('Dépenses forfaitaire'!C110="","",'Dépenses forfaitaire'!C110)</f>
        <v/>
      </c>
      <c r="D110" s="505" t="str">
        <f>IF('Dépenses forfaitaire'!D110="","",'Dépenses forfaitaire'!D110)</f>
        <v/>
      </c>
      <c r="E110" s="505" t="str">
        <f>IF('Dépenses forfaitaire'!E110="","",'Dépenses forfaitaire'!E110)</f>
        <v/>
      </c>
      <c r="F110" s="505" t="str">
        <f>IF('Dépenses forfaitaire'!F110="","",'Dépenses forfaitaire'!F110)</f>
        <v/>
      </c>
      <c r="G110" s="503" t="str">
        <f>IF('Dépenses forfaitaire'!G110="","",'Dépenses forfaitaire'!G110)</f>
        <v/>
      </c>
      <c r="H110" s="505" t="str">
        <f>IF('Dépenses forfaitaire'!H110="","",'Dépenses forfaitaire'!H110)</f>
        <v/>
      </c>
      <c r="I110" s="505" t="str">
        <f>IF('Dépenses forfaitaire'!I110="","",'Dépenses forfaitaire'!I110)</f>
        <v/>
      </c>
      <c r="J110" s="504" t="str">
        <f>IF('Dépenses forfaitaire'!K110="","",'Dépenses forfaitaire'!K110)</f>
        <v/>
      </c>
      <c r="K110" s="504" t="str">
        <f>IF('Dépenses forfaitaire'!L110="","",'Dépenses forfaitaire'!L110)</f>
        <v/>
      </c>
      <c r="L110" s="503" t="str">
        <f>IF('Dépenses forfaitaire'!J110="","",'Dépenses forfaitaire'!J110)</f>
        <v/>
      </c>
      <c r="M110" s="505" t="str">
        <f>IF($H110="","",IF($C110=Listes!$B$35,IF('DP_Instruction Forfaitaires'!$E110&lt;=Listes!$B$56,('DP_Instruction Forfaitaires'!$E110*(VLOOKUP('DP_Instruction Forfaitaires'!$D110,Listes!$A$57:$E$63,2,FALSE))),IF('DP_Instruction Forfaitaires'!$E110&gt;Listes!$E$56,('DP_Instruction Forfaitaires'!$E110*(VLOOKUP('DP_Instruction Forfaitaires'!$D110,Listes!$A$57:$E$63,5,FALSE))),('DP_Instruction Forfaitaires'!$E110*(VLOOKUP('DP_Instruction Forfaitaires'!$D110,Listes!$A$57:$E$63,3,FALSE))+(VLOOKUP('DP_Instruction Forfaitaires'!$D110,Listes!$A$57:$E$63,4,FALSE)))))))</f>
        <v/>
      </c>
      <c r="N110" s="505" t="str">
        <f>IF($H110="","",IF($C110=Listes!$B$34,IF('DP_Instruction Forfaitaires'!$E110&lt;=Listes!$B$45,('DP_Instruction Forfaitaires'!$E110*(VLOOKUP('DP_Instruction Forfaitaires'!$D110,Listes!$A$46:$E$52,2,FALSE))),IF('DP_Instruction Forfaitaires'!$E110&gt;Listes!$D$45,('DP_Instruction Forfaitaires'!$E110*(VLOOKUP('DP_Instruction Forfaitaires'!$D110,Listes!$A$46:$E$52,5,FALSE))),('DP_Instruction Forfaitaires'!$E110*(VLOOKUP('DP_Instruction Forfaitaires'!$D110,Listes!$A$46:$E$52,3,FALSE))+(VLOOKUP('DP_Instruction Forfaitaires'!$D110,Listes!$A$46:$E$52,4,FALSE)))))))</f>
        <v/>
      </c>
      <c r="O110" s="506" t="str">
        <f>IF($H110="","",IF($C110=Listes!$B$37,Listes!$I$34,IF($C110=Listes!$B$38,(VLOOKUP('DP_Instruction Forfaitaires'!$F110,Listes!$E$34:$F$39,2,FALSE)),IF($C110=Listes!$B$36,IF('DP_Instruction Forfaitaires'!$E110&lt;=Listes!$A$67,'DP_Instruction Forfaitaires'!$E110*Listes!$A$68,IF('DP_Instruction Forfaitaires'!$E110&gt;Listes!$D$67,'DP_Instruction Forfaitaires'!$E110*Listes!$D$68,(('DP_Instruction Forfaitaires'!$E110*Listes!$B$68)+Listes!$C$68)))))))</f>
        <v/>
      </c>
      <c r="P110" s="507" t="str">
        <f>IF('Dépenses forfaitaire'!P110="","",'Dépenses forfaitaire'!P110)</f>
        <v/>
      </c>
      <c r="Q110" s="263"/>
      <c r="R110" s="262" t="str">
        <f t="shared" si="4"/>
        <v/>
      </c>
      <c r="S110" s="262" t="str">
        <f t="shared" si="5"/>
        <v/>
      </c>
      <c r="T110" s="37" t="str">
        <f t="shared" si="6"/>
        <v/>
      </c>
      <c r="U110" s="117"/>
      <c r="V110" s="168"/>
      <c r="W110" s="501" t="str">
        <f>IF(AND(OR(Q110="KO",T110&lt;&gt;""),OR(R110="",S110="",T110="")),Listes!$A$74,IF(AND(T110="",Q110&lt;&gt;""),Listes!$A$75,IF(AND(P110&lt;T110,V110=""),Listes!$A$76,IF(AND(R110&gt;S110),Listes!$A$77,IF(AND(P110&lt;&gt;"",P110&gt;T110,U110=""),Listes!$A$78,IF(AND(X110="",OR(Q110&lt;&gt;"",R110&lt;&gt;"",S110&lt;&gt;"")),Listes!$A$79,""))))))</f>
        <v/>
      </c>
      <c r="X110" s="38"/>
      <c r="Y110" s="10">
        <f t="shared" si="7"/>
        <v>0</v>
      </c>
    </row>
    <row r="111" spans="1:25" ht="20.100000000000001" customHeight="1" x14ac:dyDescent="0.25">
      <c r="A111" s="109">
        <v>105</v>
      </c>
      <c r="B111" s="505" t="str">
        <f>IF('Dépenses forfaitaire'!B111="","",'Dépenses forfaitaire'!B111)</f>
        <v/>
      </c>
      <c r="C111" s="505" t="str">
        <f>IF('Dépenses forfaitaire'!C111="","",'Dépenses forfaitaire'!C111)</f>
        <v/>
      </c>
      <c r="D111" s="505" t="str">
        <f>IF('Dépenses forfaitaire'!D111="","",'Dépenses forfaitaire'!D111)</f>
        <v/>
      </c>
      <c r="E111" s="505" t="str">
        <f>IF('Dépenses forfaitaire'!E111="","",'Dépenses forfaitaire'!E111)</f>
        <v/>
      </c>
      <c r="F111" s="505" t="str">
        <f>IF('Dépenses forfaitaire'!F111="","",'Dépenses forfaitaire'!F111)</f>
        <v/>
      </c>
      <c r="G111" s="503" t="str">
        <f>IF('Dépenses forfaitaire'!G111="","",'Dépenses forfaitaire'!G111)</f>
        <v/>
      </c>
      <c r="H111" s="505" t="str">
        <f>IF('Dépenses forfaitaire'!H111="","",'Dépenses forfaitaire'!H111)</f>
        <v/>
      </c>
      <c r="I111" s="505" t="str">
        <f>IF('Dépenses forfaitaire'!I111="","",'Dépenses forfaitaire'!I111)</f>
        <v/>
      </c>
      <c r="J111" s="504" t="str">
        <f>IF('Dépenses forfaitaire'!K111="","",'Dépenses forfaitaire'!K111)</f>
        <v/>
      </c>
      <c r="K111" s="504" t="str">
        <f>IF('Dépenses forfaitaire'!L111="","",'Dépenses forfaitaire'!L111)</f>
        <v/>
      </c>
      <c r="L111" s="503" t="str">
        <f>IF('Dépenses forfaitaire'!J111="","",'Dépenses forfaitaire'!J111)</f>
        <v/>
      </c>
      <c r="M111" s="505" t="str">
        <f>IF($H111="","",IF($C111=Listes!$B$35,IF('DP_Instruction Forfaitaires'!$E111&lt;=Listes!$B$56,('DP_Instruction Forfaitaires'!$E111*(VLOOKUP('DP_Instruction Forfaitaires'!$D111,Listes!$A$57:$E$63,2,FALSE))),IF('DP_Instruction Forfaitaires'!$E111&gt;Listes!$E$56,('DP_Instruction Forfaitaires'!$E111*(VLOOKUP('DP_Instruction Forfaitaires'!$D111,Listes!$A$57:$E$63,5,FALSE))),('DP_Instruction Forfaitaires'!$E111*(VLOOKUP('DP_Instruction Forfaitaires'!$D111,Listes!$A$57:$E$63,3,FALSE))+(VLOOKUP('DP_Instruction Forfaitaires'!$D111,Listes!$A$57:$E$63,4,FALSE)))))))</f>
        <v/>
      </c>
      <c r="N111" s="505" t="str">
        <f>IF($H111="","",IF($C111=Listes!$B$34,IF('DP_Instruction Forfaitaires'!$E111&lt;=Listes!$B$45,('DP_Instruction Forfaitaires'!$E111*(VLOOKUP('DP_Instruction Forfaitaires'!$D111,Listes!$A$46:$E$52,2,FALSE))),IF('DP_Instruction Forfaitaires'!$E111&gt;Listes!$D$45,('DP_Instruction Forfaitaires'!$E111*(VLOOKUP('DP_Instruction Forfaitaires'!$D111,Listes!$A$46:$E$52,5,FALSE))),('DP_Instruction Forfaitaires'!$E111*(VLOOKUP('DP_Instruction Forfaitaires'!$D111,Listes!$A$46:$E$52,3,FALSE))+(VLOOKUP('DP_Instruction Forfaitaires'!$D111,Listes!$A$46:$E$52,4,FALSE)))))))</f>
        <v/>
      </c>
      <c r="O111" s="506" t="str">
        <f>IF($H111="","",IF($C111=Listes!$B$37,Listes!$I$34,IF($C111=Listes!$B$38,(VLOOKUP('DP_Instruction Forfaitaires'!$F111,Listes!$E$34:$F$39,2,FALSE)),IF($C111=Listes!$B$36,IF('DP_Instruction Forfaitaires'!$E111&lt;=Listes!$A$67,'DP_Instruction Forfaitaires'!$E111*Listes!$A$68,IF('DP_Instruction Forfaitaires'!$E111&gt;Listes!$D$67,'DP_Instruction Forfaitaires'!$E111*Listes!$D$68,(('DP_Instruction Forfaitaires'!$E111*Listes!$B$68)+Listes!$C$68)))))))</f>
        <v/>
      </c>
      <c r="P111" s="507" t="str">
        <f>IF('Dépenses forfaitaire'!P111="","",'Dépenses forfaitaire'!P111)</f>
        <v/>
      </c>
      <c r="Q111" s="263"/>
      <c r="R111" s="262" t="str">
        <f t="shared" si="4"/>
        <v/>
      </c>
      <c r="S111" s="262" t="str">
        <f t="shared" si="5"/>
        <v/>
      </c>
      <c r="T111" s="37" t="str">
        <f t="shared" si="6"/>
        <v/>
      </c>
      <c r="U111" s="117"/>
      <c r="V111" s="168"/>
      <c r="W111" s="501" t="str">
        <f>IF(AND(OR(Q111="KO",T111&lt;&gt;""),OR(R111="",S111="",T111="")),Listes!$A$74,IF(AND(T111="",Q111&lt;&gt;""),Listes!$A$75,IF(AND(P111&lt;T111,V111=""),Listes!$A$76,IF(AND(R111&gt;S111),Listes!$A$77,IF(AND(P111&lt;&gt;"",P111&gt;T111,U111=""),Listes!$A$78,IF(AND(X111="",OR(Q111&lt;&gt;"",R111&lt;&gt;"",S111&lt;&gt;"")),Listes!$A$79,""))))))</f>
        <v/>
      </c>
      <c r="X111" s="38"/>
      <c r="Y111" s="10">
        <f t="shared" si="7"/>
        <v>0</v>
      </c>
    </row>
    <row r="112" spans="1:25" ht="20.100000000000001" customHeight="1" x14ac:dyDescent="0.25">
      <c r="A112" s="109">
        <v>106</v>
      </c>
      <c r="B112" s="505" t="str">
        <f>IF('Dépenses forfaitaire'!B112="","",'Dépenses forfaitaire'!B112)</f>
        <v/>
      </c>
      <c r="C112" s="505" t="str">
        <f>IF('Dépenses forfaitaire'!C112="","",'Dépenses forfaitaire'!C112)</f>
        <v/>
      </c>
      <c r="D112" s="505" t="str">
        <f>IF('Dépenses forfaitaire'!D112="","",'Dépenses forfaitaire'!D112)</f>
        <v/>
      </c>
      <c r="E112" s="505" t="str">
        <f>IF('Dépenses forfaitaire'!E112="","",'Dépenses forfaitaire'!E112)</f>
        <v/>
      </c>
      <c r="F112" s="505" t="str">
        <f>IF('Dépenses forfaitaire'!F112="","",'Dépenses forfaitaire'!F112)</f>
        <v/>
      </c>
      <c r="G112" s="503" t="str">
        <f>IF('Dépenses forfaitaire'!G112="","",'Dépenses forfaitaire'!G112)</f>
        <v/>
      </c>
      <c r="H112" s="505" t="str">
        <f>IF('Dépenses forfaitaire'!H112="","",'Dépenses forfaitaire'!H112)</f>
        <v/>
      </c>
      <c r="I112" s="505" t="str">
        <f>IF('Dépenses forfaitaire'!I112="","",'Dépenses forfaitaire'!I112)</f>
        <v/>
      </c>
      <c r="J112" s="504" t="str">
        <f>IF('Dépenses forfaitaire'!K112="","",'Dépenses forfaitaire'!K112)</f>
        <v/>
      </c>
      <c r="K112" s="504" t="str">
        <f>IF('Dépenses forfaitaire'!L112="","",'Dépenses forfaitaire'!L112)</f>
        <v/>
      </c>
      <c r="L112" s="503" t="str">
        <f>IF('Dépenses forfaitaire'!J112="","",'Dépenses forfaitaire'!J112)</f>
        <v/>
      </c>
      <c r="M112" s="505" t="str">
        <f>IF($H112="","",IF($C112=Listes!$B$35,IF('DP_Instruction Forfaitaires'!$E112&lt;=Listes!$B$56,('DP_Instruction Forfaitaires'!$E112*(VLOOKUP('DP_Instruction Forfaitaires'!$D112,Listes!$A$57:$E$63,2,FALSE))),IF('DP_Instruction Forfaitaires'!$E112&gt;Listes!$E$56,('DP_Instruction Forfaitaires'!$E112*(VLOOKUP('DP_Instruction Forfaitaires'!$D112,Listes!$A$57:$E$63,5,FALSE))),('DP_Instruction Forfaitaires'!$E112*(VLOOKUP('DP_Instruction Forfaitaires'!$D112,Listes!$A$57:$E$63,3,FALSE))+(VLOOKUP('DP_Instruction Forfaitaires'!$D112,Listes!$A$57:$E$63,4,FALSE)))))))</f>
        <v/>
      </c>
      <c r="N112" s="505" t="str">
        <f>IF($H112="","",IF($C112=Listes!$B$34,IF('DP_Instruction Forfaitaires'!$E112&lt;=Listes!$B$45,('DP_Instruction Forfaitaires'!$E112*(VLOOKUP('DP_Instruction Forfaitaires'!$D112,Listes!$A$46:$E$52,2,FALSE))),IF('DP_Instruction Forfaitaires'!$E112&gt;Listes!$D$45,('DP_Instruction Forfaitaires'!$E112*(VLOOKUP('DP_Instruction Forfaitaires'!$D112,Listes!$A$46:$E$52,5,FALSE))),('DP_Instruction Forfaitaires'!$E112*(VLOOKUP('DP_Instruction Forfaitaires'!$D112,Listes!$A$46:$E$52,3,FALSE))+(VLOOKUP('DP_Instruction Forfaitaires'!$D112,Listes!$A$46:$E$52,4,FALSE)))))))</f>
        <v/>
      </c>
      <c r="O112" s="506" t="str">
        <f>IF($H112="","",IF($C112=Listes!$B$37,Listes!$I$34,IF($C112=Listes!$B$38,(VLOOKUP('DP_Instruction Forfaitaires'!$F112,Listes!$E$34:$F$39,2,FALSE)),IF($C112=Listes!$B$36,IF('DP_Instruction Forfaitaires'!$E112&lt;=Listes!$A$67,'DP_Instruction Forfaitaires'!$E112*Listes!$A$68,IF('DP_Instruction Forfaitaires'!$E112&gt;Listes!$D$67,'DP_Instruction Forfaitaires'!$E112*Listes!$D$68,(('DP_Instruction Forfaitaires'!$E112*Listes!$B$68)+Listes!$C$68)))))))</f>
        <v/>
      </c>
      <c r="P112" s="507" t="str">
        <f>IF('Dépenses forfaitaire'!P112="","",'Dépenses forfaitaire'!P112)</f>
        <v/>
      </c>
      <c r="Q112" s="263"/>
      <c r="R112" s="262" t="str">
        <f t="shared" si="4"/>
        <v/>
      </c>
      <c r="S112" s="262" t="str">
        <f t="shared" si="5"/>
        <v/>
      </c>
      <c r="T112" s="37" t="str">
        <f t="shared" si="6"/>
        <v/>
      </c>
      <c r="U112" s="117"/>
      <c r="V112" s="168"/>
      <c r="W112" s="501" t="str">
        <f>IF(AND(OR(Q112="KO",T112&lt;&gt;""),OR(R112="",S112="",T112="")),Listes!$A$74,IF(AND(T112="",Q112&lt;&gt;""),Listes!$A$75,IF(AND(P112&lt;T112,V112=""),Listes!$A$76,IF(AND(R112&gt;S112),Listes!$A$77,IF(AND(P112&lt;&gt;"",P112&gt;T112,U112=""),Listes!$A$78,IF(AND(X112="",OR(Q112&lt;&gt;"",R112&lt;&gt;"",S112&lt;&gt;"")),Listes!$A$79,""))))))</f>
        <v/>
      </c>
      <c r="X112" s="38"/>
      <c r="Y112" s="10">
        <f t="shared" si="7"/>
        <v>0</v>
      </c>
    </row>
    <row r="113" spans="1:25" ht="20.100000000000001" customHeight="1" x14ac:dyDescent="0.25">
      <c r="A113" s="109">
        <v>107</v>
      </c>
      <c r="B113" s="505" t="str">
        <f>IF('Dépenses forfaitaire'!B113="","",'Dépenses forfaitaire'!B113)</f>
        <v/>
      </c>
      <c r="C113" s="505" t="str">
        <f>IF('Dépenses forfaitaire'!C113="","",'Dépenses forfaitaire'!C113)</f>
        <v/>
      </c>
      <c r="D113" s="505" t="str">
        <f>IF('Dépenses forfaitaire'!D113="","",'Dépenses forfaitaire'!D113)</f>
        <v/>
      </c>
      <c r="E113" s="505" t="str">
        <f>IF('Dépenses forfaitaire'!E113="","",'Dépenses forfaitaire'!E113)</f>
        <v/>
      </c>
      <c r="F113" s="505" t="str">
        <f>IF('Dépenses forfaitaire'!F113="","",'Dépenses forfaitaire'!F113)</f>
        <v/>
      </c>
      <c r="G113" s="503" t="str">
        <f>IF('Dépenses forfaitaire'!G113="","",'Dépenses forfaitaire'!G113)</f>
        <v/>
      </c>
      <c r="H113" s="505" t="str">
        <f>IF('Dépenses forfaitaire'!H113="","",'Dépenses forfaitaire'!H113)</f>
        <v/>
      </c>
      <c r="I113" s="505" t="str">
        <f>IF('Dépenses forfaitaire'!I113="","",'Dépenses forfaitaire'!I113)</f>
        <v/>
      </c>
      <c r="J113" s="504" t="str">
        <f>IF('Dépenses forfaitaire'!K113="","",'Dépenses forfaitaire'!K113)</f>
        <v/>
      </c>
      <c r="K113" s="504" t="str">
        <f>IF('Dépenses forfaitaire'!L113="","",'Dépenses forfaitaire'!L113)</f>
        <v/>
      </c>
      <c r="L113" s="503" t="str">
        <f>IF('Dépenses forfaitaire'!J113="","",'Dépenses forfaitaire'!J113)</f>
        <v/>
      </c>
      <c r="M113" s="505" t="str">
        <f>IF($H113="","",IF($C113=Listes!$B$35,IF('DP_Instruction Forfaitaires'!$E113&lt;=Listes!$B$56,('DP_Instruction Forfaitaires'!$E113*(VLOOKUP('DP_Instruction Forfaitaires'!$D113,Listes!$A$57:$E$63,2,FALSE))),IF('DP_Instruction Forfaitaires'!$E113&gt;Listes!$E$56,('DP_Instruction Forfaitaires'!$E113*(VLOOKUP('DP_Instruction Forfaitaires'!$D113,Listes!$A$57:$E$63,5,FALSE))),('DP_Instruction Forfaitaires'!$E113*(VLOOKUP('DP_Instruction Forfaitaires'!$D113,Listes!$A$57:$E$63,3,FALSE))+(VLOOKUP('DP_Instruction Forfaitaires'!$D113,Listes!$A$57:$E$63,4,FALSE)))))))</f>
        <v/>
      </c>
      <c r="N113" s="505" t="str">
        <f>IF($H113="","",IF($C113=Listes!$B$34,IF('DP_Instruction Forfaitaires'!$E113&lt;=Listes!$B$45,('DP_Instruction Forfaitaires'!$E113*(VLOOKUP('DP_Instruction Forfaitaires'!$D113,Listes!$A$46:$E$52,2,FALSE))),IF('DP_Instruction Forfaitaires'!$E113&gt;Listes!$D$45,('DP_Instruction Forfaitaires'!$E113*(VLOOKUP('DP_Instruction Forfaitaires'!$D113,Listes!$A$46:$E$52,5,FALSE))),('DP_Instruction Forfaitaires'!$E113*(VLOOKUP('DP_Instruction Forfaitaires'!$D113,Listes!$A$46:$E$52,3,FALSE))+(VLOOKUP('DP_Instruction Forfaitaires'!$D113,Listes!$A$46:$E$52,4,FALSE)))))))</f>
        <v/>
      </c>
      <c r="O113" s="506" t="str">
        <f>IF($H113="","",IF($C113=Listes!$B$37,Listes!$I$34,IF($C113=Listes!$B$38,(VLOOKUP('DP_Instruction Forfaitaires'!$F113,Listes!$E$34:$F$39,2,FALSE)),IF($C113=Listes!$B$36,IF('DP_Instruction Forfaitaires'!$E113&lt;=Listes!$A$67,'DP_Instruction Forfaitaires'!$E113*Listes!$A$68,IF('DP_Instruction Forfaitaires'!$E113&gt;Listes!$D$67,'DP_Instruction Forfaitaires'!$E113*Listes!$D$68,(('DP_Instruction Forfaitaires'!$E113*Listes!$B$68)+Listes!$C$68)))))))</f>
        <v/>
      </c>
      <c r="P113" s="507" t="str">
        <f>IF('Dépenses forfaitaire'!P113="","",'Dépenses forfaitaire'!P113)</f>
        <v/>
      </c>
      <c r="Q113" s="263"/>
      <c r="R113" s="262" t="str">
        <f t="shared" si="4"/>
        <v/>
      </c>
      <c r="S113" s="262" t="str">
        <f t="shared" si="5"/>
        <v/>
      </c>
      <c r="T113" s="37" t="str">
        <f t="shared" si="6"/>
        <v/>
      </c>
      <c r="U113" s="117"/>
      <c r="V113" s="168"/>
      <c r="W113" s="501" t="str">
        <f>IF(AND(OR(Q113="KO",T113&lt;&gt;""),OR(R113="",S113="",T113="")),Listes!$A$74,IF(AND(T113="",Q113&lt;&gt;""),Listes!$A$75,IF(AND(P113&lt;T113,V113=""),Listes!$A$76,IF(AND(R113&gt;S113),Listes!$A$77,IF(AND(P113&lt;&gt;"",P113&gt;T113,U113=""),Listes!$A$78,IF(AND(X113="",OR(Q113&lt;&gt;"",R113&lt;&gt;"",S113&lt;&gt;"")),Listes!$A$79,""))))))</f>
        <v/>
      </c>
      <c r="X113" s="38"/>
      <c r="Y113" s="10">
        <f t="shared" si="7"/>
        <v>0</v>
      </c>
    </row>
    <row r="114" spans="1:25" ht="20.100000000000001" customHeight="1" x14ac:dyDescent="0.25">
      <c r="A114" s="109">
        <v>108</v>
      </c>
      <c r="B114" s="505" t="str">
        <f>IF('Dépenses forfaitaire'!B114="","",'Dépenses forfaitaire'!B114)</f>
        <v/>
      </c>
      <c r="C114" s="505" t="str">
        <f>IF('Dépenses forfaitaire'!C114="","",'Dépenses forfaitaire'!C114)</f>
        <v/>
      </c>
      <c r="D114" s="505" t="str">
        <f>IF('Dépenses forfaitaire'!D114="","",'Dépenses forfaitaire'!D114)</f>
        <v/>
      </c>
      <c r="E114" s="505" t="str">
        <f>IF('Dépenses forfaitaire'!E114="","",'Dépenses forfaitaire'!E114)</f>
        <v/>
      </c>
      <c r="F114" s="505" t="str">
        <f>IF('Dépenses forfaitaire'!F114="","",'Dépenses forfaitaire'!F114)</f>
        <v/>
      </c>
      <c r="G114" s="503" t="str">
        <f>IF('Dépenses forfaitaire'!G114="","",'Dépenses forfaitaire'!G114)</f>
        <v/>
      </c>
      <c r="H114" s="505" t="str">
        <f>IF('Dépenses forfaitaire'!H114="","",'Dépenses forfaitaire'!H114)</f>
        <v/>
      </c>
      <c r="I114" s="505" t="str">
        <f>IF('Dépenses forfaitaire'!I114="","",'Dépenses forfaitaire'!I114)</f>
        <v/>
      </c>
      <c r="J114" s="504" t="str">
        <f>IF('Dépenses forfaitaire'!K114="","",'Dépenses forfaitaire'!K114)</f>
        <v/>
      </c>
      <c r="K114" s="504" t="str">
        <f>IF('Dépenses forfaitaire'!L114="","",'Dépenses forfaitaire'!L114)</f>
        <v/>
      </c>
      <c r="L114" s="503" t="str">
        <f>IF('Dépenses forfaitaire'!J114="","",'Dépenses forfaitaire'!J114)</f>
        <v/>
      </c>
      <c r="M114" s="505" t="str">
        <f>IF($H114="","",IF($C114=Listes!$B$35,IF('DP_Instruction Forfaitaires'!$E114&lt;=Listes!$B$56,('DP_Instruction Forfaitaires'!$E114*(VLOOKUP('DP_Instruction Forfaitaires'!$D114,Listes!$A$57:$E$63,2,FALSE))),IF('DP_Instruction Forfaitaires'!$E114&gt;Listes!$E$56,('DP_Instruction Forfaitaires'!$E114*(VLOOKUP('DP_Instruction Forfaitaires'!$D114,Listes!$A$57:$E$63,5,FALSE))),('DP_Instruction Forfaitaires'!$E114*(VLOOKUP('DP_Instruction Forfaitaires'!$D114,Listes!$A$57:$E$63,3,FALSE))+(VLOOKUP('DP_Instruction Forfaitaires'!$D114,Listes!$A$57:$E$63,4,FALSE)))))))</f>
        <v/>
      </c>
      <c r="N114" s="505" t="str">
        <f>IF($H114="","",IF($C114=Listes!$B$34,IF('DP_Instruction Forfaitaires'!$E114&lt;=Listes!$B$45,('DP_Instruction Forfaitaires'!$E114*(VLOOKUP('DP_Instruction Forfaitaires'!$D114,Listes!$A$46:$E$52,2,FALSE))),IF('DP_Instruction Forfaitaires'!$E114&gt;Listes!$D$45,('DP_Instruction Forfaitaires'!$E114*(VLOOKUP('DP_Instruction Forfaitaires'!$D114,Listes!$A$46:$E$52,5,FALSE))),('DP_Instruction Forfaitaires'!$E114*(VLOOKUP('DP_Instruction Forfaitaires'!$D114,Listes!$A$46:$E$52,3,FALSE))+(VLOOKUP('DP_Instruction Forfaitaires'!$D114,Listes!$A$46:$E$52,4,FALSE)))))))</f>
        <v/>
      </c>
      <c r="O114" s="506" t="str">
        <f>IF($H114="","",IF($C114=Listes!$B$37,Listes!$I$34,IF($C114=Listes!$B$38,(VLOOKUP('DP_Instruction Forfaitaires'!$F114,Listes!$E$34:$F$39,2,FALSE)),IF($C114=Listes!$B$36,IF('DP_Instruction Forfaitaires'!$E114&lt;=Listes!$A$67,'DP_Instruction Forfaitaires'!$E114*Listes!$A$68,IF('DP_Instruction Forfaitaires'!$E114&gt;Listes!$D$67,'DP_Instruction Forfaitaires'!$E114*Listes!$D$68,(('DP_Instruction Forfaitaires'!$E114*Listes!$B$68)+Listes!$C$68)))))))</f>
        <v/>
      </c>
      <c r="P114" s="507" t="str">
        <f>IF('Dépenses forfaitaire'!P114="","",'Dépenses forfaitaire'!P114)</f>
        <v/>
      </c>
      <c r="Q114" s="263"/>
      <c r="R114" s="262" t="str">
        <f t="shared" si="4"/>
        <v/>
      </c>
      <c r="S114" s="262" t="str">
        <f t="shared" si="5"/>
        <v/>
      </c>
      <c r="T114" s="37" t="str">
        <f t="shared" si="6"/>
        <v/>
      </c>
      <c r="U114" s="117"/>
      <c r="V114" s="168"/>
      <c r="W114" s="501" t="str">
        <f>IF(AND(OR(Q114="KO",T114&lt;&gt;""),OR(R114="",S114="",T114="")),Listes!$A$74,IF(AND(T114="",Q114&lt;&gt;""),Listes!$A$75,IF(AND(P114&lt;T114,V114=""),Listes!$A$76,IF(AND(R114&gt;S114),Listes!$A$77,IF(AND(P114&lt;&gt;"",P114&gt;T114,U114=""),Listes!$A$78,IF(AND(X114="",OR(Q114&lt;&gt;"",R114&lt;&gt;"",S114&lt;&gt;"")),Listes!$A$79,""))))))</f>
        <v/>
      </c>
      <c r="X114" s="38"/>
      <c r="Y114" s="10">
        <f t="shared" si="7"/>
        <v>0</v>
      </c>
    </row>
    <row r="115" spans="1:25" ht="20.100000000000001" customHeight="1" x14ac:dyDescent="0.25">
      <c r="A115" s="109">
        <v>109</v>
      </c>
      <c r="B115" s="505" t="str">
        <f>IF('Dépenses forfaitaire'!B115="","",'Dépenses forfaitaire'!B115)</f>
        <v/>
      </c>
      <c r="C115" s="505" t="str">
        <f>IF('Dépenses forfaitaire'!C115="","",'Dépenses forfaitaire'!C115)</f>
        <v/>
      </c>
      <c r="D115" s="505" t="str">
        <f>IF('Dépenses forfaitaire'!D115="","",'Dépenses forfaitaire'!D115)</f>
        <v/>
      </c>
      <c r="E115" s="505" t="str">
        <f>IF('Dépenses forfaitaire'!E115="","",'Dépenses forfaitaire'!E115)</f>
        <v/>
      </c>
      <c r="F115" s="505" t="str">
        <f>IF('Dépenses forfaitaire'!F115="","",'Dépenses forfaitaire'!F115)</f>
        <v/>
      </c>
      <c r="G115" s="503" t="str">
        <f>IF('Dépenses forfaitaire'!G115="","",'Dépenses forfaitaire'!G115)</f>
        <v/>
      </c>
      <c r="H115" s="505" t="str">
        <f>IF('Dépenses forfaitaire'!H115="","",'Dépenses forfaitaire'!H115)</f>
        <v/>
      </c>
      <c r="I115" s="505" t="str">
        <f>IF('Dépenses forfaitaire'!I115="","",'Dépenses forfaitaire'!I115)</f>
        <v/>
      </c>
      <c r="J115" s="504" t="str">
        <f>IF('Dépenses forfaitaire'!K115="","",'Dépenses forfaitaire'!K115)</f>
        <v/>
      </c>
      <c r="K115" s="504" t="str">
        <f>IF('Dépenses forfaitaire'!L115="","",'Dépenses forfaitaire'!L115)</f>
        <v/>
      </c>
      <c r="L115" s="503" t="str">
        <f>IF('Dépenses forfaitaire'!J115="","",'Dépenses forfaitaire'!J115)</f>
        <v/>
      </c>
      <c r="M115" s="505" t="str">
        <f>IF($H115="","",IF($C115=Listes!$B$35,IF('DP_Instruction Forfaitaires'!$E115&lt;=Listes!$B$56,('DP_Instruction Forfaitaires'!$E115*(VLOOKUP('DP_Instruction Forfaitaires'!$D115,Listes!$A$57:$E$63,2,FALSE))),IF('DP_Instruction Forfaitaires'!$E115&gt;Listes!$E$56,('DP_Instruction Forfaitaires'!$E115*(VLOOKUP('DP_Instruction Forfaitaires'!$D115,Listes!$A$57:$E$63,5,FALSE))),('DP_Instruction Forfaitaires'!$E115*(VLOOKUP('DP_Instruction Forfaitaires'!$D115,Listes!$A$57:$E$63,3,FALSE))+(VLOOKUP('DP_Instruction Forfaitaires'!$D115,Listes!$A$57:$E$63,4,FALSE)))))))</f>
        <v/>
      </c>
      <c r="N115" s="505" t="str">
        <f>IF($H115="","",IF($C115=Listes!$B$34,IF('DP_Instruction Forfaitaires'!$E115&lt;=Listes!$B$45,('DP_Instruction Forfaitaires'!$E115*(VLOOKUP('DP_Instruction Forfaitaires'!$D115,Listes!$A$46:$E$52,2,FALSE))),IF('DP_Instruction Forfaitaires'!$E115&gt;Listes!$D$45,('DP_Instruction Forfaitaires'!$E115*(VLOOKUP('DP_Instruction Forfaitaires'!$D115,Listes!$A$46:$E$52,5,FALSE))),('DP_Instruction Forfaitaires'!$E115*(VLOOKUP('DP_Instruction Forfaitaires'!$D115,Listes!$A$46:$E$52,3,FALSE))+(VLOOKUP('DP_Instruction Forfaitaires'!$D115,Listes!$A$46:$E$52,4,FALSE)))))))</f>
        <v/>
      </c>
      <c r="O115" s="506" t="str">
        <f>IF($H115="","",IF($C115=Listes!$B$37,Listes!$I$34,IF($C115=Listes!$B$38,(VLOOKUP('DP_Instruction Forfaitaires'!$F115,Listes!$E$34:$F$39,2,FALSE)),IF($C115=Listes!$B$36,IF('DP_Instruction Forfaitaires'!$E115&lt;=Listes!$A$67,'DP_Instruction Forfaitaires'!$E115*Listes!$A$68,IF('DP_Instruction Forfaitaires'!$E115&gt;Listes!$D$67,'DP_Instruction Forfaitaires'!$E115*Listes!$D$68,(('DP_Instruction Forfaitaires'!$E115*Listes!$B$68)+Listes!$C$68)))))))</f>
        <v/>
      </c>
      <c r="P115" s="507" t="str">
        <f>IF('Dépenses forfaitaire'!P115="","",'Dépenses forfaitaire'!P115)</f>
        <v/>
      </c>
      <c r="Q115" s="263"/>
      <c r="R115" s="262" t="str">
        <f t="shared" si="4"/>
        <v/>
      </c>
      <c r="S115" s="262" t="str">
        <f t="shared" si="5"/>
        <v/>
      </c>
      <c r="T115" s="37" t="str">
        <f t="shared" si="6"/>
        <v/>
      </c>
      <c r="U115" s="117"/>
      <c r="V115" s="168"/>
      <c r="W115" s="501" t="str">
        <f>IF(AND(OR(Q115="KO",T115&lt;&gt;""),OR(R115="",S115="",T115="")),Listes!$A$74,IF(AND(T115="",Q115&lt;&gt;""),Listes!$A$75,IF(AND(P115&lt;T115,V115=""),Listes!$A$76,IF(AND(R115&gt;S115),Listes!$A$77,IF(AND(P115&lt;&gt;"",P115&gt;T115,U115=""),Listes!$A$78,IF(AND(X115="",OR(Q115&lt;&gt;"",R115&lt;&gt;"",S115&lt;&gt;"")),Listes!$A$79,""))))))</f>
        <v/>
      </c>
      <c r="X115" s="38"/>
      <c r="Y115" s="10">
        <f t="shared" si="7"/>
        <v>0</v>
      </c>
    </row>
    <row r="116" spans="1:25" ht="20.100000000000001" customHeight="1" x14ac:dyDescent="0.25">
      <c r="A116" s="109">
        <v>110</v>
      </c>
      <c r="B116" s="505" t="str">
        <f>IF('Dépenses forfaitaire'!B116="","",'Dépenses forfaitaire'!B116)</f>
        <v/>
      </c>
      <c r="C116" s="505" t="str">
        <f>IF('Dépenses forfaitaire'!C116="","",'Dépenses forfaitaire'!C116)</f>
        <v/>
      </c>
      <c r="D116" s="505" t="str">
        <f>IF('Dépenses forfaitaire'!D116="","",'Dépenses forfaitaire'!D116)</f>
        <v/>
      </c>
      <c r="E116" s="505" t="str">
        <f>IF('Dépenses forfaitaire'!E116="","",'Dépenses forfaitaire'!E116)</f>
        <v/>
      </c>
      <c r="F116" s="505" t="str">
        <f>IF('Dépenses forfaitaire'!F116="","",'Dépenses forfaitaire'!F116)</f>
        <v/>
      </c>
      <c r="G116" s="503" t="str">
        <f>IF('Dépenses forfaitaire'!G116="","",'Dépenses forfaitaire'!G116)</f>
        <v/>
      </c>
      <c r="H116" s="505" t="str">
        <f>IF('Dépenses forfaitaire'!H116="","",'Dépenses forfaitaire'!H116)</f>
        <v/>
      </c>
      <c r="I116" s="505" t="str">
        <f>IF('Dépenses forfaitaire'!I116="","",'Dépenses forfaitaire'!I116)</f>
        <v/>
      </c>
      <c r="J116" s="504" t="str">
        <f>IF('Dépenses forfaitaire'!K116="","",'Dépenses forfaitaire'!K116)</f>
        <v/>
      </c>
      <c r="K116" s="504" t="str">
        <f>IF('Dépenses forfaitaire'!L116="","",'Dépenses forfaitaire'!L116)</f>
        <v/>
      </c>
      <c r="L116" s="503" t="str">
        <f>IF('Dépenses forfaitaire'!J116="","",'Dépenses forfaitaire'!J116)</f>
        <v/>
      </c>
      <c r="M116" s="505" t="str">
        <f>IF($H116="","",IF($C116=Listes!$B$35,IF('DP_Instruction Forfaitaires'!$E116&lt;=Listes!$B$56,('DP_Instruction Forfaitaires'!$E116*(VLOOKUP('DP_Instruction Forfaitaires'!$D116,Listes!$A$57:$E$63,2,FALSE))),IF('DP_Instruction Forfaitaires'!$E116&gt;Listes!$E$56,('DP_Instruction Forfaitaires'!$E116*(VLOOKUP('DP_Instruction Forfaitaires'!$D116,Listes!$A$57:$E$63,5,FALSE))),('DP_Instruction Forfaitaires'!$E116*(VLOOKUP('DP_Instruction Forfaitaires'!$D116,Listes!$A$57:$E$63,3,FALSE))+(VLOOKUP('DP_Instruction Forfaitaires'!$D116,Listes!$A$57:$E$63,4,FALSE)))))))</f>
        <v/>
      </c>
      <c r="N116" s="505" t="str">
        <f>IF($H116="","",IF($C116=Listes!$B$34,IF('DP_Instruction Forfaitaires'!$E116&lt;=Listes!$B$45,('DP_Instruction Forfaitaires'!$E116*(VLOOKUP('DP_Instruction Forfaitaires'!$D116,Listes!$A$46:$E$52,2,FALSE))),IF('DP_Instruction Forfaitaires'!$E116&gt;Listes!$D$45,('DP_Instruction Forfaitaires'!$E116*(VLOOKUP('DP_Instruction Forfaitaires'!$D116,Listes!$A$46:$E$52,5,FALSE))),('DP_Instruction Forfaitaires'!$E116*(VLOOKUP('DP_Instruction Forfaitaires'!$D116,Listes!$A$46:$E$52,3,FALSE))+(VLOOKUP('DP_Instruction Forfaitaires'!$D116,Listes!$A$46:$E$52,4,FALSE)))))))</f>
        <v/>
      </c>
      <c r="O116" s="506" t="str">
        <f>IF($H116="","",IF($C116=Listes!$B$37,Listes!$I$34,IF($C116=Listes!$B$38,(VLOOKUP('DP_Instruction Forfaitaires'!$F116,Listes!$E$34:$F$39,2,FALSE)),IF($C116=Listes!$B$36,IF('DP_Instruction Forfaitaires'!$E116&lt;=Listes!$A$67,'DP_Instruction Forfaitaires'!$E116*Listes!$A$68,IF('DP_Instruction Forfaitaires'!$E116&gt;Listes!$D$67,'DP_Instruction Forfaitaires'!$E116*Listes!$D$68,(('DP_Instruction Forfaitaires'!$E116*Listes!$B$68)+Listes!$C$68)))))))</f>
        <v/>
      </c>
      <c r="P116" s="507" t="str">
        <f>IF('Dépenses forfaitaire'!P116="","",'Dépenses forfaitaire'!P116)</f>
        <v/>
      </c>
      <c r="Q116" s="263"/>
      <c r="R116" s="262" t="str">
        <f t="shared" si="4"/>
        <v/>
      </c>
      <c r="S116" s="262" t="str">
        <f t="shared" si="5"/>
        <v/>
      </c>
      <c r="T116" s="37" t="str">
        <f t="shared" si="6"/>
        <v/>
      </c>
      <c r="U116" s="117"/>
      <c r="V116" s="168"/>
      <c r="W116" s="501" t="str">
        <f>IF(AND(OR(Q116="KO",T116&lt;&gt;""),OR(R116="",S116="",T116="")),Listes!$A$74,IF(AND(T116="",Q116&lt;&gt;""),Listes!$A$75,IF(AND(P116&lt;T116,V116=""),Listes!$A$76,IF(AND(R116&gt;S116),Listes!$A$77,IF(AND(P116&lt;&gt;"",P116&gt;T116,U116=""),Listes!$A$78,IF(AND(X116="",OR(Q116&lt;&gt;"",R116&lt;&gt;"",S116&lt;&gt;"")),Listes!$A$79,""))))))</f>
        <v/>
      </c>
      <c r="X116" s="38"/>
      <c r="Y116" s="10">
        <f t="shared" si="7"/>
        <v>0</v>
      </c>
    </row>
    <row r="117" spans="1:25" ht="20.100000000000001" customHeight="1" x14ac:dyDescent="0.25">
      <c r="A117" s="109">
        <v>111</v>
      </c>
      <c r="B117" s="505" t="str">
        <f>IF('Dépenses forfaitaire'!B117="","",'Dépenses forfaitaire'!B117)</f>
        <v/>
      </c>
      <c r="C117" s="505" t="str">
        <f>IF('Dépenses forfaitaire'!C117="","",'Dépenses forfaitaire'!C117)</f>
        <v/>
      </c>
      <c r="D117" s="505" t="str">
        <f>IF('Dépenses forfaitaire'!D117="","",'Dépenses forfaitaire'!D117)</f>
        <v/>
      </c>
      <c r="E117" s="505" t="str">
        <f>IF('Dépenses forfaitaire'!E117="","",'Dépenses forfaitaire'!E117)</f>
        <v/>
      </c>
      <c r="F117" s="505" t="str">
        <f>IF('Dépenses forfaitaire'!F117="","",'Dépenses forfaitaire'!F117)</f>
        <v/>
      </c>
      <c r="G117" s="503" t="str">
        <f>IF('Dépenses forfaitaire'!G117="","",'Dépenses forfaitaire'!G117)</f>
        <v/>
      </c>
      <c r="H117" s="505" t="str">
        <f>IF('Dépenses forfaitaire'!H117="","",'Dépenses forfaitaire'!H117)</f>
        <v/>
      </c>
      <c r="I117" s="505" t="str">
        <f>IF('Dépenses forfaitaire'!I117="","",'Dépenses forfaitaire'!I117)</f>
        <v/>
      </c>
      <c r="J117" s="504" t="str">
        <f>IF('Dépenses forfaitaire'!K117="","",'Dépenses forfaitaire'!K117)</f>
        <v/>
      </c>
      <c r="K117" s="504" t="str">
        <f>IF('Dépenses forfaitaire'!L117="","",'Dépenses forfaitaire'!L117)</f>
        <v/>
      </c>
      <c r="L117" s="503" t="str">
        <f>IF('Dépenses forfaitaire'!J117="","",'Dépenses forfaitaire'!J117)</f>
        <v/>
      </c>
      <c r="M117" s="505" t="str">
        <f>IF($H117="","",IF($C117=Listes!$B$35,IF('DP_Instruction Forfaitaires'!$E117&lt;=Listes!$B$56,('DP_Instruction Forfaitaires'!$E117*(VLOOKUP('DP_Instruction Forfaitaires'!$D117,Listes!$A$57:$E$63,2,FALSE))),IF('DP_Instruction Forfaitaires'!$E117&gt;Listes!$E$56,('DP_Instruction Forfaitaires'!$E117*(VLOOKUP('DP_Instruction Forfaitaires'!$D117,Listes!$A$57:$E$63,5,FALSE))),('DP_Instruction Forfaitaires'!$E117*(VLOOKUP('DP_Instruction Forfaitaires'!$D117,Listes!$A$57:$E$63,3,FALSE))+(VLOOKUP('DP_Instruction Forfaitaires'!$D117,Listes!$A$57:$E$63,4,FALSE)))))))</f>
        <v/>
      </c>
      <c r="N117" s="505" t="str">
        <f>IF($H117="","",IF($C117=Listes!$B$34,IF('DP_Instruction Forfaitaires'!$E117&lt;=Listes!$B$45,('DP_Instruction Forfaitaires'!$E117*(VLOOKUP('DP_Instruction Forfaitaires'!$D117,Listes!$A$46:$E$52,2,FALSE))),IF('DP_Instruction Forfaitaires'!$E117&gt;Listes!$D$45,('DP_Instruction Forfaitaires'!$E117*(VLOOKUP('DP_Instruction Forfaitaires'!$D117,Listes!$A$46:$E$52,5,FALSE))),('DP_Instruction Forfaitaires'!$E117*(VLOOKUP('DP_Instruction Forfaitaires'!$D117,Listes!$A$46:$E$52,3,FALSE))+(VLOOKUP('DP_Instruction Forfaitaires'!$D117,Listes!$A$46:$E$52,4,FALSE)))))))</f>
        <v/>
      </c>
      <c r="O117" s="506" t="str">
        <f>IF($H117="","",IF($C117=Listes!$B$37,Listes!$I$34,IF($C117=Listes!$B$38,(VLOOKUP('DP_Instruction Forfaitaires'!$F117,Listes!$E$34:$F$39,2,FALSE)),IF($C117=Listes!$B$36,IF('DP_Instruction Forfaitaires'!$E117&lt;=Listes!$A$67,'DP_Instruction Forfaitaires'!$E117*Listes!$A$68,IF('DP_Instruction Forfaitaires'!$E117&gt;Listes!$D$67,'DP_Instruction Forfaitaires'!$E117*Listes!$D$68,(('DP_Instruction Forfaitaires'!$E117*Listes!$B$68)+Listes!$C$68)))))))</f>
        <v/>
      </c>
      <c r="P117" s="507" t="str">
        <f>IF('Dépenses forfaitaire'!P117="","",'Dépenses forfaitaire'!P117)</f>
        <v/>
      </c>
      <c r="Q117" s="263"/>
      <c r="R117" s="262" t="str">
        <f t="shared" si="4"/>
        <v/>
      </c>
      <c r="S117" s="262" t="str">
        <f t="shared" si="5"/>
        <v/>
      </c>
      <c r="T117" s="37" t="str">
        <f t="shared" si="6"/>
        <v/>
      </c>
      <c r="U117" s="117"/>
      <c r="V117" s="168"/>
      <c r="W117" s="501" t="str">
        <f>IF(AND(OR(Q117="KO",T117&lt;&gt;""),OR(R117="",S117="",T117="")),Listes!$A$74,IF(AND(T117="",Q117&lt;&gt;""),Listes!$A$75,IF(AND(P117&lt;T117,V117=""),Listes!$A$76,IF(AND(R117&gt;S117),Listes!$A$77,IF(AND(P117&lt;&gt;"",P117&gt;T117,U117=""),Listes!$A$78,IF(AND(X117="",OR(Q117&lt;&gt;"",R117&lt;&gt;"",S117&lt;&gt;"")),Listes!$A$79,""))))))</f>
        <v/>
      </c>
      <c r="X117" s="38"/>
      <c r="Y117" s="10">
        <f t="shared" si="7"/>
        <v>0</v>
      </c>
    </row>
    <row r="118" spans="1:25" ht="20.100000000000001" customHeight="1" x14ac:dyDescent="0.25">
      <c r="A118" s="109">
        <v>112</v>
      </c>
      <c r="B118" s="505" t="str">
        <f>IF('Dépenses forfaitaire'!B118="","",'Dépenses forfaitaire'!B118)</f>
        <v/>
      </c>
      <c r="C118" s="505" t="str">
        <f>IF('Dépenses forfaitaire'!C118="","",'Dépenses forfaitaire'!C118)</f>
        <v/>
      </c>
      <c r="D118" s="505" t="str">
        <f>IF('Dépenses forfaitaire'!D118="","",'Dépenses forfaitaire'!D118)</f>
        <v/>
      </c>
      <c r="E118" s="505" t="str">
        <f>IF('Dépenses forfaitaire'!E118="","",'Dépenses forfaitaire'!E118)</f>
        <v/>
      </c>
      <c r="F118" s="505" t="str">
        <f>IF('Dépenses forfaitaire'!F118="","",'Dépenses forfaitaire'!F118)</f>
        <v/>
      </c>
      <c r="G118" s="503" t="str">
        <f>IF('Dépenses forfaitaire'!G118="","",'Dépenses forfaitaire'!G118)</f>
        <v/>
      </c>
      <c r="H118" s="505" t="str">
        <f>IF('Dépenses forfaitaire'!H118="","",'Dépenses forfaitaire'!H118)</f>
        <v/>
      </c>
      <c r="I118" s="505" t="str">
        <f>IF('Dépenses forfaitaire'!I118="","",'Dépenses forfaitaire'!I118)</f>
        <v/>
      </c>
      <c r="J118" s="504" t="str">
        <f>IF('Dépenses forfaitaire'!K118="","",'Dépenses forfaitaire'!K118)</f>
        <v/>
      </c>
      <c r="K118" s="504" t="str">
        <f>IF('Dépenses forfaitaire'!L118="","",'Dépenses forfaitaire'!L118)</f>
        <v/>
      </c>
      <c r="L118" s="503" t="str">
        <f>IF('Dépenses forfaitaire'!J118="","",'Dépenses forfaitaire'!J118)</f>
        <v/>
      </c>
      <c r="M118" s="505" t="str">
        <f>IF($H118="","",IF($C118=Listes!$B$35,IF('DP_Instruction Forfaitaires'!$E118&lt;=Listes!$B$56,('DP_Instruction Forfaitaires'!$E118*(VLOOKUP('DP_Instruction Forfaitaires'!$D118,Listes!$A$57:$E$63,2,FALSE))),IF('DP_Instruction Forfaitaires'!$E118&gt;Listes!$E$56,('DP_Instruction Forfaitaires'!$E118*(VLOOKUP('DP_Instruction Forfaitaires'!$D118,Listes!$A$57:$E$63,5,FALSE))),('DP_Instruction Forfaitaires'!$E118*(VLOOKUP('DP_Instruction Forfaitaires'!$D118,Listes!$A$57:$E$63,3,FALSE))+(VLOOKUP('DP_Instruction Forfaitaires'!$D118,Listes!$A$57:$E$63,4,FALSE)))))))</f>
        <v/>
      </c>
      <c r="N118" s="505" t="str">
        <f>IF($H118="","",IF($C118=Listes!$B$34,IF('DP_Instruction Forfaitaires'!$E118&lt;=Listes!$B$45,('DP_Instruction Forfaitaires'!$E118*(VLOOKUP('DP_Instruction Forfaitaires'!$D118,Listes!$A$46:$E$52,2,FALSE))),IF('DP_Instruction Forfaitaires'!$E118&gt;Listes!$D$45,('DP_Instruction Forfaitaires'!$E118*(VLOOKUP('DP_Instruction Forfaitaires'!$D118,Listes!$A$46:$E$52,5,FALSE))),('DP_Instruction Forfaitaires'!$E118*(VLOOKUP('DP_Instruction Forfaitaires'!$D118,Listes!$A$46:$E$52,3,FALSE))+(VLOOKUP('DP_Instruction Forfaitaires'!$D118,Listes!$A$46:$E$52,4,FALSE)))))))</f>
        <v/>
      </c>
      <c r="O118" s="506" t="str">
        <f>IF($H118="","",IF($C118=Listes!$B$37,Listes!$I$34,IF($C118=Listes!$B$38,(VLOOKUP('DP_Instruction Forfaitaires'!$F118,Listes!$E$34:$F$39,2,FALSE)),IF($C118=Listes!$B$36,IF('DP_Instruction Forfaitaires'!$E118&lt;=Listes!$A$67,'DP_Instruction Forfaitaires'!$E118*Listes!$A$68,IF('DP_Instruction Forfaitaires'!$E118&gt;Listes!$D$67,'DP_Instruction Forfaitaires'!$E118*Listes!$D$68,(('DP_Instruction Forfaitaires'!$E118*Listes!$B$68)+Listes!$C$68)))))))</f>
        <v/>
      </c>
      <c r="P118" s="507" t="str">
        <f>IF('Dépenses forfaitaire'!P118="","",'Dépenses forfaitaire'!P118)</f>
        <v/>
      </c>
      <c r="Q118" s="263"/>
      <c r="R118" s="262" t="str">
        <f t="shared" si="4"/>
        <v/>
      </c>
      <c r="S118" s="262" t="str">
        <f t="shared" si="5"/>
        <v/>
      </c>
      <c r="T118" s="37" t="str">
        <f t="shared" si="6"/>
        <v/>
      </c>
      <c r="U118" s="117"/>
      <c r="V118" s="168"/>
      <c r="W118" s="501" t="str">
        <f>IF(AND(OR(Q118="KO",T118&lt;&gt;""),OR(R118="",S118="",T118="")),Listes!$A$74,IF(AND(T118="",Q118&lt;&gt;""),Listes!$A$75,IF(AND(P118&lt;T118,V118=""),Listes!$A$76,IF(AND(R118&gt;S118),Listes!$A$77,IF(AND(P118&lt;&gt;"",P118&gt;T118,U118=""),Listes!$A$78,IF(AND(X118="",OR(Q118&lt;&gt;"",R118&lt;&gt;"",S118&lt;&gt;"")),Listes!$A$79,""))))))</f>
        <v/>
      </c>
      <c r="X118" s="38"/>
      <c r="Y118" s="10">
        <f t="shared" si="7"/>
        <v>0</v>
      </c>
    </row>
    <row r="119" spans="1:25" ht="20.100000000000001" customHeight="1" x14ac:dyDescent="0.25">
      <c r="A119" s="109">
        <v>113</v>
      </c>
      <c r="B119" s="505" t="str">
        <f>IF('Dépenses forfaitaire'!B119="","",'Dépenses forfaitaire'!B119)</f>
        <v/>
      </c>
      <c r="C119" s="505" t="str">
        <f>IF('Dépenses forfaitaire'!C119="","",'Dépenses forfaitaire'!C119)</f>
        <v/>
      </c>
      <c r="D119" s="505" t="str">
        <f>IF('Dépenses forfaitaire'!D119="","",'Dépenses forfaitaire'!D119)</f>
        <v/>
      </c>
      <c r="E119" s="505" t="str">
        <f>IF('Dépenses forfaitaire'!E119="","",'Dépenses forfaitaire'!E119)</f>
        <v/>
      </c>
      <c r="F119" s="505" t="str">
        <f>IF('Dépenses forfaitaire'!F119="","",'Dépenses forfaitaire'!F119)</f>
        <v/>
      </c>
      <c r="G119" s="503" t="str">
        <f>IF('Dépenses forfaitaire'!G119="","",'Dépenses forfaitaire'!G119)</f>
        <v/>
      </c>
      <c r="H119" s="505" t="str">
        <f>IF('Dépenses forfaitaire'!H119="","",'Dépenses forfaitaire'!H119)</f>
        <v/>
      </c>
      <c r="I119" s="505" t="str">
        <f>IF('Dépenses forfaitaire'!I119="","",'Dépenses forfaitaire'!I119)</f>
        <v/>
      </c>
      <c r="J119" s="504" t="str">
        <f>IF('Dépenses forfaitaire'!K119="","",'Dépenses forfaitaire'!K119)</f>
        <v/>
      </c>
      <c r="K119" s="504" t="str">
        <f>IF('Dépenses forfaitaire'!L119="","",'Dépenses forfaitaire'!L119)</f>
        <v/>
      </c>
      <c r="L119" s="503" t="str">
        <f>IF('Dépenses forfaitaire'!J119="","",'Dépenses forfaitaire'!J119)</f>
        <v/>
      </c>
      <c r="M119" s="505" t="str">
        <f>IF($H119="","",IF($C119=Listes!$B$35,IF('DP_Instruction Forfaitaires'!$E119&lt;=Listes!$B$56,('DP_Instruction Forfaitaires'!$E119*(VLOOKUP('DP_Instruction Forfaitaires'!$D119,Listes!$A$57:$E$63,2,FALSE))),IF('DP_Instruction Forfaitaires'!$E119&gt;Listes!$E$56,('DP_Instruction Forfaitaires'!$E119*(VLOOKUP('DP_Instruction Forfaitaires'!$D119,Listes!$A$57:$E$63,5,FALSE))),('DP_Instruction Forfaitaires'!$E119*(VLOOKUP('DP_Instruction Forfaitaires'!$D119,Listes!$A$57:$E$63,3,FALSE))+(VLOOKUP('DP_Instruction Forfaitaires'!$D119,Listes!$A$57:$E$63,4,FALSE)))))))</f>
        <v/>
      </c>
      <c r="N119" s="505" t="str">
        <f>IF($H119="","",IF($C119=Listes!$B$34,IF('DP_Instruction Forfaitaires'!$E119&lt;=Listes!$B$45,('DP_Instruction Forfaitaires'!$E119*(VLOOKUP('DP_Instruction Forfaitaires'!$D119,Listes!$A$46:$E$52,2,FALSE))),IF('DP_Instruction Forfaitaires'!$E119&gt;Listes!$D$45,('DP_Instruction Forfaitaires'!$E119*(VLOOKUP('DP_Instruction Forfaitaires'!$D119,Listes!$A$46:$E$52,5,FALSE))),('DP_Instruction Forfaitaires'!$E119*(VLOOKUP('DP_Instruction Forfaitaires'!$D119,Listes!$A$46:$E$52,3,FALSE))+(VLOOKUP('DP_Instruction Forfaitaires'!$D119,Listes!$A$46:$E$52,4,FALSE)))))))</f>
        <v/>
      </c>
      <c r="O119" s="506" t="str">
        <f>IF($H119="","",IF($C119=Listes!$B$37,Listes!$I$34,IF($C119=Listes!$B$38,(VLOOKUP('DP_Instruction Forfaitaires'!$F119,Listes!$E$34:$F$39,2,FALSE)),IF($C119=Listes!$B$36,IF('DP_Instruction Forfaitaires'!$E119&lt;=Listes!$A$67,'DP_Instruction Forfaitaires'!$E119*Listes!$A$68,IF('DP_Instruction Forfaitaires'!$E119&gt;Listes!$D$67,'DP_Instruction Forfaitaires'!$E119*Listes!$D$68,(('DP_Instruction Forfaitaires'!$E119*Listes!$B$68)+Listes!$C$68)))))))</f>
        <v/>
      </c>
      <c r="P119" s="507" t="str">
        <f>IF('Dépenses forfaitaire'!P119="","",'Dépenses forfaitaire'!P119)</f>
        <v/>
      </c>
      <c r="Q119" s="263"/>
      <c r="R119" s="262" t="str">
        <f t="shared" si="4"/>
        <v/>
      </c>
      <c r="S119" s="262" t="str">
        <f t="shared" si="5"/>
        <v/>
      </c>
      <c r="T119" s="37" t="str">
        <f t="shared" si="6"/>
        <v/>
      </c>
      <c r="U119" s="117"/>
      <c r="V119" s="168"/>
      <c r="W119" s="501" t="str">
        <f>IF(AND(OR(Q119="KO",T119&lt;&gt;""),OR(R119="",S119="",T119="")),Listes!$A$74,IF(AND(T119="",Q119&lt;&gt;""),Listes!$A$75,IF(AND(P119&lt;T119,V119=""),Listes!$A$76,IF(AND(R119&gt;S119),Listes!$A$77,IF(AND(P119&lt;&gt;"",P119&gt;T119,U119=""),Listes!$A$78,IF(AND(X119="",OR(Q119&lt;&gt;"",R119&lt;&gt;"",S119&lt;&gt;"")),Listes!$A$79,""))))))</f>
        <v/>
      </c>
      <c r="X119" s="38"/>
      <c r="Y119" s="10">
        <f t="shared" si="7"/>
        <v>0</v>
      </c>
    </row>
    <row r="120" spans="1:25" ht="20.100000000000001" customHeight="1" x14ac:dyDescent="0.25">
      <c r="A120" s="109">
        <v>114</v>
      </c>
      <c r="B120" s="505" t="str">
        <f>IF('Dépenses forfaitaire'!B120="","",'Dépenses forfaitaire'!B120)</f>
        <v/>
      </c>
      <c r="C120" s="505" t="str">
        <f>IF('Dépenses forfaitaire'!C120="","",'Dépenses forfaitaire'!C120)</f>
        <v/>
      </c>
      <c r="D120" s="505" t="str">
        <f>IF('Dépenses forfaitaire'!D120="","",'Dépenses forfaitaire'!D120)</f>
        <v/>
      </c>
      <c r="E120" s="505" t="str">
        <f>IF('Dépenses forfaitaire'!E120="","",'Dépenses forfaitaire'!E120)</f>
        <v/>
      </c>
      <c r="F120" s="505" t="str">
        <f>IF('Dépenses forfaitaire'!F120="","",'Dépenses forfaitaire'!F120)</f>
        <v/>
      </c>
      <c r="G120" s="503" t="str">
        <f>IF('Dépenses forfaitaire'!G120="","",'Dépenses forfaitaire'!G120)</f>
        <v/>
      </c>
      <c r="H120" s="505" t="str">
        <f>IF('Dépenses forfaitaire'!H120="","",'Dépenses forfaitaire'!H120)</f>
        <v/>
      </c>
      <c r="I120" s="505" t="str">
        <f>IF('Dépenses forfaitaire'!I120="","",'Dépenses forfaitaire'!I120)</f>
        <v/>
      </c>
      <c r="J120" s="504" t="str">
        <f>IF('Dépenses forfaitaire'!K120="","",'Dépenses forfaitaire'!K120)</f>
        <v/>
      </c>
      <c r="K120" s="504" t="str">
        <f>IF('Dépenses forfaitaire'!L120="","",'Dépenses forfaitaire'!L120)</f>
        <v/>
      </c>
      <c r="L120" s="503" t="str">
        <f>IF('Dépenses forfaitaire'!J120="","",'Dépenses forfaitaire'!J120)</f>
        <v/>
      </c>
      <c r="M120" s="505" t="str">
        <f>IF($H120="","",IF($C120=Listes!$B$35,IF('DP_Instruction Forfaitaires'!$E120&lt;=Listes!$B$56,('DP_Instruction Forfaitaires'!$E120*(VLOOKUP('DP_Instruction Forfaitaires'!$D120,Listes!$A$57:$E$63,2,FALSE))),IF('DP_Instruction Forfaitaires'!$E120&gt;Listes!$E$56,('DP_Instruction Forfaitaires'!$E120*(VLOOKUP('DP_Instruction Forfaitaires'!$D120,Listes!$A$57:$E$63,5,FALSE))),('DP_Instruction Forfaitaires'!$E120*(VLOOKUP('DP_Instruction Forfaitaires'!$D120,Listes!$A$57:$E$63,3,FALSE))+(VLOOKUP('DP_Instruction Forfaitaires'!$D120,Listes!$A$57:$E$63,4,FALSE)))))))</f>
        <v/>
      </c>
      <c r="N120" s="505" t="str">
        <f>IF($H120="","",IF($C120=Listes!$B$34,IF('DP_Instruction Forfaitaires'!$E120&lt;=Listes!$B$45,('DP_Instruction Forfaitaires'!$E120*(VLOOKUP('DP_Instruction Forfaitaires'!$D120,Listes!$A$46:$E$52,2,FALSE))),IF('DP_Instruction Forfaitaires'!$E120&gt;Listes!$D$45,('DP_Instruction Forfaitaires'!$E120*(VLOOKUP('DP_Instruction Forfaitaires'!$D120,Listes!$A$46:$E$52,5,FALSE))),('DP_Instruction Forfaitaires'!$E120*(VLOOKUP('DP_Instruction Forfaitaires'!$D120,Listes!$A$46:$E$52,3,FALSE))+(VLOOKUP('DP_Instruction Forfaitaires'!$D120,Listes!$A$46:$E$52,4,FALSE)))))))</f>
        <v/>
      </c>
      <c r="O120" s="506" t="str">
        <f>IF($H120="","",IF($C120=Listes!$B$37,Listes!$I$34,IF($C120=Listes!$B$38,(VLOOKUP('DP_Instruction Forfaitaires'!$F120,Listes!$E$34:$F$39,2,FALSE)),IF($C120=Listes!$B$36,IF('DP_Instruction Forfaitaires'!$E120&lt;=Listes!$A$67,'DP_Instruction Forfaitaires'!$E120*Listes!$A$68,IF('DP_Instruction Forfaitaires'!$E120&gt;Listes!$D$67,'DP_Instruction Forfaitaires'!$E120*Listes!$D$68,(('DP_Instruction Forfaitaires'!$E120*Listes!$B$68)+Listes!$C$68)))))))</f>
        <v/>
      </c>
      <c r="P120" s="507" t="str">
        <f>IF('Dépenses forfaitaire'!P120="","",'Dépenses forfaitaire'!P120)</f>
        <v/>
      </c>
      <c r="Q120" s="263"/>
      <c r="R120" s="262" t="str">
        <f t="shared" si="4"/>
        <v/>
      </c>
      <c r="S120" s="262" t="str">
        <f t="shared" si="5"/>
        <v/>
      </c>
      <c r="T120" s="37" t="str">
        <f t="shared" si="6"/>
        <v/>
      </c>
      <c r="U120" s="117"/>
      <c r="V120" s="168"/>
      <c r="W120" s="501" t="str">
        <f>IF(AND(OR(Q120="KO",T120&lt;&gt;""),OR(R120="",S120="",T120="")),Listes!$A$74,IF(AND(T120="",Q120&lt;&gt;""),Listes!$A$75,IF(AND(P120&lt;T120,V120=""),Listes!$A$76,IF(AND(R120&gt;S120),Listes!$A$77,IF(AND(P120&lt;&gt;"",P120&gt;T120,U120=""),Listes!$A$78,IF(AND(X120="",OR(Q120&lt;&gt;"",R120&lt;&gt;"",S120&lt;&gt;"")),Listes!$A$79,""))))))</f>
        <v/>
      </c>
      <c r="X120" s="38"/>
      <c r="Y120" s="10">
        <f t="shared" si="7"/>
        <v>0</v>
      </c>
    </row>
    <row r="121" spans="1:25" ht="20.100000000000001" customHeight="1" x14ac:dyDescent="0.25">
      <c r="A121" s="109">
        <v>115</v>
      </c>
      <c r="B121" s="505" t="str">
        <f>IF('Dépenses forfaitaire'!B121="","",'Dépenses forfaitaire'!B121)</f>
        <v/>
      </c>
      <c r="C121" s="505" t="str">
        <f>IF('Dépenses forfaitaire'!C121="","",'Dépenses forfaitaire'!C121)</f>
        <v/>
      </c>
      <c r="D121" s="505" t="str">
        <f>IF('Dépenses forfaitaire'!D121="","",'Dépenses forfaitaire'!D121)</f>
        <v/>
      </c>
      <c r="E121" s="505" t="str">
        <f>IF('Dépenses forfaitaire'!E121="","",'Dépenses forfaitaire'!E121)</f>
        <v/>
      </c>
      <c r="F121" s="505" t="str">
        <f>IF('Dépenses forfaitaire'!F121="","",'Dépenses forfaitaire'!F121)</f>
        <v/>
      </c>
      <c r="G121" s="503" t="str">
        <f>IF('Dépenses forfaitaire'!G121="","",'Dépenses forfaitaire'!G121)</f>
        <v/>
      </c>
      <c r="H121" s="505" t="str">
        <f>IF('Dépenses forfaitaire'!H121="","",'Dépenses forfaitaire'!H121)</f>
        <v/>
      </c>
      <c r="I121" s="505" t="str">
        <f>IF('Dépenses forfaitaire'!I121="","",'Dépenses forfaitaire'!I121)</f>
        <v/>
      </c>
      <c r="J121" s="504" t="str">
        <f>IF('Dépenses forfaitaire'!K121="","",'Dépenses forfaitaire'!K121)</f>
        <v/>
      </c>
      <c r="K121" s="504" t="str">
        <f>IF('Dépenses forfaitaire'!L121="","",'Dépenses forfaitaire'!L121)</f>
        <v/>
      </c>
      <c r="L121" s="503" t="str">
        <f>IF('Dépenses forfaitaire'!J121="","",'Dépenses forfaitaire'!J121)</f>
        <v/>
      </c>
      <c r="M121" s="505" t="str">
        <f>IF($H121="","",IF($C121=Listes!$B$35,IF('DP_Instruction Forfaitaires'!$E121&lt;=Listes!$B$56,('DP_Instruction Forfaitaires'!$E121*(VLOOKUP('DP_Instruction Forfaitaires'!$D121,Listes!$A$57:$E$63,2,FALSE))),IF('DP_Instruction Forfaitaires'!$E121&gt;Listes!$E$56,('DP_Instruction Forfaitaires'!$E121*(VLOOKUP('DP_Instruction Forfaitaires'!$D121,Listes!$A$57:$E$63,5,FALSE))),('DP_Instruction Forfaitaires'!$E121*(VLOOKUP('DP_Instruction Forfaitaires'!$D121,Listes!$A$57:$E$63,3,FALSE))+(VLOOKUP('DP_Instruction Forfaitaires'!$D121,Listes!$A$57:$E$63,4,FALSE)))))))</f>
        <v/>
      </c>
      <c r="N121" s="505" t="str">
        <f>IF($H121="","",IF($C121=Listes!$B$34,IF('DP_Instruction Forfaitaires'!$E121&lt;=Listes!$B$45,('DP_Instruction Forfaitaires'!$E121*(VLOOKUP('DP_Instruction Forfaitaires'!$D121,Listes!$A$46:$E$52,2,FALSE))),IF('DP_Instruction Forfaitaires'!$E121&gt;Listes!$D$45,('DP_Instruction Forfaitaires'!$E121*(VLOOKUP('DP_Instruction Forfaitaires'!$D121,Listes!$A$46:$E$52,5,FALSE))),('DP_Instruction Forfaitaires'!$E121*(VLOOKUP('DP_Instruction Forfaitaires'!$D121,Listes!$A$46:$E$52,3,FALSE))+(VLOOKUP('DP_Instruction Forfaitaires'!$D121,Listes!$A$46:$E$52,4,FALSE)))))))</f>
        <v/>
      </c>
      <c r="O121" s="506" t="str">
        <f>IF($H121="","",IF($C121=Listes!$B$37,Listes!$I$34,IF($C121=Listes!$B$38,(VLOOKUP('DP_Instruction Forfaitaires'!$F121,Listes!$E$34:$F$39,2,FALSE)),IF($C121=Listes!$B$36,IF('DP_Instruction Forfaitaires'!$E121&lt;=Listes!$A$67,'DP_Instruction Forfaitaires'!$E121*Listes!$A$68,IF('DP_Instruction Forfaitaires'!$E121&gt;Listes!$D$67,'DP_Instruction Forfaitaires'!$E121*Listes!$D$68,(('DP_Instruction Forfaitaires'!$E121*Listes!$B$68)+Listes!$C$68)))))))</f>
        <v/>
      </c>
      <c r="P121" s="507" t="str">
        <f>IF('Dépenses forfaitaire'!P121="","",'Dépenses forfaitaire'!P121)</f>
        <v/>
      </c>
      <c r="Q121" s="263"/>
      <c r="R121" s="262" t="str">
        <f t="shared" si="4"/>
        <v/>
      </c>
      <c r="S121" s="262" t="str">
        <f t="shared" si="5"/>
        <v/>
      </c>
      <c r="T121" s="37" t="str">
        <f t="shared" si="6"/>
        <v/>
      </c>
      <c r="U121" s="117"/>
      <c r="V121" s="168"/>
      <c r="W121" s="501" t="str">
        <f>IF(AND(OR(Q121="KO",T121&lt;&gt;""),OR(R121="",S121="",T121="")),Listes!$A$74,IF(AND(T121="",Q121&lt;&gt;""),Listes!$A$75,IF(AND(P121&lt;T121,V121=""),Listes!$A$76,IF(AND(R121&gt;S121),Listes!$A$77,IF(AND(P121&lt;&gt;"",P121&gt;T121,U121=""),Listes!$A$78,IF(AND(X121="",OR(Q121&lt;&gt;"",R121&lt;&gt;"",S121&lt;&gt;"")),Listes!$A$79,""))))))</f>
        <v/>
      </c>
      <c r="X121" s="38"/>
      <c r="Y121" s="10">
        <f t="shared" si="7"/>
        <v>0</v>
      </c>
    </row>
    <row r="122" spans="1:25" ht="20.100000000000001" customHeight="1" x14ac:dyDescent="0.25">
      <c r="A122" s="109">
        <v>116</v>
      </c>
      <c r="B122" s="505" t="str">
        <f>IF('Dépenses forfaitaire'!B122="","",'Dépenses forfaitaire'!B122)</f>
        <v/>
      </c>
      <c r="C122" s="505" t="str">
        <f>IF('Dépenses forfaitaire'!C122="","",'Dépenses forfaitaire'!C122)</f>
        <v/>
      </c>
      <c r="D122" s="505" t="str">
        <f>IF('Dépenses forfaitaire'!D122="","",'Dépenses forfaitaire'!D122)</f>
        <v/>
      </c>
      <c r="E122" s="505" t="str">
        <f>IF('Dépenses forfaitaire'!E122="","",'Dépenses forfaitaire'!E122)</f>
        <v/>
      </c>
      <c r="F122" s="505" t="str">
        <f>IF('Dépenses forfaitaire'!F122="","",'Dépenses forfaitaire'!F122)</f>
        <v/>
      </c>
      <c r="G122" s="503" t="str">
        <f>IF('Dépenses forfaitaire'!G122="","",'Dépenses forfaitaire'!G122)</f>
        <v/>
      </c>
      <c r="H122" s="505" t="str">
        <f>IF('Dépenses forfaitaire'!H122="","",'Dépenses forfaitaire'!H122)</f>
        <v/>
      </c>
      <c r="I122" s="505" t="str">
        <f>IF('Dépenses forfaitaire'!I122="","",'Dépenses forfaitaire'!I122)</f>
        <v/>
      </c>
      <c r="J122" s="504" t="str">
        <f>IF('Dépenses forfaitaire'!K122="","",'Dépenses forfaitaire'!K122)</f>
        <v/>
      </c>
      <c r="K122" s="504" t="str">
        <f>IF('Dépenses forfaitaire'!L122="","",'Dépenses forfaitaire'!L122)</f>
        <v/>
      </c>
      <c r="L122" s="503" t="str">
        <f>IF('Dépenses forfaitaire'!J122="","",'Dépenses forfaitaire'!J122)</f>
        <v/>
      </c>
      <c r="M122" s="505" t="str">
        <f>IF($H122="","",IF($C122=Listes!$B$35,IF('DP_Instruction Forfaitaires'!$E122&lt;=Listes!$B$56,('DP_Instruction Forfaitaires'!$E122*(VLOOKUP('DP_Instruction Forfaitaires'!$D122,Listes!$A$57:$E$63,2,FALSE))),IF('DP_Instruction Forfaitaires'!$E122&gt;Listes!$E$56,('DP_Instruction Forfaitaires'!$E122*(VLOOKUP('DP_Instruction Forfaitaires'!$D122,Listes!$A$57:$E$63,5,FALSE))),('DP_Instruction Forfaitaires'!$E122*(VLOOKUP('DP_Instruction Forfaitaires'!$D122,Listes!$A$57:$E$63,3,FALSE))+(VLOOKUP('DP_Instruction Forfaitaires'!$D122,Listes!$A$57:$E$63,4,FALSE)))))))</f>
        <v/>
      </c>
      <c r="N122" s="505" t="str">
        <f>IF($H122="","",IF($C122=Listes!$B$34,IF('DP_Instruction Forfaitaires'!$E122&lt;=Listes!$B$45,('DP_Instruction Forfaitaires'!$E122*(VLOOKUP('DP_Instruction Forfaitaires'!$D122,Listes!$A$46:$E$52,2,FALSE))),IF('DP_Instruction Forfaitaires'!$E122&gt;Listes!$D$45,('DP_Instruction Forfaitaires'!$E122*(VLOOKUP('DP_Instruction Forfaitaires'!$D122,Listes!$A$46:$E$52,5,FALSE))),('DP_Instruction Forfaitaires'!$E122*(VLOOKUP('DP_Instruction Forfaitaires'!$D122,Listes!$A$46:$E$52,3,FALSE))+(VLOOKUP('DP_Instruction Forfaitaires'!$D122,Listes!$A$46:$E$52,4,FALSE)))))))</f>
        <v/>
      </c>
      <c r="O122" s="506" t="str">
        <f>IF($H122="","",IF($C122=Listes!$B$37,Listes!$I$34,IF($C122=Listes!$B$38,(VLOOKUP('DP_Instruction Forfaitaires'!$F122,Listes!$E$34:$F$39,2,FALSE)),IF($C122=Listes!$B$36,IF('DP_Instruction Forfaitaires'!$E122&lt;=Listes!$A$67,'DP_Instruction Forfaitaires'!$E122*Listes!$A$68,IF('DP_Instruction Forfaitaires'!$E122&gt;Listes!$D$67,'DP_Instruction Forfaitaires'!$E122*Listes!$D$68,(('DP_Instruction Forfaitaires'!$E122*Listes!$B$68)+Listes!$C$68)))))))</f>
        <v/>
      </c>
      <c r="P122" s="507" t="str">
        <f>IF('Dépenses forfaitaire'!P122="","",'Dépenses forfaitaire'!P122)</f>
        <v/>
      </c>
      <c r="Q122" s="263"/>
      <c r="R122" s="262" t="str">
        <f t="shared" si="4"/>
        <v/>
      </c>
      <c r="S122" s="262" t="str">
        <f t="shared" si="5"/>
        <v/>
      </c>
      <c r="T122" s="37" t="str">
        <f t="shared" si="6"/>
        <v/>
      </c>
      <c r="U122" s="117"/>
      <c r="V122" s="168"/>
      <c r="W122" s="501" t="str">
        <f>IF(AND(OR(Q122="KO",T122&lt;&gt;""),OR(R122="",S122="",T122="")),Listes!$A$74,IF(AND(T122="",Q122&lt;&gt;""),Listes!$A$75,IF(AND(P122&lt;T122,V122=""),Listes!$A$76,IF(AND(R122&gt;S122),Listes!$A$77,IF(AND(P122&lt;&gt;"",P122&gt;T122,U122=""),Listes!$A$78,IF(AND(X122="",OR(Q122&lt;&gt;"",R122&lt;&gt;"",S122&lt;&gt;"")),Listes!$A$79,""))))))</f>
        <v/>
      </c>
      <c r="X122" s="38"/>
      <c r="Y122" s="10">
        <f t="shared" si="7"/>
        <v>0</v>
      </c>
    </row>
    <row r="123" spans="1:25" ht="20.100000000000001" customHeight="1" x14ac:dyDescent="0.25">
      <c r="A123" s="109">
        <v>117</v>
      </c>
      <c r="B123" s="505" t="str">
        <f>IF('Dépenses forfaitaire'!B123="","",'Dépenses forfaitaire'!B123)</f>
        <v/>
      </c>
      <c r="C123" s="505" t="str">
        <f>IF('Dépenses forfaitaire'!C123="","",'Dépenses forfaitaire'!C123)</f>
        <v/>
      </c>
      <c r="D123" s="505" t="str">
        <f>IF('Dépenses forfaitaire'!D123="","",'Dépenses forfaitaire'!D123)</f>
        <v/>
      </c>
      <c r="E123" s="505" t="str">
        <f>IF('Dépenses forfaitaire'!E123="","",'Dépenses forfaitaire'!E123)</f>
        <v/>
      </c>
      <c r="F123" s="505" t="str">
        <f>IF('Dépenses forfaitaire'!F123="","",'Dépenses forfaitaire'!F123)</f>
        <v/>
      </c>
      <c r="G123" s="503" t="str">
        <f>IF('Dépenses forfaitaire'!G123="","",'Dépenses forfaitaire'!G123)</f>
        <v/>
      </c>
      <c r="H123" s="505" t="str">
        <f>IF('Dépenses forfaitaire'!H123="","",'Dépenses forfaitaire'!H123)</f>
        <v/>
      </c>
      <c r="I123" s="505" t="str">
        <f>IF('Dépenses forfaitaire'!I123="","",'Dépenses forfaitaire'!I123)</f>
        <v/>
      </c>
      <c r="J123" s="504" t="str">
        <f>IF('Dépenses forfaitaire'!K123="","",'Dépenses forfaitaire'!K123)</f>
        <v/>
      </c>
      <c r="K123" s="504" t="str">
        <f>IF('Dépenses forfaitaire'!L123="","",'Dépenses forfaitaire'!L123)</f>
        <v/>
      </c>
      <c r="L123" s="503" t="str">
        <f>IF('Dépenses forfaitaire'!J123="","",'Dépenses forfaitaire'!J123)</f>
        <v/>
      </c>
      <c r="M123" s="505" t="str">
        <f>IF($H123="","",IF($C123=Listes!$B$35,IF('DP_Instruction Forfaitaires'!$E123&lt;=Listes!$B$56,('DP_Instruction Forfaitaires'!$E123*(VLOOKUP('DP_Instruction Forfaitaires'!$D123,Listes!$A$57:$E$63,2,FALSE))),IF('DP_Instruction Forfaitaires'!$E123&gt;Listes!$E$56,('DP_Instruction Forfaitaires'!$E123*(VLOOKUP('DP_Instruction Forfaitaires'!$D123,Listes!$A$57:$E$63,5,FALSE))),('DP_Instruction Forfaitaires'!$E123*(VLOOKUP('DP_Instruction Forfaitaires'!$D123,Listes!$A$57:$E$63,3,FALSE))+(VLOOKUP('DP_Instruction Forfaitaires'!$D123,Listes!$A$57:$E$63,4,FALSE)))))))</f>
        <v/>
      </c>
      <c r="N123" s="505" t="str">
        <f>IF($H123="","",IF($C123=Listes!$B$34,IF('DP_Instruction Forfaitaires'!$E123&lt;=Listes!$B$45,('DP_Instruction Forfaitaires'!$E123*(VLOOKUP('DP_Instruction Forfaitaires'!$D123,Listes!$A$46:$E$52,2,FALSE))),IF('DP_Instruction Forfaitaires'!$E123&gt;Listes!$D$45,('DP_Instruction Forfaitaires'!$E123*(VLOOKUP('DP_Instruction Forfaitaires'!$D123,Listes!$A$46:$E$52,5,FALSE))),('DP_Instruction Forfaitaires'!$E123*(VLOOKUP('DP_Instruction Forfaitaires'!$D123,Listes!$A$46:$E$52,3,FALSE))+(VLOOKUP('DP_Instruction Forfaitaires'!$D123,Listes!$A$46:$E$52,4,FALSE)))))))</f>
        <v/>
      </c>
      <c r="O123" s="506" t="str">
        <f>IF($H123="","",IF($C123=Listes!$B$37,Listes!$I$34,IF($C123=Listes!$B$38,(VLOOKUP('DP_Instruction Forfaitaires'!$F123,Listes!$E$34:$F$39,2,FALSE)),IF($C123=Listes!$B$36,IF('DP_Instruction Forfaitaires'!$E123&lt;=Listes!$A$67,'DP_Instruction Forfaitaires'!$E123*Listes!$A$68,IF('DP_Instruction Forfaitaires'!$E123&gt;Listes!$D$67,'DP_Instruction Forfaitaires'!$E123*Listes!$D$68,(('DP_Instruction Forfaitaires'!$E123*Listes!$B$68)+Listes!$C$68)))))))</f>
        <v/>
      </c>
      <c r="P123" s="507" t="str">
        <f>IF('Dépenses forfaitaire'!P123="","",'Dépenses forfaitaire'!P123)</f>
        <v/>
      </c>
      <c r="Q123" s="263"/>
      <c r="R123" s="262" t="str">
        <f t="shared" si="4"/>
        <v/>
      </c>
      <c r="S123" s="262" t="str">
        <f t="shared" si="5"/>
        <v/>
      </c>
      <c r="T123" s="37" t="str">
        <f t="shared" si="6"/>
        <v/>
      </c>
      <c r="U123" s="117"/>
      <c r="V123" s="168"/>
      <c r="W123" s="501" t="str">
        <f>IF(AND(OR(Q123="KO",T123&lt;&gt;""),OR(R123="",S123="",T123="")),Listes!$A$74,IF(AND(T123="",Q123&lt;&gt;""),Listes!$A$75,IF(AND(P123&lt;T123,V123=""),Listes!$A$76,IF(AND(R123&gt;S123),Listes!$A$77,IF(AND(P123&lt;&gt;"",P123&gt;T123,U123=""),Listes!$A$78,IF(AND(X123="",OR(Q123&lt;&gt;"",R123&lt;&gt;"",S123&lt;&gt;"")),Listes!$A$79,""))))))</f>
        <v/>
      </c>
      <c r="X123" s="38"/>
      <c r="Y123" s="10">
        <f t="shared" si="7"/>
        <v>0</v>
      </c>
    </row>
    <row r="124" spans="1:25" ht="20.100000000000001" customHeight="1" x14ac:dyDescent="0.25">
      <c r="A124" s="109">
        <v>118</v>
      </c>
      <c r="B124" s="505" t="str">
        <f>IF('Dépenses forfaitaire'!B124="","",'Dépenses forfaitaire'!B124)</f>
        <v/>
      </c>
      <c r="C124" s="505" t="str">
        <f>IF('Dépenses forfaitaire'!C124="","",'Dépenses forfaitaire'!C124)</f>
        <v/>
      </c>
      <c r="D124" s="505" t="str">
        <f>IF('Dépenses forfaitaire'!D124="","",'Dépenses forfaitaire'!D124)</f>
        <v/>
      </c>
      <c r="E124" s="505" t="str">
        <f>IF('Dépenses forfaitaire'!E124="","",'Dépenses forfaitaire'!E124)</f>
        <v/>
      </c>
      <c r="F124" s="505" t="str">
        <f>IF('Dépenses forfaitaire'!F124="","",'Dépenses forfaitaire'!F124)</f>
        <v/>
      </c>
      <c r="G124" s="503" t="str">
        <f>IF('Dépenses forfaitaire'!G124="","",'Dépenses forfaitaire'!G124)</f>
        <v/>
      </c>
      <c r="H124" s="505" t="str">
        <f>IF('Dépenses forfaitaire'!H124="","",'Dépenses forfaitaire'!H124)</f>
        <v/>
      </c>
      <c r="I124" s="505" t="str">
        <f>IF('Dépenses forfaitaire'!I124="","",'Dépenses forfaitaire'!I124)</f>
        <v/>
      </c>
      <c r="J124" s="504" t="str">
        <f>IF('Dépenses forfaitaire'!K124="","",'Dépenses forfaitaire'!K124)</f>
        <v/>
      </c>
      <c r="K124" s="504" t="str">
        <f>IF('Dépenses forfaitaire'!L124="","",'Dépenses forfaitaire'!L124)</f>
        <v/>
      </c>
      <c r="L124" s="503" t="str">
        <f>IF('Dépenses forfaitaire'!J124="","",'Dépenses forfaitaire'!J124)</f>
        <v/>
      </c>
      <c r="M124" s="505" t="str">
        <f>IF($H124="","",IF($C124=Listes!$B$35,IF('DP_Instruction Forfaitaires'!$E124&lt;=Listes!$B$56,('DP_Instruction Forfaitaires'!$E124*(VLOOKUP('DP_Instruction Forfaitaires'!$D124,Listes!$A$57:$E$63,2,FALSE))),IF('DP_Instruction Forfaitaires'!$E124&gt;Listes!$E$56,('DP_Instruction Forfaitaires'!$E124*(VLOOKUP('DP_Instruction Forfaitaires'!$D124,Listes!$A$57:$E$63,5,FALSE))),('DP_Instruction Forfaitaires'!$E124*(VLOOKUP('DP_Instruction Forfaitaires'!$D124,Listes!$A$57:$E$63,3,FALSE))+(VLOOKUP('DP_Instruction Forfaitaires'!$D124,Listes!$A$57:$E$63,4,FALSE)))))))</f>
        <v/>
      </c>
      <c r="N124" s="505" t="str">
        <f>IF($H124="","",IF($C124=Listes!$B$34,IF('DP_Instruction Forfaitaires'!$E124&lt;=Listes!$B$45,('DP_Instruction Forfaitaires'!$E124*(VLOOKUP('DP_Instruction Forfaitaires'!$D124,Listes!$A$46:$E$52,2,FALSE))),IF('DP_Instruction Forfaitaires'!$E124&gt;Listes!$D$45,('DP_Instruction Forfaitaires'!$E124*(VLOOKUP('DP_Instruction Forfaitaires'!$D124,Listes!$A$46:$E$52,5,FALSE))),('DP_Instruction Forfaitaires'!$E124*(VLOOKUP('DP_Instruction Forfaitaires'!$D124,Listes!$A$46:$E$52,3,FALSE))+(VLOOKUP('DP_Instruction Forfaitaires'!$D124,Listes!$A$46:$E$52,4,FALSE)))))))</f>
        <v/>
      </c>
      <c r="O124" s="506" t="str">
        <f>IF($H124="","",IF($C124=Listes!$B$37,Listes!$I$34,IF($C124=Listes!$B$38,(VLOOKUP('DP_Instruction Forfaitaires'!$F124,Listes!$E$34:$F$39,2,FALSE)),IF($C124=Listes!$B$36,IF('DP_Instruction Forfaitaires'!$E124&lt;=Listes!$A$67,'DP_Instruction Forfaitaires'!$E124*Listes!$A$68,IF('DP_Instruction Forfaitaires'!$E124&gt;Listes!$D$67,'DP_Instruction Forfaitaires'!$E124*Listes!$D$68,(('DP_Instruction Forfaitaires'!$E124*Listes!$B$68)+Listes!$C$68)))))))</f>
        <v/>
      </c>
      <c r="P124" s="507" t="str">
        <f>IF('Dépenses forfaitaire'!P124="","",'Dépenses forfaitaire'!P124)</f>
        <v/>
      </c>
      <c r="Q124" s="263"/>
      <c r="R124" s="262" t="str">
        <f t="shared" si="4"/>
        <v/>
      </c>
      <c r="S124" s="262" t="str">
        <f t="shared" si="5"/>
        <v/>
      </c>
      <c r="T124" s="37" t="str">
        <f t="shared" si="6"/>
        <v/>
      </c>
      <c r="U124" s="117"/>
      <c r="V124" s="168"/>
      <c r="W124" s="501" t="str">
        <f>IF(AND(OR(Q124="KO",T124&lt;&gt;""),OR(R124="",S124="",T124="")),Listes!$A$74,IF(AND(T124="",Q124&lt;&gt;""),Listes!$A$75,IF(AND(P124&lt;T124,V124=""),Listes!$A$76,IF(AND(R124&gt;S124),Listes!$A$77,IF(AND(P124&lt;&gt;"",P124&gt;T124,U124=""),Listes!$A$78,IF(AND(X124="",OR(Q124&lt;&gt;"",R124&lt;&gt;"",S124&lt;&gt;"")),Listes!$A$79,""))))))</f>
        <v/>
      </c>
      <c r="X124" s="38"/>
      <c r="Y124" s="10">
        <f t="shared" si="7"/>
        <v>0</v>
      </c>
    </row>
    <row r="125" spans="1:25" ht="20.100000000000001" customHeight="1" x14ac:dyDescent="0.25">
      <c r="A125" s="109">
        <v>119</v>
      </c>
      <c r="B125" s="505" t="str">
        <f>IF('Dépenses forfaitaire'!B125="","",'Dépenses forfaitaire'!B125)</f>
        <v/>
      </c>
      <c r="C125" s="505" t="str">
        <f>IF('Dépenses forfaitaire'!C125="","",'Dépenses forfaitaire'!C125)</f>
        <v/>
      </c>
      <c r="D125" s="505" t="str">
        <f>IF('Dépenses forfaitaire'!D125="","",'Dépenses forfaitaire'!D125)</f>
        <v/>
      </c>
      <c r="E125" s="505" t="str">
        <f>IF('Dépenses forfaitaire'!E125="","",'Dépenses forfaitaire'!E125)</f>
        <v/>
      </c>
      <c r="F125" s="505" t="str">
        <f>IF('Dépenses forfaitaire'!F125="","",'Dépenses forfaitaire'!F125)</f>
        <v/>
      </c>
      <c r="G125" s="503" t="str">
        <f>IF('Dépenses forfaitaire'!G125="","",'Dépenses forfaitaire'!G125)</f>
        <v/>
      </c>
      <c r="H125" s="505" t="str">
        <f>IF('Dépenses forfaitaire'!H125="","",'Dépenses forfaitaire'!H125)</f>
        <v/>
      </c>
      <c r="I125" s="505" t="str">
        <f>IF('Dépenses forfaitaire'!I125="","",'Dépenses forfaitaire'!I125)</f>
        <v/>
      </c>
      <c r="J125" s="504" t="str">
        <f>IF('Dépenses forfaitaire'!K125="","",'Dépenses forfaitaire'!K125)</f>
        <v/>
      </c>
      <c r="K125" s="504" t="str">
        <f>IF('Dépenses forfaitaire'!L125="","",'Dépenses forfaitaire'!L125)</f>
        <v/>
      </c>
      <c r="L125" s="503" t="str">
        <f>IF('Dépenses forfaitaire'!J125="","",'Dépenses forfaitaire'!J125)</f>
        <v/>
      </c>
      <c r="M125" s="505" t="str">
        <f>IF($H125="","",IF($C125=Listes!$B$35,IF('DP_Instruction Forfaitaires'!$E125&lt;=Listes!$B$56,('DP_Instruction Forfaitaires'!$E125*(VLOOKUP('DP_Instruction Forfaitaires'!$D125,Listes!$A$57:$E$63,2,FALSE))),IF('DP_Instruction Forfaitaires'!$E125&gt;Listes!$E$56,('DP_Instruction Forfaitaires'!$E125*(VLOOKUP('DP_Instruction Forfaitaires'!$D125,Listes!$A$57:$E$63,5,FALSE))),('DP_Instruction Forfaitaires'!$E125*(VLOOKUP('DP_Instruction Forfaitaires'!$D125,Listes!$A$57:$E$63,3,FALSE))+(VLOOKUP('DP_Instruction Forfaitaires'!$D125,Listes!$A$57:$E$63,4,FALSE)))))))</f>
        <v/>
      </c>
      <c r="N125" s="505" t="str">
        <f>IF($H125="","",IF($C125=Listes!$B$34,IF('DP_Instruction Forfaitaires'!$E125&lt;=Listes!$B$45,('DP_Instruction Forfaitaires'!$E125*(VLOOKUP('DP_Instruction Forfaitaires'!$D125,Listes!$A$46:$E$52,2,FALSE))),IF('DP_Instruction Forfaitaires'!$E125&gt;Listes!$D$45,('DP_Instruction Forfaitaires'!$E125*(VLOOKUP('DP_Instruction Forfaitaires'!$D125,Listes!$A$46:$E$52,5,FALSE))),('DP_Instruction Forfaitaires'!$E125*(VLOOKUP('DP_Instruction Forfaitaires'!$D125,Listes!$A$46:$E$52,3,FALSE))+(VLOOKUP('DP_Instruction Forfaitaires'!$D125,Listes!$A$46:$E$52,4,FALSE)))))))</f>
        <v/>
      </c>
      <c r="O125" s="506" t="str">
        <f>IF($H125="","",IF($C125=Listes!$B$37,Listes!$I$34,IF($C125=Listes!$B$38,(VLOOKUP('DP_Instruction Forfaitaires'!$F125,Listes!$E$34:$F$39,2,FALSE)),IF($C125=Listes!$B$36,IF('DP_Instruction Forfaitaires'!$E125&lt;=Listes!$A$67,'DP_Instruction Forfaitaires'!$E125*Listes!$A$68,IF('DP_Instruction Forfaitaires'!$E125&gt;Listes!$D$67,'DP_Instruction Forfaitaires'!$E125*Listes!$D$68,(('DP_Instruction Forfaitaires'!$E125*Listes!$B$68)+Listes!$C$68)))))))</f>
        <v/>
      </c>
      <c r="P125" s="507" t="str">
        <f>IF('Dépenses forfaitaire'!P125="","",'Dépenses forfaitaire'!P125)</f>
        <v/>
      </c>
      <c r="Q125" s="263"/>
      <c r="R125" s="262" t="str">
        <f t="shared" si="4"/>
        <v/>
      </c>
      <c r="S125" s="262" t="str">
        <f t="shared" si="5"/>
        <v/>
      </c>
      <c r="T125" s="37" t="str">
        <f t="shared" si="6"/>
        <v/>
      </c>
      <c r="U125" s="117"/>
      <c r="V125" s="168"/>
      <c r="W125" s="501" t="str">
        <f>IF(AND(OR(Q125="KO",T125&lt;&gt;""),OR(R125="",S125="",T125="")),Listes!$A$74,IF(AND(T125="",Q125&lt;&gt;""),Listes!$A$75,IF(AND(P125&lt;T125,V125=""),Listes!$A$76,IF(AND(R125&gt;S125),Listes!$A$77,IF(AND(P125&lt;&gt;"",P125&gt;T125,U125=""),Listes!$A$78,IF(AND(X125="",OR(Q125&lt;&gt;"",R125&lt;&gt;"",S125&lt;&gt;"")),Listes!$A$79,""))))))</f>
        <v/>
      </c>
      <c r="X125" s="38"/>
      <c r="Y125" s="10">
        <f t="shared" si="7"/>
        <v>0</v>
      </c>
    </row>
    <row r="126" spans="1:25" ht="20.100000000000001" customHeight="1" x14ac:dyDescent="0.25">
      <c r="A126" s="109">
        <v>120</v>
      </c>
      <c r="B126" s="505" t="str">
        <f>IF('Dépenses forfaitaire'!B126="","",'Dépenses forfaitaire'!B126)</f>
        <v/>
      </c>
      <c r="C126" s="505" t="str">
        <f>IF('Dépenses forfaitaire'!C126="","",'Dépenses forfaitaire'!C126)</f>
        <v/>
      </c>
      <c r="D126" s="505" t="str">
        <f>IF('Dépenses forfaitaire'!D126="","",'Dépenses forfaitaire'!D126)</f>
        <v/>
      </c>
      <c r="E126" s="505" t="str">
        <f>IF('Dépenses forfaitaire'!E126="","",'Dépenses forfaitaire'!E126)</f>
        <v/>
      </c>
      <c r="F126" s="505" t="str">
        <f>IF('Dépenses forfaitaire'!F126="","",'Dépenses forfaitaire'!F126)</f>
        <v/>
      </c>
      <c r="G126" s="503" t="str">
        <f>IF('Dépenses forfaitaire'!G126="","",'Dépenses forfaitaire'!G126)</f>
        <v/>
      </c>
      <c r="H126" s="505" t="str">
        <f>IF('Dépenses forfaitaire'!H126="","",'Dépenses forfaitaire'!H126)</f>
        <v/>
      </c>
      <c r="I126" s="505" t="str">
        <f>IF('Dépenses forfaitaire'!I126="","",'Dépenses forfaitaire'!I126)</f>
        <v/>
      </c>
      <c r="J126" s="504" t="str">
        <f>IF('Dépenses forfaitaire'!K126="","",'Dépenses forfaitaire'!K126)</f>
        <v/>
      </c>
      <c r="K126" s="504" t="str">
        <f>IF('Dépenses forfaitaire'!L126="","",'Dépenses forfaitaire'!L126)</f>
        <v/>
      </c>
      <c r="L126" s="503" t="str">
        <f>IF('Dépenses forfaitaire'!J126="","",'Dépenses forfaitaire'!J126)</f>
        <v/>
      </c>
      <c r="M126" s="505" t="str">
        <f>IF($H126="","",IF($C126=Listes!$B$35,IF('DP_Instruction Forfaitaires'!$E126&lt;=Listes!$B$56,('DP_Instruction Forfaitaires'!$E126*(VLOOKUP('DP_Instruction Forfaitaires'!$D126,Listes!$A$57:$E$63,2,FALSE))),IF('DP_Instruction Forfaitaires'!$E126&gt;Listes!$E$56,('DP_Instruction Forfaitaires'!$E126*(VLOOKUP('DP_Instruction Forfaitaires'!$D126,Listes!$A$57:$E$63,5,FALSE))),('DP_Instruction Forfaitaires'!$E126*(VLOOKUP('DP_Instruction Forfaitaires'!$D126,Listes!$A$57:$E$63,3,FALSE))+(VLOOKUP('DP_Instruction Forfaitaires'!$D126,Listes!$A$57:$E$63,4,FALSE)))))))</f>
        <v/>
      </c>
      <c r="N126" s="505" t="str">
        <f>IF($H126="","",IF($C126=Listes!$B$34,IF('DP_Instruction Forfaitaires'!$E126&lt;=Listes!$B$45,('DP_Instruction Forfaitaires'!$E126*(VLOOKUP('DP_Instruction Forfaitaires'!$D126,Listes!$A$46:$E$52,2,FALSE))),IF('DP_Instruction Forfaitaires'!$E126&gt;Listes!$D$45,('DP_Instruction Forfaitaires'!$E126*(VLOOKUP('DP_Instruction Forfaitaires'!$D126,Listes!$A$46:$E$52,5,FALSE))),('DP_Instruction Forfaitaires'!$E126*(VLOOKUP('DP_Instruction Forfaitaires'!$D126,Listes!$A$46:$E$52,3,FALSE))+(VLOOKUP('DP_Instruction Forfaitaires'!$D126,Listes!$A$46:$E$52,4,FALSE)))))))</f>
        <v/>
      </c>
      <c r="O126" s="506" t="str">
        <f>IF($H126="","",IF($C126=Listes!$B$37,Listes!$I$34,IF($C126=Listes!$B$38,(VLOOKUP('DP_Instruction Forfaitaires'!$F126,Listes!$E$34:$F$39,2,FALSE)),IF($C126=Listes!$B$36,IF('DP_Instruction Forfaitaires'!$E126&lt;=Listes!$A$67,'DP_Instruction Forfaitaires'!$E126*Listes!$A$68,IF('DP_Instruction Forfaitaires'!$E126&gt;Listes!$D$67,'DP_Instruction Forfaitaires'!$E126*Listes!$D$68,(('DP_Instruction Forfaitaires'!$E126*Listes!$B$68)+Listes!$C$68)))))))</f>
        <v/>
      </c>
      <c r="P126" s="507" t="str">
        <f>IF('Dépenses forfaitaire'!P126="","",'Dépenses forfaitaire'!P126)</f>
        <v/>
      </c>
      <c r="Q126" s="263"/>
      <c r="R126" s="262" t="str">
        <f t="shared" si="4"/>
        <v/>
      </c>
      <c r="S126" s="262" t="str">
        <f t="shared" si="5"/>
        <v/>
      </c>
      <c r="T126" s="37" t="str">
        <f t="shared" si="6"/>
        <v/>
      </c>
      <c r="U126" s="117"/>
      <c r="V126" s="168"/>
      <c r="W126" s="501" t="str">
        <f>IF(AND(OR(Q126="KO",T126&lt;&gt;""),OR(R126="",S126="",T126="")),Listes!$A$74,IF(AND(T126="",Q126&lt;&gt;""),Listes!$A$75,IF(AND(P126&lt;T126,V126=""),Listes!$A$76,IF(AND(R126&gt;S126),Listes!$A$77,IF(AND(P126&lt;&gt;"",P126&gt;T126,U126=""),Listes!$A$78,IF(AND(X126="",OR(Q126&lt;&gt;"",R126&lt;&gt;"",S126&lt;&gt;"")),Listes!$A$79,""))))))</f>
        <v/>
      </c>
      <c r="X126" s="38"/>
      <c r="Y126" s="10">
        <f t="shared" si="7"/>
        <v>0</v>
      </c>
    </row>
    <row r="127" spans="1:25" ht="20.100000000000001" customHeight="1" x14ac:dyDescent="0.25">
      <c r="A127" s="109">
        <v>121</v>
      </c>
      <c r="B127" s="505" t="str">
        <f>IF('Dépenses forfaitaire'!B127="","",'Dépenses forfaitaire'!B127)</f>
        <v/>
      </c>
      <c r="C127" s="505" t="str">
        <f>IF('Dépenses forfaitaire'!C127="","",'Dépenses forfaitaire'!C127)</f>
        <v/>
      </c>
      <c r="D127" s="505" t="str">
        <f>IF('Dépenses forfaitaire'!D127="","",'Dépenses forfaitaire'!D127)</f>
        <v/>
      </c>
      <c r="E127" s="505" t="str">
        <f>IF('Dépenses forfaitaire'!E127="","",'Dépenses forfaitaire'!E127)</f>
        <v/>
      </c>
      <c r="F127" s="505" t="str">
        <f>IF('Dépenses forfaitaire'!F127="","",'Dépenses forfaitaire'!F127)</f>
        <v/>
      </c>
      <c r="G127" s="503" t="str">
        <f>IF('Dépenses forfaitaire'!G127="","",'Dépenses forfaitaire'!G127)</f>
        <v/>
      </c>
      <c r="H127" s="505" t="str">
        <f>IF('Dépenses forfaitaire'!H127="","",'Dépenses forfaitaire'!H127)</f>
        <v/>
      </c>
      <c r="I127" s="505" t="str">
        <f>IF('Dépenses forfaitaire'!I127="","",'Dépenses forfaitaire'!I127)</f>
        <v/>
      </c>
      <c r="J127" s="504" t="str">
        <f>IF('Dépenses forfaitaire'!K127="","",'Dépenses forfaitaire'!K127)</f>
        <v/>
      </c>
      <c r="K127" s="504" t="str">
        <f>IF('Dépenses forfaitaire'!L127="","",'Dépenses forfaitaire'!L127)</f>
        <v/>
      </c>
      <c r="L127" s="503" t="str">
        <f>IF('Dépenses forfaitaire'!J127="","",'Dépenses forfaitaire'!J127)</f>
        <v/>
      </c>
      <c r="M127" s="505" t="str">
        <f>IF($H127="","",IF($C127=Listes!$B$35,IF('DP_Instruction Forfaitaires'!$E127&lt;=Listes!$B$56,('DP_Instruction Forfaitaires'!$E127*(VLOOKUP('DP_Instruction Forfaitaires'!$D127,Listes!$A$57:$E$63,2,FALSE))),IF('DP_Instruction Forfaitaires'!$E127&gt;Listes!$E$56,('DP_Instruction Forfaitaires'!$E127*(VLOOKUP('DP_Instruction Forfaitaires'!$D127,Listes!$A$57:$E$63,5,FALSE))),('DP_Instruction Forfaitaires'!$E127*(VLOOKUP('DP_Instruction Forfaitaires'!$D127,Listes!$A$57:$E$63,3,FALSE))+(VLOOKUP('DP_Instruction Forfaitaires'!$D127,Listes!$A$57:$E$63,4,FALSE)))))))</f>
        <v/>
      </c>
      <c r="N127" s="505" t="str">
        <f>IF($H127="","",IF($C127=Listes!$B$34,IF('DP_Instruction Forfaitaires'!$E127&lt;=Listes!$B$45,('DP_Instruction Forfaitaires'!$E127*(VLOOKUP('DP_Instruction Forfaitaires'!$D127,Listes!$A$46:$E$52,2,FALSE))),IF('DP_Instruction Forfaitaires'!$E127&gt;Listes!$D$45,('DP_Instruction Forfaitaires'!$E127*(VLOOKUP('DP_Instruction Forfaitaires'!$D127,Listes!$A$46:$E$52,5,FALSE))),('DP_Instruction Forfaitaires'!$E127*(VLOOKUP('DP_Instruction Forfaitaires'!$D127,Listes!$A$46:$E$52,3,FALSE))+(VLOOKUP('DP_Instruction Forfaitaires'!$D127,Listes!$A$46:$E$52,4,FALSE)))))))</f>
        <v/>
      </c>
      <c r="O127" s="506" t="str">
        <f>IF($H127="","",IF($C127=Listes!$B$37,Listes!$I$34,IF($C127=Listes!$B$38,(VLOOKUP('DP_Instruction Forfaitaires'!$F127,Listes!$E$34:$F$39,2,FALSE)),IF($C127=Listes!$B$36,IF('DP_Instruction Forfaitaires'!$E127&lt;=Listes!$A$67,'DP_Instruction Forfaitaires'!$E127*Listes!$A$68,IF('DP_Instruction Forfaitaires'!$E127&gt;Listes!$D$67,'DP_Instruction Forfaitaires'!$E127*Listes!$D$68,(('DP_Instruction Forfaitaires'!$E127*Listes!$B$68)+Listes!$C$68)))))))</f>
        <v/>
      </c>
      <c r="P127" s="507" t="str">
        <f>IF('Dépenses forfaitaire'!P127="","",'Dépenses forfaitaire'!P127)</f>
        <v/>
      </c>
      <c r="Q127" s="263"/>
      <c r="R127" s="262" t="str">
        <f t="shared" si="4"/>
        <v/>
      </c>
      <c r="S127" s="262" t="str">
        <f t="shared" si="5"/>
        <v/>
      </c>
      <c r="T127" s="37" t="str">
        <f t="shared" si="6"/>
        <v/>
      </c>
      <c r="U127" s="117"/>
      <c r="V127" s="168"/>
      <c r="W127" s="501" t="str">
        <f>IF(AND(OR(Q127="KO",T127&lt;&gt;""),OR(R127="",S127="",T127="")),Listes!$A$74,IF(AND(T127="",Q127&lt;&gt;""),Listes!$A$75,IF(AND(P127&lt;T127,V127=""),Listes!$A$76,IF(AND(R127&gt;S127),Listes!$A$77,IF(AND(P127&lt;&gt;"",P127&gt;T127,U127=""),Listes!$A$78,IF(AND(X127="",OR(Q127&lt;&gt;"",R127&lt;&gt;"",S127&lt;&gt;"")),Listes!$A$79,""))))))</f>
        <v/>
      </c>
      <c r="X127" s="38"/>
      <c r="Y127" s="10">
        <f t="shared" si="7"/>
        <v>0</v>
      </c>
    </row>
    <row r="128" spans="1:25" ht="20.100000000000001" customHeight="1" x14ac:dyDescent="0.25">
      <c r="A128" s="109">
        <v>122</v>
      </c>
      <c r="B128" s="505" t="str">
        <f>IF('Dépenses forfaitaire'!B128="","",'Dépenses forfaitaire'!B128)</f>
        <v/>
      </c>
      <c r="C128" s="505" t="str">
        <f>IF('Dépenses forfaitaire'!C128="","",'Dépenses forfaitaire'!C128)</f>
        <v/>
      </c>
      <c r="D128" s="505" t="str">
        <f>IF('Dépenses forfaitaire'!D128="","",'Dépenses forfaitaire'!D128)</f>
        <v/>
      </c>
      <c r="E128" s="505" t="str">
        <f>IF('Dépenses forfaitaire'!E128="","",'Dépenses forfaitaire'!E128)</f>
        <v/>
      </c>
      <c r="F128" s="505" t="str">
        <f>IF('Dépenses forfaitaire'!F128="","",'Dépenses forfaitaire'!F128)</f>
        <v/>
      </c>
      <c r="G128" s="503" t="str">
        <f>IF('Dépenses forfaitaire'!G128="","",'Dépenses forfaitaire'!G128)</f>
        <v/>
      </c>
      <c r="H128" s="505" t="str">
        <f>IF('Dépenses forfaitaire'!H128="","",'Dépenses forfaitaire'!H128)</f>
        <v/>
      </c>
      <c r="I128" s="505" t="str">
        <f>IF('Dépenses forfaitaire'!I128="","",'Dépenses forfaitaire'!I128)</f>
        <v/>
      </c>
      <c r="J128" s="504" t="str">
        <f>IF('Dépenses forfaitaire'!K128="","",'Dépenses forfaitaire'!K128)</f>
        <v/>
      </c>
      <c r="K128" s="504" t="str">
        <f>IF('Dépenses forfaitaire'!L128="","",'Dépenses forfaitaire'!L128)</f>
        <v/>
      </c>
      <c r="L128" s="503" t="str">
        <f>IF('Dépenses forfaitaire'!J128="","",'Dépenses forfaitaire'!J128)</f>
        <v/>
      </c>
      <c r="M128" s="505" t="str">
        <f>IF($H128="","",IF($C128=Listes!$B$35,IF('DP_Instruction Forfaitaires'!$E128&lt;=Listes!$B$56,('DP_Instruction Forfaitaires'!$E128*(VLOOKUP('DP_Instruction Forfaitaires'!$D128,Listes!$A$57:$E$63,2,FALSE))),IF('DP_Instruction Forfaitaires'!$E128&gt;Listes!$E$56,('DP_Instruction Forfaitaires'!$E128*(VLOOKUP('DP_Instruction Forfaitaires'!$D128,Listes!$A$57:$E$63,5,FALSE))),('DP_Instruction Forfaitaires'!$E128*(VLOOKUP('DP_Instruction Forfaitaires'!$D128,Listes!$A$57:$E$63,3,FALSE))+(VLOOKUP('DP_Instruction Forfaitaires'!$D128,Listes!$A$57:$E$63,4,FALSE)))))))</f>
        <v/>
      </c>
      <c r="N128" s="505" t="str">
        <f>IF($H128="","",IF($C128=Listes!$B$34,IF('DP_Instruction Forfaitaires'!$E128&lt;=Listes!$B$45,('DP_Instruction Forfaitaires'!$E128*(VLOOKUP('DP_Instruction Forfaitaires'!$D128,Listes!$A$46:$E$52,2,FALSE))),IF('DP_Instruction Forfaitaires'!$E128&gt;Listes!$D$45,('DP_Instruction Forfaitaires'!$E128*(VLOOKUP('DP_Instruction Forfaitaires'!$D128,Listes!$A$46:$E$52,5,FALSE))),('DP_Instruction Forfaitaires'!$E128*(VLOOKUP('DP_Instruction Forfaitaires'!$D128,Listes!$A$46:$E$52,3,FALSE))+(VLOOKUP('DP_Instruction Forfaitaires'!$D128,Listes!$A$46:$E$52,4,FALSE)))))))</f>
        <v/>
      </c>
      <c r="O128" s="506" t="str">
        <f>IF($H128="","",IF($C128=Listes!$B$37,Listes!$I$34,IF($C128=Listes!$B$38,(VLOOKUP('DP_Instruction Forfaitaires'!$F128,Listes!$E$34:$F$39,2,FALSE)),IF($C128=Listes!$B$36,IF('DP_Instruction Forfaitaires'!$E128&lt;=Listes!$A$67,'DP_Instruction Forfaitaires'!$E128*Listes!$A$68,IF('DP_Instruction Forfaitaires'!$E128&gt;Listes!$D$67,'DP_Instruction Forfaitaires'!$E128*Listes!$D$68,(('DP_Instruction Forfaitaires'!$E128*Listes!$B$68)+Listes!$C$68)))))))</f>
        <v/>
      </c>
      <c r="P128" s="507" t="str">
        <f>IF('Dépenses forfaitaire'!P128="","",'Dépenses forfaitaire'!P128)</f>
        <v/>
      </c>
      <c r="Q128" s="263"/>
      <c r="R128" s="262" t="str">
        <f t="shared" si="4"/>
        <v/>
      </c>
      <c r="S128" s="262" t="str">
        <f t="shared" si="5"/>
        <v/>
      </c>
      <c r="T128" s="37" t="str">
        <f t="shared" si="6"/>
        <v/>
      </c>
      <c r="U128" s="117"/>
      <c r="V128" s="168"/>
      <c r="W128" s="501" t="str">
        <f>IF(AND(OR(Q128="KO",T128&lt;&gt;""),OR(R128="",S128="",T128="")),Listes!$A$74,IF(AND(T128="",Q128&lt;&gt;""),Listes!$A$75,IF(AND(P128&lt;T128,V128=""),Listes!$A$76,IF(AND(R128&gt;S128),Listes!$A$77,IF(AND(P128&lt;&gt;"",P128&gt;T128,U128=""),Listes!$A$78,IF(AND(X128="",OR(Q128&lt;&gt;"",R128&lt;&gt;"",S128&lt;&gt;"")),Listes!$A$79,""))))))</f>
        <v/>
      </c>
      <c r="X128" s="38"/>
      <c r="Y128" s="10">
        <f t="shared" si="7"/>
        <v>0</v>
      </c>
    </row>
    <row r="129" spans="1:25" ht="20.100000000000001" customHeight="1" x14ac:dyDescent="0.25">
      <c r="A129" s="109">
        <v>123</v>
      </c>
      <c r="B129" s="505" t="str">
        <f>IF('Dépenses forfaitaire'!B129="","",'Dépenses forfaitaire'!B129)</f>
        <v/>
      </c>
      <c r="C129" s="505" t="str">
        <f>IF('Dépenses forfaitaire'!C129="","",'Dépenses forfaitaire'!C129)</f>
        <v/>
      </c>
      <c r="D129" s="505" t="str">
        <f>IF('Dépenses forfaitaire'!D129="","",'Dépenses forfaitaire'!D129)</f>
        <v/>
      </c>
      <c r="E129" s="505" t="str">
        <f>IF('Dépenses forfaitaire'!E129="","",'Dépenses forfaitaire'!E129)</f>
        <v/>
      </c>
      <c r="F129" s="505" t="str">
        <f>IF('Dépenses forfaitaire'!F129="","",'Dépenses forfaitaire'!F129)</f>
        <v/>
      </c>
      <c r="G129" s="503" t="str">
        <f>IF('Dépenses forfaitaire'!G129="","",'Dépenses forfaitaire'!G129)</f>
        <v/>
      </c>
      <c r="H129" s="505" t="str">
        <f>IF('Dépenses forfaitaire'!H129="","",'Dépenses forfaitaire'!H129)</f>
        <v/>
      </c>
      <c r="I129" s="505" t="str">
        <f>IF('Dépenses forfaitaire'!I129="","",'Dépenses forfaitaire'!I129)</f>
        <v/>
      </c>
      <c r="J129" s="504" t="str">
        <f>IF('Dépenses forfaitaire'!K129="","",'Dépenses forfaitaire'!K129)</f>
        <v/>
      </c>
      <c r="K129" s="504" t="str">
        <f>IF('Dépenses forfaitaire'!L129="","",'Dépenses forfaitaire'!L129)</f>
        <v/>
      </c>
      <c r="L129" s="503" t="str">
        <f>IF('Dépenses forfaitaire'!J129="","",'Dépenses forfaitaire'!J129)</f>
        <v/>
      </c>
      <c r="M129" s="505" t="str">
        <f>IF($H129="","",IF($C129=Listes!$B$35,IF('DP_Instruction Forfaitaires'!$E129&lt;=Listes!$B$56,('DP_Instruction Forfaitaires'!$E129*(VLOOKUP('DP_Instruction Forfaitaires'!$D129,Listes!$A$57:$E$63,2,FALSE))),IF('DP_Instruction Forfaitaires'!$E129&gt;Listes!$E$56,('DP_Instruction Forfaitaires'!$E129*(VLOOKUP('DP_Instruction Forfaitaires'!$D129,Listes!$A$57:$E$63,5,FALSE))),('DP_Instruction Forfaitaires'!$E129*(VLOOKUP('DP_Instruction Forfaitaires'!$D129,Listes!$A$57:$E$63,3,FALSE))+(VLOOKUP('DP_Instruction Forfaitaires'!$D129,Listes!$A$57:$E$63,4,FALSE)))))))</f>
        <v/>
      </c>
      <c r="N129" s="505" t="str">
        <f>IF($H129="","",IF($C129=Listes!$B$34,IF('DP_Instruction Forfaitaires'!$E129&lt;=Listes!$B$45,('DP_Instruction Forfaitaires'!$E129*(VLOOKUP('DP_Instruction Forfaitaires'!$D129,Listes!$A$46:$E$52,2,FALSE))),IF('DP_Instruction Forfaitaires'!$E129&gt;Listes!$D$45,('DP_Instruction Forfaitaires'!$E129*(VLOOKUP('DP_Instruction Forfaitaires'!$D129,Listes!$A$46:$E$52,5,FALSE))),('DP_Instruction Forfaitaires'!$E129*(VLOOKUP('DP_Instruction Forfaitaires'!$D129,Listes!$A$46:$E$52,3,FALSE))+(VLOOKUP('DP_Instruction Forfaitaires'!$D129,Listes!$A$46:$E$52,4,FALSE)))))))</f>
        <v/>
      </c>
      <c r="O129" s="506" t="str">
        <f>IF($H129="","",IF($C129=Listes!$B$37,Listes!$I$34,IF($C129=Listes!$B$38,(VLOOKUP('DP_Instruction Forfaitaires'!$F129,Listes!$E$34:$F$39,2,FALSE)),IF($C129=Listes!$B$36,IF('DP_Instruction Forfaitaires'!$E129&lt;=Listes!$A$67,'DP_Instruction Forfaitaires'!$E129*Listes!$A$68,IF('DP_Instruction Forfaitaires'!$E129&gt;Listes!$D$67,'DP_Instruction Forfaitaires'!$E129*Listes!$D$68,(('DP_Instruction Forfaitaires'!$E129*Listes!$B$68)+Listes!$C$68)))))))</f>
        <v/>
      </c>
      <c r="P129" s="507" t="str">
        <f>IF('Dépenses forfaitaire'!P129="","",'Dépenses forfaitaire'!P129)</f>
        <v/>
      </c>
      <c r="Q129" s="263"/>
      <c r="R129" s="262" t="str">
        <f t="shared" si="4"/>
        <v/>
      </c>
      <c r="S129" s="262" t="str">
        <f t="shared" si="5"/>
        <v/>
      </c>
      <c r="T129" s="37" t="str">
        <f t="shared" si="6"/>
        <v/>
      </c>
      <c r="U129" s="117"/>
      <c r="V129" s="168"/>
      <c r="W129" s="501" t="str">
        <f>IF(AND(OR(Q129="KO",T129&lt;&gt;""),OR(R129="",S129="",T129="")),Listes!$A$74,IF(AND(T129="",Q129&lt;&gt;""),Listes!$A$75,IF(AND(P129&lt;T129,V129=""),Listes!$A$76,IF(AND(R129&gt;S129),Listes!$A$77,IF(AND(P129&lt;&gt;"",P129&gt;T129,U129=""),Listes!$A$78,IF(AND(X129="",OR(Q129&lt;&gt;"",R129&lt;&gt;"",S129&lt;&gt;"")),Listes!$A$79,""))))))</f>
        <v/>
      </c>
      <c r="X129" s="38"/>
      <c r="Y129" s="10">
        <f t="shared" si="7"/>
        <v>0</v>
      </c>
    </row>
    <row r="130" spans="1:25" ht="20.100000000000001" customHeight="1" x14ac:dyDescent="0.25">
      <c r="A130" s="109">
        <v>124</v>
      </c>
      <c r="B130" s="505" t="str">
        <f>IF('Dépenses forfaitaire'!B130="","",'Dépenses forfaitaire'!B130)</f>
        <v/>
      </c>
      <c r="C130" s="505" t="str">
        <f>IF('Dépenses forfaitaire'!C130="","",'Dépenses forfaitaire'!C130)</f>
        <v/>
      </c>
      <c r="D130" s="505" t="str">
        <f>IF('Dépenses forfaitaire'!D130="","",'Dépenses forfaitaire'!D130)</f>
        <v/>
      </c>
      <c r="E130" s="505" t="str">
        <f>IF('Dépenses forfaitaire'!E130="","",'Dépenses forfaitaire'!E130)</f>
        <v/>
      </c>
      <c r="F130" s="505" t="str">
        <f>IF('Dépenses forfaitaire'!F130="","",'Dépenses forfaitaire'!F130)</f>
        <v/>
      </c>
      <c r="G130" s="503" t="str">
        <f>IF('Dépenses forfaitaire'!G130="","",'Dépenses forfaitaire'!G130)</f>
        <v/>
      </c>
      <c r="H130" s="505" t="str">
        <f>IF('Dépenses forfaitaire'!H130="","",'Dépenses forfaitaire'!H130)</f>
        <v/>
      </c>
      <c r="I130" s="505" t="str">
        <f>IF('Dépenses forfaitaire'!I130="","",'Dépenses forfaitaire'!I130)</f>
        <v/>
      </c>
      <c r="J130" s="504" t="str">
        <f>IF('Dépenses forfaitaire'!K130="","",'Dépenses forfaitaire'!K130)</f>
        <v/>
      </c>
      <c r="K130" s="504" t="str">
        <f>IF('Dépenses forfaitaire'!L130="","",'Dépenses forfaitaire'!L130)</f>
        <v/>
      </c>
      <c r="L130" s="503" t="str">
        <f>IF('Dépenses forfaitaire'!J130="","",'Dépenses forfaitaire'!J130)</f>
        <v/>
      </c>
      <c r="M130" s="505" t="str">
        <f>IF($H130="","",IF($C130=Listes!$B$35,IF('DP_Instruction Forfaitaires'!$E130&lt;=Listes!$B$56,('DP_Instruction Forfaitaires'!$E130*(VLOOKUP('DP_Instruction Forfaitaires'!$D130,Listes!$A$57:$E$63,2,FALSE))),IF('DP_Instruction Forfaitaires'!$E130&gt;Listes!$E$56,('DP_Instruction Forfaitaires'!$E130*(VLOOKUP('DP_Instruction Forfaitaires'!$D130,Listes!$A$57:$E$63,5,FALSE))),('DP_Instruction Forfaitaires'!$E130*(VLOOKUP('DP_Instruction Forfaitaires'!$D130,Listes!$A$57:$E$63,3,FALSE))+(VLOOKUP('DP_Instruction Forfaitaires'!$D130,Listes!$A$57:$E$63,4,FALSE)))))))</f>
        <v/>
      </c>
      <c r="N130" s="505" t="str">
        <f>IF($H130="","",IF($C130=Listes!$B$34,IF('DP_Instruction Forfaitaires'!$E130&lt;=Listes!$B$45,('DP_Instruction Forfaitaires'!$E130*(VLOOKUP('DP_Instruction Forfaitaires'!$D130,Listes!$A$46:$E$52,2,FALSE))),IF('DP_Instruction Forfaitaires'!$E130&gt;Listes!$D$45,('DP_Instruction Forfaitaires'!$E130*(VLOOKUP('DP_Instruction Forfaitaires'!$D130,Listes!$A$46:$E$52,5,FALSE))),('DP_Instruction Forfaitaires'!$E130*(VLOOKUP('DP_Instruction Forfaitaires'!$D130,Listes!$A$46:$E$52,3,FALSE))+(VLOOKUP('DP_Instruction Forfaitaires'!$D130,Listes!$A$46:$E$52,4,FALSE)))))))</f>
        <v/>
      </c>
      <c r="O130" s="506" t="str">
        <f>IF($H130="","",IF($C130=Listes!$B$37,Listes!$I$34,IF($C130=Listes!$B$38,(VLOOKUP('DP_Instruction Forfaitaires'!$F130,Listes!$E$34:$F$39,2,FALSE)),IF($C130=Listes!$B$36,IF('DP_Instruction Forfaitaires'!$E130&lt;=Listes!$A$67,'DP_Instruction Forfaitaires'!$E130*Listes!$A$68,IF('DP_Instruction Forfaitaires'!$E130&gt;Listes!$D$67,'DP_Instruction Forfaitaires'!$E130*Listes!$D$68,(('DP_Instruction Forfaitaires'!$E130*Listes!$B$68)+Listes!$C$68)))))))</f>
        <v/>
      </c>
      <c r="P130" s="507" t="str">
        <f>IF('Dépenses forfaitaire'!P130="","",'Dépenses forfaitaire'!P130)</f>
        <v/>
      </c>
      <c r="Q130" s="263"/>
      <c r="R130" s="262" t="str">
        <f t="shared" si="4"/>
        <v/>
      </c>
      <c r="S130" s="262" t="str">
        <f t="shared" si="5"/>
        <v/>
      </c>
      <c r="T130" s="37" t="str">
        <f t="shared" si="6"/>
        <v/>
      </c>
      <c r="U130" s="117"/>
      <c r="V130" s="168"/>
      <c r="W130" s="501" t="str">
        <f>IF(AND(OR(Q130="KO",T130&lt;&gt;""),OR(R130="",S130="",T130="")),Listes!$A$74,IF(AND(T130="",Q130&lt;&gt;""),Listes!$A$75,IF(AND(P130&lt;T130,V130=""),Listes!$A$76,IF(AND(R130&gt;S130),Listes!$A$77,IF(AND(P130&lt;&gt;"",P130&gt;T130,U130=""),Listes!$A$78,IF(AND(X130="",OR(Q130&lt;&gt;"",R130&lt;&gt;"",S130&lt;&gt;"")),Listes!$A$79,""))))))</f>
        <v/>
      </c>
      <c r="X130" s="38"/>
      <c r="Y130" s="10">
        <f t="shared" si="7"/>
        <v>0</v>
      </c>
    </row>
    <row r="131" spans="1:25" ht="20.100000000000001" customHeight="1" x14ac:dyDescent="0.25">
      <c r="A131" s="109">
        <v>125</v>
      </c>
      <c r="B131" s="505" t="str">
        <f>IF('Dépenses forfaitaire'!B131="","",'Dépenses forfaitaire'!B131)</f>
        <v/>
      </c>
      <c r="C131" s="505" t="str">
        <f>IF('Dépenses forfaitaire'!C131="","",'Dépenses forfaitaire'!C131)</f>
        <v/>
      </c>
      <c r="D131" s="505" t="str">
        <f>IF('Dépenses forfaitaire'!D131="","",'Dépenses forfaitaire'!D131)</f>
        <v/>
      </c>
      <c r="E131" s="505" t="str">
        <f>IF('Dépenses forfaitaire'!E131="","",'Dépenses forfaitaire'!E131)</f>
        <v/>
      </c>
      <c r="F131" s="505" t="str">
        <f>IF('Dépenses forfaitaire'!F131="","",'Dépenses forfaitaire'!F131)</f>
        <v/>
      </c>
      <c r="G131" s="503" t="str">
        <f>IF('Dépenses forfaitaire'!G131="","",'Dépenses forfaitaire'!G131)</f>
        <v/>
      </c>
      <c r="H131" s="505" t="str">
        <f>IF('Dépenses forfaitaire'!H131="","",'Dépenses forfaitaire'!H131)</f>
        <v/>
      </c>
      <c r="I131" s="505" t="str">
        <f>IF('Dépenses forfaitaire'!I131="","",'Dépenses forfaitaire'!I131)</f>
        <v/>
      </c>
      <c r="J131" s="504" t="str">
        <f>IF('Dépenses forfaitaire'!K131="","",'Dépenses forfaitaire'!K131)</f>
        <v/>
      </c>
      <c r="K131" s="504" t="str">
        <f>IF('Dépenses forfaitaire'!L131="","",'Dépenses forfaitaire'!L131)</f>
        <v/>
      </c>
      <c r="L131" s="503" t="str">
        <f>IF('Dépenses forfaitaire'!J131="","",'Dépenses forfaitaire'!J131)</f>
        <v/>
      </c>
      <c r="M131" s="505" t="str">
        <f>IF($H131="","",IF($C131=Listes!$B$35,IF('DP_Instruction Forfaitaires'!$E131&lt;=Listes!$B$56,('DP_Instruction Forfaitaires'!$E131*(VLOOKUP('DP_Instruction Forfaitaires'!$D131,Listes!$A$57:$E$63,2,FALSE))),IF('DP_Instruction Forfaitaires'!$E131&gt;Listes!$E$56,('DP_Instruction Forfaitaires'!$E131*(VLOOKUP('DP_Instruction Forfaitaires'!$D131,Listes!$A$57:$E$63,5,FALSE))),('DP_Instruction Forfaitaires'!$E131*(VLOOKUP('DP_Instruction Forfaitaires'!$D131,Listes!$A$57:$E$63,3,FALSE))+(VLOOKUP('DP_Instruction Forfaitaires'!$D131,Listes!$A$57:$E$63,4,FALSE)))))))</f>
        <v/>
      </c>
      <c r="N131" s="505" t="str">
        <f>IF($H131="","",IF($C131=Listes!$B$34,IF('DP_Instruction Forfaitaires'!$E131&lt;=Listes!$B$45,('DP_Instruction Forfaitaires'!$E131*(VLOOKUP('DP_Instruction Forfaitaires'!$D131,Listes!$A$46:$E$52,2,FALSE))),IF('DP_Instruction Forfaitaires'!$E131&gt;Listes!$D$45,('DP_Instruction Forfaitaires'!$E131*(VLOOKUP('DP_Instruction Forfaitaires'!$D131,Listes!$A$46:$E$52,5,FALSE))),('DP_Instruction Forfaitaires'!$E131*(VLOOKUP('DP_Instruction Forfaitaires'!$D131,Listes!$A$46:$E$52,3,FALSE))+(VLOOKUP('DP_Instruction Forfaitaires'!$D131,Listes!$A$46:$E$52,4,FALSE)))))))</f>
        <v/>
      </c>
      <c r="O131" s="506" t="str">
        <f>IF($H131="","",IF($C131=Listes!$B$37,Listes!$I$34,IF($C131=Listes!$B$38,(VLOOKUP('DP_Instruction Forfaitaires'!$F131,Listes!$E$34:$F$39,2,FALSE)),IF($C131=Listes!$B$36,IF('DP_Instruction Forfaitaires'!$E131&lt;=Listes!$A$67,'DP_Instruction Forfaitaires'!$E131*Listes!$A$68,IF('DP_Instruction Forfaitaires'!$E131&gt;Listes!$D$67,'DP_Instruction Forfaitaires'!$E131*Listes!$D$68,(('DP_Instruction Forfaitaires'!$E131*Listes!$B$68)+Listes!$C$68)))))))</f>
        <v/>
      </c>
      <c r="P131" s="507" t="str">
        <f>IF('Dépenses forfaitaire'!P131="","",'Dépenses forfaitaire'!P131)</f>
        <v/>
      </c>
      <c r="Q131" s="263"/>
      <c r="R131" s="262" t="str">
        <f t="shared" si="4"/>
        <v/>
      </c>
      <c r="S131" s="262" t="str">
        <f t="shared" si="5"/>
        <v/>
      </c>
      <c r="T131" s="37" t="str">
        <f t="shared" si="6"/>
        <v/>
      </c>
      <c r="U131" s="117"/>
      <c r="V131" s="168"/>
      <c r="W131" s="501" t="str">
        <f>IF(AND(OR(Q131="KO",T131&lt;&gt;""),OR(R131="",S131="",T131="")),Listes!$A$74,IF(AND(T131="",Q131&lt;&gt;""),Listes!$A$75,IF(AND(P131&lt;T131,V131=""),Listes!$A$76,IF(AND(R131&gt;S131),Listes!$A$77,IF(AND(P131&lt;&gt;"",P131&gt;T131,U131=""),Listes!$A$78,IF(AND(X131="",OR(Q131&lt;&gt;"",R131&lt;&gt;"",S131&lt;&gt;"")),Listes!$A$79,""))))))</f>
        <v/>
      </c>
      <c r="X131" s="38"/>
      <c r="Y131" s="10">
        <f t="shared" si="7"/>
        <v>0</v>
      </c>
    </row>
    <row r="132" spans="1:25" ht="20.100000000000001" customHeight="1" x14ac:dyDescent="0.25">
      <c r="A132" s="109">
        <v>126</v>
      </c>
      <c r="B132" s="505" t="str">
        <f>IF('Dépenses forfaitaire'!B132="","",'Dépenses forfaitaire'!B132)</f>
        <v/>
      </c>
      <c r="C132" s="505" t="str">
        <f>IF('Dépenses forfaitaire'!C132="","",'Dépenses forfaitaire'!C132)</f>
        <v/>
      </c>
      <c r="D132" s="505" t="str">
        <f>IF('Dépenses forfaitaire'!D132="","",'Dépenses forfaitaire'!D132)</f>
        <v/>
      </c>
      <c r="E132" s="505" t="str">
        <f>IF('Dépenses forfaitaire'!E132="","",'Dépenses forfaitaire'!E132)</f>
        <v/>
      </c>
      <c r="F132" s="505" t="str">
        <f>IF('Dépenses forfaitaire'!F132="","",'Dépenses forfaitaire'!F132)</f>
        <v/>
      </c>
      <c r="G132" s="503" t="str">
        <f>IF('Dépenses forfaitaire'!G132="","",'Dépenses forfaitaire'!G132)</f>
        <v/>
      </c>
      <c r="H132" s="505" t="str">
        <f>IF('Dépenses forfaitaire'!H132="","",'Dépenses forfaitaire'!H132)</f>
        <v/>
      </c>
      <c r="I132" s="505" t="str">
        <f>IF('Dépenses forfaitaire'!I132="","",'Dépenses forfaitaire'!I132)</f>
        <v/>
      </c>
      <c r="J132" s="504" t="str">
        <f>IF('Dépenses forfaitaire'!K132="","",'Dépenses forfaitaire'!K132)</f>
        <v/>
      </c>
      <c r="K132" s="504" t="str">
        <f>IF('Dépenses forfaitaire'!L132="","",'Dépenses forfaitaire'!L132)</f>
        <v/>
      </c>
      <c r="L132" s="503" t="str">
        <f>IF('Dépenses forfaitaire'!J132="","",'Dépenses forfaitaire'!J132)</f>
        <v/>
      </c>
      <c r="M132" s="505" t="str">
        <f>IF($H132="","",IF($C132=Listes!$B$35,IF('DP_Instruction Forfaitaires'!$E132&lt;=Listes!$B$56,('DP_Instruction Forfaitaires'!$E132*(VLOOKUP('DP_Instruction Forfaitaires'!$D132,Listes!$A$57:$E$63,2,FALSE))),IF('DP_Instruction Forfaitaires'!$E132&gt;Listes!$E$56,('DP_Instruction Forfaitaires'!$E132*(VLOOKUP('DP_Instruction Forfaitaires'!$D132,Listes!$A$57:$E$63,5,FALSE))),('DP_Instruction Forfaitaires'!$E132*(VLOOKUP('DP_Instruction Forfaitaires'!$D132,Listes!$A$57:$E$63,3,FALSE))+(VLOOKUP('DP_Instruction Forfaitaires'!$D132,Listes!$A$57:$E$63,4,FALSE)))))))</f>
        <v/>
      </c>
      <c r="N132" s="505" t="str">
        <f>IF($H132="","",IF($C132=Listes!$B$34,IF('DP_Instruction Forfaitaires'!$E132&lt;=Listes!$B$45,('DP_Instruction Forfaitaires'!$E132*(VLOOKUP('DP_Instruction Forfaitaires'!$D132,Listes!$A$46:$E$52,2,FALSE))),IF('DP_Instruction Forfaitaires'!$E132&gt;Listes!$D$45,('DP_Instruction Forfaitaires'!$E132*(VLOOKUP('DP_Instruction Forfaitaires'!$D132,Listes!$A$46:$E$52,5,FALSE))),('DP_Instruction Forfaitaires'!$E132*(VLOOKUP('DP_Instruction Forfaitaires'!$D132,Listes!$A$46:$E$52,3,FALSE))+(VLOOKUP('DP_Instruction Forfaitaires'!$D132,Listes!$A$46:$E$52,4,FALSE)))))))</f>
        <v/>
      </c>
      <c r="O132" s="506" t="str">
        <f>IF($H132="","",IF($C132=Listes!$B$37,Listes!$I$34,IF($C132=Listes!$B$38,(VLOOKUP('DP_Instruction Forfaitaires'!$F132,Listes!$E$34:$F$39,2,FALSE)),IF($C132=Listes!$B$36,IF('DP_Instruction Forfaitaires'!$E132&lt;=Listes!$A$67,'DP_Instruction Forfaitaires'!$E132*Listes!$A$68,IF('DP_Instruction Forfaitaires'!$E132&gt;Listes!$D$67,'DP_Instruction Forfaitaires'!$E132*Listes!$D$68,(('DP_Instruction Forfaitaires'!$E132*Listes!$B$68)+Listes!$C$68)))))))</f>
        <v/>
      </c>
      <c r="P132" s="507" t="str">
        <f>IF('Dépenses forfaitaire'!P132="","",'Dépenses forfaitaire'!P132)</f>
        <v/>
      </c>
      <c r="Q132" s="263"/>
      <c r="R132" s="262" t="str">
        <f t="shared" si="4"/>
        <v/>
      </c>
      <c r="S132" s="262" t="str">
        <f t="shared" si="5"/>
        <v/>
      </c>
      <c r="T132" s="37" t="str">
        <f t="shared" si="6"/>
        <v/>
      </c>
      <c r="U132" s="117"/>
      <c r="V132" s="168"/>
      <c r="W132" s="501" t="str">
        <f>IF(AND(OR(Q132="KO",T132&lt;&gt;""),OR(R132="",S132="",T132="")),Listes!$A$74,IF(AND(T132="",Q132&lt;&gt;""),Listes!$A$75,IF(AND(P132&lt;T132,V132=""),Listes!$A$76,IF(AND(R132&gt;S132),Listes!$A$77,IF(AND(P132&lt;&gt;"",P132&gt;T132,U132=""),Listes!$A$78,IF(AND(X132="",OR(Q132&lt;&gt;"",R132&lt;&gt;"",S132&lt;&gt;"")),Listes!$A$79,""))))))</f>
        <v/>
      </c>
      <c r="X132" s="38"/>
      <c r="Y132" s="10">
        <f t="shared" si="7"/>
        <v>0</v>
      </c>
    </row>
    <row r="133" spans="1:25" ht="20.100000000000001" customHeight="1" x14ac:dyDescent="0.25">
      <c r="A133" s="109">
        <v>127</v>
      </c>
      <c r="B133" s="505" t="str">
        <f>IF('Dépenses forfaitaire'!B133="","",'Dépenses forfaitaire'!B133)</f>
        <v/>
      </c>
      <c r="C133" s="505" t="str">
        <f>IF('Dépenses forfaitaire'!C133="","",'Dépenses forfaitaire'!C133)</f>
        <v/>
      </c>
      <c r="D133" s="505" t="str">
        <f>IF('Dépenses forfaitaire'!D133="","",'Dépenses forfaitaire'!D133)</f>
        <v/>
      </c>
      <c r="E133" s="505" t="str">
        <f>IF('Dépenses forfaitaire'!E133="","",'Dépenses forfaitaire'!E133)</f>
        <v/>
      </c>
      <c r="F133" s="505" t="str">
        <f>IF('Dépenses forfaitaire'!F133="","",'Dépenses forfaitaire'!F133)</f>
        <v/>
      </c>
      <c r="G133" s="503" t="str">
        <f>IF('Dépenses forfaitaire'!G133="","",'Dépenses forfaitaire'!G133)</f>
        <v/>
      </c>
      <c r="H133" s="505" t="str">
        <f>IF('Dépenses forfaitaire'!H133="","",'Dépenses forfaitaire'!H133)</f>
        <v/>
      </c>
      <c r="I133" s="505" t="str">
        <f>IF('Dépenses forfaitaire'!I133="","",'Dépenses forfaitaire'!I133)</f>
        <v/>
      </c>
      <c r="J133" s="504" t="str">
        <f>IF('Dépenses forfaitaire'!K133="","",'Dépenses forfaitaire'!K133)</f>
        <v/>
      </c>
      <c r="K133" s="504" t="str">
        <f>IF('Dépenses forfaitaire'!L133="","",'Dépenses forfaitaire'!L133)</f>
        <v/>
      </c>
      <c r="L133" s="503" t="str">
        <f>IF('Dépenses forfaitaire'!J133="","",'Dépenses forfaitaire'!J133)</f>
        <v/>
      </c>
      <c r="M133" s="505" t="str">
        <f>IF($H133="","",IF($C133=Listes!$B$35,IF('DP_Instruction Forfaitaires'!$E133&lt;=Listes!$B$56,('DP_Instruction Forfaitaires'!$E133*(VLOOKUP('DP_Instruction Forfaitaires'!$D133,Listes!$A$57:$E$63,2,FALSE))),IF('DP_Instruction Forfaitaires'!$E133&gt;Listes!$E$56,('DP_Instruction Forfaitaires'!$E133*(VLOOKUP('DP_Instruction Forfaitaires'!$D133,Listes!$A$57:$E$63,5,FALSE))),('DP_Instruction Forfaitaires'!$E133*(VLOOKUP('DP_Instruction Forfaitaires'!$D133,Listes!$A$57:$E$63,3,FALSE))+(VLOOKUP('DP_Instruction Forfaitaires'!$D133,Listes!$A$57:$E$63,4,FALSE)))))))</f>
        <v/>
      </c>
      <c r="N133" s="505" t="str">
        <f>IF($H133="","",IF($C133=Listes!$B$34,IF('DP_Instruction Forfaitaires'!$E133&lt;=Listes!$B$45,('DP_Instruction Forfaitaires'!$E133*(VLOOKUP('DP_Instruction Forfaitaires'!$D133,Listes!$A$46:$E$52,2,FALSE))),IF('DP_Instruction Forfaitaires'!$E133&gt;Listes!$D$45,('DP_Instruction Forfaitaires'!$E133*(VLOOKUP('DP_Instruction Forfaitaires'!$D133,Listes!$A$46:$E$52,5,FALSE))),('DP_Instruction Forfaitaires'!$E133*(VLOOKUP('DP_Instruction Forfaitaires'!$D133,Listes!$A$46:$E$52,3,FALSE))+(VLOOKUP('DP_Instruction Forfaitaires'!$D133,Listes!$A$46:$E$52,4,FALSE)))))))</f>
        <v/>
      </c>
      <c r="O133" s="506" t="str">
        <f>IF($H133="","",IF($C133=Listes!$B$37,Listes!$I$34,IF($C133=Listes!$B$38,(VLOOKUP('DP_Instruction Forfaitaires'!$F133,Listes!$E$34:$F$39,2,FALSE)),IF($C133=Listes!$B$36,IF('DP_Instruction Forfaitaires'!$E133&lt;=Listes!$A$67,'DP_Instruction Forfaitaires'!$E133*Listes!$A$68,IF('DP_Instruction Forfaitaires'!$E133&gt;Listes!$D$67,'DP_Instruction Forfaitaires'!$E133*Listes!$D$68,(('DP_Instruction Forfaitaires'!$E133*Listes!$B$68)+Listes!$C$68)))))))</f>
        <v/>
      </c>
      <c r="P133" s="507" t="str">
        <f>IF('Dépenses forfaitaire'!P133="","",'Dépenses forfaitaire'!P133)</f>
        <v/>
      </c>
      <c r="Q133" s="263"/>
      <c r="R133" s="262" t="str">
        <f t="shared" si="4"/>
        <v/>
      </c>
      <c r="S133" s="262" t="str">
        <f t="shared" si="5"/>
        <v/>
      </c>
      <c r="T133" s="37" t="str">
        <f t="shared" si="6"/>
        <v/>
      </c>
      <c r="U133" s="117"/>
      <c r="V133" s="168"/>
      <c r="W133" s="501" t="str">
        <f>IF(AND(OR(Q133="KO",T133&lt;&gt;""),OR(R133="",S133="",T133="")),Listes!$A$74,IF(AND(T133="",Q133&lt;&gt;""),Listes!$A$75,IF(AND(P133&lt;T133,V133=""),Listes!$A$76,IF(AND(R133&gt;S133),Listes!$A$77,IF(AND(P133&lt;&gt;"",P133&gt;T133,U133=""),Listes!$A$78,IF(AND(X133="",OR(Q133&lt;&gt;"",R133&lt;&gt;"",S133&lt;&gt;"")),Listes!$A$79,""))))))</f>
        <v/>
      </c>
      <c r="X133" s="38"/>
      <c r="Y133" s="10">
        <f t="shared" si="7"/>
        <v>0</v>
      </c>
    </row>
    <row r="134" spans="1:25" ht="20.100000000000001" customHeight="1" x14ac:dyDescent="0.25">
      <c r="A134" s="109">
        <v>128</v>
      </c>
      <c r="B134" s="505" t="str">
        <f>IF('Dépenses forfaitaire'!B134="","",'Dépenses forfaitaire'!B134)</f>
        <v/>
      </c>
      <c r="C134" s="505" t="str">
        <f>IF('Dépenses forfaitaire'!C134="","",'Dépenses forfaitaire'!C134)</f>
        <v/>
      </c>
      <c r="D134" s="505" t="str">
        <f>IF('Dépenses forfaitaire'!D134="","",'Dépenses forfaitaire'!D134)</f>
        <v/>
      </c>
      <c r="E134" s="505" t="str">
        <f>IF('Dépenses forfaitaire'!E134="","",'Dépenses forfaitaire'!E134)</f>
        <v/>
      </c>
      <c r="F134" s="505" t="str">
        <f>IF('Dépenses forfaitaire'!F134="","",'Dépenses forfaitaire'!F134)</f>
        <v/>
      </c>
      <c r="G134" s="503" t="str">
        <f>IF('Dépenses forfaitaire'!G134="","",'Dépenses forfaitaire'!G134)</f>
        <v/>
      </c>
      <c r="H134" s="505" t="str">
        <f>IF('Dépenses forfaitaire'!H134="","",'Dépenses forfaitaire'!H134)</f>
        <v/>
      </c>
      <c r="I134" s="505" t="str">
        <f>IF('Dépenses forfaitaire'!I134="","",'Dépenses forfaitaire'!I134)</f>
        <v/>
      </c>
      <c r="J134" s="504" t="str">
        <f>IF('Dépenses forfaitaire'!K134="","",'Dépenses forfaitaire'!K134)</f>
        <v/>
      </c>
      <c r="K134" s="504" t="str">
        <f>IF('Dépenses forfaitaire'!L134="","",'Dépenses forfaitaire'!L134)</f>
        <v/>
      </c>
      <c r="L134" s="503" t="str">
        <f>IF('Dépenses forfaitaire'!J134="","",'Dépenses forfaitaire'!J134)</f>
        <v/>
      </c>
      <c r="M134" s="505" t="str">
        <f>IF($H134="","",IF($C134=Listes!$B$35,IF('DP_Instruction Forfaitaires'!$E134&lt;=Listes!$B$56,('DP_Instruction Forfaitaires'!$E134*(VLOOKUP('DP_Instruction Forfaitaires'!$D134,Listes!$A$57:$E$63,2,FALSE))),IF('DP_Instruction Forfaitaires'!$E134&gt;Listes!$E$56,('DP_Instruction Forfaitaires'!$E134*(VLOOKUP('DP_Instruction Forfaitaires'!$D134,Listes!$A$57:$E$63,5,FALSE))),('DP_Instruction Forfaitaires'!$E134*(VLOOKUP('DP_Instruction Forfaitaires'!$D134,Listes!$A$57:$E$63,3,FALSE))+(VLOOKUP('DP_Instruction Forfaitaires'!$D134,Listes!$A$57:$E$63,4,FALSE)))))))</f>
        <v/>
      </c>
      <c r="N134" s="505" t="str">
        <f>IF($H134="","",IF($C134=Listes!$B$34,IF('DP_Instruction Forfaitaires'!$E134&lt;=Listes!$B$45,('DP_Instruction Forfaitaires'!$E134*(VLOOKUP('DP_Instruction Forfaitaires'!$D134,Listes!$A$46:$E$52,2,FALSE))),IF('DP_Instruction Forfaitaires'!$E134&gt;Listes!$D$45,('DP_Instruction Forfaitaires'!$E134*(VLOOKUP('DP_Instruction Forfaitaires'!$D134,Listes!$A$46:$E$52,5,FALSE))),('DP_Instruction Forfaitaires'!$E134*(VLOOKUP('DP_Instruction Forfaitaires'!$D134,Listes!$A$46:$E$52,3,FALSE))+(VLOOKUP('DP_Instruction Forfaitaires'!$D134,Listes!$A$46:$E$52,4,FALSE)))))))</f>
        <v/>
      </c>
      <c r="O134" s="506" t="str">
        <f>IF($H134="","",IF($C134=Listes!$B$37,Listes!$I$34,IF($C134=Listes!$B$38,(VLOOKUP('DP_Instruction Forfaitaires'!$F134,Listes!$E$34:$F$39,2,FALSE)),IF($C134=Listes!$B$36,IF('DP_Instruction Forfaitaires'!$E134&lt;=Listes!$A$67,'DP_Instruction Forfaitaires'!$E134*Listes!$A$68,IF('DP_Instruction Forfaitaires'!$E134&gt;Listes!$D$67,'DP_Instruction Forfaitaires'!$E134*Listes!$D$68,(('DP_Instruction Forfaitaires'!$E134*Listes!$B$68)+Listes!$C$68)))))))</f>
        <v/>
      </c>
      <c r="P134" s="507" t="str">
        <f>IF('Dépenses forfaitaire'!P134="","",'Dépenses forfaitaire'!P134)</f>
        <v/>
      </c>
      <c r="Q134" s="263"/>
      <c r="R134" s="262" t="str">
        <f t="shared" si="4"/>
        <v/>
      </c>
      <c r="S134" s="262" t="str">
        <f t="shared" si="5"/>
        <v/>
      </c>
      <c r="T134" s="37" t="str">
        <f t="shared" si="6"/>
        <v/>
      </c>
      <c r="U134" s="117"/>
      <c r="V134" s="168"/>
      <c r="W134" s="501" t="str">
        <f>IF(AND(OR(Q134="KO",T134&lt;&gt;""),OR(R134="",S134="",T134="")),Listes!$A$74,IF(AND(T134="",Q134&lt;&gt;""),Listes!$A$75,IF(AND(P134&lt;T134,V134=""),Listes!$A$76,IF(AND(R134&gt;S134),Listes!$A$77,IF(AND(P134&lt;&gt;"",P134&gt;T134,U134=""),Listes!$A$78,IF(AND(X134="",OR(Q134&lt;&gt;"",R134&lt;&gt;"",S134&lt;&gt;"")),Listes!$A$79,""))))))</f>
        <v/>
      </c>
      <c r="X134" s="38"/>
      <c r="Y134" s="10">
        <f t="shared" si="7"/>
        <v>0</v>
      </c>
    </row>
    <row r="135" spans="1:25" ht="20.100000000000001" customHeight="1" x14ac:dyDescent="0.25">
      <c r="A135" s="109">
        <v>129</v>
      </c>
      <c r="B135" s="505" t="str">
        <f>IF('Dépenses forfaitaire'!B135="","",'Dépenses forfaitaire'!B135)</f>
        <v/>
      </c>
      <c r="C135" s="505" t="str">
        <f>IF('Dépenses forfaitaire'!C135="","",'Dépenses forfaitaire'!C135)</f>
        <v/>
      </c>
      <c r="D135" s="505" t="str">
        <f>IF('Dépenses forfaitaire'!D135="","",'Dépenses forfaitaire'!D135)</f>
        <v/>
      </c>
      <c r="E135" s="505" t="str">
        <f>IF('Dépenses forfaitaire'!E135="","",'Dépenses forfaitaire'!E135)</f>
        <v/>
      </c>
      <c r="F135" s="505" t="str">
        <f>IF('Dépenses forfaitaire'!F135="","",'Dépenses forfaitaire'!F135)</f>
        <v/>
      </c>
      <c r="G135" s="503" t="str">
        <f>IF('Dépenses forfaitaire'!G135="","",'Dépenses forfaitaire'!G135)</f>
        <v/>
      </c>
      <c r="H135" s="505" t="str">
        <f>IF('Dépenses forfaitaire'!H135="","",'Dépenses forfaitaire'!H135)</f>
        <v/>
      </c>
      <c r="I135" s="505" t="str">
        <f>IF('Dépenses forfaitaire'!I135="","",'Dépenses forfaitaire'!I135)</f>
        <v/>
      </c>
      <c r="J135" s="504" t="str">
        <f>IF('Dépenses forfaitaire'!K135="","",'Dépenses forfaitaire'!K135)</f>
        <v/>
      </c>
      <c r="K135" s="504" t="str">
        <f>IF('Dépenses forfaitaire'!L135="","",'Dépenses forfaitaire'!L135)</f>
        <v/>
      </c>
      <c r="L135" s="503" t="str">
        <f>IF('Dépenses forfaitaire'!J135="","",'Dépenses forfaitaire'!J135)</f>
        <v/>
      </c>
      <c r="M135" s="505" t="str">
        <f>IF($H135="","",IF($C135=Listes!$B$35,IF('DP_Instruction Forfaitaires'!$E135&lt;=Listes!$B$56,('DP_Instruction Forfaitaires'!$E135*(VLOOKUP('DP_Instruction Forfaitaires'!$D135,Listes!$A$57:$E$63,2,FALSE))),IF('DP_Instruction Forfaitaires'!$E135&gt;Listes!$E$56,('DP_Instruction Forfaitaires'!$E135*(VLOOKUP('DP_Instruction Forfaitaires'!$D135,Listes!$A$57:$E$63,5,FALSE))),('DP_Instruction Forfaitaires'!$E135*(VLOOKUP('DP_Instruction Forfaitaires'!$D135,Listes!$A$57:$E$63,3,FALSE))+(VLOOKUP('DP_Instruction Forfaitaires'!$D135,Listes!$A$57:$E$63,4,FALSE)))))))</f>
        <v/>
      </c>
      <c r="N135" s="505" t="str">
        <f>IF($H135="","",IF($C135=Listes!$B$34,IF('DP_Instruction Forfaitaires'!$E135&lt;=Listes!$B$45,('DP_Instruction Forfaitaires'!$E135*(VLOOKUP('DP_Instruction Forfaitaires'!$D135,Listes!$A$46:$E$52,2,FALSE))),IF('DP_Instruction Forfaitaires'!$E135&gt;Listes!$D$45,('DP_Instruction Forfaitaires'!$E135*(VLOOKUP('DP_Instruction Forfaitaires'!$D135,Listes!$A$46:$E$52,5,FALSE))),('DP_Instruction Forfaitaires'!$E135*(VLOOKUP('DP_Instruction Forfaitaires'!$D135,Listes!$A$46:$E$52,3,FALSE))+(VLOOKUP('DP_Instruction Forfaitaires'!$D135,Listes!$A$46:$E$52,4,FALSE)))))))</f>
        <v/>
      </c>
      <c r="O135" s="506" t="str">
        <f>IF($H135="","",IF($C135=Listes!$B$37,Listes!$I$34,IF($C135=Listes!$B$38,(VLOOKUP('DP_Instruction Forfaitaires'!$F135,Listes!$E$34:$F$39,2,FALSE)),IF($C135=Listes!$B$36,IF('DP_Instruction Forfaitaires'!$E135&lt;=Listes!$A$67,'DP_Instruction Forfaitaires'!$E135*Listes!$A$68,IF('DP_Instruction Forfaitaires'!$E135&gt;Listes!$D$67,'DP_Instruction Forfaitaires'!$E135*Listes!$D$68,(('DP_Instruction Forfaitaires'!$E135*Listes!$B$68)+Listes!$C$68)))))))</f>
        <v/>
      </c>
      <c r="P135" s="507" t="str">
        <f>IF('Dépenses forfaitaire'!P135="","",'Dépenses forfaitaire'!P135)</f>
        <v/>
      </c>
      <c r="Q135" s="263"/>
      <c r="R135" s="262" t="str">
        <f t="shared" si="4"/>
        <v/>
      </c>
      <c r="S135" s="262" t="str">
        <f t="shared" si="5"/>
        <v/>
      </c>
      <c r="T135" s="37" t="str">
        <f t="shared" si="6"/>
        <v/>
      </c>
      <c r="U135" s="117"/>
      <c r="V135" s="168"/>
      <c r="W135" s="501" t="str">
        <f>IF(AND(OR(Q135="KO",T135&lt;&gt;""),OR(R135="",S135="",T135="")),Listes!$A$74,IF(AND(T135="",Q135&lt;&gt;""),Listes!$A$75,IF(AND(P135&lt;T135,V135=""),Listes!$A$76,IF(AND(R135&gt;S135),Listes!$A$77,IF(AND(P135&lt;&gt;"",P135&gt;T135,U135=""),Listes!$A$78,IF(AND(X135="",OR(Q135&lt;&gt;"",R135&lt;&gt;"",S135&lt;&gt;"")),Listes!$A$79,""))))))</f>
        <v/>
      </c>
      <c r="X135" s="38"/>
      <c r="Y135" s="10">
        <f t="shared" si="7"/>
        <v>0</v>
      </c>
    </row>
    <row r="136" spans="1:25" ht="20.100000000000001" customHeight="1" x14ac:dyDescent="0.25">
      <c r="A136" s="109">
        <v>130</v>
      </c>
      <c r="B136" s="505" t="str">
        <f>IF('Dépenses forfaitaire'!B136="","",'Dépenses forfaitaire'!B136)</f>
        <v/>
      </c>
      <c r="C136" s="505" t="str">
        <f>IF('Dépenses forfaitaire'!C136="","",'Dépenses forfaitaire'!C136)</f>
        <v/>
      </c>
      <c r="D136" s="505" t="str">
        <f>IF('Dépenses forfaitaire'!D136="","",'Dépenses forfaitaire'!D136)</f>
        <v/>
      </c>
      <c r="E136" s="505" t="str">
        <f>IF('Dépenses forfaitaire'!E136="","",'Dépenses forfaitaire'!E136)</f>
        <v/>
      </c>
      <c r="F136" s="505" t="str">
        <f>IF('Dépenses forfaitaire'!F136="","",'Dépenses forfaitaire'!F136)</f>
        <v/>
      </c>
      <c r="G136" s="503" t="str">
        <f>IF('Dépenses forfaitaire'!G136="","",'Dépenses forfaitaire'!G136)</f>
        <v/>
      </c>
      <c r="H136" s="505" t="str">
        <f>IF('Dépenses forfaitaire'!H136="","",'Dépenses forfaitaire'!H136)</f>
        <v/>
      </c>
      <c r="I136" s="505" t="str">
        <f>IF('Dépenses forfaitaire'!I136="","",'Dépenses forfaitaire'!I136)</f>
        <v/>
      </c>
      <c r="J136" s="504" t="str">
        <f>IF('Dépenses forfaitaire'!K136="","",'Dépenses forfaitaire'!K136)</f>
        <v/>
      </c>
      <c r="K136" s="504" t="str">
        <f>IF('Dépenses forfaitaire'!L136="","",'Dépenses forfaitaire'!L136)</f>
        <v/>
      </c>
      <c r="L136" s="503" t="str">
        <f>IF('Dépenses forfaitaire'!J136="","",'Dépenses forfaitaire'!J136)</f>
        <v/>
      </c>
      <c r="M136" s="505" t="str">
        <f>IF($H136="","",IF($C136=Listes!$B$35,IF('DP_Instruction Forfaitaires'!$E136&lt;=Listes!$B$56,('DP_Instruction Forfaitaires'!$E136*(VLOOKUP('DP_Instruction Forfaitaires'!$D136,Listes!$A$57:$E$63,2,FALSE))),IF('DP_Instruction Forfaitaires'!$E136&gt;Listes!$E$56,('DP_Instruction Forfaitaires'!$E136*(VLOOKUP('DP_Instruction Forfaitaires'!$D136,Listes!$A$57:$E$63,5,FALSE))),('DP_Instruction Forfaitaires'!$E136*(VLOOKUP('DP_Instruction Forfaitaires'!$D136,Listes!$A$57:$E$63,3,FALSE))+(VLOOKUP('DP_Instruction Forfaitaires'!$D136,Listes!$A$57:$E$63,4,FALSE)))))))</f>
        <v/>
      </c>
      <c r="N136" s="505" t="str">
        <f>IF($H136="","",IF($C136=Listes!$B$34,IF('DP_Instruction Forfaitaires'!$E136&lt;=Listes!$B$45,('DP_Instruction Forfaitaires'!$E136*(VLOOKUP('DP_Instruction Forfaitaires'!$D136,Listes!$A$46:$E$52,2,FALSE))),IF('DP_Instruction Forfaitaires'!$E136&gt;Listes!$D$45,('DP_Instruction Forfaitaires'!$E136*(VLOOKUP('DP_Instruction Forfaitaires'!$D136,Listes!$A$46:$E$52,5,FALSE))),('DP_Instruction Forfaitaires'!$E136*(VLOOKUP('DP_Instruction Forfaitaires'!$D136,Listes!$A$46:$E$52,3,FALSE))+(VLOOKUP('DP_Instruction Forfaitaires'!$D136,Listes!$A$46:$E$52,4,FALSE)))))))</f>
        <v/>
      </c>
      <c r="O136" s="506" t="str">
        <f>IF($H136="","",IF($C136=Listes!$B$37,Listes!$I$34,IF($C136=Listes!$B$38,(VLOOKUP('DP_Instruction Forfaitaires'!$F136,Listes!$E$34:$F$39,2,FALSE)),IF($C136=Listes!$B$36,IF('DP_Instruction Forfaitaires'!$E136&lt;=Listes!$A$67,'DP_Instruction Forfaitaires'!$E136*Listes!$A$68,IF('DP_Instruction Forfaitaires'!$E136&gt;Listes!$D$67,'DP_Instruction Forfaitaires'!$E136*Listes!$D$68,(('DP_Instruction Forfaitaires'!$E136*Listes!$B$68)+Listes!$C$68)))))))</f>
        <v/>
      </c>
      <c r="P136" s="507" t="str">
        <f>IF('Dépenses forfaitaire'!P136="","",'Dépenses forfaitaire'!P136)</f>
        <v/>
      </c>
      <c r="Q136" s="263"/>
      <c r="R136" s="262" t="str">
        <f t="shared" ref="R136:R199" si="8">IF(Q136="","",IF(Q136="KO","",J136))</f>
        <v/>
      </c>
      <c r="S136" s="262" t="str">
        <f t="shared" ref="S136:S199" si="9">IF(Q136="","",IF(Q136="KO","",K136))</f>
        <v/>
      </c>
      <c r="T136" s="37" t="str">
        <f t="shared" ref="T136:T199" si="10">IF($I136="","",($O136+$N136+$M136)*$I136)</f>
        <v/>
      </c>
      <c r="U136" s="117"/>
      <c r="V136" s="168"/>
      <c r="W136" s="501" t="str">
        <f>IF(AND(OR(Q136="KO",T136&lt;&gt;""),OR(R136="",S136="",T136="")),Listes!$A$74,IF(AND(T136="",Q136&lt;&gt;""),Listes!$A$75,IF(AND(P136&lt;T136,V136=""),Listes!$A$76,IF(AND(R136&gt;S136),Listes!$A$77,IF(AND(P136&lt;&gt;"",P136&gt;T136,U136=""),Listes!$A$78,IF(AND(X136="",OR(Q136&lt;&gt;"",R136&lt;&gt;"",S136&lt;&gt;"")),Listes!$A$79,""))))))</f>
        <v/>
      </c>
      <c r="X136" s="38"/>
      <c r="Y136" s="10">
        <f t="shared" ref="Y136:Y199" si="11">IF(AND(B136&lt;&gt;"",X136&lt;&gt;"Oui"),1,0)</f>
        <v>0</v>
      </c>
    </row>
    <row r="137" spans="1:25" ht="20.100000000000001" customHeight="1" x14ac:dyDescent="0.25">
      <c r="A137" s="109">
        <v>131</v>
      </c>
      <c r="B137" s="505" t="str">
        <f>IF('Dépenses forfaitaire'!B137="","",'Dépenses forfaitaire'!B137)</f>
        <v/>
      </c>
      <c r="C137" s="505" t="str">
        <f>IF('Dépenses forfaitaire'!C137="","",'Dépenses forfaitaire'!C137)</f>
        <v/>
      </c>
      <c r="D137" s="505" t="str">
        <f>IF('Dépenses forfaitaire'!D137="","",'Dépenses forfaitaire'!D137)</f>
        <v/>
      </c>
      <c r="E137" s="505" t="str">
        <f>IF('Dépenses forfaitaire'!E137="","",'Dépenses forfaitaire'!E137)</f>
        <v/>
      </c>
      <c r="F137" s="505" t="str">
        <f>IF('Dépenses forfaitaire'!F137="","",'Dépenses forfaitaire'!F137)</f>
        <v/>
      </c>
      <c r="G137" s="503" t="str">
        <f>IF('Dépenses forfaitaire'!G137="","",'Dépenses forfaitaire'!G137)</f>
        <v/>
      </c>
      <c r="H137" s="505" t="str">
        <f>IF('Dépenses forfaitaire'!H137="","",'Dépenses forfaitaire'!H137)</f>
        <v/>
      </c>
      <c r="I137" s="505" t="str">
        <f>IF('Dépenses forfaitaire'!I137="","",'Dépenses forfaitaire'!I137)</f>
        <v/>
      </c>
      <c r="J137" s="504" t="str">
        <f>IF('Dépenses forfaitaire'!K137="","",'Dépenses forfaitaire'!K137)</f>
        <v/>
      </c>
      <c r="K137" s="504" t="str">
        <f>IF('Dépenses forfaitaire'!L137="","",'Dépenses forfaitaire'!L137)</f>
        <v/>
      </c>
      <c r="L137" s="503" t="str">
        <f>IF('Dépenses forfaitaire'!J137="","",'Dépenses forfaitaire'!J137)</f>
        <v/>
      </c>
      <c r="M137" s="505" t="str">
        <f>IF($H137="","",IF($C137=Listes!$B$35,IF('DP_Instruction Forfaitaires'!$E137&lt;=Listes!$B$56,('DP_Instruction Forfaitaires'!$E137*(VLOOKUP('DP_Instruction Forfaitaires'!$D137,Listes!$A$57:$E$63,2,FALSE))),IF('DP_Instruction Forfaitaires'!$E137&gt;Listes!$E$56,('DP_Instruction Forfaitaires'!$E137*(VLOOKUP('DP_Instruction Forfaitaires'!$D137,Listes!$A$57:$E$63,5,FALSE))),('DP_Instruction Forfaitaires'!$E137*(VLOOKUP('DP_Instruction Forfaitaires'!$D137,Listes!$A$57:$E$63,3,FALSE))+(VLOOKUP('DP_Instruction Forfaitaires'!$D137,Listes!$A$57:$E$63,4,FALSE)))))))</f>
        <v/>
      </c>
      <c r="N137" s="505" t="str">
        <f>IF($H137="","",IF($C137=Listes!$B$34,IF('DP_Instruction Forfaitaires'!$E137&lt;=Listes!$B$45,('DP_Instruction Forfaitaires'!$E137*(VLOOKUP('DP_Instruction Forfaitaires'!$D137,Listes!$A$46:$E$52,2,FALSE))),IF('DP_Instruction Forfaitaires'!$E137&gt;Listes!$D$45,('DP_Instruction Forfaitaires'!$E137*(VLOOKUP('DP_Instruction Forfaitaires'!$D137,Listes!$A$46:$E$52,5,FALSE))),('DP_Instruction Forfaitaires'!$E137*(VLOOKUP('DP_Instruction Forfaitaires'!$D137,Listes!$A$46:$E$52,3,FALSE))+(VLOOKUP('DP_Instruction Forfaitaires'!$D137,Listes!$A$46:$E$52,4,FALSE)))))))</f>
        <v/>
      </c>
      <c r="O137" s="506" t="str">
        <f>IF($H137="","",IF($C137=Listes!$B$37,Listes!$I$34,IF($C137=Listes!$B$38,(VLOOKUP('DP_Instruction Forfaitaires'!$F137,Listes!$E$34:$F$39,2,FALSE)),IF($C137=Listes!$B$36,IF('DP_Instruction Forfaitaires'!$E137&lt;=Listes!$A$67,'DP_Instruction Forfaitaires'!$E137*Listes!$A$68,IF('DP_Instruction Forfaitaires'!$E137&gt;Listes!$D$67,'DP_Instruction Forfaitaires'!$E137*Listes!$D$68,(('DP_Instruction Forfaitaires'!$E137*Listes!$B$68)+Listes!$C$68)))))))</f>
        <v/>
      </c>
      <c r="P137" s="507" t="str">
        <f>IF('Dépenses forfaitaire'!P137="","",'Dépenses forfaitaire'!P137)</f>
        <v/>
      </c>
      <c r="Q137" s="263"/>
      <c r="R137" s="262" t="str">
        <f t="shared" si="8"/>
        <v/>
      </c>
      <c r="S137" s="262" t="str">
        <f t="shared" si="9"/>
        <v/>
      </c>
      <c r="T137" s="37" t="str">
        <f t="shared" si="10"/>
        <v/>
      </c>
      <c r="U137" s="117"/>
      <c r="V137" s="168"/>
      <c r="W137" s="501" t="str">
        <f>IF(AND(OR(Q137="KO",T137&lt;&gt;""),OR(R137="",S137="",T137="")),Listes!$A$74,IF(AND(T137="",Q137&lt;&gt;""),Listes!$A$75,IF(AND(P137&lt;T137,V137=""),Listes!$A$76,IF(AND(R137&gt;S137),Listes!$A$77,IF(AND(P137&lt;&gt;"",P137&gt;T137,U137=""),Listes!$A$78,IF(AND(X137="",OR(Q137&lt;&gt;"",R137&lt;&gt;"",S137&lt;&gt;"")),Listes!$A$79,""))))))</f>
        <v/>
      </c>
      <c r="X137" s="38"/>
      <c r="Y137" s="10">
        <f t="shared" si="11"/>
        <v>0</v>
      </c>
    </row>
    <row r="138" spans="1:25" ht="20.100000000000001" customHeight="1" x14ac:dyDescent="0.25">
      <c r="A138" s="109">
        <v>132</v>
      </c>
      <c r="B138" s="505" t="str">
        <f>IF('Dépenses forfaitaire'!B138="","",'Dépenses forfaitaire'!B138)</f>
        <v/>
      </c>
      <c r="C138" s="505" t="str">
        <f>IF('Dépenses forfaitaire'!C138="","",'Dépenses forfaitaire'!C138)</f>
        <v/>
      </c>
      <c r="D138" s="505" t="str">
        <f>IF('Dépenses forfaitaire'!D138="","",'Dépenses forfaitaire'!D138)</f>
        <v/>
      </c>
      <c r="E138" s="505" t="str">
        <f>IF('Dépenses forfaitaire'!E138="","",'Dépenses forfaitaire'!E138)</f>
        <v/>
      </c>
      <c r="F138" s="505" t="str">
        <f>IF('Dépenses forfaitaire'!F138="","",'Dépenses forfaitaire'!F138)</f>
        <v/>
      </c>
      <c r="G138" s="503" t="str">
        <f>IF('Dépenses forfaitaire'!G138="","",'Dépenses forfaitaire'!G138)</f>
        <v/>
      </c>
      <c r="H138" s="505" t="str">
        <f>IF('Dépenses forfaitaire'!H138="","",'Dépenses forfaitaire'!H138)</f>
        <v/>
      </c>
      <c r="I138" s="505" t="str">
        <f>IF('Dépenses forfaitaire'!I138="","",'Dépenses forfaitaire'!I138)</f>
        <v/>
      </c>
      <c r="J138" s="504" t="str">
        <f>IF('Dépenses forfaitaire'!K138="","",'Dépenses forfaitaire'!K138)</f>
        <v/>
      </c>
      <c r="K138" s="504" t="str">
        <f>IF('Dépenses forfaitaire'!L138="","",'Dépenses forfaitaire'!L138)</f>
        <v/>
      </c>
      <c r="L138" s="503" t="str">
        <f>IF('Dépenses forfaitaire'!J138="","",'Dépenses forfaitaire'!J138)</f>
        <v/>
      </c>
      <c r="M138" s="505" t="str">
        <f>IF($H138="","",IF($C138=Listes!$B$35,IF('DP_Instruction Forfaitaires'!$E138&lt;=Listes!$B$56,('DP_Instruction Forfaitaires'!$E138*(VLOOKUP('DP_Instruction Forfaitaires'!$D138,Listes!$A$57:$E$63,2,FALSE))),IF('DP_Instruction Forfaitaires'!$E138&gt;Listes!$E$56,('DP_Instruction Forfaitaires'!$E138*(VLOOKUP('DP_Instruction Forfaitaires'!$D138,Listes!$A$57:$E$63,5,FALSE))),('DP_Instruction Forfaitaires'!$E138*(VLOOKUP('DP_Instruction Forfaitaires'!$D138,Listes!$A$57:$E$63,3,FALSE))+(VLOOKUP('DP_Instruction Forfaitaires'!$D138,Listes!$A$57:$E$63,4,FALSE)))))))</f>
        <v/>
      </c>
      <c r="N138" s="505" t="str">
        <f>IF($H138="","",IF($C138=Listes!$B$34,IF('DP_Instruction Forfaitaires'!$E138&lt;=Listes!$B$45,('DP_Instruction Forfaitaires'!$E138*(VLOOKUP('DP_Instruction Forfaitaires'!$D138,Listes!$A$46:$E$52,2,FALSE))),IF('DP_Instruction Forfaitaires'!$E138&gt;Listes!$D$45,('DP_Instruction Forfaitaires'!$E138*(VLOOKUP('DP_Instruction Forfaitaires'!$D138,Listes!$A$46:$E$52,5,FALSE))),('DP_Instruction Forfaitaires'!$E138*(VLOOKUP('DP_Instruction Forfaitaires'!$D138,Listes!$A$46:$E$52,3,FALSE))+(VLOOKUP('DP_Instruction Forfaitaires'!$D138,Listes!$A$46:$E$52,4,FALSE)))))))</f>
        <v/>
      </c>
      <c r="O138" s="506" t="str">
        <f>IF($H138="","",IF($C138=Listes!$B$37,Listes!$I$34,IF($C138=Listes!$B$38,(VLOOKUP('DP_Instruction Forfaitaires'!$F138,Listes!$E$34:$F$39,2,FALSE)),IF($C138=Listes!$B$36,IF('DP_Instruction Forfaitaires'!$E138&lt;=Listes!$A$67,'DP_Instruction Forfaitaires'!$E138*Listes!$A$68,IF('DP_Instruction Forfaitaires'!$E138&gt;Listes!$D$67,'DP_Instruction Forfaitaires'!$E138*Listes!$D$68,(('DP_Instruction Forfaitaires'!$E138*Listes!$B$68)+Listes!$C$68)))))))</f>
        <v/>
      </c>
      <c r="P138" s="507" t="str">
        <f>IF('Dépenses forfaitaire'!P138="","",'Dépenses forfaitaire'!P138)</f>
        <v/>
      </c>
      <c r="Q138" s="263"/>
      <c r="R138" s="262" t="str">
        <f t="shared" si="8"/>
        <v/>
      </c>
      <c r="S138" s="262" t="str">
        <f t="shared" si="9"/>
        <v/>
      </c>
      <c r="T138" s="37" t="str">
        <f t="shared" si="10"/>
        <v/>
      </c>
      <c r="U138" s="117"/>
      <c r="V138" s="168"/>
      <c r="W138" s="501" t="str">
        <f>IF(AND(OR(Q138="KO",T138&lt;&gt;""),OR(R138="",S138="",T138="")),Listes!$A$74,IF(AND(T138="",Q138&lt;&gt;""),Listes!$A$75,IF(AND(P138&lt;T138,V138=""),Listes!$A$76,IF(AND(R138&gt;S138),Listes!$A$77,IF(AND(P138&lt;&gt;"",P138&gt;T138,U138=""),Listes!$A$78,IF(AND(X138="",OR(Q138&lt;&gt;"",R138&lt;&gt;"",S138&lt;&gt;"")),Listes!$A$79,""))))))</f>
        <v/>
      </c>
      <c r="X138" s="38"/>
      <c r="Y138" s="10">
        <f t="shared" si="11"/>
        <v>0</v>
      </c>
    </row>
    <row r="139" spans="1:25" ht="20.100000000000001" customHeight="1" x14ac:dyDescent="0.25">
      <c r="A139" s="109">
        <v>133</v>
      </c>
      <c r="B139" s="505" t="str">
        <f>IF('Dépenses forfaitaire'!B139="","",'Dépenses forfaitaire'!B139)</f>
        <v/>
      </c>
      <c r="C139" s="505" t="str">
        <f>IF('Dépenses forfaitaire'!C139="","",'Dépenses forfaitaire'!C139)</f>
        <v/>
      </c>
      <c r="D139" s="505" t="str">
        <f>IF('Dépenses forfaitaire'!D139="","",'Dépenses forfaitaire'!D139)</f>
        <v/>
      </c>
      <c r="E139" s="505" t="str">
        <f>IF('Dépenses forfaitaire'!E139="","",'Dépenses forfaitaire'!E139)</f>
        <v/>
      </c>
      <c r="F139" s="505" t="str">
        <f>IF('Dépenses forfaitaire'!F139="","",'Dépenses forfaitaire'!F139)</f>
        <v/>
      </c>
      <c r="G139" s="503" t="str">
        <f>IF('Dépenses forfaitaire'!G139="","",'Dépenses forfaitaire'!G139)</f>
        <v/>
      </c>
      <c r="H139" s="505" t="str">
        <f>IF('Dépenses forfaitaire'!H139="","",'Dépenses forfaitaire'!H139)</f>
        <v/>
      </c>
      <c r="I139" s="505" t="str">
        <f>IF('Dépenses forfaitaire'!I139="","",'Dépenses forfaitaire'!I139)</f>
        <v/>
      </c>
      <c r="J139" s="504" t="str">
        <f>IF('Dépenses forfaitaire'!K139="","",'Dépenses forfaitaire'!K139)</f>
        <v/>
      </c>
      <c r="K139" s="504" t="str">
        <f>IF('Dépenses forfaitaire'!L139="","",'Dépenses forfaitaire'!L139)</f>
        <v/>
      </c>
      <c r="L139" s="503" t="str">
        <f>IF('Dépenses forfaitaire'!J139="","",'Dépenses forfaitaire'!J139)</f>
        <v/>
      </c>
      <c r="M139" s="505" t="str">
        <f>IF($H139="","",IF($C139=Listes!$B$35,IF('DP_Instruction Forfaitaires'!$E139&lt;=Listes!$B$56,('DP_Instruction Forfaitaires'!$E139*(VLOOKUP('DP_Instruction Forfaitaires'!$D139,Listes!$A$57:$E$63,2,FALSE))),IF('DP_Instruction Forfaitaires'!$E139&gt;Listes!$E$56,('DP_Instruction Forfaitaires'!$E139*(VLOOKUP('DP_Instruction Forfaitaires'!$D139,Listes!$A$57:$E$63,5,FALSE))),('DP_Instruction Forfaitaires'!$E139*(VLOOKUP('DP_Instruction Forfaitaires'!$D139,Listes!$A$57:$E$63,3,FALSE))+(VLOOKUP('DP_Instruction Forfaitaires'!$D139,Listes!$A$57:$E$63,4,FALSE)))))))</f>
        <v/>
      </c>
      <c r="N139" s="505" t="str">
        <f>IF($H139="","",IF($C139=Listes!$B$34,IF('DP_Instruction Forfaitaires'!$E139&lt;=Listes!$B$45,('DP_Instruction Forfaitaires'!$E139*(VLOOKUP('DP_Instruction Forfaitaires'!$D139,Listes!$A$46:$E$52,2,FALSE))),IF('DP_Instruction Forfaitaires'!$E139&gt;Listes!$D$45,('DP_Instruction Forfaitaires'!$E139*(VLOOKUP('DP_Instruction Forfaitaires'!$D139,Listes!$A$46:$E$52,5,FALSE))),('DP_Instruction Forfaitaires'!$E139*(VLOOKUP('DP_Instruction Forfaitaires'!$D139,Listes!$A$46:$E$52,3,FALSE))+(VLOOKUP('DP_Instruction Forfaitaires'!$D139,Listes!$A$46:$E$52,4,FALSE)))))))</f>
        <v/>
      </c>
      <c r="O139" s="506" t="str">
        <f>IF($H139="","",IF($C139=Listes!$B$37,Listes!$I$34,IF($C139=Listes!$B$38,(VLOOKUP('DP_Instruction Forfaitaires'!$F139,Listes!$E$34:$F$39,2,FALSE)),IF($C139=Listes!$B$36,IF('DP_Instruction Forfaitaires'!$E139&lt;=Listes!$A$67,'DP_Instruction Forfaitaires'!$E139*Listes!$A$68,IF('DP_Instruction Forfaitaires'!$E139&gt;Listes!$D$67,'DP_Instruction Forfaitaires'!$E139*Listes!$D$68,(('DP_Instruction Forfaitaires'!$E139*Listes!$B$68)+Listes!$C$68)))))))</f>
        <v/>
      </c>
      <c r="P139" s="507" t="str">
        <f>IF('Dépenses forfaitaire'!P139="","",'Dépenses forfaitaire'!P139)</f>
        <v/>
      </c>
      <c r="Q139" s="263"/>
      <c r="R139" s="262" t="str">
        <f t="shared" si="8"/>
        <v/>
      </c>
      <c r="S139" s="262" t="str">
        <f t="shared" si="9"/>
        <v/>
      </c>
      <c r="T139" s="37" t="str">
        <f t="shared" si="10"/>
        <v/>
      </c>
      <c r="U139" s="117"/>
      <c r="V139" s="168"/>
      <c r="W139" s="501" t="str">
        <f>IF(AND(OR(Q139="KO",T139&lt;&gt;""),OR(R139="",S139="",T139="")),Listes!$A$74,IF(AND(T139="",Q139&lt;&gt;""),Listes!$A$75,IF(AND(P139&lt;T139,V139=""),Listes!$A$76,IF(AND(R139&gt;S139),Listes!$A$77,IF(AND(P139&lt;&gt;"",P139&gt;T139,U139=""),Listes!$A$78,IF(AND(X139="",OR(Q139&lt;&gt;"",R139&lt;&gt;"",S139&lt;&gt;"")),Listes!$A$79,""))))))</f>
        <v/>
      </c>
      <c r="X139" s="38"/>
      <c r="Y139" s="10">
        <f t="shared" si="11"/>
        <v>0</v>
      </c>
    </row>
    <row r="140" spans="1:25" ht="20.100000000000001" customHeight="1" x14ac:dyDescent="0.25">
      <c r="A140" s="109">
        <v>134</v>
      </c>
      <c r="B140" s="505" t="str">
        <f>IF('Dépenses forfaitaire'!B140="","",'Dépenses forfaitaire'!B140)</f>
        <v/>
      </c>
      <c r="C140" s="505" t="str">
        <f>IF('Dépenses forfaitaire'!C140="","",'Dépenses forfaitaire'!C140)</f>
        <v/>
      </c>
      <c r="D140" s="505" t="str">
        <f>IF('Dépenses forfaitaire'!D140="","",'Dépenses forfaitaire'!D140)</f>
        <v/>
      </c>
      <c r="E140" s="505" t="str">
        <f>IF('Dépenses forfaitaire'!E140="","",'Dépenses forfaitaire'!E140)</f>
        <v/>
      </c>
      <c r="F140" s="505" t="str">
        <f>IF('Dépenses forfaitaire'!F140="","",'Dépenses forfaitaire'!F140)</f>
        <v/>
      </c>
      <c r="G140" s="503" t="str">
        <f>IF('Dépenses forfaitaire'!G140="","",'Dépenses forfaitaire'!G140)</f>
        <v/>
      </c>
      <c r="H140" s="505" t="str">
        <f>IF('Dépenses forfaitaire'!H140="","",'Dépenses forfaitaire'!H140)</f>
        <v/>
      </c>
      <c r="I140" s="505" t="str">
        <f>IF('Dépenses forfaitaire'!I140="","",'Dépenses forfaitaire'!I140)</f>
        <v/>
      </c>
      <c r="J140" s="504" t="str">
        <f>IF('Dépenses forfaitaire'!K140="","",'Dépenses forfaitaire'!K140)</f>
        <v/>
      </c>
      <c r="K140" s="504" t="str">
        <f>IF('Dépenses forfaitaire'!L140="","",'Dépenses forfaitaire'!L140)</f>
        <v/>
      </c>
      <c r="L140" s="503" t="str">
        <f>IF('Dépenses forfaitaire'!J140="","",'Dépenses forfaitaire'!J140)</f>
        <v/>
      </c>
      <c r="M140" s="505" t="str">
        <f>IF($H140="","",IF($C140=Listes!$B$35,IF('DP_Instruction Forfaitaires'!$E140&lt;=Listes!$B$56,('DP_Instruction Forfaitaires'!$E140*(VLOOKUP('DP_Instruction Forfaitaires'!$D140,Listes!$A$57:$E$63,2,FALSE))),IF('DP_Instruction Forfaitaires'!$E140&gt;Listes!$E$56,('DP_Instruction Forfaitaires'!$E140*(VLOOKUP('DP_Instruction Forfaitaires'!$D140,Listes!$A$57:$E$63,5,FALSE))),('DP_Instruction Forfaitaires'!$E140*(VLOOKUP('DP_Instruction Forfaitaires'!$D140,Listes!$A$57:$E$63,3,FALSE))+(VLOOKUP('DP_Instruction Forfaitaires'!$D140,Listes!$A$57:$E$63,4,FALSE)))))))</f>
        <v/>
      </c>
      <c r="N140" s="505" t="str">
        <f>IF($H140="","",IF($C140=Listes!$B$34,IF('DP_Instruction Forfaitaires'!$E140&lt;=Listes!$B$45,('DP_Instruction Forfaitaires'!$E140*(VLOOKUP('DP_Instruction Forfaitaires'!$D140,Listes!$A$46:$E$52,2,FALSE))),IF('DP_Instruction Forfaitaires'!$E140&gt;Listes!$D$45,('DP_Instruction Forfaitaires'!$E140*(VLOOKUP('DP_Instruction Forfaitaires'!$D140,Listes!$A$46:$E$52,5,FALSE))),('DP_Instruction Forfaitaires'!$E140*(VLOOKUP('DP_Instruction Forfaitaires'!$D140,Listes!$A$46:$E$52,3,FALSE))+(VLOOKUP('DP_Instruction Forfaitaires'!$D140,Listes!$A$46:$E$52,4,FALSE)))))))</f>
        <v/>
      </c>
      <c r="O140" s="506" t="str">
        <f>IF($H140="","",IF($C140=Listes!$B$37,Listes!$I$34,IF($C140=Listes!$B$38,(VLOOKUP('DP_Instruction Forfaitaires'!$F140,Listes!$E$34:$F$39,2,FALSE)),IF($C140=Listes!$B$36,IF('DP_Instruction Forfaitaires'!$E140&lt;=Listes!$A$67,'DP_Instruction Forfaitaires'!$E140*Listes!$A$68,IF('DP_Instruction Forfaitaires'!$E140&gt;Listes!$D$67,'DP_Instruction Forfaitaires'!$E140*Listes!$D$68,(('DP_Instruction Forfaitaires'!$E140*Listes!$B$68)+Listes!$C$68)))))))</f>
        <v/>
      </c>
      <c r="P140" s="507" t="str">
        <f>IF('Dépenses forfaitaire'!P140="","",'Dépenses forfaitaire'!P140)</f>
        <v/>
      </c>
      <c r="Q140" s="263"/>
      <c r="R140" s="262" t="str">
        <f t="shared" si="8"/>
        <v/>
      </c>
      <c r="S140" s="262" t="str">
        <f t="shared" si="9"/>
        <v/>
      </c>
      <c r="T140" s="37" t="str">
        <f t="shared" si="10"/>
        <v/>
      </c>
      <c r="U140" s="117"/>
      <c r="V140" s="168"/>
      <c r="W140" s="501" t="str">
        <f>IF(AND(OR(Q140="KO",T140&lt;&gt;""),OR(R140="",S140="",T140="")),Listes!$A$74,IF(AND(T140="",Q140&lt;&gt;""),Listes!$A$75,IF(AND(P140&lt;T140,V140=""),Listes!$A$76,IF(AND(R140&gt;S140),Listes!$A$77,IF(AND(P140&lt;&gt;"",P140&gt;T140,U140=""),Listes!$A$78,IF(AND(X140="",OR(Q140&lt;&gt;"",R140&lt;&gt;"",S140&lt;&gt;"")),Listes!$A$79,""))))))</f>
        <v/>
      </c>
      <c r="X140" s="38"/>
      <c r="Y140" s="10">
        <f t="shared" si="11"/>
        <v>0</v>
      </c>
    </row>
    <row r="141" spans="1:25" ht="20.100000000000001" customHeight="1" x14ac:dyDescent="0.25">
      <c r="A141" s="109">
        <v>135</v>
      </c>
      <c r="B141" s="505" t="str">
        <f>IF('Dépenses forfaitaire'!B141="","",'Dépenses forfaitaire'!B141)</f>
        <v/>
      </c>
      <c r="C141" s="505" t="str">
        <f>IF('Dépenses forfaitaire'!C141="","",'Dépenses forfaitaire'!C141)</f>
        <v/>
      </c>
      <c r="D141" s="505" t="str">
        <f>IF('Dépenses forfaitaire'!D141="","",'Dépenses forfaitaire'!D141)</f>
        <v/>
      </c>
      <c r="E141" s="505" t="str">
        <f>IF('Dépenses forfaitaire'!E141="","",'Dépenses forfaitaire'!E141)</f>
        <v/>
      </c>
      <c r="F141" s="505" t="str">
        <f>IF('Dépenses forfaitaire'!F141="","",'Dépenses forfaitaire'!F141)</f>
        <v/>
      </c>
      <c r="G141" s="503" t="str">
        <f>IF('Dépenses forfaitaire'!G141="","",'Dépenses forfaitaire'!G141)</f>
        <v/>
      </c>
      <c r="H141" s="505" t="str">
        <f>IF('Dépenses forfaitaire'!H141="","",'Dépenses forfaitaire'!H141)</f>
        <v/>
      </c>
      <c r="I141" s="505" t="str">
        <f>IF('Dépenses forfaitaire'!I141="","",'Dépenses forfaitaire'!I141)</f>
        <v/>
      </c>
      <c r="J141" s="504" t="str">
        <f>IF('Dépenses forfaitaire'!K141="","",'Dépenses forfaitaire'!K141)</f>
        <v/>
      </c>
      <c r="K141" s="504" t="str">
        <f>IF('Dépenses forfaitaire'!L141="","",'Dépenses forfaitaire'!L141)</f>
        <v/>
      </c>
      <c r="L141" s="503" t="str">
        <f>IF('Dépenses forfaitaire'!J141="","",'Dépenses forfaitaire'!J141)</f>
        <v/>
      </c>
      <c r="M141" s="505" t="str">
        <f>IF($H141="","",IF($C141=Listes!$B$35,IF('DP_Instruction Forfaitaires'!$E141&lt;=Listes!$B$56,('DP_Instruction Forfaitaires'!$E141*(VLOOKUP('DP_Instruction Forfaitaires'!$D141,Listes!$A$57:$E$63,2,FALSE))),IF('DP_Instruction Forfaitaires'!$E141&gt;Listes!$E$56,('DP_Instruction Forfaitaires'!$E141*(VLOOKUP('DP_Instruction Forfaitaires'!$D141,Listes!$A$57:$E$63,5,FALSE))),('DP_Instruction Forfaitaires'!$E141*(VLOOKUP('DP_Instruction Forfaitaires'!$D141,Listes!$A$57:$E$63,3,FALSE))+(VLOOKUP('DP_Instruction Forfaitaires'!$D141,Listes!$A$57:$E$63,4,FALSE)))))))</f>
        <v/>
      </c>
      <c r="N141" s="505" t="str">
        <f>IF($H141="","",IF($C141=Listes!$B$34,IF('DP_Instruction Forfaitaires'!$E141&lt;=Listes!$B$45,('DP_Instruction Forfaitaires'!$E141*(VLOOKUP('DP_Instruction Forfaitaires'!$D141,Listes!$A$46:$E$52,2,FALSE))),IF('DP_Instruction Forfaitaires'!$E141&gt;Listes!$D$45,('DP_Instruction Forfaitaires'!$E141*(VLOOKUP('DP_Instruction Forfaitaires'!$D141,Listes!$A$46:$E$52,5,FALSE))),('DP_Instruction Forfaitaires'!$E141*(VLOOKUP('DP_Instruction Forfaitaires'!$D141,Listes!$A$46:$E$52,3,FALSE))+(VLOOKUP('DP_Instruction Forfaitaires'!$D141,Listes!$A$46:$E$52,4,FALSE)))))))</f>
        <v/>
      </c>
      <c r="O141" s="506" t="str">
        <f>IF($H141="","",IF($C141=Listes!$B$37,Listes!$I$34,IF($C141=Listes!$B$38,(VLOOKUP('DP_Instruction Forfaitaires'!$F141,Listes!$E$34:$F$39,2,FALSE)),IF($C141=Listes!$B$36,IF('DP_Instruction Forfaitaires'!$E141&lt;=Listes!$A$67,'DP_Instruction Forfaitaires'!$E141*Listes!$A$68,IF('DP_Instruction Forfaitaires'!$E141&gt;Listes!$D$67,'DP_Instruction Forfaitaires'!$E141*Listes!$D$68,(('DP_Instruction Forfaitaires'!$E141*Listes!$B$68)+Listes!$C$68)))))))</f>
        <v/>
      </c>
      <c r="P141" s="507" t="str">
        <f>IF('Dépenses forfaitaire'!P141="","",'Dépenses forfaitaire'!P141)</f>
        <v/>
      </c>
      <c r="Q141" s="263"/>
      <c r="R141" s="262" t="str">
        <f t="shared" si="8"/>
        <v/>
      </c>
      <c r="S141" s="262" t="str">
        <f t="shared" si="9"/>
        <v/>
      </c>
      <c r="T141" s="37" t="str">
        <f t="shared" si="10"/>
        <v/>
      </c>
      <c r="U141" s="117"/>
      <c r="V141" s="168"/>
      <c r="W141" s="501" t="str">
        <f>IF(AND(OR(Q141="KO",T141&lt;&gt;""),OR(R141="",S141="",T141="")),Listes!$A$74,IF(AND(T141="",Q141&lt;&gt;""),Listes!$A$75,IF(AND(P141&lt;T141,V141=""),Listes!$A$76,IF(AND(R141&gt;S141),Listes!$A$77,IF(AND(P141&lt;&gt;"",P141&gt;T141,U141=""),Listes!$A$78,IF(AND(X141="",OR(Q141&lt;&gt;"",R141&lt;&gt;"",S141&lt;&gt;"")),Listes!$A$79,""))))))</f>
        <v/>
      </c>
      <c r="X141" s="38"/>
      <c r="Y141" s="10">
        <f t="shared" si="11"/>
        <v>0</v>
      </c>
    </row>
    <row r="142" spans="1:25" ht="20.100000000000001" customHeight="1" x14ac:dyDescent="0.25">
      <c r="A142" s="109">
        <v>136</v>
      </c>
      <c r="B142" s="505" t="str">
        <f>IF('Dépenses forfaitaire'!B142="","",'Dépenses forfaitaire'!B142)</f>
        <v/>
      </c>
      <c r="C142" s="505" t="str">
        <f>IF('Dépenses forfaitaire'!C142="","",'Dépenses forfaitaire'!C142)</f>
        <v/>
      </c>
      <c r="D142" s="505" t="str">
        <f>IF('Dépenses forfaitaire'!D142="","",'Dépenses forfaitaire'!D142)</f>
        <v/>
      </c>
      <c r="E142" s="505" t="str">
        <f>IF('Dépenses forfaitaire'!E142="","",'Dépenses forfaitaire'!E142)</f>
        <v/>
      </c>
      <c r="F142" s="505" t="str">
        <f>IF('Dépenses forfaitaire'!F142="","",'Dépenses forfaitaire'!F142)</f>
        <v/>
      </c>
      <c r="G142" s="503" t="str">
        <f>IF('Dépenses forfaitaire'!G142="","",'Dépenses forfaitaire'!G142)</f>
        <v/>
      </c>
      <c r="H142" s="505" t="str">
        <f>IF('Dépenses forfaitaire'!H142="","",'Dépenses forfaitaire'!H142)</f>
        <v/>
      </c>
      <c r="I142" s="505" t="str">
        <f>IF('Dépenses forfaitaire'!I142="","",'Dépenses forfaitaire'!I142)</f>
        <v/>
      </c>
      <c r="J142" s="504" t="str">
        <f>IF('Dépenses forfaitaire'!K142="","",'Dépenses forfaitaire'!K142)</f>
        <v/>
      </c>
      <c r="K142" s="504" t="str">
        <f>IF('Dépenses forfaitaire'!L142="","",'Dépenses forfaitaire'!L142)</f>
        <v/>
      </c>
      <c r="L142" s="503" t="str">
        <f>IF('Dépenses forfaitaire'!J142="","",'Dépenses forfaitaire'!J142)</f>
        <v/>
      </c>
      <c r="M142" s="505" t="str">
        <f>IF($H142="","",IF($C142=Listes!$B$35,IF('DP_Instruction Forfaitaires'!$E142&lt;=Listes!$B$56,('DP_Instruction Forfaitaires'!$E142*(VLOOKUP('DP_Instruction Forfaitaires'!$D142,Listes!$A$57:$E$63,2,FALSE))),IF('DP_Instruction Forfaitaires'!$E142&gt;Listes!$E$56,('DP_Instruction Forfaitaires'!$E142*(VLOOKUP('DP_Instruction Forfaitaires'!$D142,Listes!$A$57:$E$63,5,FALSE))),('DP_Instruction Forfaitaires'!$E142*(VLOOKUP('DP_Instruction Forfaitaires'!$D142,Listes!$A$57:$E$63,3,FALSE))+(VLOOKUP('DP_Instruction Forfaitaires'!$D142,Listes!$A$57:$E$63,4,FALSE)))))))</f>
        <v/>
      </c>
      <c r="N142" s="505" t="str">
        <f>IF($H142="","",IF($C142=Listes!$B$34,IF('DP_Instruction Forfaitaires'!$E142&lt;=Listes!$B$45,('DP_Instruction Forfaitaires'!$E142*(VLOOKUP('DP_Instruction Forfaitaires'!$D142,Listes!$A$46:$E$52,2,FALSE))),IF('DP_Instruction Forfaitaires'!$E142&gt;Listes!$D$45,('DP_Instruction Forfaitaires'!$E142*(VLOOKUP('DP_Instruction Forfaitaires'!$D142,Listes!$A$46:$E$52,5,FALSE))),('DP_Instruction Forfaitaires'!$E142*(VLOOKUP('DP_Instruction Forfaitaires'!$D142,Listes!$A$46:$E$52,3,FALSE))+(VLOOKUP('DP_Instruction Forfaitaires'!$D142,Listes!$A$46:$E$52,4,FALSE)))))))</f>
        <v/>
      </c>
      <c r="O142" s="506" t="str">
        <f>IF($H142="","",IF($C142=Listes!$B$37,Listes!$I$34,IF($C142=Listes!$B$38,(VLOOKUP('DP_Instruction Forfaitaires'!$F142,Listes!$E$34:$F$39,2,FALSE)),IF($C142=Listes!$B$36,IF('DP_Instruction Forfaitaires'!$E142&lt;=Listes!$A$67,'DP_Instruction Forfaitaires'!$E142*Listes!$A$68,IF('DP_Instruction Forfaitaires'!$E142&gt;Listes!$D$67,'DP_Instruction Forfaitaires'!$E142*Listes!$D$68,(('DP_Instruction Forfaitaires'!$E142*Listes!$B$68)+Listes!$C$68)))))))</f>
        <v/>
      </c>
      <c r="P142" s="507" t="str">
        <f>IF('Dépenses forfaitaire'!P142="","",'Dépenses forfaitaire'!P142)</f>
        <v/>
      </c>
      <c r="Q142" s="263"/>
      <c r="R142" s="262" t="str">
        <f t="shared" si="8"/>
        <v/>
      </c>
      <c r="S142" s="262" t="str">
        <f t="shared" si="9"/>
        <v/>
      </c>
      <c r="T142" s="37" t="str">
        <f t="shared" si="10"/>
        <v/>
      </c>
      <c r="U142" s="117"/>
      <c r="V142" s="168"/>
      <c r="W142" s="501" t="str">
        <f>IF(AND(OR(Q142="KO",T142&lt;&gt;""),OR(R142="",S142="",T142="")),Listes!$A$74,IF(AND(T142="",Q142&lt;&gt;""),Listes!$A$75,IF(AND(P142&lt;T142,V142=""),Listes!$A$76,IF(AND(R142&gt;S142),Listes!$A$77,IF(AND(P142&lt;&gt;"",P142&gt;T142,U142=""),Listes!$A$78,IF(AND(X142="",OR(Q142&lt;&gt;"",R142&lt;&gt;"",S142&lt;&gt;"")),Listes!$A$79,""))))))</f>
        <v/>
      </c>
      <c r="X142" s="38"/>
      <c r="Y142" s="10">
        <f t="shared" si="11"/>
        <v>0</v>
      </c>
    </row>
    <row r="143" spans="1:25" ht="20.100000000000001" customHeight="1" x14ac:dyDescent="0.25">
      <c r="A143" s="109">
        <v>137</v>
      </c>
      <c r="B143" s="505" t="str">
        <f>IF('Dépenses forfaitaire'!B143="","",'Dépenses forfaitaire'!B143)</f>
        <v/>
      </c>
      <c r="C143" s="505" t="str">
        <f>IF('Dépenses forfaitaire'!C143="","",'Dépenses forfaitaire'!C143)</f>
        <v/>
      </c>
      <c r="D143" s="505" t="str">
        <f>IF('Dépenses forfaitaire'!D143="","",'Dépenses forfaitaire'!D143)</f>
        <v/>
      </c>
      <c r="E143" s="505" t="str">
        <f>IF('Dépenses forfaitaire'!E143="","",'Dépenses forfaitaire'!E143)</f>
        <v/>
      </c>
      <c r="F143" s="505" t="str">
        <f>IF('Dépenses forfaitaire'!F143="","",'Dépenses forfaitaire'!F143)</f>
        <v/>
      </c>
      <c r="G143" s="503" t="str">
        <f>IF('Dépenses forfaitaire'!G143="","",'Dépenses forfaitaire'!G143)</f>
        <v/>
      </c>
      <c r="H143" s="505" t="str">
        <f>IF('Dépenses forfaitaire'!H143="","",'Dépenses forfaitaire'!H143)</f>
        <v/>
      </c>
      <c r="I143" s="505" t="str">
        <f>IF('Dépenses forfaitaire'!I143="","",'Dépenses forfaitaire'!I143)</f>
        <v/>
      </c>
      <c r="J143" s="504" t="str">
        <f>IF('Dépenses forfaitaire'!K143="","",'Dépenses forfaitaire'!K143)</f>
        <v/>
      </c>
      <c r="K143" s="504" t="str">
        <f>IF('Dépenses forfaitaire'!L143="","",'Dépenses forfaitaire'!L143)</f>
        <v/>
      </c>
      <c r="L143" s="503" t="str">
        <f>IF('Dépenses forfaitaire'!J143="","",'Dépenses forfaitaire'!J143)</f>
        <v/>
      </c>
      <c r="M143" s="505" t="str">
        <f>IF($H143="","",IF($C143=Listes!$B$35,IF('DP_Instruction Forfaitaires'!$E143&lt;=Listes!$B$56,('DP_Instruction Forfaitaires'!$E143*(VLOOKUP('DP_Instruction Forfaitaires'!$D143,Listes!$A$57:$E$63,2,FALSE))),IF('DP_Instruction Forfaitaires'!$E143&gt;Listes!$E$56,('DP_Instruction Forfaitaires'!$E143*(VLOOKUP('DP_Instruction Forfaitaires'!$D143,Listes!$A$57:$E$63,5,FALSE))),('DP_Instruction Forfaitaires'!$E143*(VLOOKUP('DP_Instruction Forfaitaires'!$D143,Listes!$A$57:$E$63,3,FALSE))+(VLOOKUP('DP_Instruction Forfaitaires'!$D143,Listes!$A$57:$E$63,4,FALSE)))))))</f>
        <v/>
      </c>
      <c r="N143" s="505" t="str">
        <f>IF($H143="","",IF($C143=Listes!$B$34,IF('DP_Instruction Forfaitaires'!$E143&lt;=Listes!$B$45,('DP_Instruction Forfaitaires'!$E143*(VLOOKUP('DP_Instruction Forfaitaires'!$D143,Listes!$A$46:$E$52,2,FALSE))),IF('DP_Instruction Forfaitaires'!$E143&gt;Listes!$D$45,('DP_Instruction Forfaitaires'!$E143*(VLOOKUP('DP_Instruction Forfaitaires'!$D143,Listes!$A$46:$E$52,5,FALSE))),('DP_Instruction Forfaitaires'!$E143*(VLOOKUP('DP_Instruction Forfaitaires'!$D143,Listes!$A$46:$E$52,3,FALSE))+(VLOOKUP('DP_Instruction Forfaitaires'!$D143,Listes!$A$46:$E$52,4,FALSE)))))))</f>
        <v/>
      </c>
      <c r="O143" s="506" t="str">
        <f>IF($H143="","",IF($C143=Listes!$B$37,Listes!$I$34,IF($C143=Listes!$B$38,(VLOOKUP('DP_Instruction Forfaitaires'!$F143,Listes!$E$34:$F$39,2,FALSE)),IF($C143=Listes!$B$36,IF('DP_Instruction Forfaitaires'!$E143&lt;=Listes!$A$67,'DP_Instruction Forfaitaires'!$E143*Listes!$A$68,IF('DP_Instruction Forfaitaires'!$E143&gt;Listes!$D$67,'DP_Instruction Forfaitaires'!$E143*Listes!$D$68,(('DP_Instruction Forfaitaires'!$E143*Listes!$B$68)+Listes!$C$68)))))))</f>
        <v/>
      </c>
      <c r="P143" s="507" t="str">
        <f>IF('Dépenses forfaitaire'!P143="","",'Dépenses forfaitaire'!P143)</f>
        <v/>
      </c>
      <c r="Q143" s="263"/>
      <c r="R143" s="262" t="str">
        <f t="shared" si="8"/>
        <v/>
      </c>
      <c r="S143" s="262" t="str">
        <f t="shared" si="9"/>
        <v/>
      </c>
      <c r="T143" s="37" t="str">
        <f t="shared" si="10"/>
        <v/>
      </c>
      <c r="U143" s="117"/>
      <c r="V143" s="168"/>
      <c r="W143" s="501" t="str">
        <f>IF(AND(OR(Q143="KO",T143&lt;&gt;""),OR(R143="",S143="",T143="")),Listes!$A$74,IF(AND(T143="",Q143&lt;&gt;""),Listes!$A$75,IF(AND(P143&lt;T143,V143=""),Listes!$A$76,IF(AND(R143&gt;S143),Listes!$A$77,IF(AND(P143&lt;&gt;"",P143&gt;T143,U143=""),Listes!$A$78,IF(AND(X143="",OR(Q143&lt;&gt;"",R143&lt;&gt;"",S143&lt;&gt;"")),Listes!$A$79,""))))))</f>
        <v/>
      </c>
      <c r="X143" s="38"/>
      <c r="Y143" s="10">
        <f t="shared" si="11"/>
        <v>0</v>
      </c>
    </row>
    <row r="144" spans="1:25" ht="20.100000000000001" customHeight="1" x14ac:dyDescent="0.25">
      <c r="A144" s="109">
        <v>138</v>
      </c>
      <c r="B144" s="505" t="str">
        <f>IF('Dépenses forfaitaire'!B144="","",'Dépenses forfaitaire'!B144)</f>
        <v/>
      </c>
      <c r="C144" s="505" t="str">
        <f>IF('Dépenses forfaitaire'!C144="","",'Dépenses forfaitaire'!C144)</f>
        <v/>
      </c>
      <c r="D144" s="505" t="str">
        <f>IF('Dépenses forfaitaire'!D144="","",'Dépenses forfaitaire'!D144)</f>
        <v/>
      </c>
      <c r="E144" s="505" t="str">
        <f>IF('Dépenses forfaitaire'!E144="","",'Dépenses forfaitaire'!E144)</f>
        <v/>
      </c>
      <c r="F144" s="505" t="str">
        <f>IF('Dépenses forfaitaire'!F144="","",'Dépenses forfaitaire'!F144)</f>
        <v/>
      </c>
      <c r="G144" s="503" t="str">
        <f>IF('Dépenses forfaitaire'!G144="","",'Dépenses forfaitaire'!G144)</f>
        <v/>
      </c>
      <c r="H144" s="505" t="str">
        <f>IF('Dépenses forfaitaire'!H144="","",'Dépenses forfaitaire'!H144)</f>
        <v/>
      </c>
      <c r="I144" s="505" t="str">
        <f>IF('Dépenses forfaitaire'!I144="","",'Dépenses forfaitaire'!I144)</f>
        <v/>
      </c>
      <c r="J144" s="504" t="str">
        <f>IF('Dépenses forfaitaire'!K144="","",'Dépenses forfaitaire'!K144)</f>
        <v/>
      </c>
      <c r="K144" s="504" t="str">
        <f>IF('Dépenses forfaitaire'!L144="","",'Dépenses forfaitaire'!L144)</f>
        <v/>
      </c>
      <c r="L144" s="503" t="str">
        <f>IF('Dépenses forfaitaire'!J144="","",'Dépenses forfaitaire'!J144)</f>
        <v/>
      </c>
      <c r="M144" s="505" t="str">
        <f>IF($H144="","",IF($C144=Listes!$B$35,IF('DP_Instruction Forfaitaires'!$E144&lt;=Listes!$B$56,('DP_Instruction Forfaitaires'!$E144*(VLOOKUP('DP_Instruction Forfaitaires'!$D144,Listes!$A$57:$E$63,2,FALSE))),IF('DP_Instruction Forfaitaires'!$E144&gt;Listes!$E$56,('DP_Instruction Forfaitaires'!$E144*(VLOOKUP('DP_Instruction Forfaitaires'!$D144,Listes!$A$57:$E$63,5,FALSE))),('DP_Instruction Forfaitaires'!$E144*(VLOOKUP('DP_Instruction Forfaitaires'!$D144,Listes!$A$57:$E$63,3,FALSE))+(VLOOKUP('DP_Instruction Forfaitaires'!$D144,Listes!$A$57:$E$63,4,FALSE)))))))</f>
        <v/>
      </c>
      <c r="N144" s="505" t="str">
        <f>IF($H144="","",IF($C144=Listes!$B$34,IF('DP_Instruction Forfaitaires'!$E144&lt;=Listes!$B$45,('DP_Instruction Forfaitaires'!$E144*(VLOOKUP('DP_Instruction Forfaitaires'!$D144,Listes!$A$46:$E$52,2,FALSE))),IF('DP_Instruction Forfaitaires'!$E144&gt;Listes!$D$45,('DP_Instruction Forfaitaires'!$E144*(VLOOKUP('DP_Instruction Forfaitaires'!$D144,Listes!$A$46:$E$52,5,FALSE))),('DP_Instruction Forfaitaires'!$E144*(VLOOKUP('DP_Instruction Forfaitaires'!$D144,Listes!$A$46:$E$52,3,FALSE))+(VLOOKUP('DP_Instruction Forfaitaires'!$D144,Listes!$A$46:$E$52,4,FALSE)))))))</f>
        <v/>
      </c>
      <c r="O144" s="506" t="str">
        <f>IF($H144="","",IF($C144=Listes!$B$37,Listes!$I$34,IF($C144=Listes!$B$38,(VLOOKUP('DP_Instruction Forfaitaires'!$F144,Listes!$E$34:$F$39,2,FALSE)),IF($C144=Listes!$B$36,IF('DP_Instruction Forfaitaires'!$E144&lt;=Listes!$A$67,'DP_Instruction Forfaitaires'!$E144*Listes!$A$68,IF('DP_Instruction Forfaitaires'!$E144&gt;Listes!$D$67,'DP_Instruction Forfaitaires'!$E144*Listes!$D$68,(('DP_Instruction Forfaitaires'!$E144*Listes!$B$68)+Listes!$C$68)))))))</f>
        <v/>
      </c>
      <c r="P144" s="507" t="str">
        <f>IF('Dépenses forfaitaire'!P144="","",'Dépenses forfaitaire'!P144)</f>
        <v/>
      </c>
      <c r="Q144" s="263"/>
      <c r="R144" s="262" t="str">
        <f t="shared" si="8"/>
        <v/>
      </c>
      <c r="S144" s="262" t="str">
        <f t="shared" si="9"/>
        <v/>
      </c>
      <c r="T144" s="37" t="str">
        <f t="shared" si="10"/>
        <v/>
      </c>
      <c r="U144" s="117"/>
      <c r="V144" s="168"/>
      <c r="W144" s="501" t="str">
        <f>IF(AND(OR(Q144="KO",T144&lt;&gt;""),OR(R144="",S144="",T144="")),Listes!$A$74,IF(AND(T144="",Q144&lt;&gt;""),Listes!$A$75,IF(AND(P144&lt;T144,V144=""),Listes!$A$76,IF(AND(R144&gt;S144),Listes!$A$77,IF(AND(P144&lt;&gt;"",P144&gt;T144,U144=""),Listes!$A$78,IF(AND(X144="",OR(Q144&lt;&gt;"",R144&lt;&gt;"",S144&lt;&gt;"")),Listes!$A$79,""))))))</f>
        <v/>
      </c>
      <c r="X144" s="38"/>
      <c r="Y144" s="10">
        <f t="shared" si="11"/>
        <v>0</v>
      </c>
    </row>
    <row r="145" spans="1:25" ht="20.100000000000001" customHeight="1" x14ac:dyDescent="0.25">
      <c r="A145" s="109">
        <v>139</v>
      </c>
      <c r="B145" s="505" t="str">
        <f>IF('Dépenses forfaitaire'!B145="","",'Dépenses forfaitaire'!B145)</f>
        <v/>
      </c>
      <c r="C145" s="505" t="str">
        <f>IF('Dépenses forfaitaire'!C145="","",'Dépenses forfaitaire'!C145)</f>
        <v/>
      </c>
      <c r="D145" s="505" t="str">
        <f>IF('Dépenses forfaitaire'!D145="","",'Dépenses forfaitaire'!D145)</f>
        <v/>
      </c>
      <c r="E145" s="505" t="str">
        <f>IF('Dépenses forfaitaire'!E145="","",'Dépenses forfaitaire'!E145)</f>
        <v/>
      </c>
      <c r="F145" s="505" t="str">
        <f>IF('Dépenses forfaitaire'!F145="","",'Dépenses forfaitaire'!F145)</f>
        <v/>
      </c>
      <c r="G145" s="503" t="str">
        <f>IF('Dépenses forfaitaire'!G145="","",'Dépenses forfaitaire'!G145)</f>
        <v/>
      </c>
      <c r="H145" s="505" t="str">
        <f>IF('Dépenses forfaitaire'!H145="","",'Dépenses forfaitaire'!H145)</f>
        <v/>
      </c>
      <c r="I145" s="505" t="str">
        <f>IF('Dépenses forfaitaire'!I145="","",'Dépenses forfaitaire'!I145)</f>
        <v/>
      </c>
      <c r="J145" s="504" t="str">
        <f>IF('Dépenses forfaitaire'!K145="","",'Dépenses forfaitaire'!K145)</f>
        <v/>
      </c>
      <c r="K145" s="504" t="str">
        <f>IF('Dépenses forfaitaire'!L145="","",'Dépenses forfaitaire'!L145)</f>
        <v/>
      </c>
      <c r="L145" s="503" t="str">
        <f>IF('Dépenses forfaitaire'!J145="","",'Dépenses forfaitaire'!J145)</f>
        <v/>
      </c>
      <c r="M145" s="505" t="str">
        <f>IF($H145="","",IF($C145=Listes!$B$35,IF('DP_Instruction Forfaitaires'!$E145&lt;=Listes!$B$56,('DP_Instruction Forfaitaires'!$E145*(VLOOKUP('DP_Instruction Forfaitaires'!$D145,Listes!$A$57:$E$63,2,FALSE))),IF('DP_Instruction Forfaitaires'!$E145&gt;Listes!$E$56,('DP_Instruction Forfaitaires'!$E145*(VLOOKUP('DP_Instruction Forfaitaires'!$D145,Listes!$A$57:$E$63,5,FALSE))),('DP_Instruction Forfaitaires'!$E145*(VLOOKUP('DP_Instruction Forfaitaires'!$D145,Listes!$A$57:$E$63,3,FALSE))+(VLOOKUP('DP_Instruction Forfaitaires'!$D145,Listes!$A$57:$E$63,4,FALSE)))))))</f>
        <v/>
      </c>
      <c r="N145" s="505" t="str">
        <f>IF($H145="","",IF($C145=Listes!$B$34,IF('DP_Instruction Forfaitaires'!$E145&lt;=Listes!$B$45,('DP_Instruction Forfaitaires'!$E145*(VLOOKUP('DP_Instruction Forfaitaires'!$D145,Listes!$A$46:$E$52,2,FALSE))),IF('DP_Instruction Forfaitaires'!$E145&gt;Listes!$D$45,('DP_Instruction Forfaitaires'!$E145*(VLOOKUP('DP_Instruction Forfaitaires'!$D145,Listes!$A$46:$E$52,5,FALSE))),('DP_Instruction Forfaitaires'!$E145*(VLOOKUP('DP_Instruction Forfaitaires'!$D145,Listes!$A$46:$E$52,3,FALSE))+(VLOOKUP('DP_Instruction Forfaitaires'!$D145,Listes!$A$46:$E$52,4,FALSE)))))))</f>
        <v/>
      </c>
      <c r="O145" s="506" t="str">
        <f>IF($H145="","",IF($C145=Listes!$B$37,Listes!$I$34,IF($C145=Listes!$B$38,(VLOOKUP('DP_Instruction Forfaitaires'!$F145,Listes!$E$34:$F$39,2,FALSE)),IF($C145=Listes!$B$36,IF('DP_Instruction Forfaitaires'!$E145&lt;=Listes!$A$67,'DP_Instruction Forfaitaires'!$E145*Listes!$A$68,IF('DP_Instruction Forfaitaires'!$E145&gt;Listes!$D$67,'DP_Instruction Forfaitaires'!$E145*Listes!$D$68,(('DP_Instruction Forfaitaires'!$E145*Listes!$B$68)+Listes!$C$68)))))))</f>
        <v/>
      </c>
      <c r="P145" s="507" t="str">
        <f>IF('Dépenses forfaitaire'!P145="","",'Dépenses forfaitaire'!P145)</f>
        <v/>
      </c>
      <c r="Q145" s="263"/>
      <c r="R145" s="262" t="str">
        <f t="shared" si="8"/>
        <v/>
      </c>
      <c r="S145" s="262" t="str">
        <f t="shared" si="9"/>
        <v/>
      </c>
      <c r="T145" s="37" t="str">
        <f t="shared" si="10"/>
        <v/>
      </c>
      <c r="U145" s="117"/>
      <c r="V145" s="168"/>
      <c r="W145" s="501" t="str">
        <f>IF(AND(OR(Q145="KO",T145&lt;&gt;""),OR(R145="",S145="",T145="")),Listes!$A$74,IF(AND(T145="",Q145&lt;&gt;""),Listes!$A$75,IF(AND(P145&lt;T145,V145=""),Listes!$A$76,IF(AND(R145&gt;S145),Listes!$A$77,IF(AND(P145&lt;&gt;"",P145&gt;T145,U145=""),Listes!$A$78,IF(AND(X145="",OR(Q145&lt;&gt;"",R145&lt;&gt;"",S145&lt;&gt;"")),Listes!$A$79,""))))))</f>
        <v/>
      </c>
      <c r="X145" s="38"/>
      <c r="Y145" s="10">
        <f t="shared" si="11"/>
        <v>0</v>
      </c>
    </row>
    <row r="146" spans="1:25" ht="20.100000000000001" customHeight="1" x14ac:dyDescent="0.25">
      <c r="A146" s="109">
        <v>140</v>
      </c>
      <c r="B146" s="505" t="str">
        <f>IF('Dépenses forfaitaire'!B146="","",'Dépenses forfaitaire'!B146)</f>
        <v/>
      </c>
      <c r="C146" s="505" t="str">
        <f>IF('Dépenses forfaitaire'!C146="","",'Dépenses forfaitaire'!C146)</f>
        <v/>
      </c>
      <c r="D146" s="505" t="str">
        <f>IF('Dépenses forfaitaire'!D146="","",'Dépenses forfaitaire'!D146)</f>
        <v/>
      </c>
      <c r="E146" s="505" t="str">
        <f>IF('Dépenses forfaitaire'!E146="","",'Dépenses forfaitaire'!E146)</f>
        <v/>
      </c>
      <c r="F146" s="505" t="str">
        <f>IF('Dépenses forfaitaire'!F146="","",'Dépenses forfaitaire'!F146)</f>
        <v/>
      </c>
      <c r="G146" s="503" t="str">
        <f>IF('Dépenses forfaitaire'!G146="","",'Dépenses forfaitaire'!G146)</f>
        <v/>
      </c>
      <c r="H146" s="505" t="str">
        <f>IF('Dépenses forfaitaire'!H146="","",'Dépenses forfaitaire'!H146)</f>
        <v/>
      </c>
      <c r="I146" s="505" t="str">
        <f>IF('Dépenses forfaitaire'!I146="","",'Dépenses forfaitaire'!I146)</f>
        <v/>
      </c>
      <c r="J146" s="504" t="str">
        <f>IF('Dépenses forfaitaire'!K146="","",'Dépenses forfaitaire'!K146)</f>
        <v/>
      </c>
      <c r="K146" s="504" t="str">
        <f>IF('Dépenses forfaitaire'!L146="","",'Dépenses forfaitaire'!L146)</f>
        <v/>
      </c>
      <c r="L146" s="503" t="str">
        <f>IF('Dépenses forfaitaire'!J146="","",'Dépenses forfaitaire'!J146)</f>
        <v/>
      </c>
      <c r="M146" s="505" t="str">
        <f>IF($H146="","",IF($C146=Listes!$B$35,IF('DP_Instruction Forfaitaires'!$E146&lt;=Listes!$B$56,('DP_Instruction Forfaitaires'!$E146*(VLOOKUP('DP_Instruction Forfaitaires'!$D146,Listes!$A$57:$E$63,2,FALSE))),IF('DP_Instruction Forfaitaires'!$E146&gt;Listes!$E$56,('DP_Instruction Forfaitaires'!$E146*(VLOOKUP('DP_Instruction Forfaitaires'!$D146,Listes!$A$57:$E$63,5,FALSE))),('DP_Instruction Forfaitaires'!$E146*(VLOOKUP('DP_Instruction Forfaitaires'!$D146,Listes!$A$57:$E$63,3,FALSE))+(VLOOKUP('DP_Instruction Forfaitaires'!$D146,Listes!$A$57:$E$63,4,FALSE)))))))</f>
        <v/>
      </c>
      <c r="N146" s="505" t="str">
        <f>IF($H146="","",IF($C146=Listes!$B$34,IF('DP_Instruction Forfaitaires'!$E146&lt;=Listes!$B$45,('DP_Instruction Forfaitaires'!$E146*(VLOOKUP('DP_Instruction Forfaitaires'!$D146,Listes!$A$46:$E$52,2,FALSE))),IF('DP_Instruction Forfaitaires'!$E146&gt;Listes!$D$45,('DP_Instruction Forfaitaires'!$E146*(VLOOKUP('DP_Instruction Forfaitaires'!$D146,Listes!$A$46:$E$52,5,FALSE))),('DP_Instruction Forfaitaires'!$E146*(VLOOKUP('DP_Instruction Forfaitaires'!$D146,Listes!$A$46:$E$52,3,FALSE))+(VLOOKUP('DP_Instruction Forfaitaires'!$D146,Listes!$A$46:$E$52,4,FALSE)))))))</f>
        <v/>
      </c>
      <c r="O146" s="506" t="str">
        <f>IF($H146="","",IF($C146=Listes!$B$37,Listes!$I$34,IF($C146=Listes!$B$38,(VLOOKUP('DP_Instruction Forfaitaires'!$F146,Listes!$E$34:$F$39,2,FALSE)),IF($C146=Listes!$B$36,IF('DP_Instruction Forfaitaires'!$E146&lt;=Listes!$A$67,'DP_Instruction Forfaitaires'!$E146*Listes!$A$68,IF('DP_Instruction Forfaitaires'!$E146&gt;Listes!$D$67,'DP_Instruction Forfaitaires'!$E146*Listes!$D$68,(('DP_Instruction Forfaitaires'!$E146*Listes!$B$68)+Listes!$C$68)))))))</f>
        <v/>
      </c>
      <c r="P146" s="507" t="str">
        <f>IF('Dépenses forfaitaire'!P146="","",'Dépenses forfaitaire'!P146)</f>
        <v/>
      </c>
      <c r="Q146" s="263"/>
      <c r="R146" s="262" t="str">
        <f t="shared" si="8"/>
        <v/>
      </c>
      <c r="S146" s="262" t="str">
        <f t="shared" si="9"/>
        <v/>
      </c>
      <c r="T146" s="37" t="str">
        <f t="shared" si="10"/>
        <v/>
      </c>
      <c r="U146" s="117"/>
      <c r="V146" s="168"/>
      <c r="W146" s="501" t="str">
        <f>IF(AND(OR(Q146="KO",T146&lt;&gt;""),OR(R146="",S146="",T146="")),Listes!$A$74,IF(AND(T146="",Q146&lt;&gt;""),Listes!$A$75,IF(AND(P146&lt;T146,V146=""),Listes!$A$76,IF(AND(R146&gt;S146),Listes!$A$77,IF(AND(P146&lt;&gt;"",P146&gt;T146,U146=""),Listes!$A$78,IF(AND(X146="",OR(Q146&lt;&gt;"",R146&lt;&gt;"",S146&lt;&gt;"")),Listes!$A$79,""))))))</f>
        <v/>
      </c>
      <c r="X146" s="38"/>
      <c r="Y146" s="10">
        <f t="shared" si="11"/>
        <v>0</v>
      </c>
    </row>
    <row r="147" spans="1:25" ht="20.100000000000001" customHeight="1" x14ac:dyDescent="0.25">
      <c r="A147" s="109">
        <v>141</v>
      </c>
      <c r="B147" s="505" t="str">
        <f>IF('Dépenses forfaitaire'!B147="","",'Dépenses forfaitaire'!B147)</f>
        <v/>
      </c>
      <c r="C147" s="505" t="str">
        <f>IF('Dépenses forfaitaire'!C147="","",'Dépenses forfaitaire'!C147)</f>
        <v/>
      </c>
      <c r="D147" s="505" t="str">
        <f>IF('Dépenses forfaitaire'!D147="","",'Dépenses forfaitaire'!D147)</f>
        <v/>
      </c>
      <c r="E147" s="505" t="str">
        <f>IF('Dépenses forfaitaire'!E147="","",'Dépenses forfaitaire'!E147)</f>
        <v/>
      </c>
      <c r="F147" s="505" t="str">
        <f>IF('Dépenses forfaitaire'!F147="","",'Dépenses forfaitaire'!F147)</f>
        <v/>
      </c>
      <c r="G147" s="503" t="str">
        <f>IF('Dépenses forfaitaire'!G147="","",'Dépenses forfaitaire'!G147)</f>
        <v/>
      </c>
      <c r="H147" s="505" t="str">
        <f>IF('Dépenses forfaitaire'!H147="","",'Dépenses forfaitaire'!H147)</f>
        <v/>
      </c>
      <c r="I147" s="505" t="str">
        <f>IF('Dépenses forfaitaire'!I147="","",'Dépenses forfaitaire'!I147)</f>
        <v/>
      </c>
      <c r="J147" s="504" t="str">
        <f>IF('Dépenses forfaitaire'!K147="","",'Dépenses forfaitaire'!K147)</f>
        <v/>
      </c>
      <c r="K147" s="504" t="str">
        <f>IF('Dépenses forfaitaire'!L147="","",'Dépenses forfaitaire'!L147)</f>
        <v/>
      </c>
      <c r="L147" s="503" t="str">
        <f>IF('Dépenses forfaitaire'!J147="","",'Dépenses forfaitaire'!J147)</f>
        <v/>
      </c>
      <c r="M147" s="505" t="str">
        <f>IF($H147="","",IF($C147=Listes!$B$35,IF('DP_Instruction Forfaitaires'!$E147&lt;=Listes!$B$56,('DP_Instruction Forfaitaires'!$E147*(VLOOKUP('DP_Instruction Forfaitaires'!$D147,Listes!$A$57:$E$63,2,FALSE))),IF('DP_Instruction Forfaitaires'!$E147&gt;Listes!$E$56,('DP_Instruction Forfaitaires'!$E147*(VLOOKUP('DP_Instruction Forfaitaires'!$D147,Listes!$A$57:$E$63,5,FALSE))),('DP_Instruction Forfaitaires'!$E147*(VLOOKUP('DP_Instruction Forfaitaires'!$D147,Listes!$A$57:$E$63,3,FALSE))+(VLOOKUP('DP_Instruction Forfaitaires'!$D147,Listes!$A$57:$E$63,4,FALSE)))))))</f>
        <v/>
      </c>
      <c r="N147" s="505" t="str">
        <f>IF($H147="","",IF($C147=Listes!$B$34,IF('DP_Instruction Forfaitaires'!$E147&lt;=Listes!$B$45,('DP_Instruction Forfaitaires'!$E147*(VLOOKUP('DP_Instruction Forfaitaires'!$D147,Listes!$A$46:$E$52,2,FALSE))),IF('DP_Instruction Forfaitaires'!$E147&gt;Listes!$D$45,('DP_Instruction Forfaitaires'!$E147*(VLOOKUP('DP_Instruction Forfaitaires'!$D147,Listes!$A$46:$E$52,5,FALSE))),('DP_Instruction Forfaitaires'!$E147*(VLOOKUP('DP_Instruction Forfaitaires'!$D147,Listes!$A$46:$E$52,3,FALSE))+(VLOOKUP('DP_Instruction Forfaitaires'!$D147,Listes!$A$46:$E$52,4,FALSE)))))))</f>
        <v/>
      </c>
      <c r="O147" s="506" t="str">
        <f>IF($H147="","",IF($C147=Listes!$B$37,Listes!$I$34,IF($C147=Listes!$B$38,(VLOOKUP('DP_Instruction Forfaitaires'!$F147,Listes!$E$34:$F$39,2,FALSE)),IF($C147=Listes!$B$36,IF('DP_Instruction Forfaitaires'!$E147&lt;=Listes!$A$67,'DP_Instruction Forfaitaires'!$E147*Listes!$A$68,IF('DP_Instruction Forfaitaires'!$E147&gt;Listes!$D$67,'DP_Instruction Forfaitaires'!$E147*Listes!$D$68,(('DP_Instruction Forfaitaires'!$E147*Listes!$B$68)+Listes!$C$68)))))))</f>
        <v/>
      </c>
      <c r="P147" s="507" t="str">
        <f>IF('Dépenses forfaitaire'!P147="","",'Dépenses forfaitaire'!P147)</f>
        <v/>
      </c>
      <c r="Q147" s="263"/>
      <c r="R147" s="262" t="str">
        <f t="shared" si="8"/>
        <v/>
      </c>
      <c r="S147" s="262" t="str">
        <f t="shared" si="9"/>
        <v/>
      </c>
      <c r="T147" s="37" t="str">
        <f t="shared" si="10"/>
        <v/>
      </c>
      <c r="U147" s="117"/>
      <c r="V147" s="168"/>
      <c r="W147" s="501" t="str">
        <f>IF(AND(OR(Q147="KO",T147&lt;&gt;""),OR(R147="",S147="",T147="")),Listes!$A$74,IF(AND(T147="",Q147&lt;&gt;""),Listes!$A$75,IF(AND(P147&lt;T147,V147=""),Listes!$A$76,IF(AND(R147&gt;S147),Listes!$A$77,IF(AND(P147&lt;&gt;"",P147&gt;T147,U147=""),Listes!$A$78,IF(AND(X147="",OR(Q147&lt;&gt;"",R147&lt;&gt;"",S147&lt;&gt;"")),Listes!$A$79,""))))))</f>
        <v/>
      </c>
      <c r="X147" s="38"/>
      <c r="Y147" s="10">
        <f t="shared" si="11"/>
        <v>0</v>
      </c>
    </row>
    <row r="148" spans="1:25" ht="20.100000000000001" customHeight="1" x14ac:dyDescent="0.25">
      <c r="A148" s="109">
        <v>142</v>
      </c>
      <c r="B148" s="505" t="str">
        <f>IF('Dépenses forfaitaire'!B148="","",'Dépenses forfaitaire'!B148)</f>
        <v/>
      </c>
      <c r="C148" s="505" t="str">
        <f>IF('Dépenses forfaitaire'!C148="","",'Dépenses forfaitaire'!C148)</f>
        <v/>
      </c>
      <c r="D148" s="505" t="str">
        <f>IF('Dépenses forfaitaire'!D148="","",'Dépenses forfaitaire'!D148)</f>
        <v/>
      </c>
      <c r="E148" s="505" t="str">
        <f>IF('Dépenses forfaitaire'!E148="","",'Dépenses forfaitaire'!E148)</f>
        <v/>
      </c>
      <c r="F148" s="505" t="str">
        <f>IF('Dépenses forfaitaire'!F148="","",'Dépenses forfaitaire'!F148)</f>
        <v/>
      </c>
      <c r="G148" s="503" t="str">
        <f>IF('Dépenses forfaitaire'!G148="","",'Dépenses forfaitaire'!G148)</f>
        <v/>
      </c>
      <c r="H148" s="505" t="str">
        <f>IF('Dépenses forfaitaire'!H148="","",'Dépenses forfaitaire'!H148)</f>
        <v/>
      </c>
      <c r="I148" s="505" t="str">
        <f>IF('Dépenses forfaitaire'!I148="","",'Dépenses forfaitaire'!I148)</f>
        <v/>
      </c>
      <c r="J148" s="504" t="str">
        <f>IF('Dépenses forfaitaire'!K148="","",'Dépenses forfaitaire'!K148)</f>
        <v/>
      </c>
      <c r="K148" s="504" t="str">
        <f>IF('Dépenses forfaitaire'!L148="","",'Dépenses forfaitaire'!L148)</f>
        <v/>
      </c>
      <c r="L148" s="503" t="str">
        <f>IF('Dépenses forfaitaire'!J148="","",'Dépenses forfaitaire'!J148)</f>
        <v/>
      </c>
      <c r="M148" s="505" t="str">
        <f>IF($H148="","",IF($C148=Listes!$B$35,IF('DP_Instruction Forfaitaires'!$E148&lt;=Listes!$B$56,('DP_Instruction Forfaitaires'!$E148*(VLOOKUP('DP_Instruction Forfaitaires'!$D148,Listes!$A$57:$E$63,2,FALSE))),IF('DP_Instruction Forfaitaires'!$E148&gt;Listes!$E$56,('DP_Instruction Forfaitaires'!$E148*(VLOOKUP('DP_Instruction Forfaitaires'!$D148,Listes!$A$57:$E$63,5,FALSE))),('DP_Instruction Forfaitaires'!$E148*(VLOOKUP('DP_Instruction Forfaitaires'!$D148,Listes!$A$57:$E$63,3,FALSE))+(VLOOKUP('DP_Instruction Forfaitaires'!$D148,Listes!$A$57:$E$63,4,FALSE)))))))</f>
        <v/>
      </c>
      <c r="N148" s="505" t="str">
        <f>IF($H148="","",IF($C148=Listes!$B$34,IF('DP_Instruction Forfaitaires'!$E148&lt;=Listes!$B$45,('DP_Instruction Forfaitaires'!$E148*(VLOOKUP('DP_Instruction Forfaitaires'!$D148,Listes!$A$46:$E$52,2,FALSE))),IF('DP_Instruction Forfaitaires'!$E148&gt;Listes!$D$45,('DP_Instruction Forfaitaires'!$E148*(VLOOKUP('DP_Instruction Forfaitaires'!$D148,Listes!$A$46:$E$52,5,FALSE))),('DP_Instruction Forfaitaires'!$E148*(VLOOKUP('DP_Instruction Forfaitaires'!$D148,Listes!$A$46:$E$52,3,FALSE))+(VLOOKUP('DP_Instruction Forfaitaires'!$D148,Listes!$A$46:$E$52,4,FALSE)))))))</f>
        <v/>
      </c>
      <c r="O148" s="506" t="str">
        <f>IF($H148="","",IF($C148=Listes!$B$37,Listes!$I$34,IF($C148=Listes!$B$38,(VLOOKUP('DP_Instruction Forfaitaires'!$F148,Listes!$E$34:$F$39,2,FALSE)),IF($C148=Listes!$B$36,IF('DP_Instruction Forfaitaires'!$E148&lt;=Listes!$A$67,'DP_Instruction Forfaitaires'!$E148*Listes!$A$68,IF('DP_Instruction Forfaitaires'!$E148&gt;Listes!$D$67,'DP_Instruction Forfaitaires'!$E148*Listes!$D$68,(('DP_Instruction Forfaitaires'!$E148*Listes!$B$68)+Listes!$C$68)))))))</f>
        <v/>
      </c>
      <c r="P148" s="507" t="str">
        <f>IF('Dépenses forfaitaire'!P148="","",'Dépenses forfaitaire'!P148)</f>
        <v/>
      </c>
      <c r="Q148" s="263"/>
      <c r="R148" s="262" t="str">
        <f t="shared" si="8"/>
        <v/>
      </c>
      <c r="S148" s="262" t="str">
        <f t="shared" si="9"/>
        <v/>
      </c>
      <c r="T148" s="37" t="str">
        <f t="shared" si="10"/>
        <v/>
      </c>
      <c r="U148" s="117"/>
      <c r="V148" s="168"/>
      <c r="W148" s="501" t="str">
        <f>IF(AND(OR(Q148="KO",T148&lt;&gt;""),OR(R148="",S148="",T148="")),Listes!$A$74,IF(AND(T148="",Q148&lt;&gt;""),Listes!$A$75,IF(AND(P148&lt;T148,V148=""),Listes!$A$76,IF(AND(R148&gt;S148),Listes!$A$77,IF(AND(P148&lt;&gt;"",P148&gt;T148,U148=""),Listes!$A$78,IF(AND(X148="",OR(Q148&lt;&gt;"",R148&lt;&gt;"",S148&lt;&gt;"")),Listes!$A$79,""))))))</f>
        <v/>
      </c>
      <c r="X148" s="38"/>
      <c r="Y148" s="10">
        <f t="shared" si="11"/>
        <v>0</v>
      </c>
    </row>
    <row r="149" spans="1:25" ht="20.100000000000001" customHeight="1" x14ac:dyDescent="0.25">
      <c r="A149" s="109">
        <v>143</v>
      </c>
      <c r="B149" s="505" t="str">
        <f>IF('Dépenses forfaitaire'!B149="","",'Dépenses forfaitaire'!B149)</f>
        <v/>
      </c>
      <c r="C149" s="505" t="str">
        <f>IF('Dépenses forfaitaire'!C149="","",'Dépenses forfaitaire'!C149)</f>
        <v/>
      </c>
      <c r="D149" s="505" t="str">
        <f>IF('Dépenses forfaitaire'!D149="","",'Dépenses forfaitaire'!D149)</f>
        <v/>
      </c>
      <c r="E149" s="505" t="str">
        <f>IF('Dépenses forfaitaire'!E149="","",'Dépenses forfaitaire'!E149)</f>
        <v/>
      </c>
      <c r="F149" s="505" t="str">
        <f>IF('Dépenses forfaitaire'!F149="","",'Dépenses forfaitaire'!F149)</f>
        <v/>
      </c>
      <c r="G149" s="503" t="str">
        <f>IF('Dépenses forfaitaire'!G149="","",'Dépenses forfaitaire'!G149)</f>
        <v/>
      </c>
      <c r="H149" s="505" t="str">
        <f>IF('Dépenses forfaitaire'!H149="","",'Dépenses forfaitaire'!H149)</f>
        <v/>
      </c>
      <c r="I149" s="505" t="str">
        <f>IF('Dépenses forfaitaire'!I149="","",'Dépenses forfaitaire'!I149)</f>
        <v/>
      </c>
      <c r="J149" s="504" t="str">
        <f>IF('Dépenses forfaitaire'!K149="","",'Dépenses forfaitaire'!K149)</f>
        <v/>
      </c>
      <c r="K149" s="504" t="str">
        <f>IF('Dépenses forfaitaire'!L149="","",'Dépenses forfaitaire'!L149)</f>
        <v/>
      </c>
      <c r="L149" s="503" t="str">
        <f>IF('Dépenses forfaitaire'!J149="","",'Dépenses forfaitaire'!J149)</f>
        <v/>
      </c>
      <c r="M149" s="505" t="str">
        <f>IF($H149="","",IF($C149=Listes!$B$35,IF('DP_Instruction Forfaitaires'!$E149&lt;=Listes!$B$56,('DP_Instruction Forfaitaires'!$E149*(VLOOKUP('DP_Instruction Forfaitaires'!$D149,Listes!$A$57:$E$63,2,FALSE))),IF('DP_Instruction Forfaitaires'!$E149&gt;Listes!$E$56,('DP_Instruction Forfaitaires'!$E149*(VLOOKUP('DP_Instruction Forfaitaires'!$D149,Listes!$A$57:$E$63,5,FALSE))),('DP_Instruction Forfaitaires'!$E149*(VLOOKUP('DP_Instruction Forfaitaires'!$D149,Listes!$A$57:$E$63,3,FALSE))+(VLOOKUP('DP_Instruction Forfaitaires'!$D149,Listes!$A$57:$E$63,4,FALSE)))))))</f>
        <v/>
      </c>
      <c r="N149" s="505" t="str">
        <f>IF($H149="","",IF($C149=Listes!$B$34,IF('DP_Instruction Forfaitaires'!$E149&lt;=Listes!$B$45,('DP_Instruction Forfaitaires'!$E149*(VLOOKUP('DP_Instruction Forfaitaires'!$D149,Listes!$A$46:$E$52,2,FALSE))),IF('DP_Instruction Forfaitaires'!$E149&gt;Listes!$D$45,('DP_Instruction Forfaitaires'!$E149*(VLOOKUP('DP_Instruction Forfaitaires'!$D149,Listes!$A$46:$E$52,5,FALSE))),('DP_Instruction Forfaitaires'!$E149*(VLOOKUP('DP_Instruction Forfaitaires'!$D149,Listes!$A$46:$E$52,3,FALSE))+(VLOOKUP('DP_Instruction Forfaitaires'!$D149,Listes!$A$46:$E$52,4,FALSE)))))))</f>
        <v/>
      </c>
      <c r="O149" s="506" t="str">
        <f>IF($H149="","",IF($C149=Listes!$B$37,Listes!$I$34,IF($C149=Listes!$B$38,(VLOOKUP('DP_Instruction Forfaitaires'!$F149,Listes!$E$34:$F$39,2,FALSE)),IF($C149=Listes!$B$36,IF('DP_Instruction Forfaitaires'!$E149&lt;=Listes!$A$67,'DP_Instruction Forfaitaires'!$E149*Listes!$A$68,IF('DP_Instruction Forfaitaires'!$E149&gt;Listes!$D$67,'DP_Instruction Forfaitaires'!$E149*Listes!$D$68,(('DP_Instruction Forfaitaires'!$E149*Listes!$B$68)+Listes!$C$68)))))))</f>
        <v/>
      </c>
      <c r="P149" s="507" t="str">
        <f>IF('Dépenses forfaitaire'!P149="","",'Dépenses forfaitaire'!P149)</f>
        <v/>
      </c>
      <c r="Q149" s="263"/>
      <c r="R149" s="262" t="str">
        <f t="shared" si="8"/>
        <v/>
      </c>
      <c r="S149" s="262" t="str">
        <f t="shared" si="9"/>
        <v/>
      </c>
      <c r="T149" s="37" t="str">
        <f t="shared" si="10"/>
        <v/>
      </c>
      <c r="U149" s="117"/>
      <c r="V149" s="168"/>
      <c r="W149" s="501" t="str">
        <f>IF(AND(OR(Q149="KO",T149&lt;&gt;""),OR(R149="",S149="",T149="")),Listes!$A$74,IF(AND(T149="",Q149&lt;&gt;""),Listes!$A$75,IF(AND(P149&lt;T149,V149=""),Listes!$A$76,IF(AND(R149&gt;S149),Listes!$A$77,IF(AND(P149&lt;&gt;"",P149&gt;T149,U149=""),Listes!$A$78,IF(AND(X149="",OR(Q149&lt;&gt;"",R149&lt;&gt;"",S149&lt;&gt;"")),Listes!$A$79,""))))))</f>
        <v/>
      </c>
      <c r="X149" s="38"/>
      <c r="Y149" s="10">
        <f t="shared" si="11"/>
        <v>0</v>
      </c>
    </row>
    <row r="150" spans="1:25" ht="20.100000000000001" customHeight="1" x14ac:dyDescent="0.25">
      <c r="A150" s="109">
        <v>144</v>
      </c>
      <c r="B150" s="505" t="str">
        <f>IF('Dépenses forfaitaire'!B150="","",'Dépenses forfaitaire'!B150)</f>
        <v/>
      </c>
      <c r="C150" s="505" t="str">
        <f>IF('Dépenses forfaitaire'!C150="","",'Dépenses forfaitaire'!C150)</f>
        <v/>
      </c>
      <c r="D150" s="505" t="str">
        <f>IF('Dépenses forfaitaire'!D150="","",'Dépenses forfaitaire'!D150)</f>
        <v/>
      </c>
      <c r="E150" s="505" t="str">
        <f>IF('Dépenses forfaitaire'!E150="","",'Dépenses forfaitaire'!E150)</f>
        <v/>
      </c>
      <c r="F150" s="505" t="str">
        <f>IF('Dépenses forfaitaire'!F150="","",'Dépenses forfaitaire'!F150)</f>
        <v/>
      </c>
      <c r="G150" s="503" t="str">
        <f>IF('Dépenses forfaitaire'!G150="","",'Dépenses forfaitaire'!G150)</f>
        <v/>
      </c>
      <c r="H150" s="505" t="str">
        <f>IF('Dépenses forfaitaire'!H150="","",'Dépenses forfaitaire'!H150)</f>
        <v/>
      </c>
      <c r="I150" s="505" t="str">
        <f>IF('Dépenses forfaitaire'!I150="","",'Dépenses forfaitaire'!I150)</f>
        <v/>
      </c>
      <c r="J150" s="504" t="str">
        <f>IF('Dépenses forfaitaire'!K150="","",'Dépenses forfaitaire'!K150)</f>
        <v/>
      </c>
      <c r="K150" s="504" t="str">
        <f>IF('Dépenses forfaitaire'!L150="","",'Dépenses forfaitaire'!L150)</f>
        <v/>
      </c>
      <c r="L150" s="503" t="str">
        <f>IF('Dépenses forfaitaire'!J150="","",'Dépenses forfaitaire'!J150)</f>
        <v/>
      </c>
      <c r="M150" s="505" t="str">
        <f>IF($H150="","",IF($C150=Listes!$B$35,IF('DP_Instruction Forfaitaires'!$E150&lt;=Listes!$B$56,('DP_Instruction Forfaitaires'!$E150*(VLOOKUP('DP_Instruction Forfaitaires'!$D150,Listes!$A$57:$E$63,2,FALSE))),IF('DP_Instruction Forfaitaires'!$E150&gt;Listes!$E$56,('DP_Instruction Forfaitaires'!$E150*(VLOOKUP('DP_Instruction Forfaitaires'!$D150,Listes!$A$57:$E$63,5,FALSE))),('DP_Instruction Forfaitaires'!$E150*(VLOOKUP('DP_Instruction Forfaitaires'!$D150,Listes!$A$57:$E$63,3,FALSE))+(VLOOKUP('DP_Instruction Forfaitaires'!$D150,Listes!$A$57:$E$63,4,FALSE)))))))</f>
        <v/>
      </c>
      <c r="N150" s="505" t="str">
        <f>IF($H150="","",IF($C150=Listes!$B$34,IF('DP_Instruction Forfaitaires'!$E150&lt;=Listes!$B$45,('DP_Instruction Forfaitaires'!$E150*(VLOOKUP('DP_Instruction Forfaitaires'!$D150,Listes!$A$46:$E$52,2,FALSE))),IF('DP_Instruction Forfaitaires'!$E150&gt;Listes!$D$45,('DP_Instruction Forfaitaires'!$E150*(VLOOKUP('DP_Instruction Forfaitaires'!$D150,Listes!$A$46:$E$52,5,FALSE))),('DP_Instruction Forfaitaires'!$E150*(VLOOKUP('DP_Instruction Forfaitaires'!$D150,Listes!$A$46:$E$52,3,FALSE))+(VLOOKUP('DP_Instruction Forfaitaires'!$D150,Listes!$A$46:$E$52,4,FALSE)))))))</f>
        <v/>
      </c>
      <c r="O150" s="506" t="str">
        <f>IF($H150="","",IF($C150=Listes!$B$37,Listes!$I$34,IF($C150=Listes!$B$38,(VLOOKUP('DP_Instruction Forfaitaires'!$F150,Listes!$E$34:$F$39,2,FALSE)),IF($C150=Listes!$B$36,IF('DP_Instruction Forfaitaires'!$E150&lt;=Listes!$A$67,'DP_Instruction Forfaitaires'!$E150*Listes!$A$68,IF('DP_Instruction Forfaitaires'!$E150&gt;Listes!$D$67,'DP_Instruction Forfaitaires'!$E150*Listes!$D$68,(('DP_Instruction Forfaitaires'!$E150*Listes!$B$68)+Listes!$C$68)))))))</f>
        <v/>
      </c>
      <c r="P150" s="507" t="str">
        <f>IF('Dépenses forfaitaire'!P150="","",'Dépenses forfaitaire'!P150)</f>
        <v/>
      </c>
      <c r="Q150" s="263"/>
      <c r="R150" s="262" t="str">
        <f t="shared" si="8"/>
        <v/>
      </c>
      <c r="S150" s="262" t="str">
        <f t="shared" si="9"/>
        <v/>
      </c>
      <c r="T150" s="37" t="str">
        <f t="shared" si="10"/>
        <v/>
      </c>
      <c r="U150" s="117"/>
      <c r="V150" s="168"/>
      <c r="W150" s="501" t="str">
        <f>IF(AND(OR(Q150="KO",T150&lt;&gt;""),OR(R150="",S150="",T150="")),Listes!$A$74,IF(AND(T150="",Q150&lt;&gt;""),Listes!$A$75,IF(AND(P150&lt;T150,V150=""),Listes!$A$76,IF(AND(R150&gt;S150),Listes!$A$77,IF(AND(P150&lt;&gt;"",P150&gt;T150,U150=""),Listes!$A$78,IF(AND(X150="",OR(Q150&lt;&gt;"",R150&lt;&gt;"",S150&lt;&gt;"")),Listes!$A$79,""))))))</f>
        <v/>
      </c>
      <c r="X150" s="38"/>
      <c r="Y150" s="10">
        <f t="shared" si="11"/>
        <v>0</v>
      </c>
    </row>
    <row r="151" spans="1:25" ht="20.100000000000001" customHeight="1" x14ac:dyDescent="0.25">
      <c r="A151" s="109">
        <v>145</v>
      </c>
      <c r="B151" s="505" t="str">
        <f>IF('Dépenses forfaitaire'!B151="","",'Dépenses forfaitaire'!B151)</f>
        <v/>
      </c>
      <c r="C151" s="505" t="str">
        <f>IF('Dépenses forfaitaire'!C151="","",'Dépenses forfaitaire'!C151)</f>
        <v/>
      </c>
      <c r="D151" s="505" t="str">
        <f>IF('Dépenses forfaitaire'!D151="","",'Dépenses forfaitaire'!D151)</f>
        <v/>
      </c>
      <c r="E151" s="505" t="str">
        <f>IF('Dépenses forfaitaire'!E151="","",'Dépenses forfaitaire'!E151)</f>
        <v/>
      </c>
      <c r="F151" s="505" t="str">
        <f>IF('Dépenses forfaitaire'!F151="","",'Dépenses forfaitaire'!F151)</f>
        <v/>
      </c>
      <c r="G151" s="503" t="str">
        <f>IF('Dépenses forfaitaire'!G151="","",'Dépenses forfaitaire'!G151)</f>
        <v/>
      </c>
      <c r="H151" s="505" t="str">
        <f>IF('Dépenses forfaitaire'!H151="","",'Dépenses forfaitaire'!H151)</f>
        <v/>
      </c>
      <c r="I151" s="505" t="str">
        <f>IF('Dépenses forfaitaire'!I151="","",'Dépenses forfaitaire'!I151)</f>
        <v/>
      </c>
      <c r="J151" s="504" t="str">
        <f>IF('Dépenses forfaitaire'!K151="","",'Dépenses forfaitaire'!K151)</f>
        <v/>
      </c>
      <c r="K151" s="504" t="str">
        <f>IF('Dépenses forfaitaire'!L151="","",'Dépenses forfaitaire'!L151)</f>
        <v/>
      </c>
      <c r="L151" s="503" t="str">
        <f>IF('Dépenses forfaitaire'!J151="","",'Dépenses forfaitaire'!J151)</f>
        <v/>
      </c>
      <c r="M151" s="505" t="str">
        <f>IF($H151="","",IF($C151=Listes!$B$35,IF('DP_Instruction Forfaitaires'!$E151&lt;=Listes!$B$56,('DP_Instruction Forfaitaires'!$E151*(VLOOKUP('DP_Instruction Forfaitaires'!$D151,Listes!$A$57:$E$63,2,FALSE))),IF('DP_Instruction Forfaitaires'!$E151&gt;Listes!$E$56,('DP_Instruction Forfaitaires'!$E151*(VLOOKUP('DP_Instruction Forfaitaires'!$D151,Listes!$A$57:$E$63,5,FALSE))),('DP_Instruction Forfaitaires'!$E151*(VLOOKUP('DP_Instruction Forfaitaires'!$D151,Listes!$A$57:$E$63,3,FALSE))+(VLOOKUP('DP_Instruction Forfaitaires'!$D151,Listes!$A$57:$E$63,4,FALSE)))))))</f>
        <v/>
      </c>
      <c r="N151" s="505" t="str">
        <f>IF($H151="","",IF($C151=Listes!$B$34,IF('DP_Instruction Forfaitaires'!$E151&lt;=Listes!$B$45,('DP_Instruction Forfaitaires'!$E151*(VLOOKUP('DP_Instruction Forfaitaires'!$D151,Listes!$A$46:$E$52,2,FALSE))),IF('DP_Instruction Forfaitaires'!$E151&gt;Listes!$D$45,('DP_Instruction Forfaitaires'!$E151*(VLOOKUP('DP_Instruction Forfaitaires'!$D151,Listes!$A$46:$E$52,5,FALSE))),('DP_Instruction Forfaitaires'!$E151*(VLOOKUP('DP_Instruction Forfaitaires'!$D151,Listes!$A$46:$E$52,3,FALSE))+(VLOOKUP('DP_Instruction Forfaitaires'!$D151,Listes!$A$46:$E$52,4,FALSE)))))))</f>
        <v/>
      </c>
      <c r="O151" s="506" t="str">
        <f>IF($H151="","",IF($C151=Listes!$B$37,Listes!$I$34,IF($C151=Listes!$B$38,(VLOOKUP('DP_Instruction Forfaitaires'!$F151,Listes!$E$34:$F$39,2,FALSE)),IF($C151=Listes!$B$36,IF('DP_Instruction Forfaitaires'!$E151&lt;=Listes!$A$67,'DP_Instruction Forfaitaires'!$E151*Listes!$A$68,IF('DP_Instruction Forfaitaires'!$E151&gt;Listes!$D$67,'DP_Instruction Forfaitaires'!$E151*Listes!$D$68,(('DP_Instruction Forfaitaires'!$E151*Listes!$B$68)+Listes!$C$68)))))))</f>
        <v/>
      </c>
      <c r="P151" s="507" t="str">
        <f>IF('Dépenses forfaitaire'!P151="","",'Dépenses forfaitaire'!P151)</f>
        <v/>
      </c>
      <c r="Q151" s="263"/>
      <c r="R151" s="262" t="str">
        <f t="shared" si="8"/>
        <v/>
      </c>
      <c r="S151" s="262" t="str">
        <f t="shared" si="9"/>
        <v/>
      </c>
      <c r="T151" s="37" t="str">
        <f t="shared" si="10"/>
        <v/>
      </c>
      <c r="U151" s="117"/>
      <c r="V151" s="168"/>
      <c r="W151" s="501" t="str">
        <f>IF(AND(OR(Q151="KO",T151&lt;&gt;""),OR(R151="",S151="",T151="")),Listes!$A$74,IF(AND(T151="",Q151&lt;&gt;""),Listes!$A$75,IF(AND(P151&lt;T151,V151=""),Listes!$A$76,IF(AND(R151&gt;S151),Listes!$A$77,IF(AND(P151&lt;&gt;"",P151&gt;T151,U151=""),Listes!$A$78,IF(AND(X151="",OR(Q151&lt;&gt;"",R151&lt;&gt;"",S151&lt;&gt;"")),Listes!$A$79,""))))))</f>
        <v/>
      </c>
      <c r="X151" s="38"/>
      <c r="Y151" s="10">
        <f t="shared" si="11"/>
        <v>0</v>
      </c>
    </row>
    <row r="152" spans="1:25" ht="20.100000000000001" customHeight="1" x14ac:dyDescent="0.25">
      <c r="A152" s="109">
        <v>146</v>
      </c>
      <c r="B152" s="505" t="str">
        <f>IF('Dépenses forfaitaire'!B152="","",'Dépenses forfaitaire'!B152)</f>
        <v/>
      </c>
      <c r="C152" s="505" t="str">
        <f>IF('Dépenses forfaitaire'!C152="","",'Dépenses forfaitaire'!C152)</f>
        <v/>
      </c>
      <c r="D152" s="505" t="str">
        <f>IF('Dépenses forfaitaire'!D152="","",'Dépenses forfaitaire'!D152)</f>
        <v/>
      </c>
      <c r="E152" s="505" t="str">
        <f>IF('Dépenses forfaitaire'!E152="","",'Dépenses forfaitaire'!E152)</f>
        <v/>
      </c>
      <c r="F152" s="505" t="str">
        <f>IF('Dépenses forfaitaire'!F152="","",'Dépenses forfaitaire'!F152)</f>
        <v/>
      </c>
      <c r="G152" s="503" t="str">
        <f>IF('Dépenses forfaitaire'!G152="","",'Dépenses forfaitaire'!G152)</f>
        <v/>
      </c>
      <c r="H152" s="505" t="str">
        <f>IF('Dépenses forfaitaire'!H152="","",'Dépenses forfaitaire'!H152)</f>
        <v/>
      </c>
      <c r="I152" s="505" t="str">
        <f>IF('Dépenses forfaitaire'!I152="","",'Dépenses forfaitaire'!I152)</f>
        <v/>
      </c>
      <c r="J152" s="504" t="str">
        <f>IF('Dépenses forfaitaire'!K152="","",'Dépenses forfaitaire'!K152)</f>
        <v/>
      </c>
      <c r="K152" s="504" t="str">
        <f>IF('Dépenses forfaitaire'!L152="","",'Dépenses forfaitaire'!L152)</f>
        <v/>
      </c>
      <c r="L152" s="503" t="str">
        <f>IF('Dépenses forfaitaire'!J152="","",'Dépenses forfaitaire'!J152)</f>
        <v/>
      </c>
      <c r="M152" s="505" t="str">
        <f>IF($H152="","",IF($C152=Listes!$B$35,IF('DP_Instruction Forfaitaires'!$E152&lt;=Listes!$B$56,('DP_Instruction Forfaitaires'!$E152*(VLOOKUP('DP_Instruction Forfaitaires'!$D152,Listes!$A$57:$E$63,2,FALSE))),IF('DP_Instruction Forfaitaires'!$E152&gt;Listes!$E$56,('DP_Instruction Forfaitaires'!$E152*(VLOOKUP('DP_Instruction Forfaitaires'!$D152,Listes!$A$57:$E$63,5,FALSE))),('DP_Instruction Forfaitaires'!$E152*(VLOOKUP('DP_Instruction Forfaitaires'!$D152,Listes!$A$57:$E$63,3,FALSE))+(VLOOKUP('DP_Instruction Forfaitaires'!$D152,Listes!$A$57:$E$63,4,FALSE)))))))</f>
        <v/>
      </c>
      <c r="N152" s="505" t="str">
        <f>IF($H152="","",IF($C152=Listes!$B$34,IF('DP_Instruction Forfaitaires'!$E152&lt;=Listes!$B$45,('DP_Instruction Forfaitaires'!$E152*(VLOOKUP('DP_Instruction Forfaitaires'!$D152,Listes!$A$46:$E$52,2,FALSE))),IF('DP_Instruction Forfaitaires'!$E152&gt;Listes!$D$45,('DP_Instruction Forfaitaires'!$E152*(VLOOKUP('DP_Instruction Forfaitaires'!$D152,Listes!$A$46:$E$52,5,FALSE))),('DP_Instruction Forfaitaires'!$E152*(VLOOKUP('DP_Instruction Forfaitaires'!$D152,Listes!$A$46:$E$52,3,FALSE))+(VLOOKUP('DP_Instruction Forfaitaires'!$D152,Listes!$A$46:$E$52,4,FALSE)))))))</f>
        <v/>
      </c>
      <c r="O152" s="506" t="str">
        <f>IF($H152="","",IF($C152=Listes!$B$37,Listes!$I$34,IF($C152=Listes!$B$38,(VLOOKUP('DP_Instruction Forfaitaires'!$F152,Listes!$E$34:$F$39,2,FALSE)),IF($C152=Listes!$B$36,IF('DP_Instruction Forfaitaires'!$E152&lt;=Listes!$A$67,'DP_Instruction Forfaitaires'!$E152*Listes!$A$68,IF('DP_Instruction Forfaitaires'!$E152&gt;Listes!$D$67,'DP_Instruction Forfaitaires'!$E152*Listes!$D$68,(('DP_Instruction Forfaitaires'!$E152*Listes!$B$68)+Listes!$C$68)))))))</f>
        <v/>
      </c>
      <c r="P152" s="507" t="str">
        <f>IF('Dépenses forfaitaire'!P152="","",'Dépenses forfaitaire'!P152)</f>
        <v/>
      </c>
      <c r="Q152" s="263"/>
      <c r="R152" s="262" t="str">
        <f t="shared" si="8"/>
        <v/>
      </c>
      <c r="S152" s="262" t="str">
        <f t="shared" si="9"/>
        <v/>
      </c>
      <c r="T152" s="37" t="str">
        <f t="shared" si="10"/>
        <v/>
      </c>
      <c r="U152" s="117"/>
      <c r="V152" s="168"/>
      <c r="W152" s="501" t="str">
        <f>IF(AND(OR(Q152="KO",T152&lt;&gt;""),OR(R152="",S152="",T152="")),Listes!$A$74,IF(AND(T152="",Q152&lt;&gt;""),Listes!$A$75,IF(AND(P152&lt;T152,V152=""),Listes!$A$76,IF(AND(R152&gt;S152),Listes!$A$77,IF(AND(P152&lt;&gt;"",P152&gt;T152,U152=""),Listes!$A$78,IF(AND(X152="",OR(Q152&lt;&gt;"",R152&lt;&gt;"",S152&lt;&gt;"")),Listes!$A$79,""))))))</f>
        <v/>
      </c>
      <c r="X152" s="38"/>
      <c r="Y152" s="10">
        <f t="shared" si="11"/>
        <v>0</v>
      </c>
    </row>
    <row r="153" spans="1:25" ht="20.100000000000001" customHeight="1" x14ac:dyDescent="0.25">
      <c r="A153" s="109">
        <v>147</v>
      </c>
      <c r="B153" s="505" t="str">
        <f>IF('Dépenses forfaitaire'!B153="","",'Dépenses forfaitaire'!B153)</f>
        <v/>
      </c>
      <c r="C153" s="505" t="str">
        <f>IF('Dépenses forfaitaire'!C153="","",'Dépenses forfaitaire'!C153)</f>
        <v/>
      </c>
      <c r="D153" s="505" t="str">
        <f>IF('Dépenses forfaitaire'!D153="","",'Dépenses forfaitaire'!D153)</f>
        <v/>
      </c>
      <c r="E153" s="505" t="str">
        <f>IF('Dépenses forfaitaire'!E153="","",'Dépenses forfaitaire'!E153)</f>
        <v/>
      </c>
      <c r="F153" s="505" t="str">
        <f>IF('Dépenses forfaitaire'!F153="","",'Dépenses forfaitaire'!F153)</f>
        <v/>
      </c>
      <c r="G153" s="503" t="str">
        <f>IF('Dépenses forfaitaire'!G153="","",'Dépenses forfaitaire'!G153)</f>
        <v/>
      </c>
      <c r="H153" s="505" t="str">
        <f>IF('Dépenses forfaitaire'!H153="","",'Dépenses forfaitaire'!H153)</f>
        <v/>
      </c>
      <c r="I153" s="505" t="str">
        <f>IF('Dépenses forfaitaire'!I153="","",'Dépenses forfaitaire'!I153)</f>
        <v/>
      </c>
      <c r="J153" s="504" t="str">
        <f>IF('Dépenses forfaitaire'!K153="","",'Dépenses forfaitaire'!K153)</f>
        <v/>
      </c>
      <c r="K153" s="504" t="str">
        <f>IF('Dépenses forfaitaire'!L153="","",'Dépenses forfaitaire'!L153)</f>
        <v/>
      </c>
      <c r="L153" s="503" t="str">
        <f>IF('Dépenses forfaitaire'!J153="","",'Dépenses forfaitaire'!J153)</f>
        <v/>
      </c>
      <c r="M153" s="505" t="str">
        <f>IF($H153="","",IF($C153=Listes!$B$35,IF('DP_Instruction Forfaitaires'!$E153&lt;=Listes!$B$56,('DP_Instruction Forfaitaires'!$E153*(VLOOKUP('DP_Instruction Forfaitaires'!$D153,Listes!$A$57:$E$63,2,FALSE))),IF('DP_Instruction Forfaitaires'!$E153&gt;Listes!$E$56,('DP_Instruction Forfaitaires'!$E153*(VLOOKUP('DP_Instruction Forfaitaires'!$D153,Listes!$A$57:$E$63,5,FALSE))),('DP_Instruction Forfaitaires'!$E153*(VLOOKUP('DP_Instruction Forfaitaires'!$D153,Listes!$A$57:$E$63,3,FALSE))+(VLOOKUP('DP_Instruction Forfaitaires'!$D153,Listes!$A$57:$E$63,4,FALSE)))))))</f>
        <v/>
      </c>
      <c r="N153" s="505" t="str">
        <f>IF($H153="","",IF($C153=Listes!$B$34,IF('DP_Instruction Forfaitaires'!$E153&lt;=Listes!$B$45,('DP_Instruction Forfaitaires'!$E153*(VLOOKUP('DP_Instruction Forfaitaires'!$D153,Listes!$A$46:$E$52,2,FALSE))),IF('DP_Instruction Forfaitaires'!$E153&gt;Listes!$D$45,('DP_Instruction Forfaitaires'!$E153*(VLOOKUP('DP_Instruction Forfaitaires'!$D153,Listes!$A$46:$E$52,5,FALSE))),('DP_Instruction Forfaitaires'!$E153*(VLOOKUP('DP_Instruction Forfaitaires'!$D153,Listes!$A$46:$E$52,3,FALSE))+(VLOOKUP('DP_Instruction Forfaitaires'!$D153,Listes!$A$46:$E$52,4,FALSE)))))))</f>
        <v/>
      </c>
      <c r="O153" s="506" t="str">
        <f>IF($H153="","",IF($C153=Listes!$B$37,Listes!$I$34,IF($C153=Listes!$B$38,(VLOOKUP('DP_Instruction Forfaitaires'!$F153,Listes!$E$34:$F$39,2,FALSE)),IF($C153=Listes!$B$36,IF('DP_Instruction Forfaitaires'!$E153&lt;=Listes!$A$67,'DP_Instruction Forfaitaires'!$E153*Listes!$A$68,IF('DP_Instruction Forfaitaires'!$E153&gt;Listes!$D$67,'DP_Instruction Forfaitaires'!$E153*Listes!$D$68,(('DP_Instruction Forfaitaires'!$E153*Listes!$B$68)+Listes!$C$68)))))))</f>
        <v/>
      </c>
      <c r="P153" s="507" t="str">
        <f>IF('Dépenses forfaitaire'!P153="","",'Dépenses forfaitaire'!P153)</f>
        <v/>
      </c>
      <c r="Q153" s="263"/>
      <c r="R153" s="262" t="str">
        <f t="shared" si="8"/>
        <v/>
      </c>
      <c r="S153" s="262" t="str">
        <f t="shared" si="9"/>
        <v/>
      </c>
      <c r="T153" s="37" t="str">
        <f t="shared" si="10"/>
        <v/>
      </c>
      <c r="U153" s="117"/>
      <c r="V153" s="168"/>
      <c r="W153" s="501" t="str">
        <f>IF(AND(OR(Q153="KO",T153&lt;&gt;""),OR(R153="",S153="",T153="")),Listes!$A$74,IF(AND(T153="",Q153&lt;&gt;""),Listes!$A$75,IF(AND(P153&lt;T153,V153=""),Listes!$A$76,IF(AND(R153&gt;S153),Listes!$A$77,IF(AND(P153&lt;&gt;"",P153&gt;T153,U153=""),Listes!$A$78,IF(AND(X153="",OR(Q153&lt;&gt;"",R153&lt;&gt;"",S153&lt;&gt;"")),Listes!$A$79,""))))))</f>
        <v/>
      </c>
      <c r="X153" s="38"/>
      <c r="Y153" s="10">
        <f t="shared" si="11"/>
        <v>0</v>
      </c>
    </row>
    <row r="154" spans="1:25" ht="20.100000000000001" customHeight="1" x14ac:dyDescent="0.25">
      <c r="A154" s="109">
        <v>148</v>
      </c>
      <c r="B154" s="505" t="str">
        <f>IF('Dépenses forfaitaire'!B154="","",'Dépenses forfaitaire'!B154)</f>
        <v/>
      </c>
      <c r="C154" s="505" t="str">
        <f>IF('Dépenses forfaitaire'!C154="","",'Dépenses forfaitaire'!C154)</f>
        <v/>
      </c>
      <c r="D154" s="505" t="str">
        <f>IF('Dépenses forfaitaire'!D154="","",'Dépenses forfaitaire'!D154)</f>
        <v/>
      </c>
      <c r="E154" s="505" t="str">
        <f>IF('Dépenses forfaitaire'!E154="","",'Dépenses forfaitaire'!E154)</f>
        <v/>
      </c>
      <c r="F154" s="505" t="str">
        <f>IF('Dépenses forfaitaire'!F154="","",'Dépenses forfaitaire'!F154)</f>
        <v/>
      </c>
      <c r="G154" s="503" t="str">
        <f>IF('Dépenses forfaitaire'!G154="","",'Dépenses forfaitaire'!G154)</f>
        <v/>
      </c>
      <c r="H154" s="505" t="str">
        <f>IF('Dépenses forfaitaire'!H154="","",'Dépenses forfaitaire'!H154)</f>
        <v/>
      </c>
      <c r="I154" s="505" t="str">
        <f>IF('Dépenses forfaitaire'!I154="","",'Dépenses forfaitaire'!I154)</f>
        <v/>
      </c>
      <c r="J154" s="504" t="str">
        <f>IF('Dépenses forfaitaire'!K154="","",'Dépenses forfaitaire'!K154)</f>
        <v/>
      </c>
      <c r="K154" s="504" t="str">
        <f>IF('Dépenses forfaitaire'!L154="","",'Dépenses forfaitaire'!L154)</f>
        <v/>
      </c>
      <c r="L154" s="503" t="str">
        <f>IF('Dépenses forfaitaire'!J154="","",'Dépenses forfaitaire'!J154)</f>
        <v/>
      </c>
      <c r="M154" s="505" t="str">
        <f>IF($H154="","",IF($C154=Listes!$B$35,IF('DP_Instruction Forfaitaires'!$E154&lt;=Listes!$B$56,('DP_Instruction Forfaitaires'!$E154*(VLOOKUP('DP_Instruction Forfaitaires'!$D154,Listes!$A$57:$E$63,2,FALSE))),IF('DP_Instruction Forfaitaires'!$E154&gt;Listes!$E$56,('DP_Instruction Forfaitaires'!$E154*(VLOOKUP('DP_Instruction Forfaitaires'!$D154,Listes!$A$57:$E$63,5,FALSE))),('DP_Instruction Forfaitaires'!$E154*(VLOOKUP('DP_Instruction Forfaitaires'!$D154,Listes!$A$57:$E$63,3,FALSE))+(VLOOKUP('DP_Instruction Forfaitaires'!$D154,Listes!$A$57:$E$63,4,FALSE)))))))</f>
        <v/>
      </c>
      <c r="N154" s="505" t="str">
        <f>IF($H154="","",IF($C154=Listes!$B$34,IF('DP_Instruction Forfaitaires'!$E154&lt;=Listes!$B$45,('DP_Instruction Forfaitaires'!$E154*(VLOOKUP('DP_Instruction Forfaitaires'!$D154,Listes!$A$46:$E$52,2,FALSE))),IF('DP_Instruction Forfaitaires'!$E154&gt;Listes!$D$45,('DP_Instruction Forfaitaires'!$E154*(VLOOKUP('DP_Instruction Forfaitaires'!$D154,Listes!$A$46:$E$52,5,FALSE))),('DP_Instruction Forfaitaires'!$E154*(VLOOKUP('DP_Instruction Forfaitaires'!$D154,Listes!$A$46:$E$52,3,FALSE))+(VLOOKUP('DP_Instruction Forfaitaires'!$D154,Listes!$A$46:$E$52,4,FALSE)))))))</f>
        <v/>
      </c>
      <c r="O154" s="506" t="str">
        <f>IF($H154="","",IF($C154=Listes!$B$37,Listes!$I$34,IF($C154=Listes!$B$38,(VLOOKUP('DP_Instruction Forfaitaires'!$F154,Listes!$E$34:$F$39,2,FALSE)),IF($C154=Listes!$B$36,IF('DP_Instruction Forfaitaires'!$E154&lt;=Listes!$A$67,'DP_Instruction Forfaitaires'!$E154*Listes!$A$68,IF('DP_Instruction Forfaitaires'!$E154&gt;Listes!$D$67,'DP_Instruction Forfaitaires'!$E154*Listes!$D$68,(('DP_Instruction Forfaitaires'!$E154*Listes!$B$68)+Listes!$C$68)))))))</f>
        <v/>
      </c>
      <c r="P154" s="507" t="str">
        <f>IF('Dépenses forfaitaire'!P154="","",'Dépenses forfaitaire'!P154)</f>
        <v/>
      </c>
      <c r="Q154" s="263"/>
      <c r="R154" s="262" t="str">
        <f t="shared" si="8"/>
        <v/>
      </c>
      <c r="S154" s="262" t="str">
        <f t="shared" si="9"/>
        <v/>
      </c>
      <c r="T154" s="37" t="str">
        <f t="shared" si="10"/>
        <v/>
      </c>
      <c r="U154" s="117"/>
      <c r="V154" s="168"/>
      <c r="W154" s="501" t="str">
        <f>IF(AND(OR(Q154="KO",T154&lt;&gt;""),OR(R154="",S154="",T154="")),Listes!$A$74,IF(AND(T154="",Q154&lt;&gt;""),Listes!$A$75,IF(AND(P154&lt;T154,V154=""),Listes!$A$76,IF(AND(R154&gt;S154),Listes!$A$77,IF(AND(P154&lt;&gt;"",P154&gt;T154,U154=""),Listes!$A$78,IF(AND(X154="",OR(Q154&lt;&gt;"",R154&lt;&gt;"",S154&lt;&gt;"")),Listes!$A$79,""))))))</f>
        <v/>
      </c>
      <c r="X154" s="38"/>
      <c r="Y154" s="10">
        <f t="shared" si="11"/>
        <v>0</v>
      </c>
    </row>
    <row r="155" spans="1:25" ht="20.100000000000001" customHeight="1" x14ac:dyDescent="0.25">
      <c r="A155" s="109">
        <v>149</v>
      </c>
      <c r="B155" s="505" t="str">
        <f>IF('Dépenses forfaitaire'!B155="","",'Dépenses forfaitaire'!B155)</f>
        <v/>
      </c>
      <c r="C155" s="505" t="str">
        <f>IF('Dépenses forfaitaire'!C155="","",'Dépenses forfaitaire'!C155)</f>
        <v/>
      </c>
      <c r="D155" s="505" t="str">
        <f>IF('Dépenses forfaitaire'!D155="","",'Dépenses forfaitaire'!D155)</f>
        <v/>
      </c>
      <c r="E155" s="505" t="str">
        <f>IF('Dépenses forfaitaire'!E155="","",'Dépenses forfaitaire'!E155)</f>
        <v/>
      </c>
      <c r="F155" s="505" t="str">
        <f>IF('Dépenses forfaitaire'!F155="","",'Dépenses forfaitaire'!F155)</f>
        <v/>
      </c>
      <c r="G155" s="503" t="str">
        <f>IF('Dépenses forfaitaire'!G155="","",'Dépenses forfaitaire'!G155)</f>
        <v/>
      </c>
      <c r="H155" s="505" t="str">
        <f>IF('Dépenses forfaitaire'!H155="","",'Dépenses forfaitaire'!H155)</f>
        <v/>
      </c>
      <c r="I155" s="505" t="str">
        <f>IF('Dépenses forfaitaire'!I155="","",'Dépenses forfaitaire'!I155)</f>
        <v/>
      </c>
      <c r="J155" s="504" t="str">
        <f>IF('Dépenses forfaitaire'!K155="","",'Dépenses forfaitaire'!K155)</f>
        <v/>
      </c>
      <c r="K155" s="504" t="str">
        <f>IF('Dépenses forfaitaire'!L155="","",'Dépenses forfaitaire'!L155)</f>
        <v/>
      </c>
      <c r="L155" s="503" t="str">
        <f>IF('Dépenses forfaitaire'!J155="","",'Dépenses forfaitaire'!J155)</f>
        <v/>
      </c>
      <c r="M155" s="505" t="str">
        <f>IF($H155="","",IF($C155=Listes!$B$35,IF('DP_Instruction Forfaitaires'!$E155&lt;=Listes!$B$56,('DP_Instruction Forfaitaires'!$E155*(VLOOKUP('DP_Instruction Forfaitaires'!$D155,Listes!$A$57:$E$63,2,FALSE))),IF('DP_Instruction Forfaitaires'!$E155&gt;Listes!$E$56,('DP_Instruction Forfaitaires'!$E155*(VLOOKUP('DP_Instruction Forfaitaires'!$D155,Listes!$A$57:$E$63,5,FALSE))),('DP_Instruction Forfaitaires'!$E155*(VLOOKUP('DP_Instruction Forfaitaires'!$D155,Listes!$A$57:$E$63,3,FALSE))+(VLOOKUP('DP_Instruction Forfaitaires'!$D155,Listes!$A$57:$E$63,4,FALSE)))))))</f>
        <v/>
      </c>
      <c r="N155" s="505" t="str">
        <f>IF($H155="","",IF($C155=Listes!$B$34,IF('DP_Instruction Forfaitaires'!$E155&lt;=Listes!$B$45,('DP_Instruction Forfaitaires'!$E155*(VLOOKUP('DP_Instruction Forfaitaires'!$D155,Listes!$A$46:$E$52,2,FALSE))),IF('DP_Instruction Forfaitaires'!$E155&gt;Listes!$D$45,('DP_Instruction Forfaitaires'!$E155*(VLOOKUP('DP_Instruction Forfaitaires'!$D155,Listes!$A$46:$E$52,5,FALSE))),('DP_Instruction Forfaitaires'!$E155*(VLOOKUP('DP_Instruction Forfaitaires'!$D155,Listes!$A$46:$E$52,3,FALSE))+(VLOOKUP('DP_Instruction Forfaitaires'!$D155,Listes!$A$46:$E$52,4,FALSE)))))))</f>
        <v/>
      </c>
      <c r="O155" s="506" t="str">
        <f>IF($H155="","",IF($C155=Listes!$B$37,Listes!$I$34,IF($C155=Listes!$B$38,(VLOOKUP('DP_Instruction Forfaitaires'!$F155,Listes!$E$34:$F$39,2,FALSE)),IF($C155=Listes!$B$36,IF('DP_Instruction Forfaitaires'!$E155&lt;=Listes!$A$67,'DP_Instruction Forfaitaires'!$E155*Listes!$A$68,IF('DP_Instruction Forfaitaires'!$E155&gt;Listes!$D$67,'DP_Instruction Forfaitaires'!$E155*Listes!$D$68,(('DP_Instruction Forfaitaires'!$E155*Listes!$B$68)+Listes!$C$68)))))))</f>
        <v/>
      </c>
      <c r="P155" s="507" t="str">
        <f>IF('Dépenses forfaitaire'!P155="","",'Dépenses forfaitaire'!P155)</f>
        <v/>
      </c>
      <c r="Q155" s="263"/>
      <c r="R155" s="262" t="str">
        <f t="shared" si="8"/>
        <v/>
      </c>
      <c r="S155" s="262" t="str">
        <f t="shared" si="9"/>
        <v/>
      </c>
      <c r="T155" s="37" t="str">
        <f t="shared" si="10"/>
        <v/>
      </c>
      <c r="U155" s="117"/>
      <c r="V155" s="168"/>
      <c r="W155" s="501" t="str">
        <f>IF(AND(OR(Q155="KO",T155&lt;&gt;""),OR(R155="",S155="",T155="")),Listes!$A$74,IF(AND(T155="",Q155&lt;&gt;""),Listes!$A$75,IF(AND(P155&lt;T155,V155=""),Listes!$A$76,IF(AND(R155&gt;S155),Listes!$A$77,IF(AND(P155&lt;&gt;"",P155&gt;T155,U155=""),Listes!$A$78,IF(AND(X155="",OR(Q155&lt;&gt;"",R155&lt;&gt;"",S155&lt;&gt;"")),Listes!$A$79,""))))))</f>
        <v/>
      </c>
      <c r="X155" s="38"/>
      <c r="Y155" s="10">
        <f t="shared" si="11"/>
        <v>0</v>
      </c>
    </row>
    <row r="156" spans="1:25" ht="20.100000000000001" customHeight="1" x14ac:dyDescent="0.25">
      <c r="A156" s="109">
        <v>150</v>
      </c>
      <c r="B156" s="505" t="str">
        <f>IF('Dépenses forfaitaire'!B156="","",'Dépenses forfaitaire'!B156)</f>
        <v/>
      </c>
      <c r="C156" s="505" t="str">
        <f>IF('Dépenses forfaitaire'!C156="","",'Dépenses forfaitaire'!C156)</f>
        <v/>
      </c>
      <c r="D156" s="505" t="str">
        <f>IF('Dépenses forfaitaire'!D156="","",'Dépenses forfaitaire'!D156)</f>
        <v/>
      </c>
      <c r="E156" s="505" t="str">
        <f>IF('Dépenses forfaitaire'!E156="","",'Dépenses forfaitaire'!E156)</f>
        <v/>
      </c>
      <c r="F156" s="505" t="str">
        <f>IF('Dépenses forfaitaire'!F156="","",'Dépenses forfaitaire'!F156)</f>
        <v/>
      </c>
      <c r="G156" s="503" t="str">
        <f>IF('Dépenses forfaitaire'!G156="","",'Dépenses forfaitaire'!G156)</f>
        <v/>
      </c>
      <c r="H156" s="505" t="str">
        <f>IF('Dépenses forfaitaire'!H156="","",'Dépenses forfaitaire'!H156)</f>
        <v/>
      </c>
      <c r="I156" s="505" t="str">
        <f>IF('Dépenses forfaitaire'!I156="","",'Dépenses forfaitaire'!I156)</f>
        <v/>
      </c>
      <c r="J156" s="504" t="str">
        <f>IF('Dépenses forfaitaire'!K156="","",'Dépenses forfaitaire'!K156)</f>
        <v/>
      </c>
      <c r="K156" s="504" t="str">
        <f>IF('Dépenses forfaitaire'!L156="","",'Dépenses forfaitaire'!L156)</f>
        <v/>
      </c>
      <c r="L156" s="503" t="str">
        <f>IF('Dépenses forfaitaire'!J156="","",'Dépenses forfaitaire'!J156)</f>
        <v/>
      </c>
      <c r="M156" s="505" t="str">
        <f>IF($H156="","",IF($C156=Listes!$B$35,IF('DP_Instruction Forfaitaires'!$E156&lt;=Listes!$B$56,('DP_Instruction Forfaitaires'!$E156*(VLOOKUP('DP_Instruction Forfaitaires'!$D156,Listes!$A$57:$E$63,2,FALSE))),IF('DP_Instruction Forfaitaires'!$E156&gt;Listes!$E$56,('DP_Instruction Forfaitaires'!$E156*(VLOOKUP('DP_Instruction Forfaitaires'!$D156,Listes!$A$57:$E$63,5,FALSE))),('DP_Instruction Forfaitaires'!$E156*(VLOOKUP('DP_Instruction Forfaitaires'!$D156,Listes!$A$57:$E$63,3,FALSE))+(VLOOKUP('DP_Instruction Forfaitaires'!$D156,Listes!$A$57:$E$63,4,FALSE)))))))</f>
        <v/>
      </c>
      <c r="N156" s="505" t="str">
        <f>IF($H156="","",IF($C156=Listes!$B$34,IF('DP_Instruction Forfaitaires'!$E156&lt;=Listes!$B$45,('DP_Instruction Forfaitaires'!$E156*(VLOOKUP('DP_Instruction Forfaitaires'!$D156,Listes!$A$46:$E$52,2,FALSE))),IF('DP_Instruction Forfaitaires'!$E156&gt;Listes!$D$45,('DP_Instruction Forfaitaires'!$E156*(VLOOKUP('DP_Instruction Forfaitaires'!$D156,Listes!$A$46:$E$52,5,FALSE))),('DP_Instruction Forfaitaires'!$E156*(VLOOKUP('DP_Instruction Forfaitaires'!$D156,Listes!$A$46:$E$52,3,FALSE))+(VLOOKUP('DP_Instruction Forfaitaires'!$D156,Listes!$A$46:$E$52,4,FALSE)))))))</f>
        <v/>
      </c>
      <c r="O156" s="506" t="str">
        <f>IF($H156="","",IF($C156=Listes!$B$37,Listes!$I$34,IF($C156=Listes!$B$38,(VLOOKUP('DP_Instruction Forfaitaires'!$F156,Listes!$E$34:$F$39,2,FALSE)),IF($C156=Listes!$B$36,IF('DP_Instruction Forfaitaires'!$E156&lt;=Listes!$A$67,'DP_Instruction Forfaitaires'!$E156*Listes!$A$68,IF('DP_Instruction Forfaitaires'!$E156&gt;Listes!$D$67,'DP_Instruction Forfaitaires'!$E156*Listes!$D$68,(('DP_Instruction Forfaitaires'!$E156*Listes!$B$68)+Listes!$C$68)))))))</f>
        <v/>
      </c>
      <c r="P156" s="507" t="str">
        <f>IF('Dépenses forfaitaire'!P156="","",'Dépenses forfaitaire'!P156)</f>
        <v/>
      </c>
      <c r="Q156" s="263"/>
      <c r="R156" s="262" t="str">
        <f t="shared" si="8"/>
        <v/>
      </c>
      <c r="S156" s="262" t="str">
        <f t="shared" si="9"/>
        <v/>
      </c>
      <c r="T156" s="37" t="str">
        <f t="shared" si="10"/>
        <v/>
      </c>
      <c r="U156" s="117"/>
      <c r="V156" s="168"/>
      <c r="W156" s="501" t="str">
        <f>IF(AND(OR(Q156="KO",T156&lt;&gt;""),OR(R156="",S156="",T156="")),Listes!$A$74,IF(AND(T156="",Q156&lt;&gt;""),Listes!$A$75,IF(AND(P156&lt;T156,V156=""),Listes!$A$76,IF(AND(R156&gt;S156),Listes!$A$77,IF(AND(P156&lt;&gt;"",P156&gt;T156,U156=""),Listes!$A$78,IF(AND(X156="",OR(Q156&lt;&gt;"",R156&lt;&gt;"",S156&lt;&gt;"")),Listes!$A$79,""))))))</f>
        <v/>
      </c>
      <c r="X156" s="38"/>
      <c r="Y156" s="10">
        <f t="shared" si="11"/>
        <v>0</v>
      </c>
    </row>
    <row r="157" spans="1:25" ht="20.100000000000001" customHeight="1" x14ac:dyDescent="0.25">
      <c r="A157" s="109">
        <v>151</v>
      </c>
      <c r="B157" s="505" t="str">
        <f>IF('Dépenses forfaitaire'!B157="","",'Dépenses forfaitaire'!B157)</f>
        <v/>
      </c>
      <c r="C157" s="505" t="str">
        <f>IF('Dépenses forfaitaire'!C157="","",'Dépenses forfaitaire'!C157)</f>
        <v/>
      </c>
      <c r="D157" s="505" t="str">
        <f>IF('Dépenses forfaitaire'!D157="","",'Dépenses forfaitaire'!D157)</f>
        <v/>
      </c>
      <c r="E157" s="505" t="str">
        <f>IF('Dépenses forfaitaire'!E157="","",'Dépenses forfaitaire'!E157)</f>
        <v/>
      </c>
      <c r="F157" s="505" t="str">
        <f>IF('Dépenses forfaitaire'!F157="","",'Dépenses forfaitaire'!F157)</f>
        <v/>
      </c>
      <c r="G157" s="503" t="str">
        <f>IF('Dépenses forfaitaire'!G157="","",'Dépenses forfaitaire'!G157)</f>
        <v/>
      </c>
      <c r="H157" s="505" t="str">
        <f>IF('Dépenses forfaitaire'!H157="","",'Dépenses forfaitaire'!H157)</f>
        <v/>
      </c>
      <c r="I157" s="505" t="str">
        <f>IF('Dépenses forfaitaire'!I157="","",'Dépenses forfaitaire'!I157)</f>
        <v/>
      </c>
      <c r="J157" s="504" t="str">
        <f>IF('Dépenses forfaitaire'!K157="","",'Dépenses forfaitaire'!K157)</f>
        <v/>
      </c>
      <c r="K157" s="504" t="str">
        <f>IF('Dépenses forfaitaire'!L157="","",'Dépenses forfaitaire'!L157)</f>
        <v/>
      </c>
      <c r="L157" s="503" t="str">
        <f>IF('Dépenses forfaitaire'!J157="","",'Dépenses forfaitaire'!J157)</f>
        <v/>
      </c>
      <c r="M157" s="505" t="str">
        <f>IF($H157="","",IF($C157=Listes!$B$35,IF('DP_Instruction Forfaitaires'!$E157&lt;=Listes!$B$56,('DP_Instruction Forfaitaires'!$E157*(VLOOKUP('DP_Instruction Forfaitaires'!$D157,Listes!$A$57:$E$63,2,FALSE))),IF('DP_Instruction Forfaitaires'!$E157&gt;Listes!$E$56,('DP_Instruction Forfaitaires'!$E157*(VLOOKUP('DP_Instruction Forfaitaires'!$D157,Listes!$A$57:$E$63,5,FALSE))),('DP_Instruction Forfaitaires'!$E157*(VLOOKUP('DP_Instruction Forfaitaires'!$D157,Listes!$A$57:$E$63,3,FALSE))+(VLOOKUP('DP_Instruction Forfaitaires'!$D157,Listes!$A$57:$E$63,4,FALSE)))))))</f>
        <v/>
      </c>
      <c r="N157" s="505" t="str">
        <f>IF($H157="","",IF($C157=Listes!$B$34,IF('DP_Instruction Forfaitaires'!$E157&lt;=Listes!$B$45,('DP_Instruction Forfaitaires'!$E157*(VLOOKUP('DP_Instruction Forfaitaires'!$D157,Listes!$A$46:$E$52,2,FALSE))),IF('DP_Instruction Forfaitaires'!$E157&gt;Listes!$D$45,('DP_Instruction Forfaitaires'!$E157*(VLOOKUP('DP_Instruction Forfaitaires'!$D157,Listes!$A$46:$E$52,5,FALSE))),('DP_Instruction Forfaitaires'!$E157*(VLOOKUP('DP_Instruction Forfaitaires'!$D157,Listes!$A$46:$E$52,3,FALSE))+(VLOOKUP('DP_Instruction Forfaitaires'!$D157,Listes!$A$46:$E$52,4,FALSE)))))))</f>
        <v/>
      </c>
      <c r="O157" s="506" t="str">
        <f>IF($H157="","",IF($C157=Listes!$B$37,Listes!$I$34,IF($C157=Listes!$B$38,(VLOOKUP('DP_Instruction Forfaitaires'!$F157,Listes!$E$34:$F$39,2,FALSE)),IF($C157=Listes!$B$36,IF('DP_Instruction Forfaitaires'!$E157&lt;=Listes!$A$67,'DP_Instruction Forfaitaires'!$E157*Listes!$A$68,IF('DP_Instruction Forfaitaires'!$E157&gt;Listes!$D$67,'DP_Instruction Forfaitaires'!$E157*Listes!$D$68,(('DP_Instruction Forfaitaires'!$E157*Listes!$B$68)+Listes!$C$68)))))))</f>
        <v/>
      </c>
      <c r="P157" s="507" t="str">
        <f>IF('Dépenses forfaitaire'!P157="","",'Dépenses forfaitaire'!P157)</f>
        <v/>
      </c>
      <c r="Q157" s="263"/>
      <c r="R157" s="262" t="str">
        <f t="shared" si="8"/>
        <v/>
      </c>
      <c r="S157" s="262" t="str">
        <f t="shared" si="9"/>
        <v/>
      </c>
      <c r="T157" s="37" t="str">
        <f t="shared" si="10"/>
        <v/>
      </c>
      <c r="U157" s="117"/>
      <c r="V157" s="168"/>
      <c r="W157" s="501" t="str">
        <f>IF(AND(OR(Q157="KO",T157&lt;&gt;""),OR(R157="",S157="",T157="")),Listes!$A$74,IF(AND(T157="",Q157&lt;&gt;""),Listes!$A$75,IF(AND(P157&lt;T157,V157=""),Listes!$A$76,IF(AND(R157&gt;S157),Listes!$A$77,IF(AND(P157&lt;&gt;"",P157&gt;T157,U157=""),Listes!$A$78,IF(AND(X157="",OR(Q157&lt;&gt;"",R157&lt;&gt;"",S157&lt;&gt;"")),Listes!$A$79,""))))))</f>
        <v/>
      </c>
      <c r="X157" s="38"/>
      <c r="Y157" s="10">
        <f t="shared" si="11"/>
        <v>0</v>
      </c>
    </row>
    <row r="158" spans="1:25" ht="20.100000000000001" customHeight="1" x14ac:dyDescent="0.25">
      <c r="A158" s="109">
        <v>152</v>
      </c>
      <c r="B158" s="505" t="str">
        <f>IF('Dépenses forfaitaire'!B158="","",'Dépenses forfaitaire'!B158)</f>
        <v/>
      </c>
      <c r="C158" s="505" t="str">
        <f>IF('Dépenses forfaitaire'!C158="","",'Dépenses forfaitaire'!C158)</f>
        <v/>
      </c>
      <c r="D158" s="505" t="str">
        <f>IF('Dépenses forfaitaire'!D158="","",'Dépenses forfaitaire'!D158)</f>
        <v/>
      </c>
      <c r="E158" s="505" t="str">
        <f>IF('Dépenses forfaitaire'!E158="","",'Dépenses forfaitaire'!E158)</f>
        <v/>
      </c>
      <c r="F158" s="505" t="str">
        <f>IF('Dépenses forfaitaire'!F158="","",'Dépenses forfaitaire'!F158)</f>
        <v/>
      </c>
      <c r="G158" s="503" t="str">
        <f>IF('Dépenses forfaitaire'!G158="","",'Dépenses forfaitaire'!G158)</f>
        <v/>
      </c>
      <c r="H158" s="505" t="str">
        <f>IF('Dépenses forfaitaire'!H158="","",'Dépenses forfaitaire'!H158)</f>
        <v/>
      </c>
      <c r="I158" s="505" t="str">
        <f>IF('Dépenses forfaitaire'!I158="","",'Dépenses forfaitaire'!I158)</f>
        <v/>
      </c>
      <c r="J158" s="504" t="str">
        <f>IF('Dépenses forfaitaire'!K158="","",'Dépenses forfaitaire'!K158)</f>
        <v/>
      </c>
      <c r="K158" s="504" t="str">
        <f>IF('Dépenses forfaitaire'!L158="","",'Dépenses forfaitaire'!L158)</f>
        <v/>
      </c>
      <c r="L158" s="503" t="str">
        <f>IF('Dépenses forfaitaire'!J158="","",'Dépenses forfaitaire'!J158)</f>
        <v/>
      </c>
      <c r="M158" s="505" t="str">
        <f>IF($H158="","",IF($C158=Listes!$B$35,IF('DP_Instruction Forfaitaires'!$E158&lt;=Listes!$B$56,('DP_Instruction Forfaitaires'!$E158*(VLOOKUP('DP_Instruction Forfaitaires'!$D158,Listes!$A$57:$E$63,2,FALSE))),IF('DP_Instruction Forfaitaires'!$E158&gt;Listes!$E$56,('DP_Instruction Forfaitaires'!$E158*(VLOOKUP('DP_Instruction Forfaitaires'!$D158,Listes!$A$57:$E$63,5,FALSE))),('DP_Instruction Forfaitaires'!$E158*(VLOOKUP('DP_Instruction Forfaitaires'!$D158,Listes!$A$57:$E$63,3,FALSE))+(VLOOKUP('DP_Instruction Forfaitaires'!$D158,Listes!$A$57:$E$63,4,FALSE)))))))</f>
        <v/>
      </c>
      <c r="N158" s="505" t="str">
        <f>IF($H158="","",IF($C158=Listes!$B$34,IF('DP_Instruction Forfaitaires'!$E158&lt;=Listes!$B$45,('DP_Instruction Forfaitaires'!$E158*(VLOOKUP('DP_Instruction Forfaitaires'!$D158,Listes!$A$46:$E$52,2,FALSE))),IF('DP_Instruction Forfaitaires'!$E158&gt;Listes!$D$45,('DP_Instruction Forfaitaires'!$E158*(VLOOKUP('DP_Instruction Forfaitaires'!$D158,Listes!$A$46:$E$52,5,FALSE))),('DP_Instruction Forfaitaires'!$E158*(VLOOKUP('DP_Instruction Forfaitaires'!$D158,Listes!$A$46:$E$52,3,FALSE))+(VLOOKUP('DP_Instruction Forfaitaires'!$D158,Listes!$A$46:$E$52,4,FALSE)))))))</f>
        <v/>
      </c>
      <c r="O158" s="506" t="str">
        <f>IF($H158="","",IF($C158=Listes!$B$37,Listes!$I$34,IF($C158=Listes!$B$38,(VLOOKUP('DP_Instruction Forfaitaires'!$F158,Listes!$E$34:$F$39,2,FALSE)),IF($C158=Listes!$B$36,IF('DP_Instruction Forfaitaires'!$E158&lt;=Listes!$A$67,'DP_Instruction Forfaitaires'!$E158*Listes!$A$68,IF('DP_Instruction Forfaitaires'!$E158&gt;Listes!$D$67,'DP_Instruction Forfaitaires'!$E158*Listes!$D$68,(('DP_Instruction Forfaitaires'!$E158*Listes!$B$68)+Listes!$C$68)))))))</f>
        <v/>
      </c>
      <c r="P158" s="507" t="str">
        <f>IF('Dépenses forfaitaire'!P158="","",'Dépenses forfaitaire'!P158)</f>
        <v/>
      </c>
      <c r="Q158" s="263"/>
      <c r="R158" s="262" t="str">
        <f t="shared" si="8"/>
        <v/>
      </c>
      <c r="S158" s="262" t="str">
        <f t="shared" si="9"/>
        <v/>
      </c>
      <c r="T158" s="37" t="str">
        <f t="shared" si="10"/>
        <v/>
      </c>
      <c r="U158" s="117"/>
      <c r="V158" s="168"/>
      <c r="W158" s="501" t="str">
        <f>IF(AND(OR(Q158="KO",T158&lt;&gt;""),OR(R158="",S158="",T158="")),Listes!$A$74,IF(AND(T158="",Q158&lt;&gt;""),Listes!$A$75,IF(AND(P158&lt;T158,V158=""),Listes!$A$76,IF(AND(R158&gt;S158),Listes!$A$77,IF(AND(P158&lt;&gt;"",P158&gt;T158,U158=""),Listes!$A$78,IF(AND(X158="",OR(Q158&lt;&gt;"",R158&lt;&gt;"",S158&lt;&gt;"")),Listes!$A$79,""))))))</f>
        <v/>
      </c>
      <c r="X158" s="38"/>
      <c r="Y158" s="10">
        <f t="shared" si="11"/>
        <v>0</v>
      </c>
    </row>
    <row r="159" spans="1:25" ht="20.100000000000001" customHeight="1" x14ac:dyDescent="0.25">
      <c r="A159" s="109">
        <v>153</v>
      </c>
      <c r="B159" s="505" t="str">
        <f>IF('Dépenses forfaitaire'!B159="","",'Dépenses forfaitaire'!B159)</f>
        <v/>
      </c>
      <c r="C159" s="505" t="str">
        <f>IF('Dépenses forfaitaire'!C159="","",'Dépenses forfaitaire'!C159)</f>
        <v/>
      </c>
      <c r="D159" s="505" t="str">
        <f>IF('Dépenses forfaitaire'!D159="","",'Dépenses forfaitaire'!D159)</f>
        <v/>
      </c>
      <c r="E159" s="505" t="str">
        <f>IF('Dépenses forfaitaire'!E159="","",'Dépenses forfaitaire'!E159)</f>
        <v/>
      </c>
      <c r="F159" s="505" t="str">
        <f>IF('Dépenses forfaitaire'!F159="","",'Dépenses forfaitaire'!F159)</f>
        <v/>
      </c>
      <c r="G159" s="503" t="str">
        <f>IF('Dépenses forfaitaire'!G159="","",'Dépenses forfaitaire'!G159)</f>
        <v/>
      </c>
      <c r="H159" s="505" t="str">
        <f>IF('Dépenses forfaitaire'!H159="","",'Dépenses forfaitaire'!H159)</f>
        <v/>
      </c>
      <c r="I159" s="505" t="str">
        <f>IF('Dépenses forfaitaire'!I159="","",'Dépenses forfaitaire'!I159)</f>
        <v/>
      </c>
      <c r="J159" s="504" t="str">
        <f>IF('Dépenses forfaitaire'!K159="","",'Dépenses forfaitaire'!K159)</f>
        <v/>
      </c>
      <c r="K159" s="504" t="str">
        <f>IF('Dépenses forfaitaire'!L159="","",'Dépenses forfaitaire'!L159)</f>
        <v/>
      </c>
      <c r="L159" s="503" t="str">
        <f>IF('Dépenses forfaitaire'!J159="","",'Dépenses forfaitaire'!J159)</f>
        <v/>
      </c>
      <c r="M159" s="505" t="str">
        <f>IF($H159="","",IF($C159=Listes!$B$35,IF('DP_Instruction Forfaitaires'!$E159&lt;=Listes!$B$56,('DP_Instruction Forfaitaires'!$E159*(VLOOKUP('DP_Instruction Forfaitaires'!$D159,Listes!$A$57:$E$63,2,FALSE))),IF('DP_Instruction Forfaitaires'!$E159&gt;Listes!$E$56,('DP_Instruction Forfaitaires'!$E159*(VLOOKUP('DP_Instruction Forfaitaires'!$D159,Listes!$A$57:$E$63,5,FALSE))),('DP_Instruction Forfaitaires'!$E159*(VLOOKUP('DP_Instruction Forfaitaires'!$D159,Listes!$A$57:$E$63,3,FALSE))+(VLOOKUP('DP_Instruction Forfaitaires'!$D159,Listes!$A$57:$E$63,4,FALSE)))))))</f>
        <v/>
      </c>
      <c r="N159" s="505" t="str">
        <f>IF($H159="","",IF($C159=Listes!$B$34,IF('DP_Instruction Forfaitaires'!$E159&lt;=Listes!$B$45,('DP_Instruction Forfaitaires'!$E159*(VLOOKUP('DP_Instruction Forfaitaires'!$D159,Listes!$A$46:$E$52,2,FALSE))),IF('DP_Instruction Forfaitaires'!$E159&gt;Listes!$D$45,('DP_Instruction Forfaitaires'!$E159*(VLOOKUP('DP_Instruction Forfaitaires'!$D159,Listes!$A$46:$E$52,5,FALSE))),('DP_Instruction Forfaitaires'!$E159*(VLOOKUP('DP_Instruction Forfaitaires'!$D159,Listes!$A$46:$E$52,3,FALSE))+(VLOOKUP('DP_Instruction Forfaitaires'!$D159,Listes!$A$46:$E$52,4,FALSE)))))))</f>
        <v/>
      </c>
      <c r="O159" s="506" t="str">
        <f>IF($H159="","",IF($C159=Listes!$B$37,Listes!$I$34,IF($C159=Listes!$B$38,(VLOOKUP('DP_Instruction Forfaitaires'!$F159,Listes!$E$34:$F$39,2,FALSE)),IF($C159=Listes!$B$36,IF('DP_Instruction Forfaitaires'!$E159&lt;=Listes!$A$67,'DP_Instruction Forfaitaires'!$E159*Listes!$A$68,IF('DP_Instruction Forfaitaires'!$E159&gt;Listes!$D$67,'DP_Instruction Forfaitaires'!$E159*Listes!$D$68,(('DP_Instruction Forfaitaires'!$E159*Listes!$B$68)+Listes!$C$68)))))))</f>
        <v/>
      </c>
      <c r="P159" s="507" t="str">
        <f>IF('Dépenses forfaitaire'!P159="","",'Dépenses forfaitaire'!P159)</f>
        <v/>
      </c>
      <c r="Q159" s="263"/>
      <c r="R159" s="262" t="str">
        <f t="shared" si="8"/>
        <v/>
      </c>
      <c r="S159" s="262" t="str">
        <f t="shared" si="9"/>
        <v/>
      </c>
      <c r="T159" s="37" t="str">
        <f t="shared" si="10"/>
        <v/>
      </c>
      <c r="U159" s="117"/>
      <c r="V159" s="168"/>
      <c r="W159" s="501" t="str">
        <f>IF(AND(OR(Q159="KO",T159&lt;&gt;""),OR(R159="",S159="",T159="")),Listes!$A$74,IF(AND(T159="",Q159&lt;&gt;""),Listes!$A$75,IF(AND(P159&lt;T159,V159=""),Listes!$A$76,IF(AND(R159&gt;S159),Listes!$A$77,IF(AND(P159&lt;&gt;"",P159&gt;T159,U159=""),Listes!$A$78,IF(AND(X159="",OR(Q159&lt;&gt;"",R159&lt;&gt;"",S159&lt;&gt;"")),Listes!$A$79,""))))))</f>
        <v/>
      </c>
      <c r="X159" s="38"/>
      <c r="Y159" s="10">
        <f t="shared" si="11"/>
        <v>0</v>
      </c>
    </row>
    <row r="160" spans="1:25" ht="20.100000000000001" customHeight="1" x14ac:dyDescent="0.25">
      <c r="A160" s="109">
        <v>154</v>
      </c>
      <c r="B160" s="505" t="str">
        <f>IF('Dépenses forfaitaire'!B160="","",'Dépenses forfaitaire'!B160)</f>
        <v/>
      </c>
      <c r="C160" s="505" t="str">
        <f>IF('Dépenses forfaitaire'!C160="","",'Dépenses forfaitaire'!C160)</f>
        <v/>
      </c>
      <c r="D160" s="505" t="str">
        <f>IF('Dépenses forfaitaire'!D160="","",'Dépenses forfaitaire'!D160)</f>
        <v/>
      </c>
      <c r="E160" s="505" t="str">
        <f>IF('Dépenses forfaitaire'!E160="","",'Dépenses forfaitaire'!E160)</f>
        <v/>
      </c>
      <c r="F160" s="505" t="str">
        <f>IF('Dépenses forfaitaire'!F160="","",'Dépenses forfaitaire'!F160)</f>
        <v/>
      </c>
      <c r="G160" s="503" t="str">
        <f>IF('Dépenses forfaitaire'!G160="","",'Dépenses forfaitaire'!G160)</f>
        <v/>
      </c>
      <c r="H160" s="505" t="str">
        <f>IF('Dépenses forfaitaire'!H160="","",'Dépenses forfaitaire'!H160)</f>
        <v/>
      </c>
      <c r="I160" s="505" t="str">
        <f>IF('Dépenses forfaitaire'!I160="","",'Dépenses forfaitaire'!I160)</f>
        <v/>
      </c>
      <c r="J160" s="504" t="str">
        <f>IF('Dépenses forfaitaire'!K160="","",'Dépenses forfaitaire'!K160)</f>
        <v/>
      </c>
      <c r="K160" s="504" t="str">
        <f>IF('Dépenses forfaitaire'!L160="","",'Dépenses forfaitaire'!L160)</f>
        <v/>
      </c>
      <c r="L160" s="503" t="str">
        <f>IF('Dépenses forfaitaire'!J160="","",'Dépenses forfaitaire'!J160)</f>
        <v/>
      </c>
      <c r="M160" s="505" t="str">
        <f>IF($H160="","",IF($C160=Listes!$B$35,IF('DP_Instruction Forfaitaires'!$E160&lt;=Listes!$B$56,('DP_Instruction Forfaitaires'!$E160*(VLOOKUP('DP_Instruction Forfaitaires'!$D160,Listes!$A$57:$E$63,2,FALSE))),IF('DP_Instruction Forfaitaires'!$E160&gt;Listes!$E$56,('DP_Instruction Forfaitaires'!$E160*(VLOOKUP('DP_Instruction Forfaitaires'!$D160,Listes!$A$57:$E$63,5,FALSE))),('DP_Instruction Forfaitaires'!$E160*(VLOOKUP('DP_Instruction Forfaitaires'!$D160,Listes!$A$57:$E$63,3,FALSE))+(VLOOKUP('DP_Instruction Forfaitaires'!$D160,Listes!$A$57:$E$63,4,FALSE)))))))</f>
        <v/>
      </c>
      <c r="N160" s="505" t="str">
        <f>IF($H160="","",IF($C160=Listes!$B$34,IF('DP_Instruction Forfaitaires'!$E160&lt;=Listes!$B$45,('DP_Instruction Forfaitaires'!$E160*(VLOOKUP('DP_Instruction Forfaitaires'!$D160,Listes!$A$46:$E$52,2,FALSE))),IF('DP_Instruction Forfaitaires'!$E160&gt;Listes!$D$45,('DP_Instruction Forfaitaires'!$E160*(VLOOKUP('DP_Instruction Forfaitaires'!$D160,Listes!$A$46:$E$52,5,FALSE))),('DP_Instruction Forfaitaires'!$E160*(VLOOKUP('DP_Instruction Forfaitaires'!$D160,Listes!$A$46:$E$52,3,FALSE))+(VLOOKUP('DP_Instruction Forfaitaires'!$D160,Listes!$A$46:$E$52,4,FALSE)))))))</f>
        <v/>
      </c>
      <c r="O160" s="506" t="str">
        <f>IF($H160="","",IF($C160=Listes!$B$37,Listes!$I$34,IF($C160=Listes!$B$38,(VLOOKUP('DP_Instruction Forfaitaires'!$F160,Listes!$E$34:$F$39,2,FALSE)),IF($C160=Listes!$B$36,IF('DP_Instruction Forfaitaires'!$E160&lt;=Listes!$A$67,'DP_Instruction Forfaitaires'!$E160*Listes!$A$68,IF('DP_Instruction Forfaitaires'!$E160&gt;Listes!$D$67,'DP_Instruction Forfaitaires'!$E160*Listes!$D$68,(('DP_Instruction Forfaitaires'!$E160*Listes!$B$68)+Listes!$C$68)))))))</f>
        <v/>
      </c>
      <c r="P160" s="507" t="str">
        <f>IF('Dépenses forfaitaire'!P160="","",'Dépenses forfaitaire'!P160)</f>
        <v/>
      </c>
      <c r="Q160" s="263"/>
      <c r="R160" s="262" t="str">
        <f t="shared" si="8"/>
        <v/>
      </c>
      <c r="S160" s="262" t="str">
        <f t="shared" si="9"/>
        <v/>
      </c>
      <c r="T160" s="37" t="str">
        <f t="shared" si="10"/>
        <v/>
      </c>
      <c r="U160" s="117"/>
      <c r="V160" s="168"/>
      <c r="W160" s="501" t="str">
        <f>IF(AND(OR(Q160="KO",T160&lt;&gt;""),OR(R160="",S160="",T160="")),Listes!$A$74,IF(AND(T160="",Q160&lt;&gt;""),Listes!$A$75,IF(AND(P160&lt;T160,V160=""),Listes!$A$76,IF(AND(R160&gt;S160),Listes!$A$77,IF(AND(P160&lt;&gt;"",P160&gt;T160,U160=""),Listes!$A$78,IF(AND(X160="",OR(Q160&lt;&gt;"",R160&lt;&gt;"",S160&lt;&gt;"")),Listes!$A$79,""))))))</f>
        <v/>
      </c>
      <c r="X160" s="38"/>
      <c r="Y160" s="10">
        <f t="shared" si="11"/>
        <v>0</v>
      </c>
    </row>
    <row r="161" spans="1:25" ht="20.100000000000001" customHeight="1" x14ac:dyDescent="0.25">
      <c r="A161" s="109">
        <v>155</v>
      </c>
      <c r="B161" s="505" t="str">
        <f>IF('Dépenses forfaitaire'!B161="","",'Dépenses forfaitaire'!B161)</f>
        <v/>
      </c>
      <c r="C161" s="505" t="str">
        <f>IF('Dépenses forfaitaire'!C161="","",'Dépenses forfaitaire'!C161)</f>
        <v/>
      </c>
      <c r="D161" s="505" t="str">
        <f>IF('Dépenses forfaitaire'!D161="","",'Dépenses forfaitaire'!D161)</f>
        <v/>
      </c>
      <c r="E161" s="505" t="str">
        <f>IF('Dépenses forfaitaire'!E161="","",'Dépenses forfaitaire'!E161)</f>
        <v/>
      </c>
      <c r="F161" s="505" t="str">
        <f>IF('Dépenses forfaitaire'!F161="","",'Dépenses forfaitaire'!F161)</f>
        <v/>
      </c>
      <c r="G161" s="503" t="str">
        <f>IF('Dépenses forfaitaire'!G161="","",'Dépenses forfaitaire'!G161)</f>
        <v/>
      </c>
      <c r="H161" s="505" t="str">
        <f>IF('Dépenses forfaitaire'!H161="","",'Dépenses forfaitaire'!H161)</f>
        <v/>
      </c>
      <c r="I161" s="505" t="str">
        <f>IF('Dépenses forfaitaire'!I161="","",'Dépenses forfaitaire'!I161)</f>
        <v/>
      </c>
      <c r="J161" s="504" t="str">
        <f>IF('Dépenses forfaitaire'!K161="","",'Dépenses forfaitaire'!K161)</f>
        <v/>
      </c>
      <c r="K161" s="504" t="str">
        <f>IF('Dépenses forfaitaire'!L161="","",'Dépenses forfaitaire'!L161)</f>
        <v/>
      </c>
      <c r="L161" s="503" t="str">
        <f>IF('Dépenses forfaitaire'!J161="","",'Dépenses forfaitaire'!J161)</f>
        <v/>
      </c>
      <c r="M161" s="505" t="str">
        <f>IF($H161="","",IF($C161=Listes!$B$35,IF('DP_Instruction Forfaitaires'!$E161&lt;=Listes!$B$56,('DP_Instruction Forfaitaires'!$E161*(VLOOKUP('DP_Instruction Forfaitaires'!$D161,Listes!$A$57:$E$63,2,FALSE))),IF('DP_Instruction Forfaitaires'!$E161&gt;Listes!$E$56,('DP_Instruction Forfaitaires'!$E161*(VLOOKUP('DP_Instruction Forfaitaires'!$D161,Listes!$A$57:$E$63,5,FALSE))),('DP_Instruction Forfaitaires'!$E161*(VLOOKUP('DP_Instruction Forfaitaires'!$D161,Listes!$A$57:$E$63,3,FALSE))+(VLOOKUP('DP_Instruction Forfaitaires'!$D161,Listes!$A$57:$E$63,4,FALSE)))))))</f>
        <v/>
      </c>
      <c r="N161" s="505" t="str">
        <f>IF($H161="","",IF($C161=Listes!$B$34,IF('DP_Instruction Forfaitaires'!$E161&lt;=Listes!$B$45,('DP_Instruction Forfaitaires'!$E161*(VLOOKUP('DP_Instruction Forfaitaires'!$D161,Listes!$A$46:$E$52,2,FALSE))),IF('DP_Instruction Forfaitaires'!$E161&gt;Listes!$D$45,('DP_Instruction Forfaitaires'!$E161*(VLOOKUP('DP_Instruction Forfaitaires'!$D161,Listes!$A$46:$E$52,5,FALSE))),('DP_Instruction Forfaitaires'!$E161*(VLOOKUP('DP_Instruction Forfaitaires'!$D161,Listes!$A$46:$E$52,3,FALSE))+(VLOOKUP('DP_Instruction Forfaitaires'!$D161,Listes!$A$46:$E$52,4,FALSE)))))))</f>
        <v/>
      </c>
      <c r="O161" s="506" t="str">
        <f>IF($H161="","",IF($C161=Listes!$B$37,Listes!$I$34,IF($C161=Listes!$B$38,(VLOOKUP('DP_Instruction Forfaitaires'!$F161,Listes!$E$34:$F$39,2,FALSE)),IF($C161=Listes!$B$36,IF('DP_Instruction Forfaitaires'!$E161&lt;=Listes!$A$67,'DP_Instruction Forfaitaires'!$E161*Listes!$A$68,IF('DP_Instruction Forfaitaires'!$E161&gt;Listes!$D$67,'DP_Instruction Forfaitaires'!$E161*Listes!$D$68,(('DP_Instruction Forfaitaires'!$E161*Listes!$B$68)+Listes!$C$68)))))))</f>
        <v/>
      </c>
      <c r="P161" s="507" t="str">
        <f>IF('Dépenses forfaitaire'!P161="","",'Dépenses forfaitaire'!P161)</f>
        <v/>
      </c>
      <c r="Q161" s="263"/>
      <c r="R161" s="262" t="str">
        <f t="shared" si="8"/>
        <v/>
      </c>
      <c r="S161" s="262" t="str">
        <f t="shared" si="9"/>
        <v/>
      </c>
      <c r="T161" s="37" t="str">
        <f t="shared" si="10"/>
        <v/>
      </c>
      <c r="U161" s="117"/>
      <c r="V161" s="168"/>
      <c r="W161" s="501" t="str">
        <f>IF(AND(OR(Q161="KO",T161&lt;&gt;""),OR(R161="",S161="",T161="")),Listes!$A$74,IF(AND(T161="",Q161&lt;&gt;""),Listes!$A$75,IF(AND(P161&lt;T161,V161=""),Listes!$A$76,IF(AND(R161&gt;S161),Listes!$A$77,IF(AND(P161&lt;&gt;"",P161&gt;T161,U161=""),Listes!$A$78,IF(AND(X161="",OR(Q161&lt;&gt;"",R161&lt;&gt;"",S161&lt;&gt;"")),Listes!$A$79,""))))))</f>
        <v/>
      </c>
      <c r="X161" s="38"/>
      <c r="Y161" s="10">
        <f t="shared" si="11"/>
        <v>0</v>
      </c>
    </row>
    <row r="162" spans="1:25" ht="20.100000000000001" customHeight="1" x14ac:dyDescent="0.25">
      <c r="A162" s="109">
        <v>156</v>
      </c>
      <c r="B162" s="505" t="str">
        <f>IF('Dépenses forfaitaire'!B162="","",'Dépenses forfaitaire'!B162)</f>
        <v/>
      </c>
      <c r="C162" s="505" t="str">
        <f>IF('Dépenses forfaitaire'!C162="","",'Dépenses forfaitaire'!C162)</f>
        <v/>
      </c>
      <c r="D162" s="505" t="str">
        <f>IF('Dépenses forfaitaire'!D162="","",'Dépenses forfaitaire'!D162)</f>
        <v/>
      </c>
      <c r="E162" s="505" t="str">
        <f>IF('Dépenses forfaitaire'!E162="","",'Dépenses forfaitaire'!E162)</f>
        <v/>
      </c>
      <c r="F162" s="505" t="str">
        <f>IF('Dépenses forfaitaire'!F162="","",'Dépenses forfaitaire'!F162)</f>
        <v/>
      </c>
      <c r="G162" s="503" t="str">
        <f>IF('Dépenses forfaitaire'!G162="","",'Dépenses forfaitaire'!G162)</f>
        <v/>
      </c>
      <c r="H162" s="505" t="str">
        <f>IF('Dépenses forfaitaire'!H162="","",'Dépenses forfaitaire'!H162)</f>
        <v/>
      </c>
      <c r="I162" s="505" t="str">
        <f>IF('Dépenses forfaitaire'!I162="","",'Dépenses forfaitaire'!I162)</f>
        <v/>
      </c>
      <c r="J162" s="504" t="str">
        <f>IF('Dépenses forfaitaire'!K162="","",'Dépenses forfaitaire'!K162)</f>
        <v/>
      </c>
      <c r="K162" s="504" t="str">
        <f>IF('Dépenses forfaitaire'!L162="","",'Dépenses forfaitaire'!L162)</f>
        <v/>
      </c>
      <c r="L162" s="503" t="str">
        <f>IF('Dépenses forfaitaire'!J162="","",'Dépenses forfaitaire'!J162)</f>
        <v/>
      </c>
      <c r="M162" s="505" t="str">
        <f>IF($H162="","",IF($C162=Listes!$B$35,IF('DP_Instruction Forfaitaires'!$E162&lt;=Listes!$B$56,('DP_Instruction Forfaitaires'!$E162*(VLOOKUP('DP_Instruction Forfaitaires'!$D162,Listes!$A$57:$E$63,2,FALSE))),IF('DP_Instruction Forfaitaires'!$E162&gt;Listes!$E$56,('DP_Instruction Forfaitaires'!$E162*(VLOOKUP('DP_Instruction Forfaitaires'!$D162,Listes!$A$57:$E$63,5,FALSE))),('DP_Instruction Forfaitaires'!$E162*(VLOOKUP('DP_Instruction Forfaitaires'!$D162,Listes!$A$57:$E$63,3,FALSE))+(VLOOKUP('DP_Instruction Forfaitaires'!$D162,Listes!$A$57:$E$63,4,FALSE)))))))</f>
        <v/>
      </c>
      <c r="N162" s="505" t="str">
        <f>IF($H162="","",IF($C162=Listes!$B$34,IF('DP_Instruction Forfaitaires'!$E162&lt;=Listes!$B$45,('DP_Instruction Forfaitaires'!$E162*(VLOOKUP('DP_Instruction Forfaitaires'!$D162,Listes!$A$46:$E$52,2,FALSE))),IF('DP_Instruction Forfaitaires'!$E162&gt;Listes!$D$45,('DP_Instruction Forfaitaires'!$E162*(VLOOKUP('DP_Instruction Forfaitaires'!$D162,Listes!$A$46:$E$52,5,FALSE))),('DP_Instruction Forfaitaires'!$E162*(VLOOKUP('DP_Instruction Forfaitaires'!$D162,Listes!$A$46:$E$52,3,FALSE))+(VLOOKUP('DP_Instruction Forfaitaires'!$D162,Listes!$A$46:$E$52,4,FALSE)))))))</f>
        <v/>
      </c>
      <c r="O162" s="506" t="str">
        <f>IF($H162="","",IF($C162=Listes!$B$37,Listes!$I$34,IF($C162=Listes!$B$38,(VLOOKUP('DP_Instruction Forfaitaires'!$F162,Listes!$E$34:$F$39,2,FALSE)),IF($C162=Listes!$B$36,IF('DP_Instruction Forfaitaires'!$E162&lt;=Listes!$A$67,'DP_Instruction Forfaitaires'!$E162*Listes!$A$68,IF('DP_Instruction Forfaitaires'!$E162&gt;Listes!$D$67,'DP_Instruction Forfaitaires'!$E162*Listes!$D$68,(('DP_Instruction Forfaitaires'!$E162*Listes!$B$68)+Listes!$C$68)))))))</f>
        <v/>
      </c>
      <c r="P162" s="507" t="str">
        <f>IF('Dépenses forfaitaire'!P162="","",'Dépenses forfaitaire'!P162)</f>
        <v/>
      </c>
      <c r="Q162" s="263"/>
      <c r="R162" s="262" t="str">
        <f t="shared" si="8"/>
        <v/>
      </c>
      <c r="S162" s="262" t="str">
        <f t="shared" si="9"/>
        <v/>
      </c>
      <c r="T162" s="37" t="str">
        <f t="shared" si="10"/>
        <v/>
      </c>
      <c r="U162" s="117"/>
      <c r="V162" s="168"/>
      <c r="W162" s="501" t="str">
        <f>IF(AND(OR(Q162="KO",T162&lt;&gt;""),OR(R162="",S162="",T162="")),Listes!$A$74,IF(AND(T162="",Q162&lt;&gt;""),Listes!$A$75,IF(AND(P162&lt;T162,V162=""),Listes!$A$76,IF(AND(R162&gt;S162),Listes!$A$77,IF(AND(P162&lt;&gt;"",P162&gt;T162,U162=""),Listes!$A$78,IF(AND(X162="",OR(Q162&lt;&gt;"",R162&lt;&gt;"",S162&lt;&gt;"")),Listes!$A$79,""))))))</f>
        <v/>
      </c>
      <c r="X162" s="38"/>
      <c r="Y162" s="10">
        <f t="shared" si="11"/>
        <v>0</v>
      </c>
    </row>
    <row r="163" spans="1:25" ht="20.100000000000001" customHeight="1" x14ac:dyDescent="0.25">
      <c r="A163" s="109">
        <v>157</v>
      </c>
      <c r="B163" s="505" t="str">
        <f>IF('Dépenses forfaitaire'!B163="","",'Dépenses forfaitaire'!B163)</f>
        <v/>
      </c>
      <c r="C163" s="505" t="str">
        <f>IF('Dépenses forfaitaire'!C163="","",'Dépenses forfaitaire'!C163)</f>
        <v/>
      </c>
      <c r="D163" s="505" t="str">
        <f>IF('Dépenses forfaitaire'!D163="","",'Dépenses forfaitaire'!D163)</f>
        <v/>
      </c>
      <c r="E163" s="505" t="str">
        <f>IF('Dépenses forfaitaire'!E163="","",'Dépenses forfaitaire'!E163)</f>
        <v/>
      </c>
      <c r="F163" s="505" t="str">
        <f>IF('Dépenses forfaitaire'!F163="","",'Dépenses forfaitaire'!F163)</f>
        <v/>
      </c>
      <c r="G163" s="503" t="str">
        <f>IF('Dépenses forfaitaire'!G163="","",'Dépenses forfaitaire'!G163)</f>
        <v/>
      </c>
      <c r="H163" s="505" t="str">
        <f>IF('Dépenses forfaitaire'!H163="","",'Dépenses forfaitaire'!H163)</f>
        <v/>
      </c>
      <c r="I163" s="505" t="str">
        <f>IF('Dépenses forfaitaire'!I163="","",'Dépenses forfaitaire'!I163)</f>
        <v/>
      </c>
      <c r="J163" s="504" t="str">
        <f>IF('Dépenses forfaitaire'!K163="","",'Dépenses forfaitaire'!K163)</f>
        <v/>
      </c>
      <c r="K163" s="504" t="str">
        <f>IF('Dépenses forfaitaire'!L163="","",'Dépenses forfaitaire'!L163)</f>
        <v/>
      </c>
      <c r="L163" s="503" t="str">
        <f>IF('Dépenses forfaitaire'!J163="","",'Dépenses forfaitaire'!J163)</f>
        <v/>
      </c>
      <c r="M163" s="505" t="str">
        <f>IF($H163="","",IF($C163=Listes!$B$35,IF('DP_Instruction Forfaitaires'!$E163&lt;=Listes!$B$56,('DP_Instruction Forfaitaires'!$E163*(VLOOKUP('DP_Instruction Forfaitaires'!$D163,Listes!$A$57:$E$63,2,FALSE))),IF('DP_Instruction Forfaitaires'!$E163&gt;Listes!$E$56,('DP_Instruction Forfaitaires'!$E163*(VLOOKUP('DP_Instruction Forfaitaires'!$D163,Listes!$A$57:$E$63,5,FALSE))),('DP_Instruction Forfaitaires'!$E163*(VLOOKUP('DP_Instruction Forfaitaires'!$D163,Listes!$A$57:$E$63,3,FALSE))+(VLOOKUP('DP_Instruction Forfaitaires'!$D163,Listes!$A$57:$E$63,4,FALSE)))))))</f>
        <v/>
      </c>
      <c r="N163" s="505" t="str">
        <f>IF($H163="","",IF($C163=Listes!$B$34,IF('DP_Instruction Forfaitaires'!$E163&lt;=Listes!$B$45,('DP_Instruction Forfaitaires'!$E163*(VLOOKUP('DP_Instruction Forfaitaires'!$D163,Listes!$A$46:$E$52,2,FALSE))),IF('DP_Instruction Forfaitaires'!$E163&gt;Listes!$D$45,('DP_Instruction Forfaitaires'!$E163*(VLOOKUP('DP_Instruction Forfaitaires'!$D163,Listes!$A$46:$E$52,5,FALSE))),('DP_Instruction Forfaitaires'!$E163*(VLOOKUP('DP_Instruction Forfaitaires'!$D163,Listes!$A$46:$E$52,3,FALSE))+(VLOOKUP('DP_Instruction Forfaitaires'!$D163,Listes!$A$46:$E$52,4,FALSE)))))))</f>
        <v/>
      </c>
      <c r="O163" s="506" t="str">
        <f>IF($H163="","",IF($C163=Listes!$B$37,Listes!$I$34,IF($C163=Listes!$B$38,(VLOOKUP('DP_Instruction Forfaitaires'!$F163,Listes!$E$34:$F$39,2,FALSE)),IF($C163=Listes!$B$36,IF('DP_Instruction Forfaitaires'!$E163&lt;=Listes!$A$67,'DP_Instruction Forfaitaires'!$E163*Listes!$A$68,IF('DP_Instruction Forfaitaires'!$E163&gt;Listes!$D$67,'DP_Instruction Forfaitaires'!$E163*Listes!$D$68,(('DP_Instruction Forfaitaires'!$E163*Listes!$B$68)+Listes!$C$68)))))))</f>
        <v/>
      </c>
      <c r="P163" s="507" t="str">
        <f>IF('Dépenses forfaitaire'!P163="","",'Dépenses forfaitaire'!P163)</f>
        <v/>
      </c>
      <c r="Q163" s="263"/>
      <c r="R163" s="262" t="str">
        <f t="shared" si="8"/>
        <v/>
      </c>
      <c r="S163" s="262" t="str">
        <f t="shared" si="9"/>
        <v/>
      </c>
      <c r="T163" s="37" t="str">
        <f t="shared" si="10"/>
        <v/>
      </c>
      <c r="U163" s="117"/>
      <c r="V163" s="168"/>
      <c r="W163" s="501" t="str">
        <f>IF(AND(OR(Q163="KO",T163&lt;&gt;""),OR(R163="",S163="",T163="")),Listes!$A$74,IF(AND(T163="",Q163&lt;&gt;""),Listes!$A$75,IF(AND(P163&lt;T163,V163=""),Listes!$A$76,IF(AND(R163&gt;S163),Listes!$A$77,IF(AND(P163&lt;&gt;"",P163&gt;T163,U163=""),Listes!$A$78,IF(AND(X163="",OR(Q163&lt;&gt;"",R163&lt;&gt;"",S163&lt;&gt;"")),Listes!$A$79,""))))))</f>
        <v/>
      </c>
      <c r="X163" s="38"/>
      <c r="Y163" s="10">
        <f t="shared" si="11"/>
        <v>0</v>
      </c>
    </row>
    <row r="164" spans="1:25" ht="20.100000000000001" customHeight="1" x14ac:dyDescent="0.25">
      <c r="A164" s="109">
        <v>158</v>
      </c>
      <c r="B164" s="505" t="str">
        <f>IF('Dépenses forfaitaire'!B164="","",'Dépenses forfaitaire'!B164)</f>
        <v/>
      </c>
      <c r="C164" s="505" t="str">
        <f>IF('Dépenses forfaitaire'!C164="","",'Dépenses forfaitaire'!C164)</f>
        <v/>
      </c>
      <c r="D164" s="505" t="str">
        <f>IF('Dépenses forfaitaire'!D164="","",'Dépenses forfaitaire'!D164)</f>
        <v/>
      </c>
      <c r="E164" s="505" t="str">
        <f>IF('Dépenses forfaitaire'!E164="","",'Dépenses forfaitaire'!E164)</f>
        <v/>
      </c>
      <c r="F164" s="505" t="str">
        <f>IF('Dépenses forfaitaire'!F164="","",'Dépenses forfaitaire'!F164)</f>
        <v/>
      </c>
      <c r="G164" s="503" t="str">
        <f>IF('Dépenses forfaitaire'!G164="","",'Dépenses forfaitaire'!G164)</f>
        <v/>
      </c>
      <c r="H164" s="505" t="str">
        <f>IF('Dépenses forfaitaire'!H164="","",'Dépenses forfaitaire'!H164)</f>
        <v/>
      </c>
      <c r="I164" s="505" t="str">
        <f>IF('Dépenses forfaitaire'!I164="","",'Dépenses forfaitaire'!I164)</f>
        <v/>
      </c>
      <c r="J164" s="504" t="str">
        <f>IF('Dépenses forfaitaire'!K164="","",'Dépenses forfaitaire'!K164)</f>
        <v/>
      </c>
      <c r="K164" s="504" t="str">
        <f>IF('Dépenses forfaitaire'!L164="","",'Dépenses forfaitaire'!L164)</f>
        <v/>
      </c>
      <c r="L164" s="503" t="str">
        <f>IF('Dépenses forfaitaire'!J164="","",'Dépenses forfaitaire'!J164)</f>
        <v/>
      </c>
      <c r="M164" s="505" t="str">
        <f>IF($H164="","",IF($C164=Listes!$B$35,IF('DP_Instruction Forfaitaires'!$E164&lt;=Listes!$B$56,('DP_Instruction Forfaitaires'!$E164*(VLOOKUP('DP_Instruction Forfaitaires'!$D164,Listes!$A$57:$E$63,2,FALSE))),IF('DP_Instruction Forfaitaires'!$E164&gt;Listes!$E$56,('DP_Instruction Forfaitaires'!$E164*(VLOOKUP('DP_Instruction Forfaitaires'!$D164,Listes!$A$57:$E$63,5,FALSE))),('DP_Instruction Forfaitaires'!$E164*(VLOOKUP('DP_Instruction Forfaitaires'!$D164,Listes!$A$57:$E$63,3,FALSE))+(VLOOKUP('DP_Instruction Forfaitaires'!$D164,Listes!$A$57:$E$63,4,FALSE)))))))</f>
        <v/>
      </c>
      <c r="N164" s="505" t="str">
        <f>IF($H164="","",IF($C164=Listes!$B$34,IF('DP_Instruction Forfaitaires'!$E164&lt;=Listes!$B$45,('DP_Instruction Forfaitaires'!$E164*(VLOOKUP('DP_Instruction Forfaitaires'!$D164,Listes!$A$46:$E$52,2,FALSE))),IF('DP_Instruction Forfaitaires'!$E164&gt;Listes!$D$45,('DP_Instruction Forfaitaires'!$E164*(VLOOKUP('DP_Instruction Forfaitaires'!$D164,Listes!$A$46:$E$52,5,FALSE))),('DP_Instruction Forfaitaires'!$E164*(VLOOKUP('DP_Instruction Forfaitaires'!$D164,Listes!$A$46:$E$52,3,FALSE))+(VLOOKUP('DP_Instruction Forfaitaires'!$D164,Listes!$A$46:$E$52,4,FALSE)))))))</f>
        <v/>
      </c>
      <c r="O164" s="506" t="str">
        <f>IF($H164="","",IF($C164=Listes!$B$37,Listes!$I$34,IF($C164=Listes!$B$38,(VLOOKUP('DP_Instruction Forfaitaires'!$F164,Listes!$E$34:$F$39,2,FALSE)),IF($C164=Listes!$B$36,IF('DP_Instruction Forfaitaires'!$E164&lt;=Listes!$A$67,'DP_Instruction Forfaitaires'!$E164*Listes!$A$68,IF('DP_Instruction Forfaitaires'!$E164&gt;Listes!$D$67,'DP_Instruction Forfaitaires'!$E164*Listes!$D$68,(('DP_Instruction Forfaitaires'!$E164*Listes!$B$68)+Listes!$C$68)))))))</f>
        <v/>
      </c>
      <c r="P164" s="507" t="str">
        <f>IF('Dépenses forfaitaire'!P164="","",'Dépenses forfaitaire'!P164)</f>
        <v/>
      </c>
      <c r="Q164" s="263"/>
      <c r="R164" s="262" t="str">
        <f t="shared" si="8"/>
        <v/>
      </c>
      <c r="S164" s="262" t="str">
        <f t="shared" si="9"/>
        <v/>
      </c>
      <c r="T164" s="37" t="str">
        <f t="shared" si="10"/>
        <v/>
      </c>
      <c r="U164" s="117"/>
      <c r="V164" s="168"/>
      <c r="W164" s="501" t="str">
        <f>IF(AND(OR(Q164="KO",T164&lt;&gt;""),OR(R164="",S164="",T164="")),Listes!$A$74,IF(AND(T164="",Q164&lt;&gt;""),Listes!$A$75,IF(AND(P164&lt;T164,V164=""),Listes!$A$76,IF(AND(R164&gt;S164),Listes!$A$77,IF(AND(P164&lt;&gt;"",P164&gt;T164,U164=""),Listes!$A$78,IF(AND(X164="",OR(Q164&lt;&gt;"",R164&lt;&gt;"",S164&lt;&gt;"")),Listes!$A$79,""))))))</f>
        <v/>
      </c>
      <c r="X164" s="38"/>
      <c r="Y164" s="10">
        <f t="shared" si="11"/>
        <v>0</v>
      </c>
    </row>
    <row r="165" spans="1:25" ht="20.100000000000001" customHeight="1" x14ac:dyDescent="0.25">
      <c r="A165" s="109">
        <v>159</v>
      </c>
      <c r="B165" s="505" t="str">
        <f>IF('Dépenses forfaitaire'!B165="","",'Dépenses forfaitaire'!B165)</f>
        <v/>
      </c>
      <c r="C165" s="505" t="str">
        <f>IF('Dépenses forfaitaire'!C165="","",'Dépenses forfaitaire'!C165)</f>
        <v/>
      </c>
      <c r="D165" s="505" t="str">
        <f>IF('Dépenses forfaitaire'!D165="","",'Dépenses forfaitaire'!D165)</f>
        <v/>
      </c>
      <c r="E165" s="505" t="str">
        <f>IF('Dépenses forfaitaire'!E165="","",'Dépenses forfaitaire'!E165)</f>
        <v/>
      </c>
      <c r="F165" s="505" t="str">
        <f>IF('Dépenses forfaitaire'!F165="","",'Dépenses forfaitaire'!F165)</f>
        <v/>
      </c>
      <c r="G165" s="503" t="str">
        <f>IF('Dépenses forfaitaire'!G165="","",'Dépenses forfaitaire'!G165)</f>
        <v/>
      </c>
      <c r="H165" s="505" t="str">
        <f>IF('Dépenses forfaitaire'!H165="","",'Dépenses forfaitaire'!H165)</f>
        <v/>
      </c>
      <c r="I165" s="505" t="str">
        <f>IF('Dépenses forfaitaire'!I165="","",'Dépenses forfaitaire'!I165)</f>
        <v/>
      </c>
      <c r="J165" s="504" t="str">
        <f>IF('Dépenses forfaitaire'!K165="","",'Dépenses forfaitaire'!K165)</f>
        <v/>
      </c>
      <c r="K165" s="504" t="str">
        <f>IF('Dépenses forfaitaire'!L165="","",'Dépenses forfaitaire'!L165)</f>
        <v/>
      </c>
      <c r="L165" s="503" t="str">
        <f>IF('Dépenses forfaitaire'!J165="","",'Dépenses forfaitaire'!J165)</f>
        <v/>
      </c>
      <c r="M165" s="505" t="str">
        <f>IF($H165="","",IF($C165=Listes!$B$35,IF('DP_Instruction Forfaitaires'!$E165&lt;=Listes!$B$56,('DP_Instruction Forfaitaires'!$E165*(VLOOKUP('DP_Instruction Forfaitaires'!$D165,Listes!$A$57:$E$63,2,FALSE))),IF('DP_Instruction Forfaitaires'!$E165&gt;Listes!$E$56,('DP_Instruction Forfaitaires'!$E165*(VLOOKUP('DP_Instruction Forfaitaires'!$D165,Listes!$A$57:$E$63,5,FALSE))),('DP_Instruction Forfaitaires'!$E165*(VLOOKUP('DP_Instruction Forfaitaires'!$D165,Listes!$A$57:$E$63,3,FALSE))+(VLOOKUP('DP_Instruction Forfaitaires'!$D165,Listes!$A$57:$E$63,4,FALSE)))))))</f>
        <v/>
      </c>
      <c r="N165" s="505" t="str">
        <f>IF($H165="","",IF($C165=Listes!$B$34,IF('DP_Instruction Forfaitaires'!$E165&lt;=Listes!$B$45,('DP_Instruction Forfaitaires'!$E165*(VLOOKUP('DP_Instruction Forfaitaires'!$D165,Listes!$A$46:$E$52,2,FALSE))),IF('DP_Instruction Forfaitaires'!$E165&gt;Listes!$D$45,('DP_Instruction Forfaitaires'!$E165*(VLOOKUP('DP_Instruction Forfaitaires'!$D165,Listes!$A$46:$E$52,5,FALSE))),('DP_Instruction Forfaitaires'!$E165*(VLOOKUP('DP_Instruction Forfaitaires'!$D165,Listes!$A$46:$E$52,3,FALSE))+(VLOOKUP('DP_Instruction Forfaitaires'!$D165,Listes!$A$46:$E$52,4,FALSE)))))))</f>
        <v/>
      </c>
      <c r="O165" s="506" t="str">
        <f>IF($H165="","",IF($C165=Listes!$B$37,Listes!$I$34,IF($C165=Listes!$B$38,(VLOOKUP('DP_Instruction Forfaitaires'!$F165,Listes!$E$34:$F$39,2,FALSE)),IF($C165=Listes!$B$36,IF('DP_Instruction Forfaitaires'!$E165&lt;=Listes!$A$67,'DP_Instruction Forfaitaires'!$E165*Listes!$A$68,IF('DP_Instruction Forfaitaires'!$E165&gt;Listes!$D$67,'DP_Instruction Forfaitaires'!$E165*Listes!$D$68,(('DP_Instruction Forfaitaires'!$E165*Listes!$B$68)+Listes!$C$68)))))))</f>
        <v/>
      </c>
      <c r="P165" s="507" t="str">
        <f>IF('Dépenses forfaitaire'!P165="","",'Dépenses forfaitaire'!P165)</f>
        <v/>
      </c>
      <c r="Q165" s="263"/>
      <c r="R165" s="262" t="str">
        <f t="shared" si="8"/>
        <v/>
      </c>
      <c r="S165" s="262" t="str">
        <f t="shared" si="9"/>
        <v/>
      </c>
      <c r="T165" s="37" t="str">
        <f t="shared" si="10"/>
        <v/>
      </c>
      <c r="U165" s="117"/>
      <c r="V165" s="168"/>
      <c r="W165" s="501" t="str">
        <f>IF(AND(OR(Q165="KO",T165&lt;&gt;""),OR(R165="",S165="",T165="")),Listes!$A$74,IF(AND(T165="",Q165&lt;&gt;""),Listes!$A$75,IF(AND(P165&lt;T165,V165=""),Listes!$A$76,IF(AND(R165&gt;S165),Listes!$A$77,IF(AND(P165&lt;&gt;"",P165&gt;T165,U165=""),Listes!$A$78,IF(AND(X165="",OR(Q165&lt;&gt;"",R165&lt;&gt;"",S165&lt;&gt;"")),Listes!$A$79,""))))))</f>
        <v/>
      </c>
      <c r="X165" s="38"/>
      <c r="Y165" s="10">
        <f t="shared" si="11"/>
        <v>0</v>
      </c>
    </row>
    <row r="166" spans="1:25" ht="20.100000000000001" customHeight="1" x14ac:dyDescent="0.25">
      <c r="A166" s="109">
        <v>160</v>
      </c>
      <c r="B166" s="505" t="str">
        <f>IF('Dépenses forfaitaire'!B166="","",'Dépenses forfaitaire'!B166)</f>
        <v/>
      </c>
      <c r="C166" s="505" t="str">
        <f>IF('Dépenses forfaitaire'!C166="","",'Dépenses forfaitaire'!C166)</f>
        <v/>
      </c>
      <c r="D166" s="505" t="str">
        <f>IF('Dépenses forfaitaire'!D166="","",'Dépenses forfaitaire'!D166)</f>
        <v/>
      </c>
      <c r="E166" s="505" t="str">
        <f>IF('Dépenses forfaitaire'!E166="","",'Dépenses forfaitaire'!E166)</f>
        <v/>
      </c>
      <c r="F166" s="505" t="str">
        <f>IF('Dépenses forfaitaire'!F166="","",'Dépenses forfaitaire'!F166)</f>
        <v/>
      </c>
      <c r="G166" s="503" t="str">
        <f>IF('Dépenses forfaitaire'!G166="","",'Dépenses forfaitaire'!G166)</f>
        <v/>
      </c>
      <c r="H166" s="505" t="str">
        <f>IF('Dépenses forfaitaire'!H166="","",'Dépenses forfaitaire'!H166)</f>
        <v/>
      </c>
      <c r="I166" s="505" t="str">
        <f>IF('Dépenses forfaitaire'!I166="","",'Dépenses forfaitaire'!I166)</f>
        <v/>
      </c>
      <c r="J166" s="504" t="str">
        <f>IF('Dépenses forfaitaire'!K166="","",'Dépenses forfaitaire'!K166)</f>
        <v/>
      </c>
      <c r="K166" s="504" t="str">
        <f>IF('Dépenses forfaitaire'!L166="","",'Dépenses forfaitaire'!L166)</f>
        <v/>
      </c>
      <c r="L166" s="503" t="str">
        <f>IF('Dépenses forfaitaire'!J166="","",'Dépenses forfaitaire'!J166)</f>
        <v/>
      </c>
      <c r="M166" s="505" t="str">
        <f>IF($H166="","",IF($C166=Listes!$B$35,IF('DP_Instruction Forfaitaires'!$E166&lt;=Listes!$B$56,('DP_Instruction Forfaitaires'!$E166*(VLOOKUP('DP_Instruction Forfaitaires'!$D166,Listes!$A$57:$E$63,2,FALSE))),IF('DP_Instruction Forfaitaires'!$E166&gt;Listes!$E$56,('DP_Instruction Forfaitaires'!$E166*(VLOOKUP('DP_Instruction Forfaitaires'!$D166,Listes!$A$57:$E$63,5,FALSE))),('DP_Instruction Forfaitaires'!$E166*(VLOOKUP('DP_Instruction Forfaitaires'!$D166,Listes!$A$57:$E$63,3,FALSE))+(VLOOKUP('DP_Instruction Forfaitaires'!$D166,Listes!$A$57:$E$63,4,FALSE)))))))</f>
        <v/>
      </c>
      <c r="N166" s="505" t="str">
        <f>IF($H166="","",IF($C166=Listes!$B$34,IF('DP_Instruction Forfaitaires'!$E166&lt;=Listes!$B$45,('DP_Instruction Forfaitaires'!$E166*(VLOOKUP('DP_Instruction Forfaitaires'!$D166,Listes!$A$46:$E$52,2,FALSE))),IF('DP_Instruction Forfaitaires'!$E166&gt;Listes!$D$45,('DP_Instruction Forfaitaires'!$E166*(VLOOKUP('DP_Instruction Forfaitaires'!$D166,Listes!$A$46:$E$52,5,FALSE))),('DP_Instruction Forfaitaires'!$E166*(VLOOKUP('DP_Instruction Forfaitaires'!$D166,Listes!$A$46:$E$52,3,FALSE))+(VLOOKUP('DP_Instruction Forfaitaires'!$D166,Listes!$A$46:$E$52,4,FALSE)))))))</f>
        <v/>
      </c>
      <c r="O166" s="506" t="str">
        <f>IF($H166="","",IF($C166=Listes!$B$37,Listes!$I$34,IF($C166=Listes!$B$38,(VLOOKUP('DP_Instruction Forfaitaires'!$F166,Listes!$E$34:$F$39,2,FALSE)),IF($C166=Listes!$B$36,IF('DP_Instruction Forfaitaires'!$E166&lt;=Listes!$A$67,'DP_Instruction Forfaitaires'!$E166*Listes!$A$68,IF('DP_Instruction Forfaitaires'!$E166&gt;Listes!$D$67,'DP_Instruction Forfaitaires'!$E166*Listes!$D$68,(('DP_Instruction Forfaitaires'!$E166*Listes!$B$68)+Listes!$C$68)))))))</f>
        <v/>
      </c>
      <c r="P166" s="507" t="str">
        <f>IF('Dépenses forfaitaire'!P166="","",'Dépenses forfaitaire'!P166)</f>
        <v/>
      </c>
      <c r="Q166" s="263"/>
      <c r="R166" s="262" t="str">
        <f t="shared" si="8"/>
        <v/>
      </c>
      <c r="S166" s="262" t="str">
        <f t="shared" si="9"/>
        <v/>
      </c>
      <c r="T166" s="37" t="str">
        <f t="shared" si="10"/>
        <v/>
      </c>
      <c r="U166" s="117"/>
      <c r="V166" s="168"/>
      <c r="W166" s="501" t="str">
        <f>IF(AND(OR(Q166="KO",T166&lt;&gt;""),OR(R166="",S166="",T166="")),Listes!$A$74,IF(AND(T166="",Q166&lt;&gt;""),Listes!$A$75,IF(AND(P166&lt;T166,V166=""),Listes!$A$76,IF(AND(R166&gt;S166),Listes!$A$77,IF(AND(P166&lt;&gt;"",P166&gt;T166,U166=""),Listes!$A$78,IF(AND(X166="",OR(Q166&lt;&gt;"",R166&lt;&gt;"",S166&lt;&gt;"")),Listes!$A$79,""))))))</f>
        <v/>
      </c>
      <c r="X166" s="38"/>
      <c r="Y166" s="10">
        <f t="shared" si="11"/>
        <v>0</v>
      </c>
    </row>
    <row r="167" spans="1:25" ht="20.100000000000001" customHeight="1" x14ac:dyDescent="0.25">
      <c r="A167" s="109">
        <v>161</v>
      </c>
      <c r="B167" s="505" t="str">
        <f>IF('Dépenses forfaitaire'!B167="","",'Dépenses forfaitaire'!B167)</f>
        <v/>
      </c>
      <c r="C167" s="505" t="str">
        <f>IF('Dépenses forfaitaire'!C167="","",'Dépenses forfaitaire'!C167)</f>
        <v/>
      </c>
      <c r="D167" s="505" t="str">
        <f>IF('Dépenses forfaitaire'!D167="","",'Dépenses forfaitaire'!D167)</f>
        <v/>
      </c>
      <c r="E167" s="505" t="str">
        <f>IF('Dépenses forfaitaire'!E167="","",'Dépenses forfaitaire'!E167)</f>
        <v/>
      </c>
      <c r="F167" s="505" t="str">
        <f>IF('Dépenses forfaitaire'!F167="","",'Dépenses forfaitaire'!F167)</f>
        <v/>
      </c>
      <c r="G167" s="503" t="str">
        <f>IF('Dépenses forfaitaire'!G167="","",'Dépenses forfaitaire'!G167)</f>
        <v/>
      </c>
      <c r="H167" s="505" t="str">
        <f>IF('Dépenses forfaitaire'!H167="","",'Dépenses forfaitaire'!H167)</f>
        <v/>
      </c>
      <c r="I167" s="505" t="str">
        <f>IF('Dépenses forfaitaire'!I167="","",'Dépenses forfaitaire'!I167)</f>
        <v/>
      </c>
      <c r="J167" s="504" t="str">
        <f>IF('Dépenses forfaitaire'!K167="","",'Dépenses forfaitaire'!K167)</f>
        <v/>
      </c>
      <c r="K167" s="504" t="str">
        <f>IF('Dépenses forfaitaire'!L167="","",'Dépenses forfaitaire'!L167)</f>
        <v/>
      </c>
      <c r="L167" s="503" t="str">
        <f>IF('Dépenses forfaitaire'!J167="","",'Dépenses forfaitaire'!J167)</f>
        <v/>
      </c>
      <c r="M167" s="505" t="str">
        <f>IF($H167="","",IF($C167=Listes!$B$35,IF('DP_Instruction Forfaitaires'!$E167&lt;=Listes!$B$56,('DP_Instruction Forfaitaires'!$E167*(VLOOKUP('DP_Instruction Forfaitaires'!$D167,Listes!$A$57:$E$63,2,FALSE))),IF('DP_Instruction Forfaitaires'!$E167&gt;Listes!$E$56,('DP_Instruction Forfaitaires'!$E167*(VLOOKUP('DP_Instruction Forfaitaires'!$D167,Listes!$A$57:$E$63,5,FALSE))),('DP_Instruction Forfaitaires'!$E167*(VLOOKUP('DP_Instruction Forfaitaires'!$D167,Listes!$A$57:$E$63,3,FALSE))+(VLOOKUP('DP_Instruction Forfaitaires'!$D167,Listes!$A$57:$E$63,4,FALSE)))))))</f>
        <v/>
      </c>
      <c r="N167" s="505" t="str">
        <f>IF($H167="","",IF($C167=Listes!$B$34,IF('DP_Instruction Forfaitaires'!$E167&lt;=Listes!$B$45,('DP_Instruction Forfaitaires'!$E167*(VLOOKUP('DP_Instruction Forfaitaires'!$D167,Listes!$A$46:$E$52,2,FALSE))),IF('DP_Instruction Forfaitaires'!$E167&gt;Listes!$D$45,('DP_Instruction Forfaitaires'!$E167*(VLOOKUP('DP_Instruction Forfaitaires'!$D167,Listes!$A$46:$E$52,5,FALSE))),('DP_Instruction Forfaitaires'!$E167*(VLOOKUP('DP_Instruction Forfaitaires'!$D167,Listes!$A$46:$E$52,3,FALSE))+(VLOOKUP('DP_Instruction Forfaitaires'!$D167,Listes!$A$46:$E$52,4,FALSE)))))))</f>
        <v/>
      </c>
      <c r="O167" s="506" t="str">
        <f>IF($H167="","",IF($C167=Listes!$B$37,Listes!$I$34,IF($C167=Listes!$B$38,(VLOOKUP('DP_Instruction Forfaitaires'!$F167,Listes!$E$34:$F$39,2,FALSE)),IF($C167=Listes!$B$36,IF('DP_Instruction Forfaitaires'!$E167&lt;=Listes!$A$67,'DP_Instruction Forfaitaires'!$E167*Listes!$A$68,IF('DP_Instruction Forfaitaires'!$E167&gt;Listes!$D$67,'DP_Instruction Forfaitaires'!$E167*Listes!$D$68,(('DP_Instruction Forfaitaires'!$E167*Listes!$B$68)+Listes!$C$68)))))))</f>
        <v/>
      </c>
      <c r="P167" s="507" t="str">
        <f>IF('Dépenses forfaitaire'!P167="","",'Dépenses forfaitaire'!P167)</f>
        <v/>
      </c>
      <c r="Q167" s="263"/>
      <c r="R167" s="262" t="str">
        <f t="shared" si="8"/>
        <v/>
      </c>
      <c r="S167" s="262" t="str">
        <f t="shared" si="9"/>
        <v/>
      </c>
      <c r="T167" s="37" t="str">
        <f t="shared" si="10"/>
        <v/>
      </c>
      <c r="U167" s="117"/>
      <c r="V167" s="168"/>
      <c r="W167" s="501" t="str">
        <f>IF(AND(OR(Q167="KO",T167&lt;&gt;""),OR(R167="",S167="",T167="")),Listes!$A$74,IF(AND(T167="",Q167&lt;&gt;""),Listes!$A$75,IF(AND(P167&lt;T167,V167=""),Listes!$A$76,IF(AND(R167&gt;S167),Listes!$A$77,IF(AND(P167&lt;&gt;"",P167&gt;T167,U167=""),Listes!$A$78,IF(AND(X167="",OR(Q167&lt;&gt;"",R167&lt;&gt;"",S167&lt;&gt;"")),Listes!$A$79,""))))))</f>
        <v/>
      </c>
      <c r="X167" s="38"/>
      <c r="Y167" s="10">
        <f t="shared" si="11"/>
        <v>0</v>
      </c>
    </row>
    <row r="168" spans="1:25" ht="20.100000000000001" customHeight="1" x14ac:dyDescent="0.25">
      <c r="A168" s="109">
        <v>162</v>
      </c>
      <c r="B168" s="505" t="str">
        <f>IF('Dépenses forfaitaire'!B168="","",'Dépenses forfaitaire'!B168)</f>
        <v/>
      </c>
      <c r="C168" s="505" t="str">
        <f>IF('Dépenses forfaitaire'!C168="","",'Dépenses forfaitaire'!C168)</f>
        <v/>
      </c>
      <c r="D168" s="505" t="str">
        <f>IF('Dépenses forfaitaire'!D168="","",'Dépenses forfaitaire'!D168)</f>
        <v/>
      </c>
      <c r="E168" s="505" t="str">
        <f>IF('Dépenses forfaitaire'!E168="","",'Dépenses forfaitaire'!E168)</f>
        <v/>
      </c>
      <c r="F168" s="505" t="str">
        <f>IF('Dépenses forfaitaire'!F168="","",'Dépenses forfaitaire'!F168)</f>
        <v/>
      </c>
      <c r="G168" s="503" t="str">
        <f>IF('Dépenses forfaitaire'!G168="","",'Dépenses forfaitaire'!G168)</f>
        <v/>
      </c>
      <c r="H168" s="505" t="str">
        <f>IF('Dépenses forfaitaire'!H168="","",'Dépenses forfaitaire'!H168)</f>
        <v/>
      </c>
      <c r="I168" s="505" t="str">
        <f>IF('Dépenses forfaitaire'!I168="","",'Dépenses forfaitaire'!I168)</f>
        <v/>
      </c>
      <c r="J168" s="504" t="str">
        <f>IF('Dépenses forfaitaire'!K168="","",'Dépenses forfaitaire'!K168)</f>
        <v/>
      </c>
      <c r="K168" s="504" t="str">
        <f>IF('Dépenses forfaitaire'!L168="","",'Dépenses forfaitaire'!L168)</f>
        <v/>
      </c>
      <c r="L168" s="503" t="str">
        <f>IF('Dépenses forfaitaire'!J168="","",'Dépenses forfaitaire'!J168)</f>
        <v/>
      </c>
      <c r="M168" s="505" t="str">
        <f>IF($H168="","",IF($C168=Listes!$B$35,IF('DP_Instruction Forfaitaires'!$E168&lt;=Listes!$B$56,('DP_Instruction Forfaitaires'!$E168*(VLOOKUP('DP_Instruction Forfaitaires'!$D168,Listes!$A$57:$E$63,2,FALSE))),IF('DP_Instruction Forfaitaires'!$E168&gt;Listes!$E$56,('DP_Instruction Forfaitaires'!$E168*(VLOOKUP('DP_Instruction Forfaitaires'!$D168,Listes!$A$57:$E$63,5,FALSE))),('DP_Instruction Forfaitaires'!$E168*(VLOOKUP('DP_Instruction Forfaitaires'!$D168,Listes!$A$57:$E$63,3,FALSE))+(VLOOKUP('DP_Instruction Forfaitaires'!$D168,Listes!$A$57:$E$63,4,FALSE)))))))</f>
        <v/>
      </c>
      <c r="N168" s="505" t="str">
        <f>IF($H168="","",IF($C168=Listes!$B$34,IF('DP_Instruction Forfaitaires'!$E168&lt;=Listes!$B$45,('DP_Instruction Forfaitaires'!$E168*(VLOOKUP('DP_Instruction Forfaitaires'!$D168,Listes!$A$46:$E$52,2,FALSE))),IF('DP_Instruction Forfaitaires'!$E168&gt;Listes!$D$45,('DP_Instruction Forfaitaires'!$E168*(VLOOKUP('DP_Instruction Forfaitaires'!$D168,Listes!$A$46:$E$52,5,FALSE))),('DP_Instruction Forfaitaires'!$E168*(VLOOKUP('DP_Instruction Forfaitaires'!$D168,Listes!$A$46:$E$52,3,FALSE))+(VLOOKUP('DP_Instruction Forfaitaires'!$D168,Listes!$A$46:$E$52,4,FALSE)))))))</f>
        <v/>
      </c>
      <c r="O168" s="506" t="str">
        <f>IF($H168="","",IF($C168=Listes!$B$37,Listes!$I$34,IF($C168=Listes!$B$38,(VLOOKUP('DP_Instruction Forfaitaires'!$F168,Listes!$E$34:$F$39,2,FALSE)),IF($C168=Listes!$B$36,IF('DP_Instruction Forfaitaires'!$E168&lt;=Listes!$A$67,'DP_Instruction Forfaitaires'!$E168*Listes!$A$68,IF('DP_Instruction Forfaitaires'!$E168&gt;Listes!$D$67,'DP_Instruction Forfaitaires'!$E168*Listes!$D$68,(('DP_Instruction Forfaitaires'!$E168*Listes!$B$68)+Listes!$C$68)))))))</f>
        <v/>
      </c>
      <c r="P168" s="507" t="str">
        <f>IF('Dépenses forfaitaire'!P168="","",'Dépenses forfaitaire'!P168)</f>
        <v/>
      </c>
      <c r="Q168" s="263"/>
      <c r="R168" s="262" t="str">
        <f t="shared" si="8"/>
        <v/>
      </c>
      <c r="S168" s="262" t="str">
        <f t="shared" si="9"/>
        <v/>
      </c>
      <c r="T168" s="37" t="str">
        <f t="shared" si="10"/>
        <v/>
      </c>
      <c r="U168" s="117"/>
      <c r="V168" s="168"/>
      <c r="W168" s="501" t="str">
        <f>IF(AND(OR(Q168="KO",T168&lt;&gt;""),OR(R168="",S168="",T168="")),Listes!$A$74,IF(AND(T168="",Q168&lt;&gt;""),Listes!$A$75,IF(AND(P168&lt;T168,V168=""),Listes!$A$76,IF(AND(R168&gt;S168),Listes!$A$77,IF(AND(P168&lt;&gt;"",P168&gt;T168,U168=""),Listes!$A$78,IF(AND(X168="",OR(Q168&lt;&gt;"",R168&lt;&gt;"",S168&lt;&gt;"")),Listes!$A$79,""))))))</f>
        <v/>
      </c>
      <c r="X168" s="38"/>
      <c r="Y168" s="10">
        <f t="shared" si="11"/>
        <v>0</v>
      </c>
    </row>
    <row r="169" spans="1:25" ht="20.100000000000001" customHeight="1" x14ac:dyDescent="0.25">
      <c r="A169" s="109">
        <v>163</v>
      </c>
      <c r="B169" s="505" t="str">
        <f>IF('Dépenses forfaitaire'!B169="","",'Dépenses forfaitaire'!B169)</f>
        <v/>
      </c>
      <c r="C169" s="505" t="str">
        <f>IF('Dépenses forfaitaire'!C169="","",'Dépenses forfaitaire'!C169)</f>
        <v/>
      </c>
      <c r="D169" s="505" t="str">
        <f>IF('Dépenses forfaitaire'!D169="","",'Dépenses forfaitaire'!D169)</f>
        <v/>
      </c>
      <c r="E169" s="505" t="str">
        <f>IF('Dépenses forfaitaire'!E169="","",'Dépenses forfaitaire'!E169)</f>
        <v/>
      </c>
      <c r="F169" s="505" t="str">
        <f>IF('Dépenses forfaitaire'!F169="","",'Dépenses forfaitaire'!F169)</f>
        <v/>
      </c>
      <c r="G169" s="503" t="str">
        <f>IF('Dépenses forfaitaire'!G169="","",'Dépenses forfaitaire'!G169)</f>
        <v/>
      </c>
      <c r="H169" s="505" t="str">
        <f>IF('Dépenses forfaitaire'!H169="","",'Dépenses forfaitaire'!H169)</f>
        <v/>
      </c>
      <c r="I169" s="505" t="str">
        <f>IF('Dépenses forfaitaire'!I169="","",'Dépenses forfaitaire'!I169)</f>
        <v/>
      </c>
      <c r="J169" s="504" t="str">
        <f>IF('Dépenses forfaitaire'!K169="","",'Dépenses forfaitaire'!K169)</f>
        <v/>
      </c>
      <c r="K169" s="504" t="str">
        <f>IF('Dépenses forfaitaire'!L169="","",'Dépenses forfaitaire'!L169)</f>
        <v/>
      </c>
      <c r="L169" s="503" t="str">
        <f>IF('Dépenses forfaitaire'!J169="","",'Dépenses forfaitaire'!J169)</f>
        <v/>
      </c>
      <c r="M169" s="505" t="str">
        <f>IF($H169="","",IF($C169=Listes!$B$35,IF('DP_Instruction Forfaitaires'!$E169&lt;=Listes!$B$56,('DP_Instruction Forfaitaires'!$E169*(VLOOKUP('DP_Instruction Forfaitaires'!$D169,Listes!$A$57:$E$63,2,FALSE))),IF('DP_Instruction Forfaitaires'!$E169&gt;Listes!$E$56,('DP_Instruction Forfaitaires'!$E169*(VLOOKUP('DP_Instruction Forfaitaires'!$D169,Listes!$A$57:$E$63,5,FALSE))),('DP_Instruction Forfaitaires'!$E169*(VLOOKUP('DP_Instruction Forfaitaires'!$D169,Listes!$A$57:$E$63,3,FALSE))+(VLOOKUP('DP_Instruction Forfaitaires'!$D169,Listes!$A$57:$E$63,4,FALSE)))))))</f>
        <v/>
      </c>
      <c r="N169" s="505" t="str">
        <f>IF($H169="","",IF($C169=Listes!$B$34,IF('DP_Instruction Forfaitaires'!$E169&lt;=Listes!$B$45,('DP_Instruction Forfaitaires'!$E169*(VLOOKUP('DP_Instruction Forfaitaires'!$D169,Listes!$A$46:$E$52,2,FALSE))),IF('DP_Instruction Forfaitaires'!$E169&gt;Listes!$D$45,('DP_Instruction Forfaitaires'!$E169*(VLOOKUP('DP_Instruction Forfaitaires'!$D169,Listes!$A$46:$E$52,5,FALSE))),('DP_Instruction Forfaitaires'!$E169*(VLOOKUP('DP_Instruction Forfaitaires'!$D169,Listes!$A$46:$E$52,3,FALSE))+(VLOOKUP('DP_Instruction Forfaitaires'!$D169,Listes!$A$46:$E$52,4,FALSE)))))))</f>
        <v/>
      </c>
      <c r="O169" s="506" t="str">
        <f>IF($H169="","",IF($C169=Listes!$B$37,Listes!$I$34,IF($C169=Listes!$B$38,(VLOOKUP('DP_Instruction Forfaitaires'!$F169,Listes!$E$34:$F$39,2,FALSE)),IF($C169=Listes!$B$36,IF('DP_Instruction Forfaitaires'!$E169&lt;=Listes!$A$67,'DP_Instruction Forfaitaires'!$E169*Listes!$A$68,IF('DP_Instruction Forfaitaires'!$E169&gt;Listes!$D$67,'DP_Instruction Forfaitaires'!$E169*Listes!$D$68,(('DP_Instruction Forfaitaires'!$E169*Listes!$B$68)+Listes!$C$68)))))))</f>
        <v/>
      </c>
      <c r="P169" s="507" t="str">
        <f>IF('Dépenses forfaitaire'!P169="","",'Dépenses forfaitaire'!P169)</f>
        <v/>
      </c>
      <c r="Q169" s="263"/>
      <c r="R169" s="262" t="str">
        <f t="shared" si="8"/>
        <v/>
      </c>
      <c r="S169" s="262" t="str">
        <f t="shared" si="9"/>
        <v/>
      </c>
      <c r="T169" s="37" t="str">
        <f t="shared" si="10"/>
        <v/>
      </c>
      <c r="U169" s="117"/>
      <c r="V169" s="168"/>
      <c r="W169" s="501" t="str">
        <f>IF(AND(OR(Q169="KO",T169&lt;&gt;""),OR(R169="",S169="",T169="")),Listes!$A$74,IF(AND(T169="",Q169&lt;&gt;""),Listes!$A$75,IF(AND(P169&lt;T169,V169=""),Listes!$A$76,IF(AND(R169&gt;S169),Listes!$A$77,IF(AND(P169&lt;&gt;"",P169&gt;T169,U169=""),Listes!$A$78,IF(AND(X169="",OR(Q169&lt;&gt;"",R169&lt;&gt;"",S169&lt;&gt;"")),Listes!$A$79,""))))))</f>
        <v/>
      </c>
      <c r="X169" s="38"/>
      <c r="Y169" s="10">
        <f t="shared" si="11"/>
        <v>0</v>
      </c>
    </row>
    <row r="170" spans="1:25" ht="20.100000000000001" customHeight="1" x14ac:dyDescent="0.25">
      <c r="A170" s="109">
        <v>164</v>
      </c>
      <c r="B170" s="505" t="str">
        <f>IF('Dépenses forfaitaire'!B170="","",'Dépenses forfaitaire'!B170)</f>
        <v/>
      </c>
      <c r="C170" s="505" t="str">
        <f>IF('Dépenses forfaitaire'!C170="","",'Dépenses forfaitaire'!C170)</f>
        <v/>
      </c>
      <c r="D170" s="505" t="str">
        <f>IF('Dépenses forfaitaire'!D170="","",'Dépenses forfaitaire'!D170)</f>
        <v/>
      </c>
      <c r="E170" s="505" t="str">
        <f>IF('Dépenses forfaitaire'!E170="","",'Dépenses forfaitaire'!E170)</f>
        <v/>
      </c>
      <c r="F170" s="505" t="str">
        <f>IF('Dépenses forfaitaire'!F170="","",'Dépenses forfaitaire'!F170)</f>
        <v/>
      </c>
      <c r="G170" s="503" t="str">
        <f>IF('Dépenses forfaitaire'!G170="","",'Dépenses forfaitaire'!G170)</f>
        <v/>
      </c>
      <c r="H170" s="505" t="str">
        <f>IF('Dépenses forfaitaire'!H170="","",'Dépenses forfaitaire'!H170)</f>
        <v/>
      </c>
      <c r="I170" s="505" t="str">
        <f>IF('Dépenses forfaitaire'!I170="","",'Dépenses forfaitaire'!I170)</f>
        <v/>
      </c>
      <c r="J170" s="504" t="str">
        <f>IF('Dépenses forfaitaire'!K170="","",'Dépenses forfaitaire'!K170)</f>
        <v/>
      </c>
      <c r="K170" s="504" t="str">
        <f>IF('Dépenses forfaitaire'!L170="","",'Dépenses forfaitaire'!L170)</f>
        <v/>
      </c>
      <c r="L170" s="503" t="str">
        <f>IF('Dépenses forfaitaire'!J170="","",'Dépenses forfaitaire'!J170)</f>
        <v/>
      </c>
      <c r="M170" s="505" t="str">
        <f>IF($H170="","",IF($C170=Listes!$B$35,IF('DP_Instruction Forfaitaires'!$E170&lt;=Listes!$B$56,('DP_Instruction Forfaitaires'!$E170*(VLOOKUP('DP_Instruction Forfaitaires'!$D170,Listes!$A$57:$E$63,2,FALSE))),IF('DP_Instruction Forfaitaires'!$E170&gt;Listes!$E$56,('DP_Instruction Forfaitaires'!$E170*(VLOOKUP('DP_Instruction Forfaitaires'!$D170,Listes!$A$57:$E$63,5,FALSE))),('DP_Instruction Forfaitaires'!$E170*(VLOOKUP('DP_Instruction Forfaitaires'!$D170,Listes!$A$57:$E$63,3,FALSE))+(VLOOKUP('DP_Instruction Forfaitaires'!$D170,Listes!$A$57:$E$63,4,FALSE)))))))</f>
        <v/>
      </c>
      <c r="N170" s="505" t="str">
        <f>IF($H170="","",IF($C170=Listes!$B$34,IF('DP_Instruction Forfaitaires'!$E170&lt;=Listes!$B$45,('DP_Instruction Forfaitaires'!$E170*(VLOOKUP('DP_Instruction Forfaitaires'!$D170,Listes!$A$46:$E$52,2,FALSE))),IF('DP_Instruction Forfaitaires'!$E170&gt;Listes!$D$45,('DP_Instruction Forfaitaires'!$E170*(VLOOKUP('DP_Instruction Forfaitaires'!$D170,Listes!$A$46:$E$52,5,FALSE))),('DP_Instruction Forfaitaires'!$E170*(VLOOKUP('DP_Instruction Forfaitaires'!$D170,Listes!$A$46:$E$52,3,FALSE))+(VLOOKUP('DP_Instruction Forfaitaires'!$D170,Listes!$A$46:$E$52,4,FALSE)))))))</f>
        <v/>
      </c>
      <c r="O170" s="506" t="str">
        <f>IF($H170="","",IF($C170=Listes!$B$37,Listes!$I$34,IF($C170=Listes!$B$38,(VLOOKUP('DP_Instruction Forfaitaires'!$F170,Listes!$E$34:$F$39,2,FALSE)),IF($C170=Listes!$B$36,IF('DP_Instruction Forfaitaires'!$E170&lt;=Listes!$A$67,'DP_Instruction Forfaitaires'!$E170*Listes!$A$68,IF('DP_Instruction Forfaitaires'!$E170&gt;Listes!$D$67,'DP_Instruction Forfaitaires'!$E170*Listes!$D$68,(('DP_Instruction Forfaitaires'!$E170*Listes!$B$68)+Listes!$C$68)))))))</f>
        <v/>
      </c>
      <c r="P170" s="507" t="str">
        <f>IF('Dépenses forfaitaire'!P170="","",'Dépenses forfaitaire'!P170)</f>
        <v/>
      </c>
      <c r="Q170" s="263"/>
      <c r="R170" s="262" t="str">
        <f t="shared" si="8"/>
        <v/>
      </c>
      <c r="S170" s="262" t="str">
        <f t="shared" si="9"/>
        <v/>
      </c>
      <c r="T170" s="37" t="str">
        <f t="shared" si="10"/>
        <v/>
      </c>
      <c r="U170" s="117"/>
      <c r="V170" s="168"/>
      <c r="W170" s="501" t="str">
        <f>IF(AND(OR(Q170="KO",T170&lt;&gt;""),OR(R170="",S170="",T170="")),Listes!$A$74,IF(AND(T170="",Q170&lt;&gt;""),Listes!$A$75,IF(AND(P170&lt;T170,V170=""),Listes!$A$76,IF(AND(R170&gt;S170),Listes!$A$77,IF(AND(P170&lt;&gt;"",P170&gt;T170,U170=""),Listes!$A$78,IF(AND(X170="",OR(Q170&lt;&gt;"",R170&lt;&gt;"",S170&lt;&gt;"")),Listes!$A$79,""))))))</f>
        <v/>
      </c>
      <c r="X170" s="38"/>
      <c r="Y170" s="10">
        <f t="shared" si="11"/>
        <v>0</v>
      </c>
    </row>
    <row r="171" spans="1:25" ht="20.100000000000001" customHeight="1" x14ac:dyDescent="0.25">
      <c r="A171" s="109">
        <v>165</v>
      </c>
      <c r="B171" s="505" t="str">
        <f>IF('Dépenses forfaitaire'!B171="","",'Dépenses forfaitaire'!B171)</f>
        <v/>
      </c>
      <c r="C171" s="505" t="str">
        <f>IF('Dépenses forfaitaire'!C171="","",'Dépenses forfaitaire'!C171)</f>
        <v/>
      </c>
      <c r="D171" s="505" t="str">
        <f>IF('Dépenses forfaitaire'!D171="","",'Dépenses forfaitaire'!D171)</f>
        <v/>
      </c>
      <c r="E171" s="505" t="str">
        <f>IF('Dépenses forfaitaire'!E171="","",'Dépenses forfaitaire'!E171)</f>
        <v/>
      </c>
      <c r="F171" s="505" t="str">
        <f>IF('Dépenses forfaitaire'!F171="","",'Dépenses forfaitaire'!F171)</f>
        <v/>
      </c>
      <c r="G171" s="503" t="str">
        <f>IF('Dépenses forfaitaire'!G171="","",'Dépenses forfaitaire'!G171)</f>
        <v/>
      </c>
      <c r="H171" s="505" t="str">
        <f>IF('Dépenses forfaitaire'!H171="","",'Dépenses forfaitaire'!H171)</f>
        <v/>
      </c>
      <c r="I171" s="505" t="str">
        <f>IF('Dépenses forfaitaire'!I171="","",'Dépenses forfaitaire'!I171)</f>
        <v/>
      </c>
      <c r="J171" s="504" t="str">
        <f>IF('Dépenses forfaitaire'!K171="","",'Dépenses forfaitaire'!K171)</f>
        <v/>
      </c>
      <c r="K171" s="504" t="str">
        <f>IF('Dépenses forfaitaire'!L171="","",'Dépenses forfaitaire'!L171)</f>
        <v/>
      </c>
      <c r="L171" s="503" t="str">
        <f>IF('Dépenses forfaitaire'!J171="","",'Dépenses forfaitaire'!J171)</f>
        <v/>
      </c>
      <c r="M171" s="505" t="str">
        <f>IF($H171="","",IF($C171=Listes!$B$35,IF('DP_Instruction Forfaitaires'!$E171&lt;=Listes!$B$56,('DP_Instruction Forfaitaires'!$E171*(VLOOKUP('DP_Instruction Forfaitaires'!$D171,Listes!$A$57:$E$63,2,FALSE))),IF('DP_Instruction Forfaitaires'!$E171&gt;Listes!$E$56,('DP_Instruction Forfaitaires'!$E171*(VLOOKUP('DP_Instruction Forfaitaires'!$D171,Listes!$A$57:$E$63,5,FALSE))),('DP_Instruction Forfaitaires'!$E171*(VLOOKUP('DP_Instruction Forfaitaires'!$D171,Listes!$A$57:$E$63,3,FALSE))+(VLOOKUP('DP_Instruction Forfaitaires'!$D171,Listes!$A$57:$E$63,4,FALSE)))))))</f>
        <v/>
      </c>
      <c r="N171" s="505" t="str">
        <f>IF($H171="","",IF($C171=Listes!$B$34,IF('DP_Instruction Forfaitaires'!$E171&lt;=Listes!$B$45,('DP_Instruction Forfaitaires'!$E171*(VLOOKUP('DP_Instruction Forfaitaires'!$D171,Listes!$A$46:$E$52,2,FALSE))),IF('DP_Instruction Forfaitaires'!$E171&gt;Listes!$D$45,('DP_Instruction Forfaitaires'!$E171*(VLOOKUP('DP_Instruction Forfaitaires'!$D171,Listes!$A$46:$E$52,5,FALSE))),('DP_Instruction Forfaitaires'!$E171*(VLOOKUP('DP_Instruction Forfaitaires'!$D171,Listes!$A$46:$E$52,3,FALSE))+(VLOOKUP('DP_Instruction Forfaitaires'!$D171,Listes!$A$46:$E$52,4,FALSE)))))))</f>
        <v/>
      </c>
      <c r="O171" s="506" t="str">
        <f>IF($H171="","",IF($C171=Listes!$B$37,Listes!$I$34,IF($C171=Listes!$B$38,(VLOOKUP('DP_Instruction Forfaitaires'!$F171,Listes!$E$34:$F$39,2,FALSE)),IF($C171=Listes!$B$36,IF('DP_Instruction Forfaitaires'!$E171&lt;=Listes!$A$67,'DP_Instruction Forfaitaires'!$E171*Listes!$A$68,IF('DP_Instruction Forfaitaires'!$E171&gt;Listes!$D$67,'DP_Instruction Forfaitaires'!$E171*Listes!$D$68,(('DP_Instruction Forfaitaires'!$E171*Listes!$B$68)+Listes!$C$68)))))))</f>
        <v/>
      </c>
      <c r="P171" s="507" t="str">
        <f>IF('Dépenses forfaitaire'!P171="","",'Dépenses forfaitaire'!P171)</f>
        <v/>
      </c>
      <c r="Q171" s="263"/>
      <c r="R171" s="262" t="str">
        <f t="shared" si="8"/>
        <v/>
      </c>
      <c r="S171" s="262" t="str">
        <f t="shared" si="9"/>
        <v/>
      </c>
      <c r="T171" s="37" t="str">
        <f t="shared" si="10"/>
        <v/>
      </c>
      <c r="U171" s="117"/>
      <c r="V171" s="168"/>
      <c r="W171" s="501" t="str">
        <f>IF(AND(OR(Q171="KO",T171&lt;&gt;""),OR(R171="",S171="",T171="")),Listes!$A$74,IF(AND(T171="",Q171&lt;&gt;""),Listes!$A$75,IF(AND(P171&lt;T171,V171=""),Listes!$A$76,IF(AND(R171&gt;S171),Listes!$A$77,IF(AND(P171&lt;&gt;"",P171&gt;T171,U171=""),Listes!$A$78,IF(AND(X171="",OR(Q171&lt;&gt;"",R171&lt;&gt;"",S171&lt;&gt;"")),Listes!$A$79,""))))))</f>
        <v/>
      </c>
      <c r="X171" s="38"/>
      <c r="Y171" s="10">
        <f t="shared" si="11"/>
        <v>0</v>
      </c>
    </row>
    <row r="172" spans="1:25" ht="20.100000000000001" customHeight="1" x14ac:dyDescent="0.25">
      <c r="A172" s="109">
        <v>166</v>
      </c>
      <c r="B172" s="505" t="str">
        <f>IF('Dépenses forfaitaire'!B172="","",'Dépenses forfaitaire'!B172)</f>
        <v/>
      </c>
      <c r="C172" s="505" t="str">
        <f>IF('Dépenses forfaitaire'!C172="","",'Dépenses forfaitaire'!C172)</f>
        <v/>
      </c>
      <c r="D172" s="505" t="str">
        <f>IF('Dépenses forfaitaire'!D172="","",'Dépenses forfaitaire'!D172)</f>
        <v/>
      </c>
      <c r="E172" s="505" t="str">
        <f>IF('Dépenses forfaitaire'!E172="","",'Dépenses forfaitaire'!E172)</f>
        <v/>
      </c>
      <c r="F172" s="505" t="str">
        <f>IF('Dépenses forfaitaire'!F172="","",'Dépenses forfaitaire'!F172)</f>
        <v/>
      </c>
      <c r="G172" s="503" t="str">
        <f>IF('Dépenses forfaitaire'!G172="","",'Dépenses forfaitaire'!G172)</f>
        <v/>
      </c>
      <c r="H172" s="505" t="str">
        <f>IF('Dépenses forfaitaire'!H172="","",'Dépenses forfaitaire'!H172)</f>
        <v/>
      </c>
      <c r="I172" s="505" t="str">
        <f>IF('Dépenses forfaitaire'!I172="","",'Dépenses forfaitaire'!I172)</f>
        <v/>
      </c>
      <c r="J172" s="504" t="str">
        <f>IF('Dépenses forfaitaire'!K172="","",'Dépenses forfaitaire'!K172)</f>
        <v/>
      </c>
      <c r="K172" s="504" t="str">
        <f>IF('Dépenses forfaitaire'!L172="","",'Dépenses forfaitaire'!L172)</f>
        <v/>
      </c>
      <c r="L172" s="503" t="str">
        <f>IF('Dépenses forfaitaire'!J172="","",'Dépenses forfaitaire'!J172)</f>
        <v/>
      </c>
      <c r="M172" s="505" t="str">
        <f>IF($H172="","",IF($C172=Listes!$B$35,IF('DP_Instruction Forfaitaires'!$E172&lt;=Listes!$B$56,('DP_Instruction Forfaitaires'!$E172*(VLOOKUP('DP_Instruction Forfaitaires'!$D172,Listes!$A$57:$E$63,2,FALSE))),IF('DP_Instruction Forfaitaires'!$E172&gt;Listes!$E$56,('DP_Instruction Forfaitaires'!$E172*(VLOOKUP('DP_Instruction Forfaitaires'!$D172,Listes!$A$57:$E$63,5,FALSE))),('DP_Instruction Forfaitaires'!$E172*(VLOOKUP('DP_Instruction Forfaitaires'!$D172,Listes!$A$57:$E$63,3,FALSE))+(VLOOKUP('DP_Instruction Forfaitaires'!$D172,Listes!$A$57:$E$63,4,FALSE)))))))</f>
        <v/>
      </c>
      <c r="N172" s="505" t="str">
        <f>IF($H172="","",IF($C172=Listes!$B$34,IF('DP_Instruction Forfaitaires'!$E172&lt;=Listes!$B$45,('DP_Instruction Forfaitaires'!$E172*(VLOOKUP('DP_Instruction Forfaitaires'!$D172,Listes!$A$46:$E$52,2,FALSE))),IF('DP_Instruction Forfaitaires'!$E172&gt;Listes!$D$45,('DP_Instruction Forfaitaires'!$E172*(VLOOKUP('DP_Instruction Forfaitaires'!$D172,Listes!$A$46:$E$52,5,FALSE))),('DP_Instruction Forfaitaires'!$E172*(VLOOKUP('DP_Instruction Forfaitaires'!$D172,Listes!$A$46:$E$52,3,FALSE))+(VLOOKUP('DP_Instruction Forfaitaires'!$D172,Listes!$A$46:$E$52,4,FALSE)))))))</f>
        <v/>
      </c>
      <c r="O172" s="506" t="str">
        <f>IF($H172="","",IF($C172=Listes!$B$37,Listes!$I$34,IF($C172=Listes!$B$38,(VLOOKUP('DP_Instruction Forfaitaires'!$F172,Listes!$E$34:$F$39,2,FALSE)),IF($C172=Listes!$B$36,IF('DP_Instruction Forfaitaires'!$E172&lt;=Listes!$A$67,'DP_Instruction Forfaitaires'!$E172*Listes!$A$68,IF('DP_Instruction Forfaitaires'!$E172&gt;Listes!$D$67,'DP_Instruction Forfaitaires'!$E172*Listes!$D$68,(('DP_Instruction Forfaitaires'!$E172*Listes!$B$68)+Listes!$C$68)))))))</f>
        <v/>
      </c>
      <c r="P172" s="507" t="str">
        <f>IF('Dépenses forfaitaire'!P172="","",'Dépenses forfaitaire'!P172)</f>
        <v/>
      </c>
      <c r="Q172" s="263"/>
      <c r="R172" s="262" t="str">
        <f t="shared" si="8"/>
        <v/>
      </c>
      <c r="S172" s="262" t="str">
        <f t="shared" si="9"/>
        <v/>
      </c>
      <c r="T172" s="37" t="str">
        <f t="shared" si="10"/>
        <v/>
      </c>
      <c r="U172" s="117"/>
      <c r="V172" s="168"/>
      <c r="W172" s="501" t="str">
        <f>IF(AND(OR(Q172="KO",T172&lt;&gt;""),OR(R172="",S172="",T172="")),Listes!$A$74,IF(AND(T172="",Q172&lt;&gt;""),Listes!$A$75,IF(AND(P172&lt;T172,V172=""),Listes!$A$76,IF(AND(R172&gt;S172),Listes!$A$77,IF(AND(P172&lt;&gt;"",P172&gt;T172,U172=""),Listes!$A$78,IF(AND(X172="",OR(Q172&lt;&gt;"",R172&lt;&gt;"",S172&lt;&gt;"")),Listes!$A$79,""))))))</f>
        <v/>
      </c>
      <c r="X172" s="38"/>
      <c r="Y172" s="10">
        <f t="shared" si="11"/>
        <v>0</v>
      </c>
    </row>
    <row r="173" spans="1:25" ht="20.100000000000001" customHeight="1" x14ac:dyDescent="0.25">
      <c r="A173" s="109">
        <v>167</v>
      </c>
      <c r="B173" s="505" t="str">
        <f>IF('Dépenses forfaitaire'!B173="","",'Dépenses forfaitaire'!B173)</f>
        <v/>
      </c>
      <c r="C173" s="505" t="str">
        <f>IF('Dépenses forfaitaire'!C173="","",'Dépenses forfaitaire'!C173)</f>
        <v/>
      </c>
      <c r="D173" s="505" t="str">
        <f>IF('Dépenses forfaitaire'!D173="","",'Dépenses forfaitaire'!D173)</f>
        <v/>
      </c>
      <c r="E173" s="505" t="str">
        <f>IF('Dépenses forfaitaire'!E173="","",'Dépenses forfaitaire'!E173)</f>
        <v/>
      </c>
      <c r="F173" s="505" t="str">
        <f>IF('Dépenses forfaitaire'!F173="","",'Dépenses forfaitaire'!F173)</f>
        <v/>
      </c>
      <c r="G173" s="503" t="str">
        <f>IF('Dépenses forfaitaire'!G173="","",'Dépenses forfaitaire'!G173)</f>
        <v/>
      </c>
      <c r="H173" s="505" t="str">
        <f>IF('Dépenses forfaitaire'!H173="","",'Dépenses forfaitaire'!H173)</f>
        <v/>
      </c>
      <c r="I173" s="505" t="str">
        <f>IF('Dépenses forfaitaire'!I173="","",'Dépenses forfaitaire'!I173)</f>
        <v/>
      </c>
      <c r="J173" s="504" t="str">
        <f>IF('Dépenses forfaitaire'!K173="","",'Dépenses forfaitaire'!K173)</f>
        <v/>
      </c>
      <c r="K173" s="504" t="str">
        <f>IF('Dépenses forfaitaire'!L173="","",'Dépenses forfaitaire'!L173)</f>
        <v/>
      </c>
      <c r="L173" s="503" t="str">
        <f>IF('Dépenses forfaitaire'!J173="","",'Dépenses forfaitaire'!J173)</f>
        <v/>
      </c>
      <c r="M173" s="505" t="str">
        <f>IF($H173="","",IF($C173=Listes!$B$35,IF('DP_Instruction Forfaitaires'!$E173&lt;=Listes!$B$56,('DP_Instruction Forfaitaires'!$E173*(VLOOKUP('DP_Instruction Forfaitaires'!$D173,Listes!$A$57:$E$63,2,FALSE))),IF('DP_Instruction Forfaitaires'!$E173&gt;Listes!$E$56,('DP_Instruction Forfaitaires'!$E173*(VLOOKUP('DP_Instruction Forfaitaires'!$D173,Listes!$A$57:$E$63,5,FALSE))),('DP_Instruction Forfaitaires'!$E173*(VLOOKUP('DP_Instruction Forfaitaires'!$D173,Listes!$A$57:$E$63,3,FALSE))+(VLOOKUP('DP_Instruction Forfaitaires'!$D173,Listes!$A$57:$E$63,4,FALSE)))))))</f>
        <v/>
      </c>
      <c r="N173" s="505" t="str">
        <f>IF($H173="","",IF($C173=Listes!$B$34,IF('DP_Instruction Forfaitaires'!$E173&lt;=Listes!$B$45,('DP_Instruction Forfaitaires'!$E173*(VLOOKUP('DP_Instruction Forfaitaires'!$D173,Listes!$A$46:$E$52,2,FALSE))),IF('DP_Instruction Forfaitaires'!$E173&gt;Listes!$D$45,('DP_Instruction Forfaitaires'!$E173*(VLOOKUP('DP_Instruction Forfaitaires'!$D173,Listes!$A$46:$E$52,5,FALSE))),('DP_Instruction Forfaitaires'!$E173*(VLOOKUP('DP_Instruction Forfaitaires'!$D173,Listes!$A$46:$E$52,3,FALSE))+(VLOOKUP('DP_Instruction Forfaitaires'!$D173,Listes!$A$46:$E$52,4,FALSE)))))))</f>
        <v/>
      </c>
      <c r="O173" s="506" t="str">
        <f>IF($H173="","",IF($C173=Listes!$B$37,Listes!$I$34,IF($C173=Listes!$B$38,(VLOOKUP('DP_Instruction Forfaitaires'!$F173,Listes!$E$34:$F$39,2,FALSE)),IF($C173=Listes!$B$36,IF('DP_Instruction Forfaitaires'!$E173&lt;=Listes!$A$67,'DP_Instruction Forfaitaires'!$E173*Listes!$A$68,IF('DP_Instruction Forfaitaires'!$E173&gt;Listes!$D$67,'DP_Instruction Forfaitaires'!$E173*Listes!$D$68,(('DP_Instruction Forfaitaires'!$E173*Listes!$B$68)+Listes!$C$68)))))))</f>
        <v/>
      </c>
      <c r="P173" s="507" t="str">
        <f>IF('Dépenses forfaitaire'!P173="","",'Dépenses forfaitaire'!P173)</f>
        <v/>
      </c>
      <c r="Q173" s="263"/>
      <c r="R173" s="262" t="str">
        <f t="shared" si="8"/>
        <v/>
      </c>
      <c r="S173" s="262" t="str">
        <f t="shared" si="9"/>
        <v/>
      </c>
      <c r="T173" s="37" t="str">
        <f t="shared" si="10"/>
        <v/>
      </c>
      <c r="U173" s="117"/>
      <c r="V173" s="168"/>
      <c r="W173" s="501" t="str">
        <f>IF(AND(OR(Q173="KO",T173&lt;&gt;""),OR(R173="",S173="",T173="")),Listes!$A$74,IF(AND(T173="",Q173&lt;&gt;""),Listes!$A$75,IF(AND(P173&lt;T173,V173=""),Listes!$A$76,IF(AND(R173&gt;S173),Listes!$A$77,IF(AND(P173&lt;&gt;"",P173&gt;T173,U173=""),Listes!$A$78,IF(AND(X173="",OR(Q173&lt;&gt;"",R173&lt;&gt;"",S173&lt;&gt;"")),Listes!$A$79,""))))))</f>
        <v/>
      </c>
      <c r="X173" s="38"/>
      <c r="Y173" s="10">
        <f t="shared" si="11"/>
        <v>0</v>
      </c>
    </row>
    <row r="174" spans="1:25" ht="20.100000000000001" customHeight="1" x14ac:dyDescent="0.25">
      <c r="A174" s="109">
        <v>168</v>
      </c>
      <c r="B174" s="505" t="str">
        <f>IF('Dépenses forfaitaire'!B174="","",'Dépenses forfaitaire'!B174)</f>
        <v/>
      </c>
      <c r="C174" s="505" t="str">
        <f>IF('Dépenses forfaitaire'!C174="","",'Dépenses forfaitaire'!C174)</f>
        <v/>
      </c>
      <c r="D174" s="505" t="str">
        <f>IF('Dépenses forfaitaire'!D174="","",'Dépenses forfaitaire'!D174)</f>
        <v/>
      </c>
      <c r="E174" s="505" t="str">
        <f>IF('Dépenses forfaitaire'!E174="","",'Dépenses forfaitaire'!E174)</f>
        <v/>
      </c>
      <c r="F174" s="505" t="str">
        <f>IF('Dépenses forfaitaire'!F174="","",'Dépenses forfaitaire'!F174)</f>
        <v/>
      </c>
      <c r="G174" s="503" t="str">
        <f>IF('Dépenses forfaitaire'!G174="","",'Dépenses forfaitaire'!G174)</f>
        <v/>
      </c>
      <c r="H174" s="505" t="str">
        <f>IF('Dépenses forfaitaire'!H174="","",'Dépenses forfaitaire'!H174)</f>
        <v/>
      </c>
      <c r="I174" s="505" t="str">
        <f>IF('Dépenses forfaitaire'!I174="","",'Dépenses forfaitaire'!I174)</f>
        <v/>
      </c>
      <c r="J174" s="504" t="str">
        <f>IF('Dépenses forfaitaire'!K174="","",'Dépenses forfaitaire'!K174)</f>
        <v/>
      </c>
      <c r="K174" s="504" t="str">
        <f>IF('Dépenses forfaitaire'!L174="","",'Dépenses forfaitaire'!L174)</f>
        <v/>
      </c>
      <c r="L174" s="503" t="str">
        <f>IF('Dépenses forfaitaire'!J174="","",'Dépenses forfaitaire'!J174)</f>
        <v/>
      </c>
      <c r="M174" s="505" t="str">
        <f>IF($H174="","",IF($C174=Listes!$B$35,IF('DP_Instruction Forfaitaires'!$E174&lt;=Listes!$B$56,('DP_Instruction Forfaitaires'!$E174*(VLOOKUP('DP_Instruction Forfaitaires'!$D174,Listes!$A$57:$E$63,2,FALSE))),IF('DP_Instruction Forfaitaires'!$E174&gt;Listes!$E$56,('DP_Instruction Forfaitaires'!$E174*(VLOOKUP('DP_Instruction Forfaitaires'!$D174,Listes!$A$57:$E$63,5,FALSE))),('DP_Instruction Forfaitaires'!$E174*(VLOOKUP('DP_Instruction Forfaitaires'!$D174,Listes!$A$57:$E$63,3,FALSE))+(VLOOKUP('DP_Instruction Forfaitaires'!$D174,Listes!$A$57:$E$63,4,FALSE)))))))</f>
        <v/>
      </c>
      <c r="N174" s="505" t="str">
        <f>IF($H174="","",IF($C174=Listes!$B$34,IF('DP_Instruction Forfaitaires'!$E174&lt;=Listes!$B$45,('DP_Instruction Forfaitaires'!$E174*(VLOOKUP('DP_Instruction Forfaitaires'!$D174,Listes!$A$46:$E$52,2,FALSE))),IF('DP_Instruction Forfaitaires'!$E174&gt;Listes!$D$45,('DP_Instruction Forfaitaires'!$E174*(VLOOKUP('DP_Instruction Forfaitaires'!$D174,Listes!$A$46:$E$52,5,FALSE))),('DP_Instruction Forfaitaires'!$E174*(VLOOKUP('DP_Instruction Forfaitaires'!$D174,Listes!$A$46:$E$52,3,FALSE))+(VLOOKUP('DP_Instruction Forfaitaires'!$D174,Listes!$A$46:$E$52,4,FALSE)))))))</f>
        <v/>
      </c>
      <c r="O174" s="506" t="str">
        <f>IF($H174="","",IF($C174=Listes!$B$37,Listes!$I$34,IF($C174=Listes!$B$38,(VLOOKUP('DP_Instruction Forfaitaires'!$F174,Listes!$E$34:$F$39,2,FALSE)),IF($C174=Listes!$B$36,IF('DP_Instruction Forfaitaires'!$E174&lt;=Listes!$A$67,'DP_Instruction Forfaitaires'!$E174*Listes!$A$68,IF('DP_Instruction Forfaitaires'!$E174&gt;Listes!$D$67,'DP_Instruction Forfaitaires'!$E174*Listes!$D$68,(('DP_Instruction Forfaitaires'!$E174*Listes!$B$68)+Listes!$C$68)))))))</f>
        <v/>
      </c>
      <c r="P174" s="507" t="str">
        <f>IF('Dépenses forfaitaire'!P174="","",'Dépenses forfaitaire'!P174)</f>
        <v/>
      </c>
      <c r="Q174" s="263"/>
      <c r="R174" s="262" t="str">
        <f t="shared" si="8"/>
        <v/>
      </c>
      <c r="S174" s="262" t="str">
        <f t="shared" si="9"/>
        <v/>
      </c>
      <c r="T174" s="37" t="str">
        <f t="shared" si="10"/>
        <v/>
      </c>
      <c r="U174" s="117"/>
      <c r="V174" s="168"/>
      <c r="W174" s="501" t="str">
        <f>IF(AND(OR(Q174="KO",T174&lt;&gt;""),OR(R174="",S174="",T174="")),Listes!$A$74,IF(AND(T174="",Q174&lt;&gt;""),Listes!$A$75,IF(AND(P174&lt;T174,V174=""),Listes!$A$76,IF(AND(R174&gt;S174),Listes!$A$77,IF(AND(P174&lt;&gt;"",P174&gt;T174,U174=""),Listes!$A$78,IF(AND(X174="",OR(Q174&lt;&gt;"",R174&lt;&gt;"",S174&lt;&gt;"")),Listes!$A$79,""))))))</f>
        <v/>
      </c>
      <c r="X174" s="38"/>
      <c r="Y174" s="10">
        <f t="shared" si="11"/>
        <v>0</v>
      </c>
    </row>
    <row r="175" spans="1:25" ht="20.100000000000001" customHeight="1" x14ac:dyDescent="0.25">
      <c r="A175" s="109">
        <v>169</v>
      </c>
      <c r="B175" s="505" t="str">
        <f>IF('Dépenses forfaitaire'!B175="","",'Dépenses forfaitaire'!B175)</f>
        <v/>
      </c>
      <c r="C175" s="505" t="str">
        <f>IF('Dépenses forfaitaire'!C175="","",'Dépenses forfaitaire'!C175)</f>
        <v/>
      </c>
      <c r="D175" s="505" t="str">
        <f>IF('Dépenses forfaitaire'!D175="","",'Dépenses forfaitaire'!D175)</f>
        <v/>
      </c>
      <c r="E175" s="505" t="str">
        <f>IF('Dépenses forfaitaire'!E175="","",'Dépenses forfaitaire'!E175)</f>
        <v/>
      </c>
      <c r="F175" s="505" t="str">
        <f>IF('Dépenses forfaitaire'!F175="","",'Dépenses forfaitaire'!F175)</f>
        <v/>
      </c>
      <c r="G175" s="503" t="str">
        <f>IF('Dépenses forfaitaire'!G175="","",'Dépenses forfaitaire'!G175)</f>
        <v/>
      </c>
      <c r="H175" s="505" t="str">
        <f>IF('Dépenses forfaitaire'!H175="","",'Dépenses forfaitaire'!H175)</f>
        <v/>
      </c>
      <c r="I175" s="505" t="str">
        <f>IF('Dépenses forfaitaire'!I175="","",'Dépenses forfaitaire'!I175)</f>
        <v/>
      </c>
      <c r="J175" s="504" t="str">
        <f>IF('Dépenses forfaitaire'!K175="","",'Dépenses forfaitaire'!K175)</f>
        <v/>
      </c>
      <c r="K175" s="504" t="str">
        <f>IF('Dépenses forfaitaire'!L175="","",'Dépenses forfaitaire'!L175)</f>
        <v/>
      </c>
      <c r="L175" s="503" t="str">
        <f>IF('Dépenses forfaitaire'!J175="","",'Dépenses forfaitaire'!J175)</f>
        <v/>
      </c>
      <c r="M175" s="505" t="str">
        <f>IF($H175="","",IF($C175=Listes!$B$35,IF('DP_Instruction Forfaitaires'!$E175&lt;=Listes!$B$56,('DP_Instruction Forfaitaires'!$E175*(VLOOKUP('DP_Instruction Forfaitaires'!$D175,Listes!$A$57:$E$63,2,FALSE))),IF('DP_Instruction Forfaitaires'!$E175&gt;Listes!$E$56,('DP_Instruction Forfaitaires'!$E175*(VLOOKUP('DP_Instruction Forfaitaires'!$D175,Listes!$A$57:$E$63,5,FALSE))),('DP_Instruction Forfaitaires'!$E175*(VLOOKUP('DP_Instruction Forfaitaires'!$D175,Listes!$A$57:$E$63,3,FALSE))+(VLOOKUP('DP_Instruction Forfaitaires'!$D175,Listes!$A$57:$E$63,4,FALSE)))))))</f>
        <v/>
      </c>
      <c r="N175" s="505" t="str">
        <f>IF($H175="","",IF($C175=Listes!$B$34,IF('DP_Instruction Forfaitaires'!$E175&lt;=Listes!$B$45,('DP_Instruction Forfaitaires'!$E175*(VLOOKUP('DP_Instruction Forfaitaires'!$D175,Listes!$A$46:$E$52,2,FALSE))),IF('DP_Instruction Forfaitaires'!$E175&gt;Listes!$D$45,('DP_Instruction Forfaitaires'!$E175*(VLOOKUP('DP_Instruction Forfaitaires'!$D175,Listes!$A$46:$E$52,5,FALSE))),('DP_Instruction Forfaitaires'!$E175*(VLOOKUP('DP_Instruction Forfaitaires'!$D175,Listes!$A$46:$E$52,3,FALSE))+(VLOOKUP('DP_Instruction Forfaitaires'!$D175,Listes!$A$46:$E$52,4,FALSE)))))))</f>
        <v/>
      </c>
      <c r="O175" s="506" t="str">
        <f>IF($H175="","",IF($C175=Listes!$B$37,Listes!$I$34,IF($C175=Listes!$B$38,(VLOOKUP('DP_Instruction Forfaitaires'!$F175,Listes!$E$34:$F$39,2,FALSE)),IF($C175=Listes!$B$36,IF('DP_Instruction Forfaitaires'!$E175&lt;=Listes!$A$67,'DP_Instruction Forfaitaires'!$E175*Listes!$A$68,IF('DP_Instruction Forfaitaires'!$E175&gt;Listes!$D$67,'DP_Instruction Forfaitaires'!$E175*Listes!$D$68,(('DP_Instruction Forfaitaires'!$E175*Listes!$B$68)+Listes!$C$68)))))))</f>
        <v/>
      </c>
      <c r="P175" s="507" t="str">
        <f>IF('Dépenses forfaitaire'!P175="","",'Dépenses forfaitaire'!P175)</f>
        <v/>
      </c>
      <c r="Q175" s="263"/>
      <c r="R175" s="262" t="str">
        <f t="shared" si="8"/>
        <v/>
      </c>
      <c r="S175" s="262" t="str">
        <f t="shared" si="9"/>
        <v/>
      </c>
      <c r="T175" s="37" t="str">
        <f t="shared" si="10"/>
        <v/>
      </c>
      <c r="U175" s="117"/>
      <c r="V175" s="168"/>
      <c r="W175" s="501" t="str">
        <f>IF(AND(OR(Q175="KO",T175&lt;&gt;""),OR(R175="",S175="",T175="")),Listes!$A$74,IF(AND(T175="",Q175&lt;&gt;""),Listes!$A$75,IF(AND(P175&lt;T175,V175=""),Listes!$A$76,IF(AND(R175&gt;S175),Listes!$A$77,IF(AND(P175&lt;&gt;"",P175&gt;T175,U175=""),Listes!$A$78,IF(AND(X175="",OR(Q175&lt;&gt;"",R175&lt;&gt;"",S175&lt;&gt;"")),Listes!$A$79,""))))))</f>
        <v/>
      </c>
      <c r="X175" s="38"/>
      <c r="Y175" s="10">
        <f t="shared" si="11"/>
        <v>0</v>
      </c>
    </row>
    <row r="176" spans="1:25" ht="20.100000000000001" customHeight="1" x14ac:dyDescent="0.25">
      <c r="A176" s="109">
        <v>170</v>
      </c>
      <c r="B176" s="505" t="str">
        <f>IF('Dépenses forfaitaire'!B176="","",'Dépenses forfaitaire'!B176)</f>
        <v/>
      </c>
      <c r="C176" s="505" t="str">
        <f>IF('Dépenses forfaitaire'!C176="","",'Dépenses forfaitaire'!C176)</f>
        <v/>
      </c>
      <c r="D176" s="505" t="str">
        <f>IF('Dépenses forfaitaire'!D176="","",'Dépenses forfaitaire'!D176)</f>
        <v/>
      </c>
      <c r="E176" s="505" t="str">
        <f>IF('Dépenses forfaitaire'!E176="","",'Dépenses forfaitaire'!E176)</f>
        <v/>
      </c>
      <c r="F176" s="505" t="str">
        <f>IF('Dépenses forfaitaire'!F176="","",'Dépenses forfaitaire'!F176)</f>
        <v/>
      </c>
      <c r="G176" s="503" t="str">
        <f>IF('Dépenses forfaitaire'!G176="","",'Dépenses forfaitaire'!G176)</f>
        <v/>
      </c>
      <c r="H176" s="505" t="str">
        <f>IF('Dépenses forfaitaire'!H176="","",'Dépenses forfaitaire'!H176)</f>
        <v/>
      </c>
      <c r="I176" s="505" t="str">
        <f>IF('Dépenses forfaitaire'!I176="","",'Dépenses forfaitaire'!I176)</f>
        <v/>
      </c>
      <c r="J176" s="504" t="str">
        <f>IF('Dépenses forfaitaire'!K176="","",'Dépenses forfaitaire'!K176)</f>
        <v/>
      </c>
      <c r="K176" s="504" t="str">
        <f>IF('Dépenses forfaitaire'!L176="","",'Dépenses forfaitaire'!L176)</f>
        <v/>
      </c>
      <c r="L176" s="503" t="str">
        <f>IF('Dépenses forfaitaire'!J176="","",'Dépenses forfaitaire'!J176)</f>
        <v/>
      </c>
      <c r="M176" s="505" t="str">
        <f>IF($H176="","",IF($C176=Listes!$B$35,IF('DP_Instruction Forfaitaires'!$E176&lt;=Listes!$B$56,('DP_Instruction Forfaitaires'!$E176*(VLOOKUP('DP_Instruction Forfaitaires'!$D176,Listes!$A$57:$E$63,2,FALSE))),IF('DP_Instruction Forfaitaires'!$E176&gt;Listes!$E$56,('DP_Instruction Forfaitaires'!$E176*(VLOOKUP('DP_Instruction Forfaitaires'!$D176,Listes!$A$57:$E$63,5,FALSE))),('DP_Instruction Forfaitaires'!$E176*(VLOOKUP('DP_Instruction Forfaitaires'!$D176,Listes!$A$57:$E$63,3,FALSE))+(VLOOKUP('DP_Instruction Forfaitaires'!$D176,Listes!$A$57:$E$63,4,FALSE)))))))</f>
        <v/>
      </c>
      <c r="N176" s="505" t="str">
        <f>IF($H176="","",IF($C176=Listes!$B$34,IF('DP_Instruction Forfaitaires'!$E176&lt;=Listes!$B$45,('DP_Instruction Forfaitaires'!$E176*(VLOOKUP('DP_Instruction Forfaitaires'!$D176,Listes!$A$46:$E$52,2,FALSE))),IF('DP_Instruction Forfaitaires'!$E176&gt;Listes!$D$45,('DP_Instruction Forfaitaires'!$E176*(VLOOKUP('DP_Instruction Forfaitaires'!$D176,Listes!$A$46:$E$52,5,FALSE))),('DP_Instruction Forfaitaires'!$E176*(VLOOKUP('DP_Instruction Forfaitaires'!$D176,Listes!$A$46:$E$52,3,FALSE))+(VLOOKUP('DP_Instruction Forfaitaires'!$D176,Listes!$A$46:$E$52,4,FALSE)))))))</f>
        <v/>
      </c>
      <c r="O176" s="506" t="str">
        <f>IF($H176="","",IF($C176=Listes!$B$37,Listes!$I$34,IF($C176=Listes!$B$38,(VLOOKUP('DP_Instruction Forfaitaires'!$F176,Listes!$E$34:$F$39,2,FALSE)),IF($C176=Listes!$B$36,IF('DP_Instruction Forfaitaires'!$E176&lt;=Listes!$A$67,'DP_Instruction Forfaitaires'!$E176*Listes!$A$68,IF('DP_Instruction Forfaitaires'!$E176&gt;Listes!$D$67,'DP_Instruction Forfaitaires'!$E176*Listes!$D$68,(('DP_Instruction Forfaitaires'!$E176*Listes!$B$68)+Listes!$C$68)))))))</f>
        <v/>
      </c>
      <c r="P176" s="507" t="str">
        <f>IF('Dépenses forfaitaire'!P176="","",'Dépenses forfaitaire'!P176)</f>
        <v/>
      </c>
      <c r="Q176" s="263"/>
      <c r="R176" s="262" t="str">
        <f t="shared" si="8"/>
        <v/>
      </c>
      <c r="S176" s="262" t="str">
        <f t="shared" si="9"/>
        <v/>
      </c>
      <c r="T176" s="37" t="str">
        <f t="shared" si="10"/>
        <v/>
      </c>
      <c r="U176" s="117"/>
      <c r="V176" s="168"/>
      <c r="W176" s="501" t="str">
        <f>IF(AND(OR(Q176="KO",T176&lt;&gt;""),OR(R176="",S176="",T176="")),Listes!$A$74,IF(AND(T176="",Q176&lt;&gt;""),Listes!$A$75,IF(AND(P176&lt;T176,V176=""),Listes!$A$76,IF(AND(R176&gt;S176),Listes!$A$77,IF(AND(P176&lt;&gt;"",P176&gt;T176,U176=""),Listes!$A$78,IF(AND(X176="",OR(Q176&lt;&gt;"",R176&lt;&gt;"",S176&lt;&gt;"")),Listes!$A$79,""))))))</f>
        <v/>
      </c>
      <c r="X176" s="38"/>
      <c r="Y176" s="10">
        <f t="shared" si="11"/>
        <v>0</v>
      </c>
    </row>
    <row r="177" spans="1:25" ht="20.100000000000001" customHeight="1" x14ac:dyDescent="0.25">
      <c r="A177" s="109">
        <v>171</v>
      </c>
      <c r="B177" s="505" t="str">
        <f>IF('Dépenses forfaitaire'!B177="","",'Dépenses forfaitaire'!B177)</f>
        <v/>
      </c>
      <c r="C177" s="505" t="str">
        <f>IF('Dépenses forfaitaire'!C177="","",'Dépenses forfaitaire'!C177)</f>
        <v/>
      </c>
      <c r="D177" s="505" t="str">
        <f>IF('Dépenses forfaitaire'!D177="","",'Dépenses forfaitaire'!D177)</f>
        <v/>
      </c>
      <c r="E177" s="505" t="str">
        <f>IF('Dépenses forfaitaire'!E177="","",'Dépenses forfaitaire'!E177)</f>
        <v/>
      </c>
      <c r="F177" s="505" t="str">
        <f>IF('Dépenses forfaitaire'!F177="","",'Dépenses forfaitaire'!F177)</f>
        <v/>
      </c>
      <c r="G177" s="503" t="str">
        <f>IF('Dépenses forfaitaire'!G177="","",'Dépenses forfaitaire'!G177)</f>
        <v/>
      </c>
      <c r="H177" s="505" t="str">
        <f>IF('Dépenses forfaitaire'!H177="","",'Dépenses forfaitaire'!H177)</f>
        <v/>
      </c>
      <c r="I177" s="505" t="str">
        <f>IF('Dépenses forfaitaire'!I177="","",'Dépenses forfaitaire'!I177)</f>
        <v/>
      </c>
      <c r="J177" s="504" t="str">
        <f>IF('Dépenses forfaitaire'!K177="","",'Dépenses forfaitaire'!K177)</f>
        <v/>
      </c>
      <c r="K177" s="504" t="str">
        <f>IF('Dépenses forfaitaire'!L177="","",'Dépenses forfaitaire'!L177)</f>
        <v/>
      </c>
      <c r="L177" s="503" t="str">
        <f>IF('Dépenses forfaitaire'!J177="","",'Dépenses forfaitaire'!J177)</f>
        <v/>
      </c>
      <c r="M177" s="505" t="str">
        <f>IF($H177="","",IF($C177=Listes!$B$35,IF('DP_Instruction Forfaitaires'!$E177&lt;=Listes!$B$56,('DP_Instruction Forfaitaires'!$E177*(VLOOKUP('DP_Instruction Forfaitaires'!$D177,Listes!$A$57:$E$63,2,FALSE))),IF('DP_Instruction Forfaitaires'!$E177&gt;Listes!$E$56,('DP_Instruction Forfaitaires'!$E177*(VLOOKUP('DP_Instruction Forfaitaires'!$D177,Listes!$A$57:$E$63,5,FALSE))),('DP_Instruction Forfaitaires'!$E177*(VLOOKUP('DP_Instruction Forfaitaires'!$D177,Listes!$A$57:$E$63,3,FALSE))+(VLOOKUP('DP_Instruction Forfaitaires'!$D177,Listes!$A$57:$E$63,4,FALSE)))))))</f>
        <v/>
      </c>
      <c r="N177" s="505" t="str">
        <f>IF($H177="","",IF($C177=Listes!$B$34,IF('DP_Instruction Forfaitaires'!$E177&lt;=Listes!$B$45,('DP_Instruction Forfaitaires'!$E177*(VLOOKUP('DP_Instruction Forfaitaires'!$D177,Listes!$A$46:$E$52,2,FALSE))),IF('DP_Instruction Forfaitaires'!$E177&gt;Listes!$D$45,('DP_Instruction Forfaitaires'!$E177*(VLOOKUP('DP_Instruction Forfaitaires'!$D177,Listes!$A$46:$E$52,5,FALSE))),('DP_Instruction Forfaitaires'!$E177*(VLOOKUP('DP_Instruction Forfaitaires'!$D177,Listes!$A$46:$E$52,3,FALSE))+(VLOOKUP('DP_Instruction Forfaitaires'!$D177,Listes!$A$46:$E$52,4,FALSE)))))))</f>
        <v/>
      </c>
      <c r="O177" s="506" t="str">
        <f>IF($H177="","",IF($C177=Listes!$B$37,Listes!$I$34,IF($C177=Listes!$B$38,(VLOOKUP('DP_Instruction Forfaitaires'!$F177,Listes!$E$34:$F$39,2,FALSE)),IF($C177=Listes!$B$36,IF('DP_Instruction Forfaitaires'!$E177&lt;=Listes!$A$67,'DP_Instruction Forfaitaires'!$E177*Listes!$A$68,IF('DP_Instruction Forfaitaires'!$E177&gt;Listes!$D$67,'DP_Instruction Forfaitaires'!$E177*Listes!$D$68,(('DP_Instruction Forfaitaires'!$E177*Listes!$B$68)+Listes!$C$68)))))))</f>
        <v/>
      </c>
      <c r="P177" s="507" t="str">
        <f>IF('Dépenses forfaitaire'!P177="","",'Dépenses forfaitaire'!P177)</f>
        <v/>
      </c>
      <c r="Q177" s="263"/>
      <c r="R177" s="262" t="str">
        <f t="shared" si="8"/>
        <v/>
      </c>
      <c r="S177" s="262" t="str">
        <f t="shared" si="9"/>
        <v/>
      </c>
      <c r="T177" s="37" t="str">
        <f t="shared" si="10"/>
        <v/>
      </c>
      <c r="U177" s="117"/>
      <c r="V177" s="168"/>
      <c r="W177" s="501" t="str">
        <f>IF(AND(OR(Q177="KO",T177&lt;&gt;""),OR(R177="",S177="",T177="")),Listes!$A$74,IF(AND(T177="",Q177&lt;&gt;""),Listes!$A$75,IF(AND(P177&lt;T177,V177=""),Listes!$A$76,IF(AND(R177&gt;S177),Listes!$A$77,IF(AND(P177&lt;&gt;"",P177&gt;T177,U177=""),Listes!$A$78,IF(AND(X177="",OR(Q177&lt;&gt;"",R177&lt;&gt;"",S177&lt;&gt;"")),Listes!$A$79,""))))))</f>
        <v/>
      </c>
      <c r="X177" s="38"/>
      <c r="Y177" s="10">
        <f t="shared" si="11"/>
        <v>0</v>
      </c>
    </row>
    <row r="178" spans="1:25" ht="20.100000000000001" customHeight="1" x14ac:dyDescent="0.25">
      <c r="A178" s="109">
        <v>172</v>
      </c>
      <c r="B178" s="505" t="str">
        <f>IF('Dépenses forfaitaire'!B178="","",'Dépenses forfaitaire'!B178)</f>
        <v/>
      </c>
      <c r="C178" s="505" t="str">
        <f>IF('Dépenses forfaitaire'!C178="","",'Dépenses forfaitaire'!C178)</f>
        <v/>
      </c>
      <c r="D178" s="505" t="str">
        <f>IF('Dépenses forfaitaire'!D178="","",'Dépenses forfaitaire'!D178)</f>
        <v/>
      </c>
      <c r="E178" s="505" t="str">
        <f>IF('Dépenses forfaitaire'!E178="","",'Dépenses forfaitaire'!E178)</f>
        <v/>
      </c>
      <c r="F178" s="505" t="str">
        <f>IF('Dépenses forfaitaire'!F178="","",'Dépenses forfaitaire'!F178)</f>
        <v/>
      </c>
      <c r="G178" s="503" t="str">
        <f>IF('Dépenses forfaitaire'!G178="","",'Dépenses forfaitaire'!G178)</f>
        <v/>
      </c>
      <c r="H178" s="505" t="str">
        <f>IF('Dépenses forfaitaire'!H178="","",'Dépenses forfaitaire'!H178)</f>
        <v/>
      </c>
      <c r="I178" s="505" t="str">
        <f>IF('Dépenses forfaitaire'!I178="","",'Dépenses forfaitaire'!I178)</f>
        <v/>
      </c>
      <c r="J178" s="504" t="str">
        <f>IF('Dépenses forfaitaire'!K178="","",'Dépenses forfaitaire'!K178)</f>
        <v/>
      </c>
      <c r="K178" s="504" t="str">
        <f>IF('Dépenses forfaitaire'!L178="","",'Dépenses forfaitaire'!L178)</f>
        <v/>
      </c>
      <c r="L178" s="503" t="str">
        <f>IF('Dépenses forfaitaire'!J178="","",'Dépenses forfaitaire'!J178)</f>
        <v/>
      </c>
      <c r="M178" s="505" t="str">
        <f>IF($H178="","",IF($C178=Listes!$B$35,IF('DP_Instruction Forfaitaires'!$E178&lt;=Listes!$B$56,('DP_Instruction Forfaitaires'!$E178*(VLOOKUP('DP_Instruction Forfaitaires'!$D178,Listes!$A$57:$E$63,2,FALSE))),IF('DP_Instruction Forfaitaires'!$E178&gt;Listes!$E$56,('DP_Instruction Forfaitaires'!$E178*(VLOOKUP('DP_Instruction Forfaitaires'!$D178,Listes!$A$57:$E$63,5,FALSE))),('DP_Instruction Forfaitaires'!$E178*(VLOOKUP('DP_Instruction Forfaitaires'!$D178,Listes!$A$57:$E$63,3,FALSE))+(VLOOKUP('DP_Instruction Forfaitaires'!$D178,Listes!$A$57:$E$63,4,FALSE)))))))</f>
        <v/>
      </c>
      <c r="N178" s="505" t="str">
        <f>IF($H178="","",IF($C178=Listes!$B$34,IF('DP_Instruction Forfaitaires'!$E178&lt;=Listes!$B$45,('DP_Instruction Forfaitaires'!$E178*(VLOOKUP('DP_Instruction Forfaitaires'!$D178,Listes!$A$46:$E$52,2,FALSE))),IF('DP_Instruction Forfaitaires'!$E178&gt;Listes!$D$45,('DP_Instruction Forfaitaires'!$E178*(VLOOKUP('DP_Instruction Forfaitaires'!$D178,Listes!$A$46:$E$52,5,FALSE))),('DP_Instruction Forfaitaires'!$E178*(VLOOKUP('DP_Instruction Forfaitaires'!$D178,Listes!$A$46:$E$52,3,FALSE))+(VLOOKUP('DP_Instruction Forfaitaires'!$D178,Listes!$A$46:$E$52,4,FALSE)))))))</f>
        <v/>
      </c>
      <c r="O178" s="506" t="str">
        <f>IF($H178="","",IF($C178=Listes!$B$37,Listes!$I$34,IF($C178=Listes!$B$38,(VLOOKUP('DP_Instruction Forfaitaires'!$F178,Listes!$E$34:$F$39,2,FALSE)),IF($C178=Listes!$B$36,IF('DP_Instruction Forfaitaires'!$E178&lt;=Listes!$A$67,'DP_Instruction Forfaitaires'!$E178*Listes!$A$68,IF('DP_Instruction Forfaitaires'!$E178&gt;Listes!$D$67,'DP_Instruction Forfaitaires'!$E178*Listes!$D$68,(('DP_Instruction Forfaitaires'!$E178*Listes!$B$68)+Listes!$C$68)))))))</f>
        <v/>
      </c>
      <c r="P178" s="507" t="str">
        <f>IF('Dépenses forfaitaire'!P178="","",'Dépenses forfaitaire'!P178)</f>
        <v/>
      </c>
      <c r="Q178" s="263"/>
      <c r="R178" s="262" t="str">
        <f t="shared" si="8"/>
        <v/>
      </c>
      <c r="S178" s="262" t="str">
        <f t="shared" si="9"/>
        <v/>
      </c>
      <c r="T178" s="37" t="str">
        <f t="shared" si="10"/>
        <v/>
      </c>
      <c r="U178" s="117"/>
      <c r="V178" s="168"/>
      <c r="W178" s="501" t="str">
        <f>IF(AND(OR(Q178="KO",T178&lt;&gt;""),OR(R178="",S178="",T178="")),Listes!$A$74,IF(AND(T178="",Q178&lt;&gt;""),Listes!$A$75,IF(AND(P178&lt;T178,V178=""),Listes!$A$76,IF(AND(R178&gt;S178),Listes!$A$77,IF(AND(P178&lt;&gt;"",P178&gt;T178,U178=""),Listes!$A$78,IF(AND(X178="",OR(Q178&lt;&gt;"",R178&lt;&gt;"",S178&lt;&gt;"")),Listes!$A$79,""))))))</f>
        <v/>
      </c>
      <c r="X178" s="38"/>
      <c r="Y178" s="10">
        <f t="shared" si="11"/>
        <v>0</v>
      </c>
    </row>
    <row r="179" spans="1:25" ht="20.100000000000001" customHeight="1" x14ac:dyDescent="0.25">
      <c r="A179" s="109">
        <v>173</v>
      </c>
      <c r="B179" s="505" t="str">
        <f>IF('Dépenses forfaitaire'!B179="","",'Dépenses forfaitaire'!B179)</f>
        <v/>
      </c>
      <c r="C179" s="505" t="str">
        <f>IF('Dépenses forfaitaire'!C179="","",'Dépenses forfaitaire'!C179)</f>
        <v/>
      </c>
      <c r="D179" s="505" t="str">
        <f>IF('Dépenses forfaitaire'!D179="","",'Dépenses forfaitaire'!D179)</f>
        <v/>
      </c>
      <c r="E179" s="505" t="str">
        <f>IF('Dépenses forfaitaire'!E179="","",'Dépenses forfaitaire'!E179)</f>
        <v/>
      </c>
      <c r="F179" s="505" t="str">
        <f>IF('Dépenses forfaitaire'!F179="","",'Dépenses forfaitaire'!F179)</f>
        <v/>
      </c>
      <c r="G179" s="503" t="str">
        <f>IF('Dépenses forfaitaire'!G179="","",'Dépenses forfaitaire'!G179)</f>
        <v/>
      </c>
      <c r="H179" s="505" t="str">
        <f>IF('Dépenses forfaitaire'!H179="","",'Dépenses forfaitaire'!H179)</f>
        <v/>
      </c>
      <c r="I179" s="505" t="str">
        <f>IF('Dépenses forfaitaire'!I179="","",'Dépenses forfaitaire'!I179)</f>
        <v/>
      </c>
      <c r="J179" s="504" t="str">
        <f>IF('Dépenses forfaitaire'!K179="","",'Dépenses forfaitaire'!K179)</f>
        <v/>
      </c>
      <c r="K179" s="504" t="str">
        <f>IF('Dépenses forfaitaire'!L179="","",'Dépenses forfaitaire'!L179)</f>
        <v/>
      </c>
      <c r="L179" s="503" t="str">
        <f>IF('Dépenses forfaitaire'!J179="","",'Dépenses forfaitaire'!J179)</f>
        <v/>
      </c>
      <c r="M179" s="505" t="str">
        <f>IF($H179="","",IF($C179=Listes!$B$35,IF('DP_Instruction Forfaitaires'!$E179&lt;=Listes!$B$56,('DP_Instruction Forfaitaires'!$E179*(VLOOKUP('DP_Instruction Forfaitaires'!$D179,Listes!$A$57:$E$63,2,FALSE))),IF('DP_Instruction Forfaitaires'!$E179&gt;Listes!$E$56,('DP_Instruction Forfaitaires'!$E179*(VLOOKUP('DP_Instruction Forfaitaires'!$D179,Listes!$A$57:$E$63,5,FALSE))),('DP_Instruction Forfaitaires'!$E179*(VLOOKUP('DP_Instruction Forfaitaires'!$D179,Listes!$A$57:$E$63,3,FALSE))+(VLOOKUP('DP_Instruction Forfaitaires'!$D179,Listes!$A$57:$E$63,4,FALSE)))))))</f>
        <v/>
      </c>
      <c r="N179" s="505" t="str">
        <f>IF($H179="","",IF($C179=Listes!$B$34,IF('DP_Instruction Forfaitaires'!$E179&lt;=Listes!$B$45,('DP_Instruction Forfaitaires'!$E179*(VLOOKUP('DP_Instruction Forfaitaires'!$D179,Listes!$A$46:$E$52,2,FALSE))),IF('DP_Instruction Forfaitaires'!$E179&gt;Listes!$D$45,('DP_Instruction Forfaitaires'!$E179*(VLOOKUP('DP_Instruction Forfaitaires'!$D179,Listes!$A$46:$E$52,5,FALSE))),('DP_Instruction Forfaitaires'!$E179*(VLOOKUP('DP_Instruction Forfaitaires'!$D179,Listes!$A$46:$E$52,3,FALSE))+(VLOOKUP('DP_Instruction Forfaitaires'!$D179,Listes!$A$46:$E$52,4,FALSE)))))))</f>
        <v/>
      </c>
      <c r="O179" s="506" t="str">
        <f>IF($H179="","",IF($C179=Listes!$B$37,Listes!$I$34,IF($C179=Listes!$B$38,(VLOOKUP('DP_Instruction Forfaitaires'!$F179,Listes!$E$34:$F$39,2,FALSE)),IF($C179=Listes!$B$36,IF('DP_Instruction Forfaitaires'!$E179&lt;=Listes!$A$67,'DP_Instruction Forfaitaires'!$E179*Listes!$A$68,IF('DP_Instruction Forfaitaires'!$E179&gt;Listes!$D$67,'DP_Instruction Forfaitaires'!$E179*Listes!$D$68,(('DP_Instruction Forfaitaires'!$E179*Listes!$B$68)+Listes!$C$68)))))))</f>
        <v/>
      </c>
      <c r="P179" s="507" t="str">
        <f>IF('Dépenses forfaitaire'!P179="","",'Dépenses forfaitaire'!P179)</f>
        <v/>
      </c>
      <c r="Q179" s="263"/>
      <c r="R179" s="262" t="str">
        <f t="shared" si="8"/>
        <v/>
      </c>
      <c r="S179" s="262" t="str">
        <f t="shared" si="9"/>
        <v/>
      </c>
      <c r="T179" s="37" t="str">
        <f t="shared" si="10"/>
        <v/>
      </c>
      <c r="U179" s="117"/>
      <c r="V179" s="168"/>
      <c r="W179" s="501" t="str">
        <f>IF(AND(OR(Q179="KO",T179&lt;&gt;""),OR(R179="",S179="",T179="")),Listes!$A$74,IF(AND(T179="",Q179&lt;&gt;""),Listes!$A$75,IF(AND(P179&lt;T179,V179=""),Listes!$A$76,IF(AND(R179&gt;S179),Listes!$A$77,IF(AND(P179&lt;&gt;"",P179&gt;T179,U179=""),Listes!$A$78,IF(AND(X179="",OR(Q179&lt;&gt;"",R179&lt;&gt;"",S179&lt;&gt;"")),Listes!$A$79,""))))))</f>
        <v/>
      </c>
      <c r="X179" s="38"/>
      <c r="Y179" s="10">
        <f t="shared" si="11"/>
        <v>0</v>
      </c>
    </row>
    <row r="180" spans="1:25" ht="20.100000000000001" customHeight="1" x14ac:dyDescent="0.25">
      <c r="A180" s="109">
        <v>174</v>
      </c>
      <c r="B180" s="505" t="str">
        <f>IF('Dépenses forfaitaire'!B180="","",'Dépenses forfaitaire'!B180)</f>
        <v/>
      </c>
      <c r="C180" s="505" t="str">
        <f>IF('Dépenses forfaitaire'!C180="","",'Dépenses forfaitaire'!C180)</f>
        <v/>
      </c>
      <c r="D180" s="505" t="str">
        <f>IF('Dépenses forfaitaire'!D180="","",'Dépenses forfaitaire'!D180)</f>
        <v/>
      </c>
      <c r="E180" s="505" t="str">
        <f>IF('Dépenses forfaitaire'!E180="","",'Dépenses forfaitaire'!E180)</f>
        <v/>
      </c>
      <c r="F180" s="505" t="str">
        <f>IF('Dépenses forfaitaire'!F180="","",'Dépenses forfaitaire'!F180)</f>
        <v/>
      </c>
      <c r="G180" s="503" t="str">
        <f>IF('Dépenses forfaitaire'!G180="","",'Dépenses forfaitaire'!G180)</f>
        <v/>
      </c>
      <c r="H180" s="505" t="str">
        <f>IF('Dépenses forfaitaire'!H180="","",'Dépenses forfaitaire'!H180)</f>
        <v/>
      </c>
      <c r="I180" s="505" t="str">
        <f>IF('Dépenses forfaitaire'!I180="","",'Dépenses forfaitaire'!I180)</f>
        <v/>
      </c>
      <c r="J180" s="504" t="str">
        <f>IF('Dépenses forfaitaire'!K180="","",'Dépenses forfaitaire'!K180)</f>
        <v/>
      </c>
      <c r="K180" s="504" t="str">
        <f>IF('Dépenses forfaitaire'!L180="","",'Dépenses forfaitaire'!L180)</f>
        <v/>
      </c>
      <c r="L180" s="503" t="str">
        <f>IF('Dépenses forfaitaire'!J180="","",'Dépenses forfaitaire'!J180)</f>
        <v/>
      </c>
      <c r="M180" s="505" t="str">
        <f>IF($H180="","",IF($C180=Listes!$B$35,IF('DP_Instruction Forfaitaires'!$E180&lt;=Listes!$B$56,('DP_Instruction Forfaitaires'!$E180*(VLOOKUP('DP_Instruction Forfaitaires'!$D180,Listes!$A$57:$E$63,2,FALSE))),IF('DP_Instruction Forfaitaires'!$E180&gt;Listes!$E$56,('DP_Instruction Forfaitaires'!$E180*(VLOOKUP('DP_Instruction Forfaitaires'!$D180,Listes!$A$57:$E$63,5,FALSE))),('DP_Instruction Forfaitaires'!$E180*(VLOOKUP('DP_Instruction Forfaitaires'!$D180,Listes!$A$57:$E$63,3,FALSE))+(VLOOKUP('DP_Instruction Forfaitaires'!$D180,Listes!$A$57:$E$63,4,FALSE)))))))</f>
        <v/>
      </c>
      <c r="N180" s="505" t="str">
        <f>IF($H180="","",IF($C180=Listes!$B$34,IF('DP_Instruction Forfaitaires'!$E180&lt;=Listes!$B$45,('DP_Instruction Forfaitaires'!$E180*(VLOOKUP('DP_Instruction Forfaitaires'!$D180,Listes!$A$46:$E$52,2,FALSE))),IF('DP_Instruction Forfaitaires'!$E180&gt;Listes!$D$45,('DP_Instruction Forfaitaires'!$E180*(VLOOKUP('DP_Instruction Forfaitaires'!$D180,Listes!$A$46:$E$52,5,FALSE))),('DP_Instruction Forfaitaires'!$E180*(VLOOKUP('DP_Instruction Forfaitaires'!$D180,Listes!$A$46:$E$52,3,FALSE))+(VLOOKUP('DP_Instruction Forfaitaires'!$D180,Listes!$A$46:$E$52,4,FALSE)))))))</f>
        <v/>
      </c>
      <c r="O180" s="506" t="str">
        <f>IF($H180="","",IF($C180=Listes!$B$37,Listes!$I$34,IF($C180=Listes!$B$38,(VLOOKUP('DP_Instruction Forfaitaires'!$F180,Listes!$E$34:$F$39,2,FALSE)),IF($C180=Listes!$B$36,IF('DP_Instruction Forfaitaires'!$E180&lt;=Listes!$A$67,'DP_Instruction Forfaitaires'!$E180*Listes!$A$68,IF('DP_Instruction Forfaitaires'!$E180&gt;Listes!$D$67,'DP_Instruction Forfaitaires'!$E180*Listes!$D$68,(('DP_Instruction Forfaitaires'!$E180*Listes!$B$68)+Listes!$C$68)))))))</f>
        <v/>
      </c>
      <c r="P180" s="507" t="str">
        <f>IF('Dépenses forfaitaire'!P180="","",'Dépenses forfaitaire'!P180)</f>
        <v/>
      </c>
      <c r="Q180" s="263"/>
      <c r="R180" s="262" t="str">
        <f t="shared" si="8"/>
        <v/>
      </c>
      <c r="S180" s="262" t="str">
        <f t="shared" si="9"/>
        <v/>
      </c>
      <c r="T180" s="37" t="str">
        <f t="shared" si="10"/>
        <v/>
      </c>
      <c r="U180" s="117"/>
      <c r="V180" s="168"/>
      <c r="W180" s="501" t="str">
        <f>IF(AND(OR(Q180="KO",T180&lt;&gt;""),OR(R180="",S180="",T180="")),Listes!$A$74,IF(AND(T180="",Q180&lt;&gt;""),Listes!$A$75,IF(AND(P180&lt;T180,V180=""),Listes!$A$76,IF(AND(R180&gt;S180),Listes!$A$77,IF(AND(P180&lt;&gt;"",P180&gt;T180,U180=""),Listes!$A$78,IF(AND(X180="",OR(Q180&lt;&gt;"",R180&lt;&gt;"",S180&lt;&gt;"")),Listes!$A$79,""))))))</f>
        <v/>
      </c>
      <c r="X180" s="38"/>
      <c r="Y180" s="10">
        <f t="shared" si="11"/>
        <v>0</v>
      </c>
    </row>
    <row r="181" spans="1:25" ht="20.100000000000001" customHeight="1" x14ac:dyDescent="0.25">
      <c r="A181" s="109">
        <v>175</v>
      </c>
      <c r="B181" s="505" t="str">
        <f>IF('Dépenses forfaitaire'!B181="","",'Dépenses forfaitaire'!B181)</f>
        <v/>
      </c>
      <c r="C181" s="505" t="str">
        <f>IF('Dépenses forfaitaire'!C181="","",'Dépenses forfaitaire'!C181)</f>
        <v/>
      </c>
      <c r="D181" s="505" t="str">
        <f>IF('Dépenses forfaitaire'!D181="","",'Dépenses forfaitaire'!D181)</f>
        <v/>
      </c>
      <c r="E181" s="505" t="str">
        <f>IF('Dépenses forfaitaire'!E181="","",'Dépenses forfaitaire'!E181)</f>
        <v/>
      </c>
      <c r="F181" s="505" t="str">
        <f>IF('Dépenses forfaitaire'!F181="","",'Dépenses forfaitaire'!F181)</f>
        <v/>
      </c>
      <c r="G181" s="503" t="str">
        <f>IF('Dépenses forfaitaire'!G181="","",'Dépenses forfaitaire'!G181)</f>
        <v/>
      </c>
      <c r="H181" s="505" t="str">
        <f>IF('Dépenses forfaitaire'!H181="","",'Dépenses forfaitaire'!H181)</f>
        <v/>
      </c>
      <c r="I181" s="505" t="str">
        <f>IF('Dépenses forfaitaire'!I181="","",'Dépenses forfaitaire'!I181)</f>
        <v/>
      </c>
      <c r="J181" s="504" t="str">
        <f>IF('Dépenses forfaitaire'!K181="","",'Dépenses forfaitaire'!K181)</f>
        <v/>
      </c>
      <c r="K181" s="504" t="str">
        <f>IF('Dépenses forfaitaire'!L181="","",'Dépenses forfaitaire'!L181)</f>
        <v/>
      </c>
      <c r="L181" s="503" t="str">
        <f>IF('Dépenses forfaitaire'!J181="","",'Dépenses forfaitaire'!J181)</f>
        <v/>
      </c>
      <c r="M181" s="505" t="str">
        <f>IF($H181="","",IF($C181=Listes!$B$35,IF('DP_Instruction Forfaitaires'!$E181&lt;=Listes!$B$56,('DP_Instruction Forfaitaires'!$E181*(VLOOKUP('DP_Instruction Forfaitaires'!$D181,Listes!$A$57:$E$63,2,FALSE))),IF('DP_Instruction Forfaitaires'!$E181&gt;Listes!$E$56,('DP_Instruction Forfaitaires'!$E181*(VLOOKUP('DP_Instruction Forfaitaires'!$D181,Listes!$A$57:$E$63,5,FALSE))),('DP_Instruction Forfaitaires'!$E181*(VLOOKUP('DP_Instruction Forfaitaires'!$D181,Listes!$A$57:$E$63,3,FALSE))+(VLOOKUP('DP_Instruction Forfaitaires'!$D181,Listes!$A$57:$E$63,4,FALSE)))))))</f>
        <v/>
      </c>
      <c r="N181" s="505" t="str">
        <f>IF($H181="","",IF($C181=Listes!$B$34,IF('DP_Instruction Forfaitaires'!$E181&lt;=Listes!$B$45,('DP_Instruction Forfaitaires'!$E181*(VLOOKUP('DP_Instruction Forfaitaires'!$D181,Listes!$A$46:$E$52,2,FALSE))),IF('DP_Instruction Forfaitaires'!$E181&gt;Listes!$D$45,('DP_Instruction Forfaitaires'!$E181*(VLOOKUP('DP_Instruction Forfaitaires'!$D181,Listes!$A$46:$E$52,5,FALSE))),('DP_Instruction Forfaitaires'!$E181*(VLOOKUP('DP_Instruction Forfaitaires'!$D181,Listes!$A$46:$E$52,3,FALSE))+(VLOOKUP('DP_Instruction Forfaitaires'!$D181,Listes!$A$46:$E$52,4,FALSE)))))))</f>
        <v/>
      </c>
      <c r="O181" s="506" t="str">
        <f>IF($H181="","",IF($C181=Listes!$B$37,Listes!$I$34,IF($C181=Listes!$B$38,(VLOOKUP('DP_Instruction Forfaitaires'!$F181,Listes!$E$34:$F$39,2,FALSE)),IF($C181=Listes!$B$36,IF('DP_Instruction Forfaitaires'!$E181&lt;=Listes!$A$67,'DP_Instruction Forfaitaires'!$E181*Listes!$A$68,IF('DP_Instruction Forfaitaires'!$E181&gt;Listes!$D$67,'DP_Instruction Forfaitaires'!$E181*Listes!$D$68,(('DP_Instruction Forfaitaires'!$E181*Listes!$B$68)+Listes!$C$68)))))))</f>
        <v/>
      </c>
      <c r="P181" s="507" t="str">
        <f>IF('Dépenses forfaitaire'!P181="","",'Dépenses forfaitaire'!P181)</f>
        <v/>
      </c>
      <c r="Q181" s="263"/>
      <c r="R181" s="262" t="str">
        <f t="shared" si="8"/>
        <v/>
      </c>
      <c r="S181" s="262" t="str">
        <f t="shared" si="9"/>
        <v/>
      </c>
      <c r="T181" s="37" t="str">
        <f t="shared" si="10"/>
        <v/>
      </c>
      <c r="U181" s="117"/>
      <c r="V181" s="168"/>
      <c r="W181" s="501" t="str">
        <f>IF(AND(OR(Q181="KO",T181&lt;&gt;""),OR(R181="",S181="",T181="")),Listes!$A$74,IF(AND(T181="",Q181&lt;&gt;""),Listes!$A$75,IF(AND(P181&lt;T181,V181=""),Listes!$A$76,IF(AND(R181&gt;S181),Listes!$A$77,IF(AND(P181&lt;&gt;"",P181&gt;T181,U181=""),Listes!$A$78,IF(AND(X181="",OR(Q181&lt;&gt;"",R181&lt;&gt;"",S181&lt;&gt;"")),Listes!$A$79,""))))))</f>
        <v/>
      </c>
      <c r="X181" s="38"/>
      <c r="Y181" s="10">
        <f t="shared" si="11"/>
        <v>0</v>
      </c>
    </row>
    <row r="182" spans="1:25" ht="20.100000000000001" customHeight="1" x14ac:dyDescent="0.25">
      <c r="A182" s="109">
        <v>176</v>
      </c>
      <c r="B182" s="505" t="str">
        <f>IF('Dépenses forfaitaire'!B182="","",'Dépenses forfaitaire'!B182)</f>
        <v/>
      </c>
      <c r="C182" s="505" t="str">
        <f>IF('Dépenses forfaitaire'!C182="","",'Dépenses forfaitaire'!C182)</f>
        <v/>
      </c>
      <c r="D182" s="505" t="str">
        <f>IF('Dépenses forfaitaire'!D182="","",'Dépenses forfaitaire'!D182)</f>
        <v/>
      </c>
      <c r="E182" s="505" t="str">
        <f>IF('Dépenses forfaitaire'!E182="","",'Dépenses forfaitaire'!E182)</f>
        <v/>
      </c>
      <c r="F182" s="505" t="str">
        <f>IF('Dépenses forfaitaire'!F182="","",'Dépenses forfaitaire'!F182)</f>
        <v/>
      </c>
      <c r="G182" s="503" t="str">
        <f>IF('Dépenses forfaitaire'!G182="","",'Dépenses forfaitaire'!G182)</f>
        <v/>
      </c>
      <c r="H182" s="505" t="str">
        <f>IF('Dépenses forfaitaire'!H182="","",'Dépenses forfaitaire'!H182)</f>
        <v/>
      </c>
      <c r="I182" s="505" t="str">
        <f>IF('Dépenses forfaitaire'!I182="","",'Dépenses forfaitaire'!I182)</f>
        <v/>
      </c>
      <c r="J182" s="504" t="str">
        <f>IF('Dépenses forfaitaire'!K182="","",'Dépenses forfaitaire'!K182)</f>
        <v/>
      </c>
      <c r="K182" s="504" t="str">
        <f>IF('Dépenses forfaitaire'!L182="","",'Dépenses forfaitaire'!L182)</f>
        <v/>
      </c>
      <c r="L182" s="503" t="str">
        <f>IF('Dépenses forfaitaire'!J182="","",'Dépenses forfaitaire'!J182)</f>
        <v/>
      </c>
      <c r="M182" s="505" t="str">
        <f>IF($H182="","",IF($C182=Listes!$B$35,IF('DP_Instruction Forfaitaires'!$E182&lt;=Listes!$B$56,('DP_Instruction Forfaitaires'!$E182*(VLOOKUP('DP_Instruction Forfaitaires'!$D182,Listes!$A$57:$E$63,2,FALSE))),IF('DP_Instruction Forfaitaires'!$E182&gt;Listes!$E$56,('DP_Instruction Forfaitaires'!$E182*(VLOOKUP('DP_Instruction Forfaitaires'!$D182,Listes!$A$57:$E$63,5,FALSE))),('DP_Instruction Forfaitaires'!$E182*(VLOOKUP('DP_Instruction Forfaitaires'!$D182,Listes!$A$57:$E$63,3,FALSE))+(VLOOKUP('DP_Instruction Forfaitaires'!$D182,Listes!$A$57:$E$63,4,FALSE)))))))</f>
        <v/>
      </c>
      <c r="N182" s="505" t="str">
        <f>IF($H182="","",IF($C182=Listes!$B$34,IF('DP_Instruction Forfaitaires'!$E182&lt;=Listes!$B$45,('DP_Instruction Forfaitaires'!$E182*(VLOOKUP('DP_Instruction Forfaitaires'!$D182,Listes!$A$46:$E$52,2,FALSE))),IF('DP_Instruction Forfaitaires'!$E182&gt;Listes!$D$45,('DP_Instruction Forfaitaires'!$E182*(VLOOKUP('DP_Instruction Forfaitaires'!$D182,Listes!$A$46:$E$52,5,FALSE))),('DP_Instruction Forfaitaires'!$E182*(VLOOKUP('DP_Instruction Forfaitaires'!$D182,Listes!$A$46:$E$52,3,FALSE))+(VLOOKUP('DP_Instruction Forfaitaires'!$D182,Listes!$A$46:$E$52,4,FALSE)))))))</f>
        <v/>
      </c>
      <c r="O182" s="506" t="str">
        <f>IF($H182="","",IF($C182=Listes!$B$37,Listes!$I$34,IF($C182=Listes!$B$38,(VLOOKUP('DP_Instruction Forfaitaires'!$F182,Listes!$E$34:$F$39,2,FALSE)),IF($C182=Listes!$B$36,IF('DP_Instruction Forfaitaires'!$E182&lt;=Listes!$A$67,'DP_Instruction Forfaitaires'!$E182*Listes!$A$68,IF('DP_Instruction Forfaitaires'!$E182&gt;Listes!$D$67,'DP_Instruction Forfaitaires'!$E182*Listes!$D$68,(('DP_Instruction Forfaitaires'!$E182*Listes!$B$68)+Listes!$C$68)))))))</f>
        <v/>
      </c>
      <c r="P182" s="507" t="str">
        <f>IF('Dépenses forfaitaire'!P182="","",'Dépenses forfaitaire'!P182)</f>
        <v/>
      </c>
      <c r="Q182" s="263"/>
      <c r="R182" s="262" t="str">
        <f t="shared" si="8"/>
        <v/>
      </c>
      <c r="S182" s="262" t="str">
        <f t="shared" si="9"/>
        <v/>
      </c>
      <c r="T182" s="37" t="str">
        <f t="shared" si="10"/>
        <v/>
      </c>
      <c r="U182" s="117"/>
      <c r="V182" s="168"/>
      <c r="W182" s="501" t="str">
        <f>IF(AND(OR(Q182="KO",T182&lt;&gt;""),OR(R182="",S182="",T182="")),Listes!$A$74,IF(AND(T182="",Q182&lt;&gt;""),Listes!$A$75,IF(AND(P182&lt;T182,V182=""),Listes!$A$76,IF(AND(R182&gt;S182),Listes!$A$77,IF(AND(P182&lt;&gt;"",P182&gt;T182,U182=""),Listes!$A$78,IF(AND(X182="",OR(Q182&lt;&gt;"",R182&lt;&gt;"",S182&lt;&gt;"")),Listes!$A$79,""))))))</f>
        <v/>
      </c>
      <c r="X182" s="38"/>
      <c r="Y182" s="10">
        <f t="shared" si="11"/>
        <v>0</v>
      </c>
    </row>
    <row r="183" spans="1:25" ht="20.100000000000001" customHeight="1" x14ac:dyDescent="0.25">
      <c r="A183" s="109">
        <v>177</v>
      </c>
      <c r="B183" s="505" t="str">
        <f>IF('Dépenses forfaitaire'!B183="","",'Dépenses forfaitaire'!B183)</f>
        <v/>
      </c>
      <c r="C183" s="505" t="str">
        <f>IF('Dépenses forfaitaire'!C183="","",'Dépenses forfaitaire'!C183)</f>
        <v/>
      </c>
      <c r="D183" s="505" t="str">
        <f>IF('Dépenses forfaitaire'!D183="","",'Dépenses forfaitaire'!D183)</f>
        <v/>
      </c>
      <c r="E183" s="505" t="str">
        <f>IF('Dépenses forfaitaire'!E183="","",'Dépenses forfaitaire'!E183)</f>
        <v/>
      </c>
      <c r="F183" s="505" t="str">
        <f>IF('Dépenses forfaitaire'!F183="","",'Dépenses forfaitaire'!F183)</f>
        <v/>
      </c>
      <c r="G183" s="503" t="str">
        <f>IF('Dépenses forfaitaire'!G183="","",'Dépenses forfaitaire'!G183)</f>
        <v/>
      </c>
      <c r="H183" s="505" t="str">
        <f>IF('Dépenses forfaitaire'!H183="","",'Dépenses forfaitaire'!H183)</f>
        <v/>
      </c>
      <c r="I183" s="505" t="str">
        <f>IF('Dépenses forfaitaire'!I183="","",'Dépenses forfaitaire'!I183)</f>
        <v/>
      </c>
      <c r="J183" s="504" t="str">
        <f>IF('Dépenses forfaitaire'!K183="","",'Dépenses forfaitaire'!K183)</f>
        <v/>
      </c>
      <c r="K183" s="504" t="str">
        <f>IF('Dépenses forfaitaire'!L183="","",'Dépenses forfaitaire'!L183)</f>
        <v/>
      </c>
      <c r="L183" s="503" t="str">
        <f>IF('Dépenses forfaitaire'!J183="","",'Dépenses forfaitaire'!J183)</f>
        <v/>
      </c>
      <c r="M183" s="505" t="str">
        <f>IF($H183="","",IF($C183=Listes!$B$35,IF('DP_Instruction Forfaitaires'!$E183&lt;=Listes!$B$56,('DP_Instruction Forfaitaires'!$E183*(VLOOKUP('DP_Instruction Forfaitaires'!$D183,Listes!$A$57:$E$63,2,FALSE))),IF('DP_Instruction Forfaitaires'!$E183&gt;Listes!$E$56,('DP_Instruction Forfaitaires'!$E183*(VLOOKUP('DP_Instruction Forfaitaires'!$D183,Listes!$A$57:$E$63,5,FALSE))),('DP_Instruction Forfaitaires'!$E183*(VLOOKUP('DP_Instruction Forfaitaires'!$D183,Listes!$A$57:$E$63,3,FALSE))+(VLOOKUP('DP_Instruction Forfaitaires'!$D183,Listes!$A$57:$E$63,4,FALSE)))))))</f>
        <v/>
      </c>
      <c r="N183" s="505" t="str">
        <f>IF($H183="","",IF($C183=Listes!$B$34,IF('DP_Instruction Forfaitaires'!$E183&lt;=Listes!$B$45,('DP_Instruction Forfaitaires'!$E183*(VLOOKUP('DP_Instruction Forfaitaires'!$D183,Listes!$A$46:$E$52,2,FALSE))),IF('DP_Instruction Forfaitaires'!$E183&gt;Listes!$D$45,('DP_Instruction Forfaitaires'!$E183*(VLOOKUP('DP_Instruction Forfaitaires'!$D183,Listes!$A$46:$E$52,5,FALSE))),('DP_Instruction Forfaitaires'!$E183*(VLOOKUP('DP_Instruction Forfaitaires'!$D183,Listes!$A$46:$E$52,3,FALSE))+(VLOOKUP('DP_Instruction Forfaitaires'!$D183,Listes!$A$46:$E$52,4,FALSE)))))))</f>
        <v/>
      </c>
      <c r="O183" s="506" t="str">
        <f>IF($H183="","",IF($C183=Listes!$B$37,Listes!$I$34,IF($C183=Listes!$B$38,(VLOOKUP('DP_Instruction Forfaitaires'!$F183,Listes!$E$34:$F$39,2,FALSE)),IF($C183=Listes!$B$36,IF('DP_Instruction Forfaitaires'!$E183&lt;=Listes!$A$67,'DP_Instruction Forfaitaires'!$E183*Listes!$A$68,IF('DP_Instruction Forfaitaires'!$E183&gt;Listes!$D$67,'DP_Instruction Forfaitaires'!$E183*Listes!$D$68,(('DP_Instruction Forfaitaires'!$E183*Listes!$B$68)+Listes!$C$68)))))))</f>
        <v/>
      </c>
      <c r="P183" s="507" t="str">
        <f>IF('Dépenses forfaitaire'!P183="","",'Dépenses forfaitaire'!P183)</f>
        <v/>
      </c>
      <c r="Q183" s="263"/>
      <c r="R183" s="262" t="str">
        <f t="shared" si="8"/>
        <v/>
      </c>
      <c r="S183" s="262" t="str">
        <f t="shared" si="9"/>
        <v/>
      </c>
      <c r="T183" s="37" t="str">
        <f t="shared" si="10"/>
        <v/>
      </c>
      <c r="U183" s="117"/>
      <c r="V183" s="168"/>
      <c r="W183" s="501" t="str">
        <f>IF(AND(OR(Q183="KO",T183&lt;&gt;""),OR(R183="",S183="",T183="")),Listes!$A$74,IF(AND(T183="",Q183&lt;&gt;""),Listes!$A$75,IF(AND(P183&lt;T183,V183=""),Listes!$A$76,IF(AND(R183&gt;S183),Listes!$A$77,IF(AND(P183&lt;&gt;"",P183&gt;T183,U183=""),Listes!$A$78,IF(AND(X183="",OR(Q183&lt;&gt;"",R183&lt;&gt;"",S183&lt;&gt;"")),Listes!$A$79,""))))))</f>
        <v/>
      </c>
      <c r="X183" s="38"/>
      <c r="Y183" s="10">
        <f t="shared" si="11"/>
        <v>0</v>
      </c>
    </row>
    <row r="184" spans="1:25" ht="20.100000000000001" customHeight="1" x14ac:dyDescent="0.25">
      <c r="A184" s="109">
        <v>178</v>
      </c>
      <c r="B184" s="505" t="str">
        <f>IF('Dépenses forfaitaire'!B184="","",'Dépenses forfaitaire'!B184)</f>
        <v/>
      </c>
      <c r="C184" s="505" t="str">
        <f>IF('Dépenses forfaitaire'!C184="","",'Dépenses forfaitaire'!C184)</f>
        <v/>
      </c>
      <c r="D184" s="505" t="str">
        <f>IF('Dépenses forfaitaire'!D184="","",'Dépenses forfaitaire'!D184)</f>
        <v/>
      </c>
      <c r="E184" s="505" t="str">
        <f>IF('Dépenses forfaitaire'!E184="","",'Dépenses forfaitaire'!E184)</f>
        <v/>
      </c>
      <c r="F184" s="505" t="str">
        <f>IF('Dépenses forfaitaire'!F184="","",'Dépenses forfaitaire'!F184)</f>
        <v/>
      </c>
      <c r="G184" s="503" t="str">
        <f>IF('Dépenses forfaitaire'!G184="","",'Dépenses forfaitaire'!G184)</f>
        <v/>
      </c>
      <c r="H184" s="505" t="str">
        <f>IF('Dépenses forfaitaire'!H184="","",'Dépenses forfaitaire'!H184)</f>
        <v/>
      </c>
      <c r="I184" s="505" t="str">
        <f>IF('Dépenses forfaitaire'!I184="","",'Dépenses forfaitaire'!I184)</f>
        <v/>
      </c>
      <c r="J184" s="504" t="str">
        <f>IF('Dépenses forfaitaire'!K184="","",'Dépenses forfaitaire'!K184)</f>
        <v/>
      </c>
      <c r="K184" s="504" t="str">
        <f>IF('Dépenses forfaitaire'!L184="","",'Dépenses forfaitaire'!L184)</f>
        <v/>
      </c>
      <c r="L184" s="503" t="str">
        <f>IF('Dépenses forfaitaire'!J184="","",'Dépenses forfaitaire'!J184)</f>
        <v/>
      </c>
      <c r="M184" s="505" t="str">
        <f>IF($H184="","",IF($C184=Listes!$B$35,IF('DP_Instruction Forfaitaires'!$E184&lt;=Listes!$B$56,('DP_Instruction Forfaitaires'!$E184*(VLOOKUP('DP_Instruction Forfaitaires'!$D184,Listes!$A$57:$E$63,2,FALSE))),IF('DP_Instruction Forfaitaires'!$E184&gt;Listes!$E$56,('DP_Instruction Forfaitaires'!$E184*(VLOOKUP('DP_Instruction Forfaitaires'!$D184,Listes!$A$57:$E$63,5,FALSE))),('DP_Instruction Forfaitaires'!$E184*(VLOOKUP('DP_Instruction Forfaitaires'!$D184,Listes!$A$57:$E$63,3,FALSE))+(VLOOKUP('DP_Instruction Forfaitaires'!$D184,Listes!$A$57:$E$63,4,FALSE)))))))</f>
        <v/>
      </c>
      <c r="N184" s="505" t="str">
        <f>IF($H184="","",IF($C184=Listes!$B$34,IF('DP_Instruction Forfaitaires'!$E184&lt;=Listes!$B$45,('DP_Instruction Forfaitaires'!$E184*(VLOOKUP('DP_Instruction Forfaitaires'!$D184,Listes!$A$46:$E$52,2,FALSE))),IF('DP_Instruction Forfaitaires'!$E184&gt;Listes!$D$45,('DP_Instruction Forfaitaires'!$E184*(VLOOKUP('DP_Instruction Forfaitaires'!$D184,Listes!$A$46:$E$52,5,FALSE))),('DP_Instruction Forfaitaires'!$E184*(VLOOKUP('DP_Instruction Forfaitaires'!$D184,Listes!$A$46:$E$52,3,FALSE))+(VLOOKUP('DP_Instruction Forfaitaires'!$D184,Listes!$A$46:$E$52,4,FALSE)))))))</f>
        <v/>
      </c>
      <c r="O184" s="506" t="str">
        <f>IF($H184="","",IF($C184=Listes!$B$37,Listes!$I$34,IF($C184=Listes!$B$38,(VLOOKUP('DP_Instruction Forfaitaires'!$F184,Listes!$E$34:$F$39,2,FALSE)),IF($C184=Listes!$B$36,IF('DP_Instruction Forfaitaires'!$E184&lt;=Listes!$A$67,'DP_Instruction Forfaitaires'!$E184*Listes!$A$68,IF('DP_Instruction Forfaitaires'!$E184&gt;Listes!$D$67,'DP_Instruction Forfaitaires'!$E184*Listes!$D$68,(('DP_Instruction Forfaitaires'!$E184*Listes!$B$68)+Listes!$C$68)))))))</f>
        <v/>
      </c>
      <c r="P184" s="507" t="str">
        <f>IF('Dépenses forfaitaire'!P184="","",'Dépenses forfaitaire'!P184)</f>
        <v/>
      </c>
      <c r="Q184" s="263"/>
      <c r="R184" s="262" t="str">
        <f t="shared" si="8"/>
        <v/>
      </c>
      <c r="S184" s="262" t="str">
        <f t="shared" si="9"/>
        <v/>
      </c>
      <c r="T184" s="37" t="str">
        <f t="shared" si="10"/>
        <v/>
      </c>
      <c r="U184" s="117"/>
      <c r="V184" s="168"/>
      <c r="W184" s="501" t="str">
        <f>IF(AND(OR(Q184="KO",T184&lt;&gt;""),OR(R184="",S184="",T184="")),Listes!$A$74,IF(AND(T184="",Q184&lt;&gt;""),Listes!$A$75,IF(AND(P184&lt;T184,V184=""),Listes!$A$76,IF(AND(R184&gt;S184),Listes!$A$77,IF(AND(P184&lt;&gt;"",P184&gt;T184,U184=""),Listes!$A$78,IF(AND(X184="",OR(Q184&lt;&gt;"",R184&lt;&gt;"",S184&lt;&gt;"")),Listes!$A$79,""))))))</f>
        <v/>
      </c>
      <c r="X184" s="38"/>
      <c r="Y184" s="10">
        <f t="shared" si="11"/>
        <v>0</v>
      </c>
    </row>
    <row r="185" spans="1:25" ht="20.100000000000001" customHeight="1" x14ac:dyDescent="0.25">
      <c r="A185" s="109">
        <v>179</v>
      </c>
      <c r="B185" s="505" t="str">
        <f>IF('Dépenses forfaitaire'!B185="","",'Dépenses forfaitaire'!B185)</f>
        <v/>
      </c>
      <c r="C185" s="505" t="str">
        <f>IF('Dépenses forfaitaire'!C185="","",'Dépenses forfaitaire'!C185)</f>
        <v/>
      </c>
      <c r="D185" s="505" t="str">
        <f>IF('Dépenses forfaitaire'!D185="","",'Dépenses forfaitaire'!D185)</f>
        <v/>
      </c>
      <c r="E185" s="505" t="str">
        <f>IF('Dépenses forfaitaire'!E185="","",'Dépenses forfaitaire'!E185)</f>
        <v/>
      </c>
      <c r="F185" s="505" t="str">
        <f>IF('Dépenses forfaitaire'!F185="","",'Dépenses forfaitaire'!F185)</f>
        <v/>
      </c>
      <c r="G185" s="503" t="str">
        <f>IF('Dépenses forfaitaire'!G185="","",'Dépenses forfaitaire'!G185)</f>
        <v/>
      </c>
      <c r="H185" s="505" t="str">
        <f>IF('Dépenses forfaitaire'!H185="","",'Dépenses forfaitaire'!H185)</f>
        <v/>
      </c>
      <c r="I185" s="505" t="str">
        <f>IF('Dépenses forfaitaire'!I185="","",'Dépenses forfaitaire'!I185)</f>
        <v/>
      </c>
      <c r="J185" s="504" t="str">
        <f>IF('Dépenses forfaitaire'!K185="","",'Dépenses forfaitaire'!K185)</f>
        <v/>
      </c>
      <c r="K185" s="504" t="str">
        <f>IF('Dépenses forfaitaire'!L185="","",'Dépenses forfaitaire'!L185)</f>
        <v/>
      </c>
      <c r="L185" s="503" t="str">
        <f>IF('Dépenses forfaitaire'!J185="","",'Dépenses forfaitaire'!J185)</f>
        <v/>
      </c>
      <c r="M185" s="505" t="str">
        <f>IF($H185="","",IF($C185=Listes!$B$35,IF('DP_Instruction Forfaitaires'!$E185&lt;=Listes!$B$56,('DP_Instruction Forfaitaires'!$E185*(VLOOKUP('DP_Instruction Forfaitaires'!$D185,Listes!$A$57:$E$63,2,FALSE))),IF('DP_Instruction Forfaitaires'!$E185&gt;Listes!$E$56,('DP_Instruction Forfaitaires'!$E185*(VLOOKUP('DP_Instruction Forfaitaires'!$D185,Listes!$A$57:$E$63,5,FALSE))),('DP_Instruction Forfaitaires'!$E185*(VLOOKUP('DP_Instruction Forfaitaires'!$D185,Listes!$A$57:$E$63,3,FALSE))+(VLOOKUP('DP_Instruction Forfaitaires'!$D185,Listes!$A$57:$E$63,4,FALSE)))))))</f>
        <v/>
      </c>
      <c r="N185" s="505" t="str">
        <f>IF($H185="","",IF($C185=Listes!$B$34,IF('DP_Instruction Forfaitaires'!$E185&lt;=Listes!$B$45,('DP_Instruction Forfaitaires'!$E185*(VLOOKUP('DP_Instruction Forfaitaires'!$D185,Listes!$A$46:$E$52,2,FALSE))),IF('DP_Instruction Forfaitaires'!$E185&gt;Listes!$D$45,('DP_Instruction Forfaitaires'!$E185*(VLOOKUP('DP_Instruction Forfaitaires'!$D185,Listes!$A$46:$E$52,5,FALSE))),('DP_Instruction Forfaitaires'!$E185*(VLOOKUP('DP_Instruction Forfaitaires'!$D185,Listes!$A$46:$E$52,3,FALSE))+(VLOOKUP('DP_Instruction Forfaitaires'!$D185,Listes!$A$46:$E$52,4,FALSE)))))))</f>
        <v/>
      </c>
      <c r="O185" s="506" t="str">
        <f>IF($H185="","",IF($C185=Listes!$B$37,Listes!$I$34,IF($C185=Listes!$B$38,(VLOOKUP('DP_Instruction Forfaitaires'!$F185,Listes!$E$34:$F$39,2,FALSE)),IF($C185=Listes!$B$36,IF('DP_Instruction Forfaitaires'!$E185&lt;=Listes!$A$67,'DP_Instruction Forfaitaires'!$E185*Listes!$A$68,IF('DP_Instruction Forfaitaires'!$E185&gt;Listes!$D$67,'DP_Instruction Forfaitaires'!$E185*Listes!$D$68,(('DP_Instruction Forfaitaires'!$E185*Listes!$B$68)+Listes!$C$68)))))))</f>
        <v/>
      </c>
      <c r="P185" s="507" t="str">
        <f>IF('Dépenses forfaitaire'!P185="","",'Dépenses forfaitaire'!P185)</f>
        <v/>
      </c>
      <c r="Q185" s="263"/>
      <c r="R185" s="262" t="str">
        <f t="shared" si="8"/>
        <v/>
      </c>
      <c r="S185" s="262" t="str">
        <f t="shared" si="9"/>
        <v/>
      </c>
      <c r="T185" s="37" t="str">
        <f t="shared" si="10"/>
        <v/>
      </c>
      <c r="U185" s="117"/>
      <c r="V185" s="168"/>
      <c r="W185" s="501" t="str">
        <f>IF(AND(OR(Q185="KO",T185&lt;&gt;""),OR(R185="",S185="",T185="")),Listes!$A$74,IF(AND(T185="",Q185&lt;&gt;""),Listes!$A$75,IF(AND(P185&lt;T185,V185=""),Listes!$A$76,IF(AND(R185&gt;S185),Listes!$A$77,IF(AND(P185&lt;&gt;"",P185&gt;T185,U185=""),Listes!$A$78,IF(AND(X185="",OR(Q185&lt;&gt;"",R185&lt;&gt;"",S185&lt;&gt;"")),Listes!$A$79,""))))))</f>
        <v/>
      </c>
      <c r="X185" s="38"/>
      <c r="Y185" s="10">
        <f t="shared" si="11"/>
        <v>0</v>
      </c>
    </row>
    <row r="186" spans="1:25" ht="20.100000000000001" customHeight="1" x14ac:dyDescent="0.25">
      <c r="A186" s="109">
        <v>180</v>
      </c>
      <c r="B186" s="505" t="str">
        <f>IF('Dépenses forfaitaire'!B186="","",'Dépenses forfaitaire'!B186)</f>
        <v/>
      </c>
      <c r="C186" s="505" t="str">
        <f>IF('Dépenses forfaitaire'!C186="","",'Dépenses forfaitaire'!C186)</f>
        <v/>
      </c>
      <c r="D186" s="505" t="str">
        <f>IF('Dépenses forfaitaire'!D186="","",'Dépenses forfaitaire'!D186)</f>
        <v/>
      </c>
      <c r="E186" s="505" t="str">
        <f>IF('Dépenses forfaitaire'!E186="","",'Dépenses forfaitaire'!E186)</f>
        <v/>
      </c>
      <c r="F186" s="505" t="str">
        <f>IF('Dépenses forfaitaire'!F186="","",'Dépenses forfaitaire'!F186)</f>
        <v/>
      </c>
      <c r="G186" s="503" t="str">
        <f>IF('Dépenses forfaitaire'!G186="","",'Dépenses forfaitaire'!G186)</f>
        <v/>
      </c>
      <c r="H186" s="505" t="str">
        <f>IF('Dépenses forfaitaire'!H186="","",'Dépenses forfaitaire'!H186)</f>
        <v/>
      </c>
      <c r="I186" s="505" t="str">
        <f>IF('Dépenses forfaitaire'!I186="","",'Dépenses forfaitaire'!I186)</f>
        <v/>
      </c>
      <c r="J186" s="504" t="str">
        <f>IF('Dépenses forfaitaire'!K186="","",'Dépenses forfaitaire'!K186)</f>
        <v/>
      </c>
      <c r="K186" s="504" t="str">
        <f>IF('Dépenses forfaitaire'!L186="","",'Dépenses forfaitaire'!L186)</f>
        <v/>
      </c>
      <c r="L186" s="503" t="str">
        <f>IF('Dépenses forfaitaire'!J186="","",'Dépenses forfaitaire'!J186)</f>
        <v/>
      </c>
      <c r="M186" s="505" t="str">
        <f>IF($H186="","",IF($C186=Listes!$B$35,IF('DP_Instruction Forfaitaires'!$E186&lt;=Listes!$B$56,('DP_Instruction Forfaitaires'!$E186*(VLOOKUP('DP_Instruction Forfaitaires'!$D186,Listes!$A$57:$E$63,2,FALSE))),IF('DP_Instruction Forfaitaires'!$E186&gt;Listes!$E$56,('DP_Instruction Forfaitaires'!$E186*(VLOOKUP('DP_Instruction Forfaitaires'!$D186,Listes!$A$57:$E$63,5,FALSE))),('DP_Instruction Forfaitaires'!$E186*(VLOOKUP('DP_Instruction Forfaitaires'!$D186,Listes!$A$57:$E$63,3,FALSE))+(VLOOKUP('DP_Instruction Forfaitaires'!$D186,Listes!$A$57:$E$63,4,FALSE)))))))</f>
        <v/>
      </c>
      <c r="N186" s="505" t="str">
        <f>IF($H186="","",IF($C186=Listes!$B$34,IF('DP_Instruction Forfaitaires'!$E186&lt;=Listes!$B$45,('DP_Instruction Forfaitaires'!$E186*(VLOOKUP('DP_Instruction Forfaitaires'!$D186,Listes!$A$46:$E$52,2,FALSE))),IF('DP_Instruction Forfaitaires'!$E186&gt;Listes!$D$45,('DP_Instruction Forfaitaires'!$E186*(VLOOKUP('DP_Instruction Forfaitaires'!$D186,Listes!$A$46:$E$52,5,FALSE))),('DP_Instruction Forfaitaires'!$E186*(VLOOKUP('DP_Instruction Forfaitaires'!$D186,Listes!$A$46:$E$52,3,FALSE))+(VLOOKUP('DP_Instruction Forfaitaires'!$D186,Listes!$A$46:$E$52,4,FALSE)))))))</f>
        <v/>
      </c>
      <c r="O186" s="506" t="str">
        <f>IF($H186="","",IF($C186=Listes!$B$37,Listes!$I$34,IF($C186=Listes!$B$38,(VLOOKUP('DP_Instruction Forfaitaires'!$F186,Listes!$E$34:$F$39,2,FALSE)),IF($C186=Listes!$B$36,IF('DP_Instruction Forfaitaires'!$E186&lt;=Listes!$A$67,'DP_Instruction Forfaitaires'!$E186*Listes!$A$68,IF('DP_Instruction Forfaitaires'!$E186&gt;Listes!$D$67,'DP_Instruction Forfaitaires'!$E186*Listes!$D$68,(('DP_Instruction Forfaitaires'!$E186*Listes!$B$68)+Listes!$C$68)))))))</f>
        <v/>
      </c>
      <c r="P186" s="507" t="str">
        <f>IF('Dépenses forfaitaire'!P186="","",'Dépenses forfaitaire'!P186)</f>
        <v/>
      </c>
      <c r="Q186" s="263"/>
      <c r="R186" s="262" t="str">
        <f t="shared" si="8"/>
        <v/>
      </c>
      <c r="S186" s="262" t="str">
        <f t="shared" si="9"/>
        <v/>
      </c>
      <c r="T186" s="37" t="str">
        <f t="shared" si="10"/>
        <v/>
      </c>
      <c r="U186" s="117"/>
      <c r="V186" s="168"/>
      <c r="W186" s="501" t="str">
        <f>IF(AND(OR(Q186="KO",T186&lt;&gt;""),OR(R186="",S186="",T186="")),Listes!$A$74,IF(AND(T186="",Q186&lt;&gt;""),Listes!$A$75,IF(AND(P186&lt;T186,V186=""),Listes!$A$76,IF(AND(R186&gt;S186),Listes!$A$77,IF(AND(P186&lt;&gt;"",P186&gt;T186,U186=""),Listes!$A$78,IF(AND(X186="",OR(Q186&lt;&gt;"",R186&lt;&gt;"",S186&lt;&gt;"")),Listes!$A$79,""))))))</f>
        <v/>
      </c>
      <c r="X186" s="38"/>
      <c r="Y186" s="10">
        <f t="shared" si="11"/>
        <v>0</v>
      </c>
    </row>
    <row r="187" spans="1:25" ht="20.100000000000001" customHeight="1" x14ac:dyDescent="0.25">
      <c r="A187" s="109">
        <v>181</v>
      </c>
      <c r="B187" s="505" t="str">
        <f>IF('Dépenses forfaitaire'!B187="","",'Dépenses forfaitaire'!B187)</f>
        <v/>
      </c>
      <c r="C187" s="505" t="str">
        <f>IF('Dépenses forfaitaire'!C187="","",'Dépenses forfaitaire'!C187)</f>
        <v/>
      </c>
      <c r="D187" s="505" t="str">
        <f>IF('Dépenses forfaitaire'!D187="","",'Dépenses forfaitaire'!D187)</f>
        <v/>
      </c>
      <c r="E187" s="505" t="str">
        <f>IF('Dépenses forfaitaire'!E187="","",'Dépenses forfaitaire'!E187)</f>
        <v/>
      </c>
      <c r="F187" s="505" t="str">
        <f>IF('Dépenses forfaitaire'!F187="","",'Dépenses forfaitaire'!F187)</f>
        <v/>
      </c>
      <c r="G187" s="503" t="str">
        <f>IF('Dépenses forfaitaire'!G187="","",'Dépenses forfaitaire'!G187)</f>
        <v/>
      </c>
      <c r="H187" s="505" t="str">
        <f>IF('Dépenses forfaitaire'!H187="","",'Dépenses forfaitaire'!H187)</f>
        <v/>
      </c>
      <c r="I187" s="505" t="str">
        <f>IF('Dépenses forfaitaire'!I187="","",'Dépenses forfaitaire'!I187)</f>
        <v/>
      </c>
      <c r="J187" s="504" t="str">
        <f>IF('Dépenses forfaitaire'!K187="","",'Dépenses forfaitaire'!K187)</f>
        <v/>
      </c>
      <c r="K187" s="504" t="str">
        <f>IF('Dépenses forfaitaire'!L187="","",'Dépenses forfaitaire'!L187)</f>
        <v/>
      </c>
      <c r="L187" s="503" t="str">
        <f>IF('Dépenses forfaitaire'!J187="","",'Dépenses forfaitaire'!J187)</f>
        <v/>
      </c>
      <c r="M187" s="505" t="str">
        <f>IF($H187="","",IF($C187=Listes!$B$35,IF('DP_Instruction Forfaitaires'!$E187&lt;=Listes!$B$56,('DP_Instruction Forfaitaires'!$E187*(VLOOKUP('DP_Instruction Forfaitaires'!$D187,Listes!$A$57:$E$63,2,FALSE))),IF('DP_Instruction Forfaitaires'!$E187&gt;Listes!$E$56,('DP_Instruction Forfaitaires'!$E187*(VLOOKUP('DP_Instruction Forfaitaires'!$D187,Listes!$A$57:$E$63,5,FALSE))),('DP_Instruction Forfaitaires'!$E187*(VLOOKUP('DP_Instruction Forfaitaires'!$D187,Listes!$A$57:$E$63,3,FALSE))+(VLOOKUP('DP_Instruction Forfaitaires'!$D187,Listes!$A$57:$E$63,4,FALSE)))))))</f>
        <v/>
      </c>
      <c r="N187" s="505" t="str">
        <f>IF($H187="","",IF($C187=Listes!$B$34,IF('DP_Instruction Forfaitaires'!$E187&lt;=Listes!$B$45,('DP_Instruction Forfaitaires'!$E187*(VLOOKUP('DP_Instruction Forfaitaires'!$D187,Listes!$A$46:$E$52,2,FALSE))),IF('DP_Instruction Forfaitaires'!$E187&gt;Listes!$D$45,('DP_Instruction Forfaitaires'!$E187*(VLOOKUP('DP_Instruction Forfaitaires'!$D187,Listes!$A$46:$E$52,5,FALSE))),('DP_Instruction Forfaitaires'!$E187*(VLOOKUP('DP_Instruction Forfaitaires'!$D187,Listes!$A$46:$E$52,3,FALSE))+(VLOOKUP('DP_Instruction Forfaitaires'!$D187,Listes!$A$46:$E$52,4,FALSE)))))))</f>
        <v/>
      </c>
      <c r="O187" s="506" t="str">
        <f>IF($H187="","",IF($C187=Listes!$B$37,Listes!$I$34,IF($C187=Listes!$B$38,(VLOOKUP('DP_Instruction Forfaitaires'!$F187,Listes!$E$34:$F$39,2,FALSE)),IF($C187=Listes!$B$36,IF('DP_Instruction Forfaitaires'!$E187&lt;=Listes!$A$67,'DP_Instruction Forfaitaires'!$E187*Listes!$A$68,IF('DP_Instruction Forfaitaires'!$E187&gt;Listes!$D$67,'DP_Instruction Forfaitaires'!$E187*Listes!$D$68,(('DP_Instruction Forfaitaires'!$E187*Listes!$B$68)+Listes!$C$68)))))))</f>
        <v/>
      </c>
      <c r="P187" s="507" t="str">
        <f>IF('Dépenses forfaitaire'!P187="","",'Dépenses forfaitaire'!P187)</f>
        <v/>
      </c>
      <c r="Q187" s="263"/>
      <c r="R187" s="262" t="str">
        <f t="shared" si="8"/>
        <v/>
      </c>
      <c r="S187" s="262" t="str">
        <f t="shared" si="9"/>
        <v/>
      </c>
      <c r="T187" s="37" t="str">
        <f t="shared" si="10"/>
        <v/>
      </c>
      <c r="U187" s="117"/>
      <c r="V187" s="168"/>
      <c r="W187" s="501" t="str">
        <f>IF(AND(OR(Q187="KO",T187&lt;&gt;""),OR(R187="",S187="",T187="")),Listes!$A$74,IF(AND(T187="",Q187&lt;&gt;""),Listes!$A$75,IF(AND(P187&lt;T187,V187=""),Listes!$A$76,IF(AND(R187&gt;S187),Listes!$A$77,IF(AND(P187&lt;&gt;"",P187&gt;T187,U187=""),Listes!$A$78,IF(AND(X187="",OR(Q187&lt;&gt;"",R187&lt;&gt;"",S187&lt;&gt;"")),Listes!$A$79,""))))))</f>
        <v/>
      </c>
      <c r="X187" s="38"/>
      <c r="Y187" s="10">
        <f t="shared" si="11"/>
        <v>0</v>
      </c>
    </row>
    <row r="188" spans="1:25" ht="20.100000000000001" customHeight="1" x14ac:dyDescent="0.25">
      <c r="A188" s="109">
        <v>182</v>
      </c>
      <c r="B188" s="505" t="str">
        <f>IF('Dépenses forfaitaire'!B188="","",'Dépenses forfaitaire'!B188)</f>
        <v/>
      </c>
      <c r="C188" s="505" t="str">
        <f>IF('Dépenses forfaitaire'!C188="","",'Dépenses forfaitaire'!C188)</f>
        <v/>
      </c>
      <c r="D188" s="505" t="str">
        <f>IF('Dépenses forfaitaire'!D188="","",'Dépenses forfaitaire'!D188)</f>
        <v/>
      </c>
      <c r="E188" s="505" t="str">
        <f>IF('Dépenses forfaitaire'!E188="","",'Dépenses forfaitaire'!E188)</f>
        <v/>
      </c>
      <c r="F188" s="505" t="str">
        <f>IF('Dépenses forfaitaire'!F188="","",'Dépenses forfaitaire'!F188)</f>
        <v/>
      </c>
      <c r="G188" s="503" t="str">
        <f>IF('Dépenses forfaitaire'!G188="","",'Dépenses forfaitaire'!G188)</f>
        <v/>
      </c>
      <c r="H188" s="505" t="str">
        <f>IF('Dépenses forfaitaire'!H188="","",'Dépenses forfaitaire'!H188)</f>
        <v/>
      </c>
      <c r="I188" s="505" t="str">
        <f>IF('Dépenses forfaitaire'!I188="","",'Dépenses forfaitaire'!I188)</f>
        <v/>
      </c>
      <c r="J188" s="504" t="str">
        <f>IF('Dépenses forfaitaire'!K188="","",'Dépenses forfaitaire'!K188)</f>
        <v/>
      </c>
      <c r="K188" s="504" t="str">
        <f>IF('Dépenses forfaitaire'!L188="","",'Dépenses forfaitaire'!L188)</f>
        <v/>
      </c>
      <c r="L188" s="503" t="str">
        <f>IF('Dépenses forfaitaire'!J188="","",'Dépenses forfaitaire'!J188)</f>
        <v/>
      </c>
      <c r="M188" s="505" t="str">
        <f>IF($H188="","",IF($C188=Listes!$B$35,IF('DP_Instruction Forfaitaires'!$E188&lt;=Listes!$B$56,('DP_Instruction Forfaitaires'!$E188*(VLOOKUP('DP_Instruction Forfaitaires'!$D188,Listes!$A$57:$E$63,2,FALSE))),IF('DP_Instruction Forfaitaires'!$E188&gt;Listes!$E$56,('DP_Instruction Forfaitaires'!$E188*(VLOOKUP('DP_Instruction Forfaitaires'!$D188,Listes!$A$57:$E$63,5,FALSE))),('DP_Instruction Forfaitaires'!$E188*(VLOOKUP('DP_Instruction Forfaitaires'!$D188,Listes!$A$57:$E$63,3,FALSE))+(VLOOKUP('DP_Instruction Forfaitaires'!$D188,Listes!$A$57:$E$63,4,FALSE)))))))</f>
        <v/>
      </c>
      <c r="N188" s="505" t="str">
        <f>IF($H188="","",IF($C188=Listes!$B$34,IF('DP_Instruction Forfaitaires'!$E188&lt;=Listes!$B$45,('DP_Instruction Forfaitaires'!$E188*(VLOOKUP('DP_Instruction Forfaitaires'!$D188,Listes!$A$46:$E$52,2,FALSE))),IF('DP_Instruction Forfaitaires'!$E188&gt;Listes!$D$45,('DP_Instruction Forfaitaires'!$E188*(VLOOKUP('DP_Instruction Forfaitaires'!$D188,Listes!$A$46:$E$52,5,FALSE))),('DP_Instruction Forfaitaires'!$E188*(VLOOKUP('DP_Instruction Forfaitaires'!$D188,Listes!$A$46:$E$52,3,FALSE))+(VLOOKUP('DP_Instruction Forfaitaires'!$D188,Listes!$A$46:$E$52,4,FALSE)))))))</f>
        <v/>
      </c>
      <c r="O188" s="506" t="str">
        <f>IF($H188="","",IF($C188=Listes!$B$37,Listes!$I$34,IF($C188=Listes!$B$38,(VLOOKUP('DP_Instruction Forfaitaires'!$F188,Listes!$E$34:$F$39,2,FALSE)),IF($C188=Listes!$B$36,IF('DP_Instruction Forfaitaires'!$E188&lt;=Listes!$A$67,'DP_Instruction Forfaitaires'!$E188*Listes!$A$68,IF('DP_Instruction Forfaitaires'!$E188&gt;Listes!$D$67,'DP_Instruction Forfaitaires'!$E188*Listes!$D$68,(('DP_Instruction Forfaitaires'!$E188*Listes!$B$68)+Listes!$C$68)))))))</f>
        <v/>
      </c>
      <c r="P188" s="507" t="str">
        <f>IF('Dépenses forfaitaire'!P188="","",'Dépenses forfaitaire'!P188)</f>
        <v/>
      </c>
      <c r="Q188" s="263"/>
      <c r="R188" s="262" t="str">
        <f t="shared" si="8"/>
        <v/>
      </c>
      <c r="S188" s="262" t="str">
        <f t="shared" si="9"/>
        <v/>
      </c>
      <c r="T188" s="37" t="str">
        <f t="shared" si="10"/>
        <v/>
      </c>
      <c r="U188" s="117"/>
      <c r="V188" s="168"/>
      <c r="W188" s="501" t="str">
        <f>IF(AND(OR(Q188="KO",T188&lt;&gt;""),OR(R188="",S188="",T188="")),Listes!$A$74,IF(AND(T188="",Q188&lt;&gt;""),Listes!$A$75,IF(AND(P188&lt;T188,V188=""),Listes!$A$76,IF(AND(R188&gt;S188),Listes!$A$77,IF(AND(P188&lt;&gt;"",P188&gt;T188,U188=""),Listes!$A$78,IF(AND(X188="",OR(Q188&lt;&gt;"",R188&lt;&gt;"",S188&lt;&gt;"")),Listes!$A$79,""))))))</f>
        <v/>
      </c>
      <c r="X188" s="38"/>
      <c r="Y188" s="10">
        <f t="shared" si="11"/>
        <v>0</v>
      </c>
    </row>
    <row r="189" spans="1:25" ht="20.100000000000001" customHeight="1" x14ac:dyDescent="0.25">
      <c r="A189" s="109">
        <v>183</v>
      </c>
      <c r="B189" s="505" t="str">
        <f>IF('Dépenses forfaitaire'!B189="","",'Dépenses forfaitaire'!B189)</f>
        <v/>
      </c>
      <c r="C189" s="505" t="str">
        <f>IF('Dépenses forfaitaire'!C189="","",'Dépenses forfaitaire'!C189)</f>
        <v/>
      </c>
      <c r="D189" s="505" t="str">
        <f>IF('Dépenses forfaitaire'!D189="","",'Dépenses forfaitaire'!D189)</f>
        <v/>
      </c>
      <c r="E189" s="505" t="str">
        <f>IF('Dépenses forfaitaire'!E189="","",'Dépenses forfaitaire'!E189)</f>
        <v/>
      </c>
      <c r="F189" s="505" t="str">
        <f>IF('Dépenses forfaitaire'!F189="","",'Dépenses forfaitaire'!F189)</f>
        <v/>
      </c>
      <c r="G189" s="503" t="str">
        <f>IF('Dépenses forfaitaire'!G189="","",'Dépenses forfaitaire'!G189)</f>
        <v/>
      </c>
      <c r="H189" s="505" t="str">
        <f>IF('Dépenses forfaitaire'!H189="","",'Dépenses forfaitaire'!H189)</f>
        <v/>
      </c>
      <c r="I189" s="505" t="str">
        <f>IF('Dépenses forfaitaire'!I189="","",'Dépenses forfaitaire'!I189)</f>
        <v/>
      </c>
      <c r="J189" s="504" t="str">
        <f>IF('Dépenses forfaitaire'!K189="","",'Dépenses forfaitaire'!K189)</f>
        <v/>
      </c>
      <c r="K189" s="504" t="str">
        <f>IF('Dépenses forfaitaire'!L189="","",'Dépenses forfaitaire'!L189)</f>
        <v/>
      </c>
      <c r="L189" s="503" t="str">
        <f>IF('Dépenses forfaitaire'!J189="","",'Dépenses forfaitaire'!J189)</f>
        <v/>
      </c>
      <c r="M189" s="505" t="str">
        <f>IF($H189="","",IF($C189=Listes!$B$35,IF('DP_Instruction Forfaitaires'!$E189&lt;=Listes!$B$56,('DP_Instruction Forfaitaires'!$E189*(VLOOKUP('DP_Instruction Forfaitaires'!$D189,Listes!$A$57:$E$63,2,FALSE))),IF('DP_Instruction Forfaitaires'!$E189&gt;Listes!$E$56,('DP_Instruction Forfaitaires'!$E189*(VLOOKUP('DP_Instruction Forfaitaires'!$D189,Listes!$A$57:$E$63,5,FALSE))),('DP_Instruction Forfaitaires'!$E189*(VLOOKUP('DP_Instruction Forfaitaires'!$D189,Listes!$A$57:$E$63,3,FALSE))+(VLOOKUP('DP_Instruction Forfaitaires'!$D189,Listes!$A$57:$E$63,4,FALSE)))))))</f>
        <v/>
      </c>
      <c r="N189" s="505" t="str">
        <f>IF($H189="","",IF($C189=Listes!$B$34,IF('DP_Instruction Forfaitaires'!$E189&lt;=Listes!$B$45,('DP_Instruction Forfaitaires'!$E189*(VLOOKUP('DP_Instruction Forfaitaires'!$D189,Listes!$A$46:$E$52,2,FALSE))),IF('DP_Instruction Forfaitaires'!$E189&gt;Listes!$D$45,('DP_Instruction Forfaitaires'!$E189*(VLOOKUP('DP_Instruction Forfaitaires'!$D189,Listes!$A$46:$E$52,5,FALSE))),('DP_Instruction Forfaitaires'!$E189*(VLOOKUP('DP_Instruction Forfaitaires'!$D189,Listes!$A$46:$E$52,3,FALSE))+(VLOOKUP('DP_Instruction Forfaitaires'!$D189,Listes!$A$46:$E$52,4,FALSE)))))))</f>
        <v/>
      </c>
      <c r="O189" s="506" t="str">
        <f>IF($H189="","",IF($C189=Listes!$B$37,Listes!$I$34,IF($C189=Listes!$B$38,(VLOOKUP('DP_Instruction Forfaitaires'!$F189,Listes!$E$34:$F$39,2,FALSE)),IF($C189=Listes!$B$36,IF('DP_Instruction Forfaitaires'!$E189&lt;=Listes!$A$67,'DP_Instruction Forfaitaires'!$E189*Listes!$A$68,IF('DP_Instruction Forfaitaires'!$E189&gt;Listes!$D$67,'DP_Instruction Forfaitaires'!$E189*Listes!$D$68,(('DP_Instruction Forfaitaires'!$E189*Listes!$B$68)+Listes!$C$68)))))))</f>
        <v/>
      </c>
      <c r="P189" s="507" t="str">
        <f>IF('Dépenses forfaitaire'!P189="","",'Dépenses forfaitaire'!P189)</f>
        <v/>
      </c>
      <c r="Q189" s="263"/>
      <c r="R189" s="262" t="str">
        <f t="shared" si="8"/>
        <v/>
      </c>
      <c r="S189" s="262" t="str">
        <f t="shared" si="9"/>
        <v/>
      </c>
      <c r="T189" s="37" t="str">
        <f t="shared" si="10"/>
        <v/>
      </c>
      <c r="U189" s="117"/>
      <c r="V189" s="168"/>
      <c r="W189" s="501" t="str">
        <f>IF(AND(OR(Q189="KO",T189&lt;&gt;""),OR(R189="",S189="",T189="")),Listes!$A$74,IF(AND(T189="",Q189&lt;&gt;""),Listes!$A$75,IF(AND(P189&lt;T189,V189=""),Listes!$A$76,IF(AND(R189&gt;S189),Listes!$A$77,IF(AND(P189&lt;&gt;"",P189&gt;T189,U189=""),Listes!$A$78,IF(AND(X189="",OR(Q189&lt;&gt;"",R189&lt;&gt;"",S189&lt;&gt;"")),Listes!$A$79,""))))))</f>
        <v/>
      </c>
      <c r="X189" s="38"/>
      <c r="Y189" s="10">
        <f t="shared" si="11"/>
        <v>0</v>
      </c>
    </row>
    <row r="190" spans="1:25" ht="20.100000000000001" customHeight="1" x14ac:dyDescent="0.25">
      <c r="A190" s="109">
        <v>184</v>
      </c>
      <c r="B190" s="505" t="str">
        <f>IF('Dépenses forfaitaire'!B190="","",'Dépenses forfaitaire'!B190)</f>
        <v/>
      </c>
      <c r="C190" s="505" t="str">
        <f>IF('Dépenses forfaitaire'!C190="","",'Dépenses forfaitaire'!C190)</f>
        <v/>
      </c>
      <c r="D190" s="505" t="str">
        <f>IF('Dépenses forfaitaire'!D190="","",'Dépenses forfaitaire'!D190)</f>
        <v/>
      </c>
      <c r="E190" s="505" t="str">
        <f>IF('Dépenses forfaitaire'!E190="","",'Dépenses forfaitaire'!E190)</f>
        <v/>
      </c>
      <c r="F190" s="505" t="str">
        <f>IF('Dépenses forfaitaire'!F190="","",'Dépenses forfaitaire'!F190)</f>
        <v/>
      </c>
      <c r="G190" s="503" t="str">
        <f>IF('Dépenses forfaitaire'!G190="","",'Dépenses forfaitaire'!G190)</f>
        <v/>
      </c>
      <c r="H190" s="505" t="str">
        <f>IF('Dépenses forfaitaire'!H190="","",'Dépenses forfaitaire'!H190)</f>
        <v/>
      </c>
      <c r="I190" s="505" t="str">
        <f>IF('Dépenses forfaitaire'!I190="","",'Dépenses forfaitaire'!I190)</f>
        <v/>
      </c>
      <c r="J190" s="504" t="str">
        <f>IF('Dépenses forfaitaire'!K190="","",'Dépenses forfaitaire'!K190)</f>
        <v/>
      </c>
      <c r="K190" s="504" t="str">
        <f>IF('Dépenses forfaitaire'!L190="","",'Dépenses forfaitaire'!L190)</f>
        <v/>
      </c>
      <c r="L190" s="503" t="str">
        <f>IF('Dépenses forfaitaire'!J190="","",'Dépenses forfaitaire'!J190)</f>
        <v/>
      </c>
      <c r="M190" s="505" t="str">
        <f>IF($H190="","",IF($C190=Listes!$B$35,IF('DP_Instruction Forfaitaires'!$E190&lt;=Listes!$B$56,('DP_Instruction Forfaitaires'!$E190*(VLOOKUP('DP_Instruction Forfaitaires'!$D190,Listes!$A$57:$E$63,2,FALSE))),IF('DP_Instruction Forfaitaires'!$E190&gt;Listes!$E$56,('DP_Instruction Forfaitaires'!$E190*(VLOOKUP('DP_Instruction Forfaitaires'!$D190,Listes!$A$57:$E$63,5,FALSE))),('DP_Instruction Forfaitaires'!$E190*(VLOOKUP('DP_Instruction Forfaitaires'!$D190,Listes!$A$57:$E$63,3,FALSE))+(VLOOKUP('DP_Instruction Forfaitaires'!$D190,Listes!$A$57:$E$63,4,FALSE)))))))</f>
        <v/>
      </c>
      <c r="N190" s="505" t="str">
        <f>IF($H190="","",IF($C190=Listes!$B$34,IF('DP_Instruction Forfaitaires'!$E190&lt;=Listes!$B$45,('DP_Instruction Forfaitaires'!$E190*(VLOOKUP('DP_Instruction Forfaitaires'!$D190,Listes!$A$46:$E$52,2,FALSE))),IF('DP_Instruction Forfaitaires'!$E190&gt;Listes!$D$45,('DP_Instruction Forfaitaires'!$E190*(VLOOKUP('DP_Instruction Forfaitaires'!$D190,Listes!$A$46:$E$52,5,FALSE))),('DP_Instruction Forfaitaires'!$E190*(VLOOKUP('DP_Instruction Forfaitaires'!$D190,Listes!$A$46:$E$52,3,FALSE))+(VLOOKUP('DP_Instruction Forfaitaires'!$D190,Listes!$A$46:$E$52,4,FALSE)))))))</f>
        <v/>
      </c>
      <c r="O190" s="506" t="str">
        <f>IF($H190="","",IF($C190=Listes!$B$37,Listes!$I$34,IF($C190=Listes!$B$38,(VLOOKUP('DP_Instruction Forfaitaires'!$F190,Listes!$E$34:$F$39,2,FALSE)),IF($C190=Listes!$B$36,IF('DP_Instruction Forfaitaires'!$E190&lt;=Listes!$A$67,'DP_Instruction Forfaitaires'!$E190*Listes!$A$68,IF('DP_Instruction Forfaitaires'!$E190&gt;Listes!$D$67,'DP_Instruction Forfaitaires'!$E190*Listes!$D$68,(('DP_Instruction Forfaitaires'!$E190*Listes!$B$68)+Listes!$C$68)))))))</f>
        <v/>
      </c>
      <c r="P190" s="507" t="str">
        <f>IF('Dépenses forfaitaire'!P190="","",'Dépenses forfaitaire'!P190)</f>
        <v/>
      </c>
      <c r="Q190" s="263"/>
      <c r="R190" s="262" t="str">
        <f t="shared" si="8"/>
        <v/>
      </c>
      <c r="S190" s="262" t="str">
        <f t="shared" si="9"/>
        <v/>
      </c>
      <c r="T190" s="37" t="str">
        <f t="shared" si="10"/>
        <v/>
      </c>
      <c r="U190" s="117"/>
      <c r="V190" s="168"/>
      <c r="W190" s="501" t="str">
        <f>IF(AND(OR(Q190="KO",T190&lt;&gt;""),OR(R190="",S190="",T190="")),Listes!$A$74,IF(AND(T190="",Q190&lt;&gt;""),Listes!$A$75,IF(AND(P190&lt;T190,V190=""),Listes!$A$76,IF(AND(R190&gt;S190),Listes!$A$77,IF(AND(P190&lt;&gt;"",P190&gt;T190,U190=""),Listes!$A$78,IF(AND(X190="",OR(Q190&lt;&gt;"",R190&lt;&gt;"",S190&lt;&gt;"")),Listes!$A$79,""))))))</f>
        <v/>
      </c>
      <c r="X190" s="38"/>
      <c r="Y190" s="10">
        <f t="shared" si="11"/>
        <v>0</v>
      </c>
    </row>
    <row r="191" spans="1:25" ht="20.100000000000001" customHeight="1" x14ac:dyDescent="0.25">
      <c r="A191" s="109">
        <v>185</v>
      </c>
      <c r="B191" s="505" t="str">
        <f>IF('Dépenses forfaitaire'!B191="","",'Dépenses forfaitaire'!B191)</f>
        <v/>
      </c>
      <c r="C191" s="505" t="str">
        <f>IF('Dépenses forfaitaire'!C191="","",'Dépenses forfaitaire'!C191)</f>
        <v/>
      </c>
      <c r="D191" s="505" t="str">
        <f>IF('Dépenses forfaitaire'!D191="","",'Dépenses forfaitaire'!D191)</f>
        <v/>
      </c>
      <c r="E191" s="505" t="str">
        <f>IF('Dépenses forfaitaire'!E191="","",'Dépenses forfaitaire'!E191)</f>
        <v/>
      </c>
      <c r="F191" s="505" t="str">
        <f>IF('Dépenses forfaitaire'!F191="","",'Dépenses forfaitaire'!F191)</f>
        <v/>
      </c>
      <c r="G191" s="503" t="str">
        <f>IF('Dépenses forfaitaire'!G191="","",'Dépenses forfaitaire'!G191)</f>
        <v/>
      </c>
      <c r="H191" s="505" t="str">
        <f>IF('Dépenses forfaitaire'!H191="","",'Dépenses forfaitaire'!H191)</f>
        <v/>
      </c>
      <c r="I191" s="505" t="str">
        <f>IF('Dépenses forfaitaire'!I191="","",'Dépenses forfaitaire'!I191)</f>
        <v/>
      </c>
      <c r="J191" s="504" t="str">
        <f>IF('Dépenses forfaitaire'!K191="","",'Dépenses forfaitaire'!K191)</f>
        <v/>
      </c>
      <c r="K191" s="504" t="str">
        <f>IF('Dépenses forfaitaire'!L191="","",'Dépenses forfaitaire'!L191)</f>
        <v/>
      </c>
      <c r="L191" s="503" t="str">
        <f>IF('Dépenses forfaitaire'!J191="","",'Dépenses forfaitaire'!J191)</f>
        <v/>
      </c>
      <c r="M191" s="505" t="str">
        <f>IF($H191="","",IF($C191=Listes!$B$35,IF('DP_Instruction Forfaitaires'!$E191&lt;=Listes!$B$56,('DP_Instruction Forfaitaires'!$E191*(VLOOKUP('DP_Instruction Forfaitaires'!$D191,Listes!$A$57:$E$63,2,FALSE))),IF('DP_Instruction Forfaitaires'!$E191&gt;Listes!$E$56,('DP_Instruction Forfaitaires'!$E191*(VLOOKUP('DP_Instruction Forfaitaires'!$D191,Listes!$A$57:$E$63,5,FALSE))),('DP_Instruction Forfaitaires'!$E191*(VLOOKUP('DP_Instruction Forfaitaires'!$D191,Listes!$A$57:$E$63,3,FALSE))+(VLOOKUP('DP_Instruction Forfaitaires'!$D191,Listes!$A$57:$E$63,4,FALSE)))))))</f>
        <v/>
      </c>
      <c r="N191" s="505" t="str">
        <f>IF($H191="","",IF($C191=Listes!$B$34,IF('DP_Instruction Forfaitaires'!$E191&lt;=Listes!$B$45,('DP_Instruction Forfaitaires'!$E191*(VLOOKUP('DP_Instruction Forfaitaires'!$D191,Listes!$A$46:$E$52,2,FALSE))),IF('DP_Instruction Forfaitaires'!$E191&gt;Listes!$D$45,('DP_Instruction Forfaitaires'!$E191*(VLOOKUP('DP_Instruction Forfaitaires'!$D191,Listes!$A$46:$E$52,5,FALSE))),('DP_Instruction Forfaitaires'!$E191*(VLOOKUP('DP_Instruction Forfaitaires'!$D191,Listes!$A$46:$E$52,3,FALSE))+(VLOOKUP('DP_Instruction Forfaitaires'!$D191,Listes!$A$46:$E$52,4,FALSE)))))))</f>
        <v/>
      </c>
      <c r="O191" s="506" t="str">
        <f>IF($H191="","",IF($C191=Listes!$B$37,Listes!$I$34,IF($C191=Listes!$B$38,(VLOOKUP('DP_Instruction Forfaitaires'!$F191,Listes!$E$34:$F$39,2,FALSE)),IF($C191=Listes!$B$36,IF('DP_Instruction Forfaitaires'!$E191&lt;=Listes!$A$67,'DP_Instruction Forfaitaires'!$E191*Listes!$A$68,IF('DP_Instruction Forfaitaires'!$E191&gt;Listes!$D$67,'DP_Instruction Forfaitaires'!$E191*Listes!$D$68,(('DP_Instruction Forfaitaires'!$E191*Listes!$B$68)+Listes!$C$68)))))))</f>
        <v/>
      </c>
      <c r="P191" s="507" t="str">
        <f>IF('Dépenses forfaitaire'!P191="","",'Dépenses forfaitaire'!P191)</f>
        <v/>
      </c>
      <c r="Q191" s="263"/>
      <c r="R191" s="262" t="str">
        <f t="shared" si="8"/>
        <v/>
      </c>
      <c r="S191" s="262" t="str">
        <f t="shared" si="9"/>
        <v/>
      </c>
      <c r="T191" s="37" t="str">
        <f t="shared" si="10"/>
        <v/>
      </c>
      <c r="U191" s="117"/>
      <c r="V191" s="168"/>
      <c r="W191" s="501" t="str">
        <f>IF(AND(OR(Q191="KO",T191&lt;&gt;""),OR(R191="",S191="",T191="")),Listes!$A$74,IF(AND(T191="",Q191&lt;&gt;""),Listes!$A$75,IF(AND(P191&lt;T191,V191=""),Listes!$A$76,IF(AND(R191&gt;S191),Listes!$A$77,IF(AND(P191&lt;&gt;"",P191&gt;T191,U191=""),Listes!$A$78,IF(AND(X191="",OR(Q191&lt;&gt;"",R191&lt;&gt;"",S191&lt;&gt;"")),Listes!$A$79,""))))))</f>
        <v/>
      </c>
      <c r="X191" s="38"/>
      <c r="Y191" s="10">
        <f t="shared" si="11"/>
        <v>0</v>
      </c>
    </row>
    <row r="192" spans="1:25" ht="20.100000000000001" customHeight="1" x14ac:dyDescent="0.25">
      <c r="A192" s="109">
        <v>186</v>
      </c>
      <c r="B192" s="505" t="str">
        <f>IF('Dépenses forfaitaire'!B192="","",'Dépenses forfaitaire'!B192)</f>
        <v/>
      </c>
      <c r="C192" s="505" t="str">
        <f>IF('Dépenses forfaitaire'!C192="","",'Dépenses forfaitaire'!C192)</f>
        <v/>
      </c>
      <c r="D192" s="505" t="str">
        <f>IF('Dépenses forfaitaire'!D192="","",'Dépenses forfaitaire'!D192)</f>
        <v/>
      </c>
      <c r="E192" s="505" t="str">
        <f>IF('Dépenses forfaitaire'!E192="","",'Dépenses forfaitaire'!E192)</f>
        <v/>
      </c>
      <c r="F192" s="505" t="str">
        <f>IF('Dépenses forfaitaire'!F192="","",'Dépenses forfaitaire'!F192)</f>
        <v/>
      </c>
      <c r="G192" s="503" t="str">
        <f>IF('Dépenses forfaitaire'!G192="","",'Dépenses forfaitaire'!G192)</f>
        <v/>
      </c>
      <c r="H192" s="505" t="str">
        <f>IF('Dépenses forfaitaire'!H192="","",'Dépenses forfaitaire'!H192)</f>
        <v/>
      </c>
      <c r="I192" s="505" t="str">
        <f>IF('Dépenses forfaitaire'!I192="","",'Dépenses forfaitaire'!I192)</f>
        <v/>
      </c>
      <c r="J192" s="504" t="str">
        <f>IF('Dépenses forfaitaire'!K192="","",'Dépenses forfaitaire'!K192)</f>
        <v/>
      </c>
      <c r="K192" s="504" t="str">
        <f>IF('Dépenses forfaitaire'!L192="","",'Dépenses forfaitaire'!L192)</f>
        <v/>
      </c>
      <c r="L192" s="503" t="str">
        <f>IF('Dépenses forfaitaire'!J192="","",'Dépenses forfaitaire'!J192)</f>
        <v/>
      </c>
      <c r="M192" s="505" t="str">
        <f>IF($H192="","",IF($C192=Listes!$B$35,IF('DP_Instruction Forfaitaires'!$E192&lt;=Listes!$B$56,('DP_Instruction Forfaitaires'!$E192*(VLOOKUP('DP_Instruction Forfaitaires'!$D192,Listes!$A$57:$E$63,2,FALSE))),IF('DP_Instruction Forfaitaires'!$E192&gt;Listes!$E$56,('DP_Instruction Forfaitaires'!$E192*(VLOOKUP('DP_Instruction Forfaitaires'!$D192,Listes!$A$57:$E$63,5,FALSE))),('DP_Instruction Forfaitaires'!$E192*(VLOOKUP('DP_Instruction Forfaitaires'!$D192,Listes!$A$57:$E$63,3,FALSE))+(VLOOKUP('DP_Instruction Forfaitaires'!$D192,Listes!$A$57:$E$63,4,FALSE)))))))</f>
        <v/>
      </c>
      <c r="N192" s="505" t="str">
        <f>IF($H192="","",IF($C192=Listes!$B$34,IF('DP_Instruction Forfaitaires'!$E192&lt;=Listes!$B$45,('DP_Instruction Forfaitaires'!$E192*(VLOOKUP('DP_Instruction Forfaitaires'!$D192,Listes!$A$46:$E$52,2,FALSE))),IF('DP_Instruction Forfaitaires'!$E192&gt;Listes!$D$45,('DP_Instruction Forfaitaires'!$E192*(VLOOKUP('DP_Instruction Forfaitaires'!$D192,Listes!$A$46:$E$52,5,FALSE))),('DP_Instruction Forfaitaires'!$E192*(VLOOKUP('DP_Instruction Forfaitaires'!$D192,Listes!$A$46:$E$52,3,FALSE))+(VLOOKUP('DP_Instruction Forfaitaires'!$D192,Listes!$A$46:$E$52,4,FALSE)))))))</f>
        <v/>
      </c>
      <c r="O192" s="506" t="str">
        <f>IF($H192="","",IF($C192=Listes!$B$37,Listes!$I$34,IF($C192=Listes!$B$38,(VLOOKUP('DP_Instruction Forfaitaires'!$F192,Listes!$E$34:$F$39,2,FALSE)),IF($C192=Listes!$B$36,IF('DP_Instruction Forfaitaires'!$E192&lt;=Listes!$A$67,'DP_Instruction Forfaitaires'!$E192*Listes!$A$68,IF('DP_Instruction Forfaitaires'!$E192&gt;Listes!$D$67,'DP_Instruction Forfaitaires'!$E192*Listes!$D$68,(('DP_Instruction Forfaitaires'!$E192*Listes!$B$68)+Listes!$C$68)))))))</f>
        <v/>
      </c>
      <c r="P192" s="507" t="str">
        <f>IF('Dépenses forfaitaire'!P192="","",'Dépenses forfaitaire'!P192)</f>
        <v/>
      </c>
      <c r="Q192" s="263"/>
      <c r="R192" s="262" t="str">
        <f t="shared" si="8"/>
        <v/>
      </c>
      <c r="S192" s="262" t="str">
        <f t="shared" si="9"/>
        <v/>
      </c>
      <c r="T192" s="37" t="str">
        <f t="shared" si="10"/>
        <v/>
      </c>
      <c r="U192" s="117"/>
      <c r="V192" s="168"/>
      <c r="W192" s="501" t="str">
        <f>IF(AND(OR(Q192="KO",T192&lt;&gt;""),OR(R192="",S192="",T192="")),Listes!$A$74,IF(AND(T192="",Q192&lt;&gt;""),Listes!$A$75,IF(AND(P192&lt;T192,V192=""),Listes!$A$76,IF(AND(R192&gt;S192),Listes!$A$77,IF(AND(P192&lt;&gt;"",P192&gt;T192,U192=""),Listes!$A$78,IF(AND(X192="",OR(Q192&lt;&gt;"",R192&lt;&gt;"",S192&lt;&gt;"")),Listes!$A$79,""))))))</f>
        <v/>
      </c>
      <c r="X192" s="38"/>
      <c r="Y192" s="10">
        <f t="shared" si="11"/>
        <v>0</v>
      </c>
    </row>
    <row r="193" spans="1:25" ht="20.100000000000001" customHeight="1" x14ac:dyDescent="0.25">
      <c r="A193" s="109">
        <v>187</v>
      </c>
      <c r="B193" s="505" t="str">
        <f>IF('Dépenses forfaitaire'!B193="","",'Dépenses forfaitaire'!B193)</f>
        <v/>
      </c>
      <c r="C193" s="505" t="str">
        <f>IF('Dépenses forfaitaire'!C193="","",'Dépenses forfaitaire'!C193)</f>
        <v/>
      </c>
      <c r="D193" s="505" t="str">
        <f>IF('Dépenses forfaitaire'!D193="","",'Dépenses forfaitaire'!D193)</f>
        <v/>
      </c>
      <c r="E193" s="505" t="str">
        <f>IF('Dépenses forfaitaire'!E193="","",'Dépenses forfaitaire'!E193)</f>
        <v/>
      </c>
      <c r="F193" s="505" t="str">
        <f>IF('Dépenses forfaitaire'!F193="","",'Dépenses forfaitaire'!F193)</f>
        <v/>
      </c>
      <c r="G193" s="503" t="str">
        <f>IF('Dépenses forfaitaire'!G193="","",'Dépenses forfaitaire'!G193)</f>
        <v/>
      </c>
      <c r="H193" s="505" t="str">
        <f>IF('Dépenses forfaitaire'!H193="","",'Dépenses forfaitaire'!H193)</f>
        <v/>
      </c>
      <c r="I193" s="505" t="str">
        <f>IF('Dépenses forfaitaire'!I193="","",'Dépenses forfaitaire'!I193)</f>
        <v/>
      </c>
      <c r="J193" s="504" t="str">
        <f>IF('Dépenses forfaitaire'!K193="","",'Dépenses forfaitaire'!K193)</f>
        <v/>
      </c>
      <c r="K193" s="504" t="str">
        <f>IF('Dépenses forfaitaire'!L193="","",'Dépenses forfaitaire'!L193)</f>
        <v/>
      </c>
      <c r="L193" s="503" t="str">
        <f>IF('Dépenses forfaitaire'!J193="","",'Dépenses forfaitaire'!J193)</f>
        <v/>
      </c>
      <c r="M193" s="505" t="str">
        <f>IF($H193="","",IF($C193=Listes!$B$35,IF('DP_Instruction Forfaitaires'!$E193&lt;=Listes!$B$56,('DP_Instruction Forfaitaires'!$E193*(VLOOKUP('DP_Instruction Forfaitaires'!$D193,Listes!$A$57:$E$63,2,FALSE))),IF('DP_Instruction Forfaitaires'!$E193&gt;Listes!$E$56,('DP_Instruction Forfaitaires'!$E193*(VLOOKUP('DP_Instruction Forfaitaires'!$D193,Listes!$A$57:$E$63,5,FALSE))),('DP_Instruction Forfaitaires'!$E193*(VLOOKUP('DP_Instruction Forfaitaires'!$D193,Listes!$A$57:$E$63,3,FALSE))+(VLOOKUP('DP_Instruction Forfaitaires'!$D193,Listes!$A$57:$E$63,4,FALSE)))))))</f>
        <v/>
      </c>
      <c r="N193" s="505" t="str">
        <f>IF($H193="","",IF($C193=Listes!$B$34,IF('DP_Instruction Forfaitaires'!$E193&lt;=Listes!$B$45,('DP_Instruction Forfaitaires'!$E193*(VLOOKUP('DP_Instruction Forfaitaires'!$D193,Listes!$A$46:$E$52,2,FALSE))),IF('DP_Instruction Forfaitaires'!$E193&gt;Listes!$D$45,('DP_Instruction Forfaitaires'!$E193*(VLOOKUP('DP_Instruction Forfaitaires'!$D193,Listes!$A$46:$E$52,5,FALSE))),('DP_Instruction Forfaitaires'!$E193*(VLOOKUP('DP_Instruction Forfaitaires'!$D193,Listes!$A$46:$E$52,3,FALSE))+(VLOOKUP('DP_Instruction Forfaitaires'!$D193,Listes!$A$46:$E$52,4,FALSE)))))))</f>
        <v/>
      </c>
      <c r="O193" s="506" t="str">
        <f>IF($H193="","",IF($C193=Listes!$B$37,Listes!$I$34,IF($C193=Listes!$B$38,(VLOOKUP('DP_Instruction Forfaitaires'!$F193,Listes!$E$34:$F$39,2,FALSE)),IF($C193=Listes!$B$36,IF('DP_Instruction Forfaitaires'!$E193&lt;=Listes!$A$67,'DP_Instruction Forfaitaires'!$E193*Listes!$A$68,IF('DP_Instruction Forfaitaires'!$E193&gt;Listes!$D$67,'DP_Instruction Forfaitaires'!$E193*Listes!$D$68,(('DP_Instruction Forfaitaires'!$E193*Listes!$B$68)+Listes!$C$68)))))))</f>
        <v/>
      </c>
      <c r="P193" s="507" t="str">
        <f>IF('Dépenses forfaitaire'!P193="","",'Dépenses forfaitaire'!P193)</f>
        <v/>
      </c>
      <c r="Q193" s="263"/>
      <c r="R193" s="262" t="str">
        <f t="shared" si="8"/>
        <v/>
      </c>
      <c r="S193" s="262" t="str">
        <f t="shared" si="9"/>
        <v/>
      </c>
      <c r="T193" s="37" t="str">
        <f t="shared" si="10"/>
        <v/>
      </c>
      <c r="U193" s="117"/>
      <c r="V193" s="168"/>
      <c r="W193" s="501" t="str">
        <f>IF(AND(OR(Q193="KO",T193&lt;&gt;""),OR(R193="",S193="",T193="")),Listes!$A$74,IF(AND(T193="",Q193&lt;&gt;""),Listes!$A$75,IF(AND(P193&lt;T193,V193=""),Listes!$A$76,IF(AND(R193&gt;S193),Listes!$A$77,IF(AND(P193&lt;&gt;"",P193&gt;T193,U193=""),Listes!$A$78,IF(AND(X193="",OR(Q193&lt;&gt;"",R193&lt;&gt;"",S193&lt;&gt;"")),Listes!$A$79,""))))))</f>
        <v/>
      </c>
      <c r="X193" s="38"/>
      <c r="Y193" s="10">
        <f t="shared" si="11"/>
        <v>0</v>
      </c>
    </row>
    <row r="194" spans="1:25" ht="20.100000000000001" customHeight="1" x14ac:dyDescent="0.25">
      <c r="A194" s="109">
        <v>188</v>
      </c>
      <c r="B194" s="505" t="str">
        <f>IF('Dépenses forfaitaire'!B194="","",'Dépenses forfaitaire'!B194)</f>
        <v/>
      </c>
      <c r="C194" s="505" t="str">
        <f>IF('Dépenses forfaitaire'!C194="","",'Dépenses forfaitaire'!C194)</f>
        <v/>
      </c>
      <c r="D194" s="505" t="str">
        <f>IF('Dépenses forfaitaire'!D194="","",'Dépenses forfaitaire'!D194)</f>
        <v/>
      </c>
      <c r="E194" s="505" t="str">
        <f>IF('Dépenses forfaitaire'!E194="","",'Dépenses forfaitaire'!E194)</f>
        <v/>
      </c>
      <c r="F194" s="505" t="str">
        <f>IF('Dépenses forfaitaire'!F194="","",'Dépenses forfaitaire'!F194)</f>
        <v/>
      </c>
      <c r="G194" s="503" t="str">
        <f>IF('Dépenses forfaitaire'!G194="","",'Dépenses forfaitaire'!G194)</f>
        <v/>
      </c>
      <c r="H194" s="505" t="str">
        <f>IF('Dépenses forfaitaire'!H194="","",'Dépenses forfaitaire'!H194)</f>
        <v/>
      </c>
      <c r="I194" s="505" t="str">
        <f>IF('Dépenses forfaitaire'!I194="","",'Dépenses forfaitaire'!I194)</f>
        <v/>
      </c>
      <c r="J194" s="504" t="str">
        <f>IF('Dépenses forfaitaire'!K194="","",'Dépenses forfaitaire'!K194)</f>
        <v/>
      </c>
      <c r="K194" s="504" t="str">
        <f>IF('Dépenses forfaitaire'!L194="","",'Dépenses forfaitaire'!L194)</f>
        <v/>
      </c>
      <c r="L194" s="503" t="str">
        <f>IF('Dépenses forfaitaire'!J194="","",'Dépenses forfaitaire'!J194)</f>
        <v/>
      </c>
      <c r="M194" s="505" t="str">
        <f>IF($H194="","",IF($C194=Listes!$B$35,IF('DP_Instruction Forfaitaires'!$E194&lt;=Listes!$B$56,('DP_Instruction Forfaitaires'!$E194*(VLOOKUP('DP_Instruction Forfaitaires'!$D194,Listes!$A$57:$E$63,2,FALSE))),IF('DP_Instruction Forfaitaires'!$E194&gt;Listes!$E$56,('DP_Instruction Forfaitaires'!$E194*(VLOOKUP('DP_Instruction Forfaitaires'!$D194,Listes!$A$57:$E$63,5,FALSE))),('DP_Instruction Forfaitaires'!$E194*(VLOOKUP('DP_Instruction Forfaitaires'!$D194,Listes!$A$57:$E$63,3,FALSE))+(VLOOKUP('DP_Instruction Forfaitaires'!$D194,Listes!$A$57:$E$63,4,FALSE)))))))</f>
        <v/>
      </c>
      <c r="N194" s="505" t="str">
        <f>IF($H194="","",IF($C194=Listes!$B$34,IF('DP_Instruction Forfaitaires'!$E194&lt;=Listes!$B$45,('DP_Instruction Forfaitaires'!$E194*(VLOOKUP('DP_Instruction Forfaitaires'!$D194,Listes!$A$46:$E$52,2,FALSE))),IF('DP_Instruction Forfaitaires'!$E194&gt;Listes!$D$45,('DP_Instruction Forfaitaires'!$E194*(VLOOKUP('DP_Instruction Forfaitaires'!$D194,Listes!$A$46:$E$52,5,FALSE))),('DP_Instruction Forfaitaires'!$E194*(VLOOKUP('DP_Instruction Forfaitaires'!$D194,Listes!$A$46:$E$52,3,FALSE))+(VLOOKUP('DP_Instruction Forfaitaires'!$D194,Listes!$A$46:$E$52,4,FALSE)))))))</f>
        <v/>
      </c>
      <c r="O194" s="506" t="str">
        <f>IF($H194="","",IF($C194=Listes!$B$37,Listes!$I$34,IF($C194=Listes!$B$38,(VLOOKUP('DP_Instruction Forfaitaires'!$F194,Listes!$E$34:$F$39,2,FALSE)),IF($C194=Listes!$B$36,IF('DP_Instruction Forfaitaires'!$E194&lt;=Listes!$A$67,'DP_Instruction Forfaitaires'!$E194*Listes!$A$68,IF('DP_Instruction Forfaitaires'!$E194&gt;Listes!$D$67,'DP_Instruction Forfaitaires'!$E194*Listes!$D$68,(('DP_Instruction Forfaitaires'!$E194*Listes!$B$68)+Listes!$C$68)))))))</f>
        <v/>
      </c>
      <c r="P194" s="507" t="str">
        <f>IF('Dépenses forfaitaire'!P194="","",'Dépenses forfaitaire'!P194)</f>
        <v/>
      </c>
      <c r="Q194" s="263"/>
      <c r="R194" s="262" t="str">
        <f t="shared" si="8"/>
        <v/>
      </c>
      <c r="S194" s="262" t="str">
        <f t="shared" si="9"/>
        <v/>
      </c>
      <c r="T194" s="37" t="str">
        <f t="shared" si="10"/>
        <v/>
      </c>
      <c r="U194" s="117"/>
      <c r="V194" s="168"/>
      <c r="W194" s="501" t="str">
        <f>IF(AND(OR(Q194="KO",T194&lt;&gt;""),OR(R194="",S194="",T194="")),Listes!$A$74,IF(AND(T194="",Q194&lt;&gt;""),Listes!$A$75,IF(AND(P194&lt;T194,V194=""),Listes!$A$76,IF(AND(R194&gt;S194),Listes!$A$77,IF(AND(P194&lt;&gt;"",P194&gt;T194,U194=""),Listes!$A$78,IF(AND(X194="",OR(Q194&lt;&gt;"",R194&lt;&gt;"",S194&lt;&gt;"")),Listes!$A$79,""))))))</f>
        <v/>
      </c>
      <c r="X194" s="38"/>
      <c r="Y194" s="10">
        <f t="shared" si="11"/>
        <v>0</v>
      </c>
    </row>
    <row r="195" spans="1:25" ht="20.100000000000001" customHeight="1" x14ac:dyDescent="0.25">
      <c r="A195" s="109">
        <v>189</v>
      </c>
      <c r="B195" s="505" t="str">
        <f>IF('Dépenses forfaitaire'!B195="","",'Dépenses forfaitaire'!B195)</f>
        <v/>
      </c>
      <c r="C195" s="505" t="str">
        <f>IF('Dépenses forfaitaire'!C195="","",'Dépenses forfaitaire'!C195)</f>
        <v/>
      </c>
      <c r="D195" s="505" t="str">
        <f>IF('Dépenses forfaitaire'!D195="","",'Dépenses forfaitaire'!D195)</f>
        <v/>
      </c>
      <c r="E195" s="505" t="str">
        <f>IF('Dépenses forfaitaire'!E195="","",'Dépenses forfaitaire'!E195)</f>
        <v/>
      </c>
      <c r="F195" s="505" t="str">
        <f>IF('Dépenses forfaitaire'!F195="","",'Dépenses forfaitaire'!F195)</f>
        <v/>
      </c>
      <c r="G195" s="503" t="str">
        <f>IF('Dépenses forfaitaire'!G195="","",'Dépenses forfaitaire'!G195)</f>
        <v/>
      </c>
      <c r="H195" s="505" t="str">
        <f>IF('Dépenses forfaitaire'!H195="","",'Dépenses forfaitaire'!H195)</f>
        <v/>
      </c>
      <c r="I195" s="505" t="str">
        <f>IF('Dépenses forfaitaire'!I195="","",'Dépenses forfaitaire'!I195)</f>
        <v/>
      </c>
      <c r="J195" s="504" t="str">
        <f>IF('Dépenses forfaitaire'!K195="","",'Dépenses forfaitaire'!K195)</f>
        <v/>
      </c>
      <c r="K195" s="504" t="str">
        <f>IF('Dépenses forfaitaire'!L195="","",'Dépenses forfaitaire'!L195)</f>
        <v/>
      </c>
      <c r="L195" s="503" t="str">
        <f>IF('Dépenses forfaitaire'!J195="","",'Dépenses forfaitaire'!J195)</f>
        <v/>
      </c>
      <c r="M195" s="505" t="str">
        <f>IF($H195="","",IF($C195=Listes!$B$35,IF('DP_Instruction Forfaitaires'!$E195&lt;=Listes!$B$56,('DP_Instruction Forfaitaires'!$E195*(VLOOKUP('DP_Instruction Forfaitaires'!$D195,Listes!$A$57:$E$63,2,FALSE))),IF('DP_Instruction Forfaitaires'!$E195&gt;Listes!$E$56,('DP_Instruction Forfaitaires'!$E195*(VLOOKUP('DP_Instruction Forfaitaires'!$D195,Listes!$A$57:$E$63,5,FALSE))),('DP_Instruction Forfaitaires'!$E195*(VLOOKUP('DP_Instruction Forfaitaires'!$D195,Listes!$A$57:$E$63,3,FALSE))+(VLOOKUP('DP_Instruction Forfaitaires'!$D195,Listes!$A$57:$E$63,4,FALSE)))))))</f>
        <v/>
      </c>
      <c r="N195" s="505" t="str">
        <f>IF($H195="","",IF($C195=Listes!$B$34,IF('DP_Instruction Forfaitaires'!$E195&lt;=Listes!$B$45,('DP_Instruction Forfaitaires'!$E195*(VLOOKUP('DP_Instruction Forfaitaires'!$D195,Listes!$A$46:$E$52,2,FALSE))),IF('DP_Instruction Forfaitaires'!$E195&gt;Listes!$D$45,('DP_Instruction Forfaitaires'!$E195*(VLOOKUP('DP_Instruction Forfaitaires'!$D195,Listes!$A$46:$E$52,5,FALSE))),('DP_Instruction Forfaitaires'!$E195*(VLOOKUP('DP_Instruction Forfaitaires'!$D195,Listes!$A$46:$E$52,3,FALSE))+(VLOOKUP('DP_Instruction Forfaitaires'!$D195,Listes!$A$46:$E$52,4,FALSE)))))))</f>
        <v/>
      </c>
      <c r="O195" s="506" t="str">
        <f>IF($H195="","",IF($C195=Listes!$B$37,Listes!$I$34,IF($C195=Listes!$B$38,(VLOOKUP('DP_Instruction Forfaitaires'!$F195,Listes!$E$34:$F$39,2,FALSE)),IF($C195=Listes!$B$36,IF('DP_Instruction Forfaitaires'!$E195&lt;=Listes!$A$67,'DP_Instruction Forfaitaires'!$E195*Listes!$A$68,IF('DP_Instruction Forfaitaires'!$E195&gt;Listes!$D$67,'DP_Instruction Forfaitaires'!$E195*Listes!$D$68,(('DP_Instruction Forfaitaires'!$E195*Listes!$B$68)+Listes!$C$68)))))))</f>
        <v/>
      </c>
      <c r="P195" s="507" t="str">
        <f>IF('Dépenses forfaitaire'!P195="","",'Dépenses forfaitaire'!P195)</f>
        <v/>
      </c>
      <c r="Q195" s="263"/>
      <c r="R195" s="262" t="str">
        <f t="shared" si="8"/>
        <v/>
      </c>
      <c r="S195" s="262" t="str">
        <f t="shared" si="9"/>
        <v/>
      </c>
      <c r="T195" s="37" t="str">
        <f t="shared" si="10"/>
        <v/>
      </c>
      <c r="U195" s="117"/>
      <c r="V195" s="168"/>
      <c r="W195" s="501" t="str">
        <f>IF(AND(OR(Q195="KO",T195&lt;&gt;""),OR(R195="",S195="",T195="")),Listes!$A$74,IF(AND(T195="",Q195&lt;&gt;""),Listes!$A$75,IF(AND(P195&lt;T195,V195=""),Listes!$A$76,IF(AND(R195&gt;S195),Listes!$A$77,IF(AND(P195&lt;&gt;"",P195&gt;T195,U195=""),Listes!$A$78,IF(AND(X195="",OR(Q195&lt;&gt;"",R195&lt;&gt;"",S195&lt;&gt;"")),Listes!$A$79,""))))))</f>
        <v/>
      </c>
      <c r="X195" s="38"/>
      <c r="Y195" s="10">
        <f t="shared" si="11"/>
        <v>0</v>
      </c>
    </row>
    <row r="196" spans="1:25" ht="20.100000000000001" customHeight="1" x14ac:dyDescent="0.25">
      <c r="A196" s="109">
        <v>190</v>
      </c>
      <c r="B196" s="505" t="str">
        <f>IF('Dépenses forfaitaire'!B196="","",'Dépenses forfaitaire'!B196)</f>
        <v/>
      </c>
      <c r="C196" s="505" t="str">
        <f>IF('Dépenses forfaitaire'!C196="","",'Dépenses forfaitaire'!C196)</f>
        <v/>
      </c>
      <c r="D196" s="505" t="str">
        <f>IF('Dépenses forfaitaire'!D196="","",'Dépenses forfaitaire'!D196)</f>
        <v/>
      </c>
      <c r="E196" s="505" t="str">
        <f>IF('Dépenses forfaitaire'!E196="","",'Dépenses forfaitaire'!E196)</f>
        <v/>
      </c>
      <c r="F196" s="505" t="str">
        <f>IF('Dépenses forfaitaire'!F196="","",'Dépenses forfaitaire'!F196)</f>
        <v/>
      </c>
      <c r="G196" s="503" t="str">
        <f>IF('Dépenses forfaitaire'!G196="","",'Dépenses forfaitaire'!G196)</f>
        <v/>
      </c>
      <c r="H196" s="505" t="str">
        <f>IF('Dépenses forfaitaire'!H196="","",'Dépenses forfaitaire'!H196)</f>
        <v/>
      </c>
      <c r="I196" s="505" t="str">
        <f>IF('Dépenses forfaitaire'!I196="","",'Dépenses forfaitaire'!I196)</f>
        <v/>
      </c>
      <c r="J196" s="504" t="str">
        <f>IF('Dépenses forfaitaire'!K196="","",'Dépenses forfaitaire'!K196)</f>
        <v/>
      </c>
      <c r="K196" s="504" t="str">
        <f>IF('Dépenses forfaitaire'!L196="","",'Dépenses forfaitaire'!L196)</f>
        <v/>
      </c>
      <c r="L196" s="503" t="str">
        <f>IF('Dépenses forfaitaire'!J196="","",'Dépenses forfaitaire'!J196)</f>
        <v/>
      </c>
      <c r="M196" s="505" t="str">
        <f>IF($H196="","",IF($C196=Listes!$B$35,IF('DP_Instruction Forfaitaires'!$E196&lt;=Listes!$B$56,('DP_Instruction Forfaitaires'!$E196*(VLOOKUP('DP_Instruction Forfaitaires'!$D196,Listes!$A$57:$E$63,2,FALSE))),IF('DP_Instruction Forfaitaires'!$E196&gt;Listes!$E$56,('DP_Instruction Forfaitaires'!$E196*(VLOOKUP('DP_Instruction Forfaitaires'!$D196,Listes!$A$57:$E$63,5,FALSE))),('DP_Instruction Forfaitaires'!$E196*(VLOOKUP('DP_Instruction Forfaitaires'!$D196,Listes!$A$57:$E$63,3,FALSE))+(VLOOKUP('DP_Instruction Forfaitaires'!$D196,Listes!$A$57:$E$63,4,FALSE)))))))</f>
        <v/>
      </c>
      <c r="N196" s="505" t="str">
        <f>IF($H196="","",IF($C196=Listes!$B$34,IF('DP_Instruction Forfaitaires'!$E196&lt;=Listes!$B$45,('DP_Instruction Forfaitaires'!$E196*(VLOOKUP('DP_Instruction Forfaitaires'!$D196,Listes!$A$46:$E$52,2,FALSE))),IF('DP_Instruction Forfaitaires'!$E196&gt;Listes!$D$45,('DP_Instruction Forfaitaires'!$E196*(VLOOKUP('DP_Instruction Forfaitaires'!$D196,Listes!$A$46:$E$52,5,FALSE))),('DP_Instruction Forfaitaires'!$E196*(VLOOKUP('DP_Instruction Forfaitaires'!$D196,Listes!$A$46:$E$52,3,FALSE))+(VLOOKUP('DP_Instruction Forfaitaires'!$D196,Listes!$A$46:$E$52,4,FALSE)))))))</f>
        <v/>
      </c>
      <c r="O196" s="506" t="str">
        <f>IF($H196="","",IF($C196=Listes!$B$37,Listes!$I$34,IF($C196=Listes!$B$38,(VLOOKUP('DP_Instruction Forfaitaires'!$F196,Listes!$E$34:$F$39,2,FALSE)),IF($C196=Listes!$B$36,IF('DP_Instruction Forfaitaires'!$E196&lt;=Listes!$A$67,'DP_Instruction Forfaitaires'!$E196*Listes!$A$68,IF('DP_Instruction Forfaitaires'!$E196&gt;Listes!$D$67,'DP_Instruction Forfaitaires'!$E196*Listes!$D$68,(('DP_Instruction Forfaitaires'!$E196*Listes!$B$68)+Listes!$C$68)))))))</f>
        <v/>
      </c>
      <c r="P196" s="507" t="str">
        <f>IF('Dépenses forfaitaire'!P196="","",'Dépenses forfaitaire'!P196)</f>
        <v/>
      </c>
      <c r="Q196" s="263"/>
      <c r="R196" s="262" t="str">
        <f t="shared" si="8"/>
        <v/>
      </c>
      <c r="S196" s="262" t="str">
        <f t="shared" si="9"/>
        <v/>
      </c>
      <c r="T196" s="37" t="str">
        <f t="shared" si="10"/>
        <v/>
      </c>
      <c r="U196" s="117"/>
      <c r="V196" s="168"/>
      <c r="W196" s="501" t="str">
        <f>IF(AND(OR(Q196="KO",T196&lt;&gt;""),OR(R196="",S196="",T196="")),Listes!$A$74,IF(AND(T196="",Q196&lt;&gt;""),Listes!$A$75,IF(AND(P196&lt;T196,V196=""),Listes!$A$76,IF(AND(R196&gt;S196),Listes!$A$77,IF(AND(P196&lt;&gt;"",P196&gt;T196,U196=""),Listes!$A$78,IF(AND(X196="",OR(Q196&lt;&gt;"",R196&lt;&gt;"",S196&lt;&gt;"")),Listes!$A$79,""))))))</f>
        <v/>
      </c>
      <c r="X196" s="38"/>
      <c r="Y196" s="10">
        <f t="shared" si="11"/>
        <v>0</v>
      </c>
    </row>
    <row r="197" spans="1:25" ht="20.100000000000001" customHeight="1" x14ac:dyDescent="0.25">
      <c r="A197" s="109">
        <v>191</v>
      </c>
      <c r="B197" s="505" t="str">
        <f>IF('Dépenses forfaitaire'!B197="","",'Dépenses forfaitaire'!B197)</f>
        <v/>
      </c>
      <c r="C197" s="505" t="str">
        <f>IF('Dépenses forfaitaire'!C197="","",'Dépenses forfaitaire'!C197)</f>
        <v/>
      </c>
      <c r="D197" s="505" t="str">
        <f>IF('Dépenses forfaitaire'!D197="","",'Dépenses forfaitaire'!D197)</f>
        <v/>
      </c>
      <c r="E197" s="505" t="str">
        <f>IF('Dépenses forfaitaire'!E197="","",'Dépenses forfaitaire'!E197)</f>
        <v/>
      </c>
      <c r="F197" s="505" t="str">
        <f>IF('Dépenses forfaitaire'!F197="","",'Dépenses forfaitaire'!F197)</f>
        <v/>
      </c>
      <c r="G197" s="503" t="str">
        <f>IF('Dépenses forfaitaire'!G197="","",'Dépenses forfaitaire'!G197)</f>
        <v/>
      </c>
      <c r="H197" s="505" t="str">
        <f>IF('Dépenses forfaitaire'!H197="","",'Dépenses forfaitaire'!H197)</f>
        <v/>
      </c>
      <c r="I197" s="505" t="str">
        <f>IF('Dépenses forfaitaire'!I197="","",'Dépenses forfaitaire'!I197)</f>
        <v/>
      </c>
      <c r="J197" s="504" t="str">
        <f>IF('Dépenses forfaitaire'!K197="","",'Dépenses forfaitaire'!K197)</f>
        <v/>
      </c>
      <c r="K197" s="504" t="str">
        <f>IF('Dépenses forfaitaire'!L197="","",'Dépenses forfaitaire'!L197)</f>
        <v/>
      </c>
      <c r="L197" s="503" t="str">
        <f>IF('Dépenses forfaitaire'!J197="","",'Dépenses forfaitaire'!J197)</f>
        <v/>
      </c>
      <c r="M197" s="505" t="str">
        <f>IF($H197="","",IF($C197=Listes!$B$35,IF('DP_Instruction Forfaitaires'!$E197&lt;=Listes!$B$56,('DP_Instruction Forfaitaires'!$E197*(VLOOKUP('DP_Instruction Forfaitaires'!$D197,Listes!$A$57:$E$63,2,FALSE))),IF('DP_Instruction Forfaitaires'!$E197&gt;Listes!$E$56,('DP_Instruction Forfaitaires'!$E197*(VLOOKUP('DP_Instruction Forfaitaires'!$D197,Listes!$A$57:$E$63,5,FALSE))),('DP_Instruction Forfaitaires'!$E197*(VLOOKUP('DP_Instruction Forfaitaires'!$D197,Listes!$A$57:$E$63,3,FALSE))+(VLOOKUP('DP_Instruction Forfaitaires'!$D197,Listes!$A$57:$E$63,4,FALSE)))))))</f>
        <v/>
      </c>
      <c r="N197" s="505" t="str">
        <f>IF($H197="","",IF($C197=Listes!$B$34,IF('DP_Instruction Forfaitaires'!$E197&lt;=Listes!$B$45,('DP_Instruction Forfaitaires'!$E197*(VLOOKUP('DP_Instruction Forfaitaires'!$D197,Listes!$A$46:$E$52,2,FALSE))),IF('DP_Instruction Forfaitaires'!$E197&gt;Listes!$D$45,('DP_Instruction Forfaitaires'!$E197*(VLOOKUP('DP_Instruction Forfaitaires'!$D197,Listes!$A$46:$E$52,5,FALSE))),('DP_Instruction Forfaitaires'!$E197*(VLOOKUP('DP_Instruction Forfaitaires'!$D197,Listes!$A$46:$E$52,3,FALSE))+(VLOOKUP('DP_Instruction Forfaitaires'!$D197,Listes!$A$46:$E$52,4,FALSE)))))))</f>
        <v/>
      </c>
      <c r="O197" s="506" t="str">
        <f>IF($H197="","",IF($C197=Listes!$B$37,Listes!$I$34,IF($C197=Listes!$B$38,(VLOOKUP('DP_Instruction Forfaitaires'!$F197,Listes!$E$34:$F$39,2,FALSE)),IF($C197=Listes!$B$36,IF('DP_Instruction Forfaitaires'!$E197&lt;=Listes!$A$67,'DP_Instruction Forfaitaires'!$E197*Listes!$A$68,IF('DP_Instruction Forfaitaires'!$E197&gt;Listes!$D$67,'DP_Instruction Forfaitaires'!$E197*Listes!$D$68,(('DP_Instruction Forfaitaires'!$E197*Listes!$B$68)+Listes!$C$68)))))))</f>
        <v/>
      </c>
      <c r="P197" s="507" t="str">
        <f>IF('Dépenses forfaitaire'!P197="","",'Dépenses forfaitaire'!P197)</f>
        <v/>
      </c>
      <c r="Q197" s="263"/>
      <c r="R197" s="262" t="str">
        <f t="shared" si="8"/>
        <v/>
      </c>
      <c r="S197" s="262" t="str">
        <f t="shared" si="9"/>
        <v/>
      </c>
      <c r="T197" s="37" t="str">
        <f t="shared" si="10"/>
        <v/>
      </c>
      <c r="U197" s="117"/>
      <c r="V197" s="168"/>
      <c r="W197" s="501" t="str">
        <f>IF(AND(OR(Q197="KO",T197&lt;&gt;""),OR(R197="",S197="",T197="")),Listes!$A$74,IF(AND(T197="",Q197&lt;&gt;""),Listes!$A$75,IF(AND(P197&lt;T197,V197=""),Listes!$A$76,IF(AND(R197&gt;S197),Listes!$A$77,IF(AND(P197&lt;&gt;"",P197&gt;T197,U197=""),Listes!$A$78,IF(AND(X197="",OR(Q197&lt;&gt;"",R197&lt;&gt;"",S197&lt;&gt;"")),Listes!$A$79,""))))))</f>
        <v/>
      </c>
      <c r="X197" s="38"/>
      <c r="Y197" s="10">
        <f t="shared" si="11"/>
        <v>0</v>
      </c>
    </row>
    <row r="198" spans="1:25" ht="20.100000000000001" customHeight="1" x14ac:dyDescent="0.25">
      <c r="A198" s="109">
        <v>192</v>
      </c>
      <c r="B198" s="505" t="str">
        <f>IF('Dépenses forfaitaire'!B198="","",'Dépenses forfaitaire'!B198)</f>
        <v/>
      </c>
      <c r="C198" s="505" t="str">
        <f>IF('Dépenses forfaitaire'!C198="","",'Dépenses forfaitaire'!C198)</f>
        <v/>
      </c>
      <c r="D198" s="505" t="str">
        <f>IF('Dépenses forfaitaire'!D198="","",'Dépenses forfaitaire'!D198)</f>
        <v/>
      </c>
      <c r="E198" s="505" t="str">
        <f>IF('Dépenses forfaitaire'!E198="","",'Dépenses forfaitaire'!E198)</f>
        <v/>
      </c>
      <c r="F198" s="505" t="str">
        <f>IF('Dépenses forfaitaire'!F198="","",'Dépenses forfaitaire'!F198)</f>
        <v/>
      </c>
      <c r="G198" s="503" t="str">
        <f>IF('Dépenses forfaitaire'!G198="","",'Dépenses forfaitaire'!G198)</f>
        <v/>
      </c>
      <c r="H198" s="505" t="str">
        <f>IF('Dépenses forfaitaire'!H198="","",'Dépenses forfaitaire'!H198)</f>
        <v/>
      </c>
      <c r="I198" s="505" t="str">
        <f>IF('Dépenses forfaitaire'!I198="","",'Dépenses forfaitaire'!I198)</f>
        <v/>
      </c>
      <c r="J198" s="504" t="str">
        <f>IF('Dépenses forfaitaire'!K198="","",'Dépenses forfaitaire'!K198)</f>
        <v/>
      </c>
      <c r="K198" s="504" t="str">
        <f>IF('Dépenses forfaitaire'!L198="","",'Dépenses forfaitaire'!L198)</f>
        <v/>
      </c>
      <c r="L198" s="503" t="str">
        <f>IF('Dépenses forfaitaire'!J198="","",'Dépenses forfaitaire'!J198)</f>
        <v/>
      </c>
      <c r="M198" s="505" t="str">
        <f>IF($H198="","",IF($C198=Listes!$B$35,IF('DP_Instruction Forfaitaires'!$E198&lt;=Listes!$B$56,('DP_Instruction Forfaitaires'!$E198*(VLOOKUP('DP_Instruction Forfaitaires'!$D198,Listes!$A$57:$E$63,2,FALSE))),IF('DP_Instruction Forfaitaires'!$E198&gt;Listes!$E$56,('DP_Instruction Forfaitaires'!$E198*(VLOOKUP('DP_Instruction Forfaitaires'!$D198,Listes!$A$57:$E$63,5,FALSE))),('DP_Instruction Forfaitaires'!$E198*(VLOOKUP('DP_Instruction Forfaitaires'!$D198,Listes!$A$57:$E$63,3,FALSE))+(VLOOKUP('DP_Instruction Forfaitaires'!$D198,Listes!$A$57:$E$63,4,FALSE)))))))</f>
        <v/>
      </c>
      <c r="N198" s="505" t="str">
        <f>IF($H198="","",IF($C198=Listes!$B$34,IF('DP_Instruction Forfaitaires'!$E198&lt;=Listes!$B$45,('DP_Instruction Forfaitaires'!$E198*(VLOOKUP('DP_Instruction Forfaitaires'!$D198,Listes!$A$46:$E$52,2,FALSE))),IF('DP_Instruction Forfaitaires'!$E198&gt;Listes!$D$45,('DP_Instruction Forfaitaires'!$E198*(VLOOKUP('DP_Instruction Forfaitaires'!$D198,Listes!$A$46:$E$52,5,FALSE))),('DP_Instruction Forfaitaires'!$E198*(VLOOKUP('DP_Instruction Forfaitaires'!$D198,Listes!$A$46:$E$52,3,FALSE))+(VLOOKUP('DP_Instruction Forfaitaires'!$D198,Listes!$A$46:$E$52,4,FALSE)))))))</f>
        <v/>
      </c>
      <c r="O198" s="506" t="str">
        <f>IF($H198="","",IF($C198=Listes!$B$37,Listes!$I$34,IF($C198=Listes!$B$38,(VLOOKUP('DP_Instruction Forfaitaires'!$F198,Listes!$E$34:$F$39,2,FALSE)),IF($C198=Listes!$B$36,IF('DP_Instruction Forfaitaires'!$E198&lt;=Listes!$A$67,'DP_Instruction Forfaitaires'!$E198*Listes!$A$68,IF('DP_Instruction Forfaitaires'!$E198&gt;Listes!$D$67,'DP_Instruction Forfaitaires'!$E198*Listes!$D$68,(('DP_Instruction Forfaitaires'!$E198*Listes!$B$68)+Listes!$C$68)))))))</f>
        <v/>
      </c>
      <c r="P198" s="507" t="str">
        <f>IF('Dépenses forfaitaire'!P198="","",'Dépenses forfaitaire'!P198)</f>
        <v/>
      </c>
      <c r="Q198" s="263"/>
      <c r="R198" s="262" t="str">
        <f t="shared" si="8"/>
        <v/>
      </c>
      <c r="S198" s="262" t="str">
        <f t="shared" si="9"/>
        <v/>
      </c>
      <c r="T198" s="37" t="str">
        <f t="shared" si="10"/>
        <v/>
      </c>
      <c r="U198" s="117"/>
      <c r="V198" s="168"/>
      <c r="W198" s="501" t="str">
        <f>IF(AND(OR(Q198="KO",T198&lt;&gt;""),OR(R198="",S198="",T198="")),Listes!$A$74,IF(AND(T198="",Q198&lt;&gt;""),Listes!$A$75,IF(AND(P198&lt;T198,V198=""),Listes!$A$76,IF(AND(R198&gt;S198),Listes!$A$77,IF(AND(P198&lt;&gt;"",P198&gt;T198,U198=""),Listes!$A$78,IF(AND(X198="",OR(Q198&lt;&gt;"",R198&lt;&gt;"",S198&lt;&gt;"")),Listes!$A$79,""))))))</f>
        <v/>
      </c>
      <c r="X198" s="38"/>
      <c r="Y198" s="10">
        <f t="shared" si="11"/>
        <v>0</v>
      </c>
    </row>
    <row r="199" spans="1:25" ht="20.100000000000001" customHeight="1" x14ac:dyDescent="0.25">
      <c r="A199" s="109">
        <v>193</v>
      </c>
      <c r="B199" s="505" t="str">
        <f>IF('Dépenses forfaitaire'!B199="","",'Dépenses forfaitaire'!B199)</f>
        <v/>
      </c>
      <c r="C199" s="505" t="str">
        <f>IF('Dépenses forfaitaire'!C199="","",'Dépenses forfaitaire'!C199)</f>
        <v/>
      </c>
      <c r="D199" s="505" t="str">
        <f>IF('Dépenses forfaitaire'!D199="","",'Dépenses forfaitaire'!D199)</f>
        <v/>
      </c>
      <c r="E199" s="505" t="str">
        <f>IF('Dépenses forfaitaire'!E199="","",'Dépenses forfaitaire'!E199)</f>
        <v/>
      </c>
      <c r="F199" s="505" t="str">
        <f>IF('Dépenses forfaitaire'!F199="","",'Dépenses forfaitaire'!F199)</f>
        <v/>
      </c>
      <c r="G199" s="503" t="str">
        <f>IF('Dépenses forfaitaire'!G199="","",'Dépenses forfaitaire'!G199)</f>
        <v/>
      </c>
      <c r="H199" s="505" t="str">
        <f>IF('Dépenses forfaitaire'!H199="","",'Dépenses forfaitaire'!H199)</f>
        <v/>
      </c>
      <c r="I199" s="505" t="str">
        <f>IF('Dépenses forfaitaire'!I199="","",'Dépenses forfaitaire'!I199)</f>
        <v/>
      </c>
      <c r="J199" s="504" t="str">
        <f>IF('Dépenses forfaitaire'!K199="","",'Dépenses forfaitaire'!K199)</f>
        <v/>
      </c>
      <c r="K199" s="504" t="str">
        <f>IF('Dépenses forfaitaire'!L199="","",'Dépenses forfaitaire'!L199)</f>
        <v/>
      </c>
      <c r="L199" s="503" t="str">
        <f>IF('Dépenses forfaitaire'!J199="","",'Dépenses forfaitaire'!J199)</f>
        <v/>
      </c>
      <c r="M199" s="505" t="str">
        <f>IF($H199="","",IF($C199=Listes!$B$35,IF('DP_Instruction Forfaitaires'!$E199&lt;=Listes!$B$56,('DP_Instruction Forfaitaires'!$E199*(VLOOKUP('DP_Instruction Forfaitaires'!$D199,Listes!$A$57:$E$63,2,FALSE))),IF('DP_Instruction Forfaitaires'!$E199&gt;Listes!$E$56,('DP_Instruction Forfaitaires'!$E199*(VLOOKUP('DP_Instruction Forfaitaires'!$D199,Listes!$A$57:$E$63,5,FALSE))),('DP_Instruction Forfaitaires'!$E199*(VLOOKUP('DP_Instruction Forfaitaires'!$D199,Listes!$A$57:$E$63,3,FALSE))+(VLOOKUP('DP_Instruction Forfaitaires'!$D199,Listes!$A$57:$E$63,4,FALSE)))))))</f>
        <v/>
      </c>
      <c r="N199" s="505" t="str">
        <f>IF($H199="","",IF($C199=Listes!$B$34,IF('DP_Instruction Forfaitaires'!$E199&lt;=Listes!$B$45,('DP_Instruction Forfaitaires'!$E199*(VLOOKUP('DP_Instruction Forfaitaires'!$D199,Listes!$A$46:$E$52,2,FALSE))),IF('DP_Instruction Forfaitaires'!$E199&gt;Listes!$D$45,('DP_Instruction Forfaitaires'!$E199*(VLOOKUP('DP_Instruction Forfaitaires'!$D199,Listes!$A$46:$E$52,5,FALSE))),('DP_Instruction Forfaitaires'!$E199*(VLOOKUP('DP_Instruction Forfaitaires'!$D199,Listes!$A$46:$E$52,3,FALSE))+(VLOOKUP('DP_Instruction Forfaitaires'!$D199,Listes!$A$46:$E$52,4,FALSE)))))))</f>
        <v/>
      </c>
      <c r="O199" s="506" t="str">
        <f>IF($H199="","",IF($C199=Listes!$B$37,Listes!$I$34,IF($C199=Listes!$B$38,(VLOOKUP('DP_Instruction Forfaitaires'!$F199,Listes!$E$34:$F$39,2,FALSE)),IF($C199=Listes!$B$36,IF('DP_Instruction Forfaitaires'!$E199&lt;=Listes!$A$67,'DP_Instruction Forfaitaires'!$E199*Listes!$A$68,IF('DP_Instruction Forfaitaires'!$E199&gt;Listes!$D$67,'DP_Instruction Forfaitaires'!$E199*Listes!$D$68,(('DP_Instruction Forfaitaires'!$E199*Listes!$B$68)+Listes!$C$68)))))))</f>
        <v/>
      </c>
      <c r="P199" s="507" t="str">
        <f>IF('Dépenses forfaitaire'!P199="","",'Dépenses forfaitaire'!P199)</f>
        <v/>
      </c>
      <c r="Q199" s="263"/>
      <c r="R199" s="262" t="str">
        <f t="shared" si="8"/>
        <v/>
      </c>
      <c r="S199" s="262" t="str">
        <f t="shared" si="9"/>
        <v/>
      </c>
      <c r="T199" s="37" t="str">
        <f t="shared" si="10"/>
        <v/>
      </c>
      <c r="U199" s="117"/>
      <c r="V199" s="168"/>
      <c r="W199" s="501" t="str">
        <f>IF(AND(OR(Q199="KO",T199&lt;&gt;""),OR(R199="",S199="",T199="")),Listes!$A$74,IF(AND(T199="",Q199&lt;&gt;""),Listes!$A$75,IF(AND(P199&lt;T199,V199=""),Listes!$A$76,IF(AND(R199&gt;S199),Listes!$A$77,IF(AND(P199&lt;&gt;"",P199&gt;T199,U199=""),Listes!$A$78,IF(AND(X199="",OR(Q199&lt;&gt;"",R199&lt;&gt;"",S199&lt;&gt;"")),Listes!$A$79,""))))))</f>
        <v/>
      </c>
      <c r="X199" s="38"/>
      <c r="Y199" s="10">
        <f t="shared" si="11"/>
        <v>0</v>
      </c>
    </row>
    <row r="200" spans="1:25" ht="20.100000000000001" customHeight="1" x14ac:dyDescent="0.25">
      <c r="A200" s="109">
        <v>194</v>
      </c>
      <c r="B200" s="505" t="str">
        <f>IF('Dépenses forfaitaire'!B200="","",'Dépenses forfaitaire'!B200)</f>
        <v/>
      </c>
      <c r="C200" s="505" t="str">
        <f>IF('Dépenses forfaitaire'!C200="","",'Dépenses forfaitaire'!C200)</f>
        <v/>
      </c>
      <c r="D200" s="505" t="str">
        <f>IF('Dépenses forfaitaire'!D200="","",'Dépenses forfaitaire'!D200)</f>
        <v/>
      </c>
      <c r="E200" s="505" t="str">
        <f>IF('Dépenses forfaitaire'!E200="","",'Dépenses forfaitaire'!E200)</f>
        <v/>
      </c>
      <c r="F200" s="505" t="str">
        <f>IF('Dépenses forfaitaire'!F200="","",'Dépenses forfaitaire'!F200)</f>
        <v/>
      </c>
      <c r="G200" s="503" t="str">
        <f>IF('Dépenses forfaitaire'!G200="","",'Dépenses forfaitaire'!G200)</f>
        <v/>
      </c>
      <c r="H200" s="505" t="str">
        <f>IF('Dépenses forfaitaire'!H200="","",'Dépenses forfaitaire'!H200)</f>
        <v/>
      </c>
      <c r="I200" s="505" t="str">
        <f>IF('Dépenses forfaitaire'!I200="","",'Dépenses forfaitaire'!I200)</f>
        <v/>
      </c>
      <c r="J200" s="504" t="str">
        <f>IF('Dépenses forfaitaire'!K200="","",'Dépenses forfaitaire'!K200)</f>
        <v/>
      </c>
      <c r="K200" s="504" t="str">
        <f>IF('Dépenses forfaitaire'!L200="","",'Dépenses forfaitaire'!L200)</f>
        <v/>
      </c>
      <c r="L200" s="503" t="str">
        <f>IF('Dépenses forfaitaire'!J200="","",'Dépenses forfaitaire'!J200)</f>
        <v/>
      </c>
      <c r="M200" s="505" t="str">
        <f>IF($H200="","",IF($C200=Listes!$B$35,IF('DP_Instruction Forfaitaires'!$E200&lt;=Listes!$B$56,('DP_Instruction Forfaitaires'!$E200*(VLOOKUP('DP_Instruction Forfaitaires'!$D200,Listes!$A$57:$E$63,2,FALSE))),IF('DP_Instruction Forfaitaires'!$E200&gt;Listes!$E$56,('DP_Instruction Forfaitaires'!$E200*(VLOOKUP('DP_Instruction Forfaitaires'!$D200,Listes!$A$57:$E$63,5,FALSE))),('DP_Instruction Forfaitaires'!$E200*(VLOOKUP('DP_Instruction Forfaitaires'!$D200,Listes!$A$57:$E$63,3,FALSE))+(VLOOKUP('DP_Instruction Forfaitaires'!$D200,Listes!$A$57:$E$63,4,FALSE)))))))</f>
        <v/>
      </c>
      <c r="N200" s="505" t="str">
        <f>IF($H200="","",IF($C200=Listes!$B$34,IF('DP_Instruction Forfaitaires'!$E200&lt;=Listes!$B$45,('DP_Instruction Forfaitaires'!$E200*(VLOOKUP('DP_Instruction Forfaitaires'!$D200,Listes!$A$46:$E$52,2,FALSE))),IF('DP_Instruction Forfaitaires'!$E200&gt;Listes!$D$45,('DP_Instruction Forfaitaires'!$E200*(VLOOKUP('DP_Instruction Forfaitaires'!$D200,Listes!$A$46:$E$52,5,FALSE))),('DP_Instruction Forfaitaires'!$E200*(VLOOKUP('DP_Instruction Forfaitaires'!$D200,Listes!$A$46:$E$52,3,FALSE))+(VLOOKUP('DP_Instruction Forfaitaires'!$D200,Listes!$A$46:$E$52,4,FALSE)))))))</f>
        <v/>
      </c>
      <c r="O200" s="506" t="str">
        <f>IF($H200="","",IF($C200=Listes!$B$37,Listes!$I$34,IF($C200=Listes!$B$38,(VLOOKUP('DP_Instruction Forfaitaires'!$F200,Listes!$E$34:$F$39,2,FALSE)),IF($C200=Listes!$B$36,IF('DP_Instruction Forfaitaires'!$E200&lt;=Listes!$A$67,'DP_Instruction Forfaitaires'!$E200*Listes!$A$68,IF('DP_Instruction Forfaitaires'!$E200&gt;Listes!$D$67,'DP_Instruction Forfaitaires'!$E200*Listes!$D$68,(('DP_Instruction Forfaitaires'!$E200*Listes!$B$68)+Listes!$C$68)))))))</f>
        <v/>
      </c>
      <c r="P200" s="507" t="str">
        <f>IF('Dépenses forfaitaire'!P200="","",'Dépenses forfaitaire'!P200)</f>
        <v/>
      </c>
      <c r="Q200" s="263"/>
      <c r="R200" s="262" t="str">
        <f t="shared" ref="R200:R263" si="12">IF(Q200="","",IF(Q200="KO","",J200))</f>
        <v/>
      </c>
      <c r="S200" s="262" t="str">
        <f t="shared" ref="S200:S263" si="13">IF(Q200="","",IF(Q200="KO","",K200))</f>
        <v/>
      </c>
      <c r="T200" s="37" t="str">
        <f t="shared" ref="T200:T263" si="14">IF($I200="","",($O200+$N200+$M200)*$I200)</f>
        <v/>
      </c>
      <c r="U200" s="117"/>
      <c r="V200" s="168"/>
      <c r="W200" s="501" t="str">
        <f>IF(AND(OR(Q200="KO",T200&lt;&gt;""),OR(R200="",S200="",T200="")),Listes!$A$74,IF(AND(T200="",Q200&lt;&gt;""),Listes!$A$75,IF(AND(P200&lt;T200,V200=""),Listes!$A$76,IF(AND(R200&gt;S200),Listes!$A$77,IF(AND(P200&lt;&gt;"",P200&gt;T200,U200=""),Listes!$A$78,IF(AND(X200="",OR(Q200&lt;&gt;"",R200&lt;&gt;"",S200&lt;&gt;"")),Listes!$A$79,""))))))</f>
        <v/>
      </c>
      <c r="X200" s="38"/>
      <c r="Y200" s="10">
        <f t="shared" ref="Y200:Y263" si="15">IF(AND(B200&lt;&gt;"",X200&lt;&gt;"Oui"),1,0)</f>
        <v>0</v>
      </c>
    </row>
    <row r="201" spans="1:25" ht="20.100000000000001" customHeight="1" x14ac:dyDescent="0.25">
      <c r="A201" s="109">
        <v>195</v>
      </c>
      <c r="B201" s="505" t="str">
        <f>IF('Dépenses forfaitaire'!B201="","",'Dépenses forfaitaire'!B201)</f>
        <v/>
      </c>
      <c r="C201" s="505" t="str">
        <f>IF('Dépenses forfaitaire'!C201="","",'Dépenses forfaitaire'!C201)</f>
        <v/>
      </c>
      <c r="D201" s="505" t="str">
        <f>IF('Dépenses forfaitaire'!D201="","",'Dépenses forfaitaire'!D201)</f>
        <v/>
      </c>
      <c r="E201" s="505" t="str">
        <f>IF('Dépenses forfaitaire'!E201="","",'Dépenses forfaitaire'!E201)</f>
        <v/>
      </c>
      <c r="F201" s="505" t="str">
        <f>IF('Dépenses forfaitaire'!F201="","",'Dépenses forfaitaire'!F201)</f>
        <v/>
      </c>
      <c r="G201" s="503" t="str">
        <f>IF('Dépenses forfaitaire'!G201="","",'Dépenses forfaitaire'!G201)</f>
        <v/>
      </c>
      <c r="H201" s="505" t="str">
        <f>IF('Dépenses forfaitaire'!H201="","",'Dépenses forfaitaire'!H201)</f>
        <v/>
      </c>
      <c r="I201" s="505" t="str">
        <f>IF('Dépenses forfaitaire'!I201="","",'Dépenses forfaitaire'!I201)</f>
        <v/>
      </c>
      <c r="J201" s="504" t="str">
        <f>IF('Dépenses forfaitaire'!K201="","",'Dépenses forfaitaire'!K201)</f>
        <v/>
      </c>
      <c r="K201" s="504" t="str">
        <f>IF('Dépenses forfaitaire'!L201="","",'Dépenses forfaitaire'!L201)</f>
        <v/>
      </c>
      <c r="L201" s="503" t="str">
        <f>IF('Dépenses forfaitaire'!J201="","",'Dépenses forfaitaire'!J201)</f>
        <v/>
      </c>
      <c r="M201" s="505" t="str">
        <f>IF($H201="","",IF($C201=Listes!$B$35,IF('DP_Instruction Forfaitaires'!$E201&lt;=Listes!$B$56,('DP_Instruction Forfaitaires'!$E201*(VLOOKUP('DP_Instruction Forfaitaires'!$D201,Listes!$A$57:$E$63,2,FALSE))),IF('DP_Instruction Forfaitaires'!$E201&gt;Listes!$E$56,('DP_Instruction Forfaitaires'!$E201*(VLOOKUP('DP_Instruction Forfaitaires'!$D201,Listes!$A$57:$E$63,5,FALSE))),('DP_Instruction Forfaitaires'!$E201*(VLOOKUP('DP_Instruction Forfaitaires'!$D201,Listes!$A$57:$E$63,3,FALSE))+(VLOOKUP('DP_Instruction Forfaitaires'!$D201,Listes!$A$57:$E$63,4,FALSE)))))))</f>
        <v/>
      </c>
      <c r="N201" s="505" t="str">
        <f>IF($H201="","",IF($C201=Listes!$B$34,IF('DP_Instruction Forfaitaires'!$E201&lt;=Listes!$B$45,('DP_Instruction Forfaitaires'!$E201*(VLOOKUP('DP_Instruction Forfaitaires'!$D201,Listes!$A$46:$E$52,2,FALSE))),IF('DP_Instruction Forfaitaires'!$E201&gt;Listes!$D$45,('DP_Instruction Forfaitaires'!$E201*(VLOOKUP('DP_Instruction Forfaitaires'!$D201,Listes!$A$46:$E$52,5,FALSE))),('DP_Instruction Forfaitaires'!$E201*(VLOOKUP('DP_Instruction Forfaitaires'!$D201,Listes!$A$46:$E$52,3,FALSE))+(VLOOKUP('DP_Instruction Forfaitaires'!$D201,Listes!$A$46:$E$52,4,FALSE)))))))</f>
        <v/>
      </c>
      <c r="O201" s="506" t="str">
        <f>IF($H201="","",IF($C201=Listes!$B$37,Listes!$I$34,IF($C201=Listes!$B$38,(VLOOKUP('DP_Instruction Forfaitaires'!$F201,Listes!$E$34:$F$39,2,FALSE)),IF($C201=Listes!$B$36,IF('DP_Instruction Forfaitaires'!$E201&lt;=Listes!$A$67,'DP_Instruction Forfaitaires'!$E201*Listes!$A$68,IF('DP_Instruction Forfaitaires'!$E201&gt;Listes!$D$67,'DP_Instruction Forfaitaires'!$E201*Listes!$D$68,(('DP_Instruction Forfaitaires'!$E201*Listes!$B$68)+Listes!$C$68)))))))</f>
        <v/>
      </c>
      <c r="P201" s="507" t="str">
        <f>IF('Dépenses forfaitaire'!P201="","",'Dépenses forfaitaire'!P201)</f>
        <v/>
      </c>
      <c r="Q201" s="263"/>
      <c r="R201" s="262" t="str">
        <f t="shared" si="12"/>
        <v/>
      </c>
      <c r="S201" s="262" t="str">
        <f t="shared" si="13"/>
        <v/>
      </c>
      <c r="T201" s="37" t="str">
        <f t="shared" si="14"/>
        <v/>
      </c>
      <c r="U201" s="117"/>
      <c r="V201" s="168"/>
      <c r="W201" s="501" t="str">
        <f>IF(AND(OR(Q201="KO",T201&lt;&gt;""),OR(R201="",S201="",T201="")),Listes!$A$74,IF(AND(T201="",Q201&lt;&gt;""),Listes!$A$75,IF(AND(P201&lt;T201,V201=""),Listes!$A$76,IF(AND(R201&gt;S201),Listes!$A$77,IF(AND(P201&lt;&gt;"",P201&gt;T201,U201=""),Listes!$A$78,IF(AND(X201="",OR(Q201&lt;&gt;"",R201&lt;&gt;"",S201&lt;&gt;"")),Listes!$A$79,""))))))</f>
        <v/>
      </c>
      <c r="X201" s="38"/>
      <c r="Y201" s="10">
        <f t="shared" si="15"/>
        <v>0</v>
      </c>
    </row>
    <row r="202" spans="1:25" ht="20.100000000000001" customHeight="1" x14ac:dyDescent="0.25">
      <c r="A202" s="109">
        <v>196</v>
      </c>
      <c r="B202" s="505" t="str">
        <f>IF('Dépenses forfaitaire'!B202="","",'Dépenses forfaitaire'!B202)</f>
        <v/>
      </c>
      <c r="C202" s="505" t="str">
        <f>IF('Dépenses forfaitaire'!C202="","",'Dépenses forfaitaire'!C202)</f>
        <v/>
      </c>
      <c r="D202" s="505" t="str">
        <f>IF('Dépenses forfaitaire'!D202="","",'Dépenses forfaitaire'!D202)</f>
        <v/>
      </c>
      <c r="E202" s="505" t="str">
        <f>IF('Dépenses forfaitaire'!E202="","",'Dépenses forfaitaire'!E202)</f>
        <v/>
      </c>
      <c r="F202" s="505" t="str">
        <f>IF('Dépenses forfaitaire'!F202="","",'Dépenses forfaitaire'!F202)</f>
        <v/>
      </c>
      <c r="G202" s="503" t="str">
        <f>IF('Dépenses forfaitaire'!G202="","",'Dépenses forfaitaire'!G202)</f>
        <v/>
      </c>
      <c r="H202" s="505" t="str">
        <f>IF('Dépenses forfaitaire'!H202="","",'Dépenses forfaitaire'!H202)</f>
        <v/>
      </c>
      <c r="I202" s="505" t="str">
        <f>IF('Dépenses forfaitaire'!I202="","",'Dépenses forfaitaire'!I202)</f>
        <v/>
      </c>
      <c r="J202" s="504" t="str">
        <f>IF('Dépenses forfaitaire'!K202="","",'Dépenses forfaitaire'!K202)</f>
        <v/>
      </c>
      <c r="K202" s="504" t="str">
        <f>IF('Dépenses forfaitaire'!L202="","",'Dépenses forfaitaire'!L202)</f>
        <v/>
      </c>
      <c r="L202" s="503" t="str">
        <f>IF('Dépenses forfaitaire'!J202="","",'Dépenses forfaitaire'!J202)</f>
        <v/>
      </c>
      <c r="M202" s="505" t="str">
        <f>IF($H202="","",IF($C202=Listes!$B$35,IF('DP_Instruction Forfaitaires'!$E202&lt;=Listes!$B$56,('DP_Instruction Forfaitaires'!$E202*(VLOOKUP('DP_Instruction Forfaitaires'!$D202,Listes!$A$57:$E$63,2,FALSE))),IF('DP_Instruction Forfaitaires'!$E202&gt;Listes!$E$56,('DP_Instruction Forfaitaires'!$E202*(VLOOKUP('DP_Instruction Forfaitaires'!$D202,Listes!$A$57:$E$63,5,FALSE))),('DP_Instruction Forfaitaires'!$E202*(VLOOKUP('DP_Instruction Forfaitaires'!$D202,Listes!$A$57:$E$63,3,FALSE))+(VLOOKUP('DP_Instruction Forfaitaires'!$D202,Listes!$A$57:$E$63,4,FALSE)))))))</f>
        <v/>
      </c>
      <c r="N202" s="505" t="str">
        <f>IF($H202="","",IF($C202=Listes!$B$34,IF('DP_Instruction Forfaitaires'!$E202&lt;=Listes!$B$45,('DP_Instruction Forfaitaires'!$E202*(VLOOKUP('DP_Instruction Forfaitaires'!$D202,Listes!$A$46:$E$52,2,FALSE))),IF('DP_Instruction Forfaitaires'!$E202&gt;Listes!$D$45,('DP_Instruction Forfaitaires'!$E202*(VLOOKUP('DP_Instruction Forfaitaires'!$D202,Listes!$A$46:$E$52,5,FALSE))),('DP_Instruction Forfaitaires'!$E202*(VLOOKUP('DP_Instruction Forfaitaires'!$D202,Listes!$A$46:$E$52,3,FALSE))+(VLOOKUP('DP_Instruction Forfaitaires'!$D202,Listes!$A$46:$E$52,4,FALSE)))))))</f>
        <v/>
      </c>
      <c r="O202" s="506" t="str">
        <f>IF($H202="","",IF($C202=Listes!$B$37,Listes!$I$34,IF($C202=Listes!$B$38,(VLOOKUP('DP_Instruction Forfaitaires'!$F202,Listes!$E$34:$F$39,2,FALSE)),IF($C202=Listes!$B$36,IF('DP_Instruction Forfaitaires'!$E202&lt;=Listes!$A$67,'DP_Instruction Forfaitaires'!$E202*Listes!$A$68,IF('DP_Instruction Forfaitaires'!$E202&gt;Listes!$D$67,'DP_Instruction Forfaitaires'!$E202*Listes!$D$68,(('DP_Instruction Forfaitaires'!$E202*Listes!$B$68)+Listes!$C$68)))))))</f>
        <v/>
      </c>
      <c r="P202" s="507" t="str">
        <f>IF('Dépenses forfaitaire'!P202="","",'Dépenses forfaitaire'!P202)</f>
        <v/>
      </c>
      <c r="Q202" s="263"/>
      <c r="R202" s="262" t="str">
        <f t="shared" si="12"/>
        <v/>
      </c>
      <c r="S202" s="262" t="str">
        <f t="shared" si="13"/>
        <v/>
      </c>
      <c r="T202" s="37" t="str">
        <f t="shared" si="14"/>
        <v/>
      </c>
      <c r="U202" s="117"/>
      <c r="V202" s="168"/>
      <c r="W202" s="501" t="str">
        <f>IF(AND(OR(Q202="KO",T202&lt;&gt;""),OR(R202="",S202="",T202="")),Listes!$A$74,IF(AND(T202="",Q202&lt;&gt;""),Listes!$A$75,IF(AND(P202&lt;T202,V202=""),Listes!$A$76,IF(AND(R202&gt;S202),Listes!$A$77,IF(AND(P202&lt;&gt;"",P202&gt;T202,U202=""),Listes!$A$78,IF(AND(X202="",OR(Q202&lt;&gt;"",R202&lt;&gt;"",S202&lt;&gt;"")),Listes!$A$79,""))))))</f>
        <v/>
      </c>
      <c r="X202" s="38"/>
      <c r="Y202" s="10">
        <f t="shared" si="15"/>
        <v>0</v>
      </c>
    </row>
    <row r="203" spans="1:25" ht="20.100000000000001" customHeight="1" x14ac:dyDescent="0.25">
      <c r="A203" s="109">
        <v>197</v>
      </c>
      <c r="B203" s="505" t="str">
        <f>IF('Dépenses forfaitaire'!B203="","",'Dépenses forfaitaire'!B203)</f>
        <v/>
      </c>
      <c r="C203" s="505" t="str">
        <f>IF('Dépenses forfaitaire'!C203="","",'Dépenses forfaitaire'!C203)</f>
        <v/>
      </c>
      <c r="D203" s="505" t="str">
        <f>IF('Dépenses forfaitaire'!D203="","",'Dépenses forfaitaire'!D203)</f>
        <v/>
      </c>
      <c r="E203" s="505" t="str">
        <f>IF('Dépenses forfaitaire'!E203="","",'Dépenses forfaitaire'!E203)</f>
        <v/>
      </c>
      <c r="F203" s="505" t="str">
        <f>IF('Dépenses forfaitaire'!F203="","",'Dépenses forfaitaire'!F203)</f>
        <v/>
      </c>
      <c r="G203" s="503" t="str">
        <f>IF('Dépenses forfaitaire'!G203="","",'Dépenses forfaitaire'!G203)</f>
        <v/>
      </c>
      <c r="H203" s="505" t="str">
        <f>IF('Dépenses forfaitaire'!H203="","",'Dépenses forfaitaire'!H203)</f>
        <v/>
      </c>
      <c r="I203" s="505" t="str">
        <f>IF('Dépenses forfaitaire'!I203="","",'Dépenses forfaitaire'!I203)</f>
        <v/>
      </c>
      <c r="J203" s="504" t="str">
        <f>IF('Dépenses forfaitaire'!K203="","",'Dépenses forfaitaire'!K203)</f>
        <v/>
      </c>
      <c r="K203" s="504" t="str">
        <f>IF('Dépenses forfaitaire'!L203="","",'Dépenses forfaitaire'!L203)</f>
        <v/>
      </c>
      <c r="L203" s="503" t="str">
        <f>IF('Dépenses forfaitaire'!J203="","",'Dépenses forfaitaire'!J203)</f>
        <v/>
      </c>
      <c r="M203" s="505" t="str">
        <f>IF($H203="","",IF($C203=Listes!$B$35,IF('DP_Instruction Forfaitaires'!$E203&lt;=Listes!$B$56,('DP_Instruction Forfaitaires'!$E203*(VLOOKUP('DP_Instruction Forfaitaires'!$D203,Listes!$A$57:$E$63,2,FALSE))),IF('DP_Instruction Forfaitaires'!$E203&gt;Listes!$E$56,('DP_Instruction Forfaitaires'!$E203*(VLOOKUP('DP_Instruction Forfaitaires'!$D203,Listes!$A$57:$E$63,5,FALSE))),('DP_Instruction Forfaitaires'!$E203*(VLOOKUP('DP_Instruction Forfaitaires'!$D203,Listes!$A$57:$E$63,3,FALSE))+(VLOOKUP('DP_Instruction Forfaitaires'!$D203,Listes!$A$57:$E$63,4,FALSE)))))))</f>
        <v/>
      </c>
      <c r="N203" s="505" t="str">
        <f>IF($H203="","",IF($C203=Listes!$B$34,IF('DP_Instruction Forfaitaires'!$E203&lt;=Listes!$B$45,('DP_Instruction Forfaitaires'!$E203*(VLOOKUP('DP_Instruction Forfaitaires'!$D203,Listes!$A$46:$E$52,2,FALSE))),IF('DP_Instruction Forfaitaires'!$E203&gt;Listes!$D$45,('DP_Instruction Forfaitaires'!$E203*(VLOOKUP('DP_Instruction Forfaitaires'!$D203,Listes!$A$46:$E$52,5,FALSE))),('DP_Instruction Forfaitaires'!$E203*(VLOOKUP('DP_Instruction Forfaitaires'!$D203,Listes!$A$46:$E$52,3,FALSE))+(VLOOKUP('DP_Instruction Forfaitaires'!$D203,Listes!$A$46:$E$52,4,FALSE)))))))</f>
        <v/>
      </c>
      <c r="O203" s="506" t="str">
        <f>IF($H203="","",IF($C203=Listes!$B$37,Listes!$I$34,IF($C203=Listes!$B$38,(VLOOKUP('DP_Instruction Forfaitaires'!$F203,Listes!$E$34:$F$39,2,FALSE)),IF($C203=Listes!$B$36,IF('DP_Instruction Forfaitaires'!$E203&lt;=Listes!$A$67,'DP_Instruction Forfaitaires'!$E203*Listes!$A$68,IF('DP_Instruction Forfaitaires'!$E203&gt;Listes!$D$67,'DP_Instruction Forfaitaires'!$E203*Listes!$D$68,(('DP_Instruction Forfaitaires'!$E203*Listes!$B$68)+Listes!$C$68)))))))</f>
        <v/>
      </c>
      <c r="P203" s="507" t="str">
        <f>IF('Dépenses forfaitaire'!P203="","",'Dépenses forfaitaire'!P203)</f>
        <v/>
      </c>
      <c r="Q203" s="263"/>
      <c r="R203" s="262" t="str">
        <f t="shared" si="12"/>
        <v/>
      </c>
      <c r="S203" s="262" t="str">
        <f t="shared" si="13"/>
        <v/>
      </c>
      <c r="T203" s="37" t="str">
        <f t="shared" si="14"/>
        <v/>
      </c>
      <c r="U203" s="117"/>
      <c r="V203" s="168"/>
      <c r="W203" s="501" t="str">
        <f>IF(AND(OR(Q203="KO",T203&lt;&gt;""),OR(R203="",S203="",T203="")),Listes!$A$74,IF(AND(T203="",Q203&lt;&gt;""),Listes!$A$75,IF(AND(P203&lt;T203,V203=""),Listes!$A$76,IF(AND(R203&gt;S203),Listes!$A$77,IF(AND(P203&lt;&gt;"",P203&gt;T203,U203=""),Listes!$A$78,IF(AND(X203="",OR(Q203&lt;&gt;"",R203&lt;&gt;"",S203&lt;&gt;"")),Listes!$A$79,""))))))</f>
        <v/>
      </c>
      <c r="X203" s="38"/>
      <c r="Y203" s="10">
        <f t="shared" si="15"/>
        <v>0</v>
      </c>
    </row>
    <row r="204" spans="1:25" ht="20.100000000000001" customHeight="1" x14ac:dyDescent="0.25">
      <c r="A204" s="109">
        <v>198</v>
      </c>
      <c r="B204" s="505" t="str">
        <f>IF('Dépenses forfaitaire'!B204="","",'Dépenses forfaitaire'!B204)</f>
        <v/>
      </c>
      <c r="C204" s="505" t="str">
        <f>IF('Dépenses forfaitaire'!C204="","",'Dépenses forfaitaire'!C204)</f>
        <v/>
      </c>
      <c r="D204" s="505" t="str">
        <f>IF('Dépenses forfaitaire'!D204="","",'Dépenses forfaitaire'!D204)</f>
        <v/>
      </c>
      <c r="E204" s="505" t="str">
        <f>IF('Dépenses forfaitaire'!E204="","",'Dépenses forfaitaire'!E204)</f>
        <v/>
      </c>
      <c r="F204" s="505" t="str">
        <f>IF('Dépenses forfaitaire'!F204="","",'Dépenses forfaitaire'!F204)</f>
        <v/>
      </c>
      <c r="G204" s="503" t="str">
        <f>IF('Dépenses forfaitaire'!G204="","",'Dépenses forfaitaire'!G204)</f>
        <v/>
      </c>
      <c r="H204" s="505" t="str">
        <f>IF('Dépenses forfaitaire'!H204="","",'Dépenses forfaitaire'!H204)</f>
        <v/>
      </c>
      <c r="I204" s="505" t="str">
        <f>IF('Dépenses forfaitaire'!I204="","",'Dépenses forfaitaire'!I204)</f>
        <v/>
      </c>
      <c r="J204" s="504" t="str">
        <f>IF('Dépenses forfaitaire'!K204="","",'Dépenses forfaitaire'!K204)</f>
        <v/>
      </c>
      <c r="K204" s="504" t="str">
        <f>IF('Dépenses forfaitaire'!L204="","",'Dépenses forfaitaire'!L204)</f>
        <v/>
      </c>
      <c r="L204" s="503" t="str">
        <f>IF('Dépenses forfaitaire'!J204="","",'Dépenses forfaitaire'!J204)</f>
        <v/>
      </c>
      <c r="M204" s="505" t="str">
        <f>IF($H204="","",IF($C204=Listes!$B$35,IF('DP_Instruction Forfaitaires'!$E204&lt;=Listes!$B$56,('DP_Instruction Forfaitaires'!$E204*(VLOOKUP('DP_Instruction Forfaitaires'!$D204,Listes!$A$57:$E$63,2,FALSE))),IF('DP_Instruction Forfaitaires'!$E204&gt;Listes!$E$56,('DP_Instruction Forfaitaires'!$E204*(VLOOKUP('DP_Instruction Forfaitaires'!$D204,Listes!$A$57:$E$63,5,FALSE))),('DP_Instruction Forfaitaires'!$E204*(VLOOKUP('DP_Instruction Forfaitaires'!$D204,Listes!$A$57:$E$63,3,FALSE))+(VLOOKUP('DP_Instruction Forfaitaires'!$D204,Listes!$A$57:$E$63,4,FALSE)))))))</f>
        <v/>
      </c>
      <c r="N204" s="505" t="str">
        <f>IF($H204="","",IF($C204=Listes!$B$34,IF('DP_Instruction Forfaitaires'!$E204&lt;=Listes!$B$45,('DP_Instruction Forfaitaires'!$E204*(VLOOKUP('DP_Instruction Forfaitaires'!$D204,Listes!$A$46:$E$52,2,FALSE))),IF('DP_Instruction Forfaitaires'!$E204&gt;Listes!$D$45,('DP_Instruction Forfaitaires'!$E204*(VLOOKUP('DP_Instruction Forfaitaires'!$D204,Listes!$A$46:$E$52,5,FALSE))),('DP_Instruction Forfaitaires'!$E204*(VLOOKUP('DP_Instruction Forfaitaires'!$D204,Listes!$A$46:$E$52,3,FALSE))+(VLOOKUP('DP_Instruction Forfaitaires'!$D204,Listes!$A$46:$E$52,4,FALSE)))))))</f>
        <v/>
      </c>
      <c r="O204" s="506" t="str">
        <f>IF($H204="","",IF($C204=Listes!$B$37,Listes!$I$34,IF($C204=Listes!$B$38,(VLOOKUP('DP_Instruction Forfaitaires'!$F204,Listes!$E$34:$F$39,2,FALSE)),IF($C204=Listes!$B$36,IF('DP_Instruction Forfaitaires'!$E204&lt;=Listes!$A$67,'DP_Instruction Forfaitaires'!$E204*Listes!$A$68,IF('DP_Instruction Forfaitaires'!$E204&gt;Listes!$D$67,'DP_Instruction Forfaitaires'!$E204*Listes!$D$68,(('DP_Instruction Forfaitaires'!$E204*Listes!$B$68)+Listes!$C$68)))))))</f>
        <v/>
      </c>
      <c r="P204" s="507" t="str">
        <f>IF('Dépenses forfaitaire'!P204="","",'Dépenses forfaitaire'!P204)</f>
        <v/>
      </c>
      <c r="Q204" s="263"/>
      <c r="R204" s="262" t="str">
        <f t="shared" si="12"/>
        <v/>
      </c>
      <c r="S204" s="262" t="str">
        <f t="shared" si="13"/>
        <v/>
      </c>
      <c r="T204" s="37" t="str">
        <f t="shared" si="14"/>
        <v/>
      </c>
      <c r="U204" s="117"/>
      <c r="V204" s="168"/>
      <c r="W204" s="501" t="str">
        <f>IF(AND(OR(Q204="KO",T204&lt;&gt;""),OR(R204="",S204="",T204="")),Listes!$A$74,IF(AND(T204="",Q204&lt;&gt;""),Listes!$A$75,IF(AND(P204&lt;T204,V204=""),Listes!$A$76,IF(AND(R204&gt;S204),Listes!$A$77,IF(AND(P204&lt;&gt;"",P204&gt;T204,U204=""),Listes!$A$78,IF(AND(X204="",OR(Q204&lt;&gt;"",R204&lt;&gt;"",S204&lt;&gt;"")),Listes!$A$79,""))))))</f>
        <v/>
      </c>
      <c r="X204" s="38"/>
      <c r="Y204" s="10">
        <f t="shared" si="15"/>
        <v>0</v>
      </c>
    </row>
    <row r="205" spans="1:25" ht="20.100000000000001" customHeight="1" x14ac:dyDescent="0.25">
      <c r="A205" s="109">
        <v>199</v>
      </c>
      <c r="B205" s="505" t="str">
        <f>IF('Dépenses forfaitaire'!B205="","",'Dépenses forfaitaire'!B205)</f>
        <v/>
      </c>
      <c r="C205" s="505" t="str">
        <f>IF('Dépenses forfaitaire'!C205="","",'Dépenses forfaitaire'!C205)</f>
        <v/>
      </c>
      <c r="D205" s="505" t="str">
        <f>IF('Dépenses forfaitaire'!D205="","",'Dépenses forfaitaire'!D205)</f>
        <v/>
      </c>
      <c r="E205" s="505" t="str">
        <f>IF('Dépenses forfaitaire'!E205="","",'Dépenses forfaitaire'!E205)</f>
        <v/>
      </c>
      <c r="F205" s="505" t="str">
        <f>IF('Dépenses forfaitaire'!F205="","",'Dépenses forfaitaire'!F205)</f>
        <v/>
      </c>
      <c r="G205" s="503" t="str">
        <f>IF('Dépenses forfaitaire'!G205="","",'Dépenses forfaitaire'!G205)</f>
        <v/>
      </c>
      <c r="H205" s="505" t="str">
        <f>IF('Dépenses forfaitaire'!H205="","",'Dépenses forfaitaire'!H205)</f>
        <v/>
      </c>
      <c r="I205" s="505" t="str">
        <f>IF('Dépenses forfaitaire'!I205="","",'Dépenses forfaitaire'!I205)</f>
        <v/>
      </c>
      <c r="J205" s="504" t="str">
        <f>IF('Dépenses forfaitaire'!K205="","",'Dépenses forfaitaire'!K205)</f>
        <v/>
      </c>
      <c r="K205" s="504" t="str">
        <f>IF('Dépenses forfaitaire'!L205="","",'Dépenses forfaitaire'!L205)</f>
        <v/>
      </c>
      <c r="L205" s="503" t="str">
        <f>IF('Dépenses forfaitaire'!J205="","",'Dépenses forfaitaire'!J205)</f>
        <v/>
      </c>
      <c r="M205" s="505" t="str">
        <f>IF($H205="","",IF($C205=Listes!$B$35,IF('DP_Instruction Forfaitaires'!$E205&lt;=Listes!$B$56,('DP_Instruction Forfaitaires'!$E205*(VLOOKUP('DP_Instruction Forfaitaires'!$D205,Listes!$A$57:$E$63,2,FALSE))),IF('DP_Instruction Forfaitaires'!$E205&gt;Listes!$E$56,('DP_Instruction Forfaitaires'!$E205*(VLOOKUP('DP_Instruction Forfaitaires'!$D205,Listes!$A$57:$E$63,5,FALSE))),('DP_Instruction Forfaitaires'!$E205*(VLOOKUP('DP_Instruction Forfaitaires'!$D205,Listes!$A$57:$E$63,3,FALSE))+(VLOOKUP('DP_Instruction Forfaitaires'!$D205,Listes!$A$57:$E$63,4,FALSE)))))))</f>
        <v/>
      </c>
      <c r="N205" s="505" t="str">
        <f>IF($H205="","",IF($C205=Listes!$B$34,IF('DP_Instruction Forfaitaires'!$E205&lt;=Listes!$B$45,('DP_Instruction Forfaitaires'!$E205*(VLOOKUP('DP_Instruction Forfaitaires'!$D205,Listes!$A$46:$E$52,2,FALSE))),IF('DP_Instruction Forfaitaires'!$E205&gt;Listes!$D$45,('DP_Instruction Forfaitaires'!$E205*(VLOOKUP('DP_Instruction Forfaitaires'!$D205,Listes!$A$46:$E$52,5,FALSE))),('DP_Instruction Forfaitaires'!$E205*(VLOOKUP('DP_Instruction Forfaitaires'!$D205,Listes!$A$46:$E$52,3,FALSE))+(VLOOKUP('DP_Instruction Forfaitaires'!$D205,Listes!$A$46:$E$52,4,FALSE)))))))</f>
        <v/>
      </c>
      <c r="O205" s="506" t="str">
        <f>IF($H205="","",IF($C205=Listes!$B$37,Listes!$I$34,IF($C205=Listes!$B$38,(VLOOKUP('DP_Instruction Forfaitaires'!$F205,Listes!$E$34:$F$39,2,FALSE)),IF($C205=Listes!$B$36,IF('DP_Instruction Forfaitaires'!$E205&lt;=Listes!$A$67,'DP_Instruction Forfaitaires'!$E205*Listes!$A$68,IF('DP_Instruction Forfaitaires'!$E205&gt;Listes!$D$67,'DP_Instruction Forfaitaires'!$E205*Listes!$D$68,(('DP_Instruction Forfaitaires'!$E205*Listes!$B$68)+Listes!$C$68)))))))</f>
        <v/>
      </c>
      <c r="P205" s="507" t="str">
        <f>IF('Dépenses forfaitaire'!P205="","",'Dépenses forfaitaire'!P205)</f>
        <v/>
      </c>
      <c r="Q205" s="263"/>
      <c r="R205" s="262" t="str">
        <f t="shared" si="12"/>
        <v/>
      </c>
      <c r="S205" s="262" t="str">
        <f t="shared" si="13"/>
        <v/>
      </c>
      <c r="T205" s="37" t="str">
        <f t="shared" si="14"/>
        <v/>
      </c>
      <c r="U205" s="117"/>
      <c r="V205" s="168"/>
      <c r="W205" s="501" t="str">
        <f>IF(AND(OR(Q205="KO",T205&lt;&gt;""),OR(R205="",S205="",T205="")),Listes!$A$74,IF(AND(T205="",Q205&lt;&gt;""),Listes!$A$75,IF(AND(P205&lt;T205,V205=""),Listes!$A$76,IF(AND(R205&gt;S205),Listes!$A$77,IF(AND(P205&lt;&gt;"",P205&gt;T205,U205=""),Listes!$A$78,IF(AND(X205="",OR(Q205&lt;&gt;"",R205&lt;&gt;"",S205&lt;&gt;"")),Listes!$A$79,""))))))</f>
        <v/>
      </c>
      <c r="X205" s="38"/>
      <c r="Y205" s="10">
        <f t="shared" si="15"/>
        <v>0</v>
      </c>
    </row>
    <row r="206" spans="1:25" ht="20.100000000000001" customHeight="1" x14ac:dyDescent="0.25">
      <c r="A206" s="109">
        <v>200</v>
      </c>
      <c r="B206" s="505" t="str">
        <f>IF('Dépenses forfaitaire'!B206="","",'Dépenses forfaitaire'!B206)</f>
        <v/>
      </c>
      <c r="C206" s="505" t="str">
        <f>IF('Dépenses forfaitaire'!C206="","",'Dépenses forfaitaire'!C206)</f>
        <v/>
      </c>
      <c r="D206" s="505" t="str">
        <f>IF('Dépenses forfaitaire'!D206="","",'Dépenses forfaitaire'!D206)</f>
        <v/>
      </c>
      <c r="E206" s="505" t="str">
        <f>IF('Dépenses forfaitaire'!E206="","",'Dépenses forfaitaire'!E206)</f>
        <v/>
      </c>
      <c r="F206" s="505" t="str">
        <f>IF('Dépenses forfaitaire'!F206="","",'Dépenses forfaitaire'!F206)</f>
        <v/>
      </c>
      <c r="G206" s="503" t="str">
        <f>IF('Dépenses forfaitaire'!G206="","",'Dépenses forfaitaire'!G206)</f>
        <v/>
      </c>
      <c r="H206" s="505" t="str">
        <f>IF('Dépenses forfaitaire'!H206="","",'Dépenses forfaitaire'!H206)</f>
        <v/>
      </c>
      <c r="I206" s="505" t="str">
        <f>IF('Dépenses forfaitaire'!I206="","",'Dépenses forfaitaire'!I206)</f>
        <v/>
      </c>
      <c r="J206" s="504" t="str">
        <f>IF('Dépenses forfaitaire'!K206="","",'Dépenses forfaitaire'!K206)</f>
        <v/>
      </c>
      <c r="K206" s="504" t="str">
        <f>IF('Dépenses forfaitaire'!L206="","",'Dépenses forfaitaire'!L206)</f>
        <v/>
      </c>
      <c r="L206" s="503" t="str">
        <f>IF('Dépenses forfaitaire'!J206="","",'Dépenses forfaitaire'!J206)</f>
        <v/>
      </c>
      <c r="M206" s="505" t="str">
        <f>IF($H206="","",IF($C206=Listes!$B$35,IF('DP_Instruction Forfaitaires'!$E206&lt;=Listes!$B$56,('DP_Instruction Forfaitaires'!$E206*(VLOOKUP('DP_Instruction Forfaitaires'!$D206,Listes!$A$57:$E$63,2,FALSE))),IF('DP_Instruction Forfaitaires'!$E206&gt;Listes!$E$56,('DP_Instruction Forfaitaires'!$E206*(VLOOKUP('DP_Instruction Forfaitaires'!$D206,Listes!$A$57:$E$63,5,FALSE))),('DP_Instruction Forfaitaires'!$E206*(VLOOKUP('DP_Instruction Forfaitaires'!$D206,Listes!$A$57:$E$63,3,FALSE))+(VLOOKUP('DP_Instruction Forfaitaires'!$D206,Listes!$A$57:$E$63,4,FALSE)))))))</f>
        <v/>
      </c>
      <c r="N206" s="505" t="str">
        <f>IF($H206="","",IF($C206=Listes!$B$34,IF('DP_Instruction Forfaitaires'!$E206&lt;=Listes!$B$45,('DP_Instruction Forfaitaires'!$E206*(VLOOKUP('DP_Instruction Forfaitaires'!$D206,Listes!$A$46:$E$52,2,FALSE))),IF('DP_Instruction Forfaitaires'!$E206&gt;Listes!$D$45,('DP_Instruction Forfaitaires'!$E206*(VLOOKUP('DP_Instruction Forfaitaires'!$D206,Listes!$A$46:$E$52,5,FALSE))),('DP_Instruction Forfaitaires'!$E206*(VLOOKUP('DP_Instruction Forfaitaires'!$D206,Listes!$A$46:$E$52,3,FALSE))+(VLOOKUP('DP_Instruction Forfaitaires'!$D206,Listes!$A$46:$E$52,4,FALSE)))))))</f>
        <v/>
      </c>
      <c r="O206" s="506" t="str">
        <f>IF($H206="","",IF($C206=Listes!$B$37,Listes!$I$34,IF($C206=Listes!$B$38,(VLOOKUP('DP_Instruction Forfaitaires'!$F206,Listes!$E$34:$F$39,2,FALSE)),IF($C206=Listes!$B$36,IF('DP_Instruction Forfaitaires'!$E206&lt;=Listes!$A$67,'DP_Instruction Forfaitaires'!$E206*Listes!$A$68,IF('DP_Instruction Forfaitaires'!$E206&gt;Listes!$D$67,'DP_Instruction Forfaitaires'!$E206*Listes!$D$68,(('DP_Instruction Forfaitaires'!$E206*Listes!$B$68)+Listes!$C$68)))))))</f>
        <v/>
      </c>
      <c r="P206" s="507" t="str">
        <f>IF('Dépenses forfaitaire'!P206="","",'Dépenses forfaitaire'!P206)</f>
        <v/>
      </c>
      <c r="Q206" s="263"/>
      <c r="R206" s="262" t="str">
        <f t="shared" si="12"/>
        <v/>
      </c>
      <c r="S206" s="262" t="str">
        <f t="shared" si="13"/>
        <v/>
      </c>
      <c r="T206" s="37" t="str">
        <f t="shared" si="14"/>
        <v/>
      </c>
      <c r="U206" s="117"/>
      <c r="V206" s="168"/>
      <c r="W206" s="501" t="str">
        <f>IF(AND(OR(Q206="KO",T206&lt;&gt;""),OR(R206="",S206="",T206="")),Listes!$A$74,IF(AND(T206="",Q206&lt;&gt;""),Listes!$A$75,IF(AND(P206&lt;T206,V206=""),Listes!$A$76,IF(AND(R206&gt;S206),Listes!$A$77,IF(AND(P206&lt;&gt;"",P206&gt;T206,U206=""),Listes!$A$78,IF(AND(X206="",OR(Q206&lt;&gt;"",R206&lt;&gt;"",S206&lt;&gt;"")),Listes!$A$79,""))))))</f>
        <v/>
      </c>
      <c r="X206" s="38"/>
      <c r="Y206" s="10">
        <f t="shared" si="15"/>
        <v>0</v>
      </c>
    </row>
    <row r="207" spans="1:25" ht="20.100000000000001" customHeight="1" x14ac:dyDescent="0.25">
      <c r="A207" s="109">
        <v>201</v>
      </c>
      <c r="B207" s="505" t="str">
        <f>IF('Dépenses forfaitaire'!B207="","",'Dépenses forfaitaire'!B207)</f>
        <v/>
      </c>
      <c r="C207" s="505" t="str">
        <f>IF('Dépenses forfaitaire'!C207="","",'Dépenses forfaitaire'!C207)</f>
        <v/>
      </c>
      <c r="D207" s="505" t="str">
        <f>IF('Dépenses forfaitaire'!D207="","",'Dépenses forfaitaire'!D207)</f>
        <v/>
      </c>
      <c r="E207" s="505" t="str">
        <f>IF('Dépenses forfaitaire'!E207="","",'Dépenses forfaitaire'!E207)</f>
        <v/>
      </c>
      <c r="F207" s="505" t="str">
        <f>IF('Dépenses forfaitaire'!F207="","",'Dépenses forfaitaire'!F207)</f>
        <v/>
      </c>
      <c r="G207" s="503" t="str">
        <f>IF('Dépenses forfaitaire'!G207="","",'Dépenses forfaitaire'!G207)</f>
        <v/>
      </c>
      <c r="H207" s="505" t="str">
        <f>IF('Dépenses forfaitaire'!H207="","",'Dépenses forfaitaire'!H207)</f>
        <v/>
      </c>
      <c r="I207" s="505" t="str">
        <f>IF('Dépenses forfaitaire'!I207="","",'Dépenses forfaitaire'!I207)</f>
        <v/>
      </c>
      <c r="J207" s="504" t="str">
        <f>IF('Dépenses forfaitaire'!K207="","",'Dépenses forfaitaire'!K207)</f>
        <v/>
      </c>
      <c r="K207" s="504" t="str">
        <f>IF('Dépenses forfaitaire'!L207="","",'Dépenses forfaitaire'!L207)</f>
        <v/>
      </c>
      <c r="L207" s="503" t="str">
        <f>IF('Dépenses forfaitaire'!J207="","",'Dépenses forfaitaire'!J207)</f>
        <v/>
      </c>
      <c r="M207" s="505" t="str">
        <f>IF($H207="","",IF($C207=Listes!$B$35,IF('DP_Instruction Forfaitaires'!$E207&lt;=Listes!$B$56,('DP_Instruction Forfaitaires'!$E207*(VLOOKUP('DP_Instruction Forfaitaires'!$D207,Listes!$A$57:$E$63,2,FALSE))),IF('DP_Instruction Forfaitaires'!$E207&gt;Listes!$E$56,('DP_Instruction Forfaitaires'!$E207*(VLOOKUP('DP_Instruction Forfaitaires'!$D207,Listes!$A$57:$E$63,5,FALSE))),('DP_Instruction Forfaitaires'!$E207*(VLOOKUP('DP_Instruction Forfaitaires'!$D207,Listes!$A$57:$E$63,3,FALSE))+(VLOOKUP('DP_Instruction Forfaitaires'!$D207,Listes!$A$57:$E$63,4,FALSE)))))))</f>
        <v/>
      </c>
      <c r="N207" s="505" t="str">
        <f>IF($H207="","",IF($C207=Listes!$B$34,IF('DP_Instruction Forfaitaires'!$E207&lt;=Listes!$B$45,('DP_Instruction Forfaitaires'!$E207*(VLOOKUP('DP_Instruction Forfaitaires'!$D207,Listes!$A$46:$E$52,2,FALSE))),IF('DP_Instruction Forfaitaires'!$E207&gt;Listes!$D$45,('DP_Instruction Forfaitaires'!$E207*(VLOOKUP('DP_Instruction Forfaitaires'!$D207,Listes!$A$46:$E$52,5,FALSE))),('DP_Instruction Forfaitaires'!$E207*(VLOOKUP('DP_Instruction Forfaitaires'!$D207,Listes!$A$46:$E$52,3,FALSE))+(VLOOKUP('DP_Instruction Forfaitaires'!$D207,Listes!$A$46:$E$52,4,FALSE)))))))</f>
        <v/>
      </c>
      <c r="O207" s="506" t="str">
        <f>IF($H207="","",IF($C207=Listes!$B$37,Listes!$I$34,IF($C207=Listes!$B$38,(VLOOKUP('DP_Instruction Forfaitaires'!$F207,Listes!$E$34:$F$39,2,FALSE)),IF($C207=Listes!$B$36,IF('DP_Instruction Forfaitaires'!$E207&lt;=Listes!$A$67,'DP_Instruction Forfaitaires'!$E207*Listes!$A$68,IF('DP_Instruction Forfaitaires'!$E207&gt;Listes!$D$67,'DP_Instruction Forfaitaires'!$E207*Listes!$D$68,(('DP_Instruction Forfaitaires'!$E207*Listes!$B$68)+Listes!$C$68)))))))</f>
        <v/>
      </c>
      <c r="P207" s="507" t="str">
        <f>IF('Dépenses forfaitaire'!P207="","",'Dépenses forfaitaire'!P207)</f>
        <v/>
      </c>
      <c r="Q207" s="263"/>
      <c r="R207" s="262" t="str">
        <f t="shared" si="12"/>
        <v/>
      </c>
      <c r="S207" s="262" t="str">
        <f t="shared" si="13"/>
        <v/>
      </c>
      <c r="T207" s="37" t="str">
        <f t="shared" si="14"/>
        <v/>
      </c>
      <c r="U207" s="117"/>
      <c r="V207" s="168"/>
      <c r="W207" s="501" t="str">
        <f>IF(AND(OR(Q207="KO",T207&lt;&gt;""),OR(R207="",S207="",T207="")),Listes!$A$74,IF(AND(T207="",Q207&lt;&gt;""),Listes!$A$75,IF(AND(P207&lt;T207,V207=""),Listes!$A$76,IF(AND(R207&gt;S207),Listes!$A$77,IF(AND(P207&lt;&gt;"",P207&gt;T207,U207=""),Listes!$A$78,IF(AND(X207="",OR(Q207&lt;&gt;"",R207&lt;&gt;"",S207&lt;&gt;"")),Listes!$A$79,""))))))</f>
        <v/>
      </c>
      <c r="X207" s="38"/>
      <c r="Y207" s="10">
        <f t="shared" si="15"/>
        <v>0</v>
      </c>
    </row>
    <row r="208" spans="1:25" ht="20.100000000000001" customHeight="1" x14ac:dyDescent="0.25">
      <c r="A208" s="109">
        <v>202</v>
      </c>
      <c r="B208" s="505" t="str">
        <f>IF('Dépenses forfaitaire'!B208="","",'Dépenses forfaitaire'!B208)</f>
        <v/>
      </c>
      <c r="C208" s="505" t="str">
        <f>IF('Dépenses forfaitaire'!C208="","",'Dépenses forfaitaire'!C208)</f>
        <v/>
      </c>
      <c r="D208" s="505" t="str">
        <f>IF('Dépenses forfaitaire'!D208="","",'Dépenses forfaitaire'!D208)</f>
        <v/>
      </c>
      <c r="E208" s="505" t="str">
        <f>IF('Dépenses forfaitaire'!E208="","",'Dépenses forfaitaire'!E208)</f>
        <v/>
      </c>
      <c r="F208" s="505" t="str">
        <f>IF('Dépenses forfaitaire'!F208="","",'Dépenses forfaitaire'!F208)</f>
        <v/>
      </c>
      <c r="G208" s="503" t="str">
        <f>IF('Dépenses forfaitaire'!G208="","",'Dépenses forfaitaire'!G208)</f>
        <v/>
      </c>
      <c r="H208" s="505" t="str">
        <f>IF('Dépenses forfaitaire'!H208="","",'Dépenses forfaitaire'!H208)</f>
        <v/>
      </c>
      <c r="I208" s="505" t="str">
        <f>IF('Dépenses forfaitaire'!I208="","",'Dépenses forfaitaire'!I208)</f>
        <v/>
      </c>
      <c r="J208" s="504" t="str">
        <f>IF('Dépenses forfaitaire'!K208="","",'Dépenses forfaitaire'!K208)</f>
        <v/>
      </c>
      <c r="K208" s="504" t="str">
        <f>IF('Dépenses forfaitaire'!L208="","",'Dépenses forfaitaire'!L208)</f>
        <v/>
      </c>
      <c r="L208" s="503" t="str">
        <f>IF('Dépenses forfaitaire'!J208="","",'Dépenses forfaitaire'!J208)</f>
        <v/>
      </c>
      <c r="M208" s="505" t="str">
        <f>IF($H208="","",IF($C208=Listes!$B$35,IF('DP_Instruction Forfaitaires'!$E208&lt;=Listes!$B$56,('DP_Instruction Forfaitaires'!$E208*(VLOOKUP('DP_Instruction Forfaitaires'!$D208,Listes!$A$57:$E$63,2,FALSE))),IF('DP_Instruction Forfaitaires'!$E208&gt;Listes!$E$56,('DP_Instruction Forfaitaires'!$E208*(VLOOKUP('DP_Instruction Forfaitaires'!$D208,Listes!$A$57:$E$63,5,FALSE))),('DP_Instruction Forfaitaires'!$E208*(VLOOKUP('DP_Instruction Forfaitaires'!$D208,Listes!$A$57:$E$63,3,FALSE))+(VLOOKUP('DP_Instruction Forfaitaires'!$D208,Listes!$A$57:$E$63,4,FALSE)))))))</f>
        <v/>
      </c>
      <c r="N208" s="505" t="str">
        <f>IF($H208="","",IF($C208=Listes!$B$34,IF('DP_Instruction Forfaitaires'!$E208&lt;=Listes!$B$45,('DP_Instruction Forfaitaires'!$E208*(VLOOKUP('DP_Instruction Forfaitaires'!$D208,Listes!$A$46:$E$52,2,FALSE))),IF('DP_Instruction Forfaitaires'!$E208&gt;Listes!$D$45,('DP_Instruction Forfaitaires'!$E208*(VLOOKUP('DP_Instruction Forfaitaires'!$D208,Listes!$A$46:$E$52,5,FALSE))),('DP_Instruction Forfaitaires'!$E208*(VLOOKUP('DP_Instruction Forfaitaires'!$D208,Listes!$A$46:$E$52,3,FALSE))+(VLOOKUP('DP_Instruction Forfaitaires'!$D208,Listes!$A$46:$E$52,4,FALSE)))))))</f>
        <v/>
      </c>
      <c r="O208" s="506" t="str">
        <f>IF($H208="","",IF($C208=Listes!$B$37,Listes!$I$34,IF($C208=Listes!$B$38,(VLOOKUP('DP_Instruction Forfaitaires'!$F208,Listes!$E$34:$F$39,2,FALSE)),IF($C208=Listes!$B$36,IF('DP_Instruction Forfaitaires'!$E208&lt;=Listes!$A$67,'DP_Instruction Forfaitaires'!$E208*Listes!$A$68,IF('DP_Instruction Forfaitaires'!$E208&gt;Listes!$D$67,'DP_Instruction Forfaitaires'!$E208*Listes!$D$68,(('DP_Instruction Forfaitaires'!$E208*Listes!$B$68)+Listes!$C$68)))))))</f>
        <v/>
      </c>
      <c r="P208" s="507" t="str">
        <f>IF('Dépenses forfaitaire'!P208="","",'Dépenses forfaitaire'!P208)</f>
        <v/>
      </c>
      <c r="Q208" s="263"/>
      <c r="R208" s="262" t="str">
        <f t="shared" si="12"/>
        <v/>
      </c>
      <c r="S208" s="262" t="str">
        <f t="shared" si="13"/>
        <v/>
      </c>
      <c r="T208" s="37" t="str">
        <f t="shared" si="14"/>
        <v/>
      </c>
      <c r="U208" s="117"/>
      <c r="V208" s="168"/>
      <c r="W208" s="501" t="str">
        <f>IF(AND(OR(Q208="KO",T208&lt;&gt;""),OR(R208="",S208="",T208="")),Listes!$A$74,IF(AND(T208="",Q208&lt;&gt;""),Listes!$A$75,IF(AND(P208&lt;T208,V208=""),Listes!$A$76,IF(AND(R208&gt;S208),Listes!$A$77,IF(AND(P208&lt;&gt;"",P208&gt;T208,U208=""),Listes!$A$78,IF(AND(X208="",OR(Q208&lt;&gt;"",R208&lt;&gt;"",S208&lt;&gt;"")),Listes!$A$79,""))))))</f>
        <v/>
      </c>
      <c r="X208" s="38"/>
      <c r="Y208" s="10">
        <f t="shared" si="15"/>
        <v>0</v>
      </c>
    </row>
    <row r="209" spans="1:25" ht="20.100000000000001" customHeight="1" x14ac:dyDescent="0.25">
      <c r="A209" s="109">
        <v>203</v>
      </c>
      <c r="B209" s="505" t="str">
        <f>IF('Dépenses forfaitaire'!B209="","",'Dépenses forfaitaire'!B209)</f>
        <v/>
      </c>
      <c r="C209" s="505" t="str">
        <f>IF('Dépenses forfaitaire'!C209="","",'Dépenses forfaitaire'!C209)</f>
        <v/>
      </c>
      <c r="D209" s="505" t="str">
        <f>IF('Dépenses forfaitaire'!D209="","",'Dépenses forfaitaire'!D209)</f>
        <v/>
      </c>
      <c r="E209" s="505" t="str">
        <f>IF('Dépenses forfaitaire'!E209="","",'Dépenses forfaitaire'!E209)</f>
        <v/>
      </c>
      <c r="F209" s="505" t="str">
        <f>IF('Dépenses forfaitaire'!F209="","",'Dépenses forfaitaire'!F209)</f>
        <v/>
      </c>
      <c r="G209" s="503" t="str">
        <f>IF('Dépenses forfaitaire'!G209="","",'Dépenses forfaitaire'!G209)</f>
        <v/>
      </c>
      <c r="H209" s="505" t="str">
        <f>IF('Dépenses forfaitaire'!H209="","",'Dépenses forfaitaire'!H209)</f>
        <v/>
      </c>
      <c r="I209" s="505" t="str">
        <f>IF('Dépenses forfaitaire'!I209="","",'Dépenses forfaitaire'!I209)</f>
        <v/>
      </c>
      <c r="J209" s="504" t="str">
        <f>IF('Dépenses forfaitaire'!K209="","",'Dépenses forfaitaire'!K209)</f>
        <v/>
      </c>
      <c r="K209" s="504" t="str">
        <f>IF('Dépenses forfaitaire'!L209="","",'Dépenses forfaitaire'!L209)</f>
        <v/>
      </c>
      <c r="L209" s="503" t="str">
        <f>IF('Dépenses forfaitaire'!J209="","",'Dépenses forfaitaire'!J209)</f>
        <v/>
      </c>
      <c r="M209" s="505" t="str">
        <f>IF($H209="","",IF($C209=Listes!$B$35,IF('DP_Instruction Forfaitaires'!$E209&lt;=Listes!$B$56,('DP_Instruction Forfaitaires'!$E209*(VLOOKUP('DP_Instruction Forfaitaires'!$D209,Listes!$A$57:$E$63,2,FALSE))),IF('DP_Instruction Forfaitaires'!$E209&gt;Listes!$E$56,('DP_Instruction Forfaitaires'!$E209*(VLOOKUP('DP_Instruction Forfaitaires'!$D209,Listes!$A$57:$E$63,5,FALSE))),('DP_Instruction Forfaitaires'!$E209*(VLOOKUP('DP_Instruction Forfaitaires'!$D209,Listes!$A$57:$E$63,3,FALSE))+(VLOOKUP('DP_Instruction Forfaitaires'!$D209,Listes!$A$57:$E$63,4,FALSE)))))))</f>
        <v/>
      </c>
      <c r="N209" s="505" t="str">
        <f>IF($H209="","",IF($C209=Listes!$B$34,IF('DP_Instruction Forfaitaires'!$E209&lt;=Listes!$B$45,('DP_Instruction Forfaitaires'!$E209*(VLOOKUP('DP_Instruction Forfaitaires'!$D209,Listes!$A$46:$E$52,2,FALSE))),IF('DP_Instruction Forfaitaires'!$E209&gt;Listes!$D$45,('DP_Instruction Forfaitaires'!$E209*(VLOOKUP('DP_Instruction Forfaitaires'!$D209,Listes!$A$46:$E$52,5,FALSE))),('DP_Instruction Forfaitaires'!$E209*(VLOOKUP('DP_Instruction Forfaitaires'!$D209,Listes!$A$46:$E$52,3,FALSE))+(VLOOKUP('DP_Instruction Forfaitaires'!$D209,Listes!$A$46:$E$52,4,FALSE)))))))</f>
        <v/>
      </c>
      <c r="O209" s="506" t="str">
        <f>IF($H209="","",IF($C209=Listes!$B$37,Listes!$I$34,IF($C209=Listes!$B$38,(VLOOKUP('DP_Instruction Forfaitaires'!$F209,Listes!$E$34:$F$39,2,FALSE)),IF($C209=Listes!$B$36,IF('DP_Instruction Forfaitaires'!$E209&lt;=Listes!$A$67,'DP_Instruction Forfaitaires'!$E209*Listes!$A$68,IF('DP_Instruction Forfaitaires'!$E209&gt;Listes!$D$67,'DP_Instruction Forfaitaires'!$E209*Listes!$D$68,(('DP_Instruction Forfaitaires'!$E209*Listes!$B$68)+Listes!$C$68)))))))</f>
        <v/>
      </c>
      <c r="P209" s="507" t="str">
        <f>IF('Dépenses forfaitaire'!P209="","",'Dépenses forfaitaire'!P209)</f>
        <v/>
      </c>
      <c r="Q209" s="263"/>
      <c r="R209" s="262" t="str">
        <f t="shared" si="12"/>
        <v/>
      </c>
      <c r="S209" s="262" t="str">
        <f t="shared" si="13"/>
        <v/>
      </c>
      <c r="T209" s="37" t="str">
        <f t="shared" si="14"/>
        <v/>
      </c>
      <c r="U209" s="117"/>
      <c r="V209" s="168"/>
      <c r="W209" s="501" t="str">
        <f>IF(AND(OR(Q209="KO",T209&lt;&gt;""),OR(R209="",S209="",T209="")),Listes!$A$74,IF(AND(T209="",Q209&lt;&gt;""),Listes!$A$75,IF(AND(P209&lt;T209,V209=""),Listes!$A$76,IF(AND(R209&gt;S209),Listes!$A$77,IF(AND(P209&lt;&gt;"",P209&gt;T209,U209=""),Listes!$A$78,IF(AND(X209="",OR(Q209&lt;&gt;"",R209&lt;&gt;"",S209&lt;&gt;"")),Listes!$A$79,""))))))</f>
        <v/>
      </c>
      <c r="X209" s="38"/>
      <c r="Y209" s="10">
        <f t="shared" si="15"/>
        <v>0</v>
      </c>
    </row>
    <row r="210" spans="1:25" ht="20.100000000000001" customHeight="1" x14ac:dyDescent="0.25">
      <c r="A210" s="109">
        <v>204</v>
      </c>
      <c r="B210" s="505" t="str">
        <f>IF('Dépenses forfaitaire'!B210="","",'Dépenses forfaitaire'!B210)</f>
        <v/>
      </c>
      <c r="C210" s="505" t="str">
        <f>IF('Dépenses forfaitaire'!C210="","",'Dépenses forfaitaire'!C210)</f>
        <v/>
      </c>
      <c r="D210" s="505" t="str">
        <f>IF('Dépenses forfaitaire'!D210="","",'Dépenses forfaitaire'!D210)</f>
        <v/>
      </c>
      <c r="E210" s="505" t="str">
        <f>IF('Dépenses forfaitaire'!E210="","",'Dépenses forfaitaire'!E210)</f>
        <v/>
      </c>
      <c r="F210" s="505" t="str">
        <f>IF('Dépenses forfaitaire'!F210="","",'Dépenses forfaitaire'!F210)</f>
        <v/>
      </c>
      <c r="G210" s="503" t="str">
        <f>IF('Dépenses forfaitaire'!G210="","",'Dépenses forfaitaire'!G210)</f>
        <v/>
      </c>
      <c r="H210" s="505" t="str">
        <f>IF('Dépenses forfaitaire'!H210="","",'Dépenses forfaitaire'!H210)</f>
        <v/>
      </c>
      <c r="I210" s="505" t="str">
        <f>IF('Dépenses forfaitaire'!I210="","",'Dépenses forfaitaire'!I210)</f>
        <v/>
      </c>
      <c r="J210" s="504" t="str">
        <f>IF('Dépenses forfaitaire'!K210="","",'Dépenses forfaitaire'!K210)</f>
        <v/>
      </c>
      <c r="K210" s="504" t="str">
        <f>IF('Dépenses forfaitaire'!L210="","",'Dépenses forfaitaire'!L210)</f>
        <v/>
      </c>
      <c r="L210" s="503" t="str">
        <f>IF('Dépenses forfaitaire'!J210="","",'Dépenses forfaitaire'!J210)</f>
        <v/>
      </c>
      <c r="M210" s="505" t="str">
        <f>IF($H210="","",IF($C210=Listes!$B$35,IF('DP_Instruction Forfaitaires'!$E210&lt;=Listes!$B$56,('DP_Instruction Forfaitaires'!$E210*(VLOOKUP('DP_Instruction Forfaitaires'!$D210,Listes!$A$57:$E$63,2,FALSE))),IF('DP_Instruction Forfaitaires'!$E210&gt;Listes!$E$56,('DP_Instruction Forfaitaires'!$E210*(VLOOKUP('DP_Instruction Forfaitaires'!$D210,Listes!$A$57:$E$63,5,FALSE))),('DP_Instruction Forfaitaires'!$E210*(VLOOKUP('DP_Instruction Forfaitaires'!$D210,Listes!$A$57:$E$63,3,FALSE))+(VLOOKUP('DP_Instruction Forfaitaires'!$D210,Listes!$A$57:$E$63,4,FALSE)))))))</f>
        <v/>
      </c>
      <c r="N210" s="505" t="str">
        <f>IF($H210="","",IF($C210=Listes!$B$34,IF('DP_Instruction Forfaitaires'!$E210&lt;=Listes!$B$45,('DP_Instruction Forfaitaires'!$E210*(VLOOKUP('DP_Instruction Forfaitaires'!$D210,Listes!$A$46:$E$52,2,FALSE))),IF('DP_Instruction Forfaitaires'!$E210&gt;Listes!$D$45,('DP_Instruction Forfaitaires'!$E210*(VLOOKUP('DP_Instruction Forfaitaires'!$D210,Listes!$A$46:$E$52,5,FALSE))),('DP_Instruction Forfaitaires'!$E210*(VLOOKUP('DP_Instruction Forfaitaires'!$D210,Listes!$A$46:$E$52,3,FALSE))+(VLOOKUP('DP_Instruction Forfaitaires'!$D210,Listes!$A$46:$E$52,4,FALSE)))))))</f>
        <v/>
      </c>
      <c r="O210" s="506" t="str">
        <f>IF($H210="","",IF($C210=Listes!$B$37,Listes!$I$34,IF($C210=Listes!$B$38,(VLOOKUP('DP_Instruction Forfaitaires'!$F210,Listes!$E$34:$F$39,2,FALSE)),IF($C210=Listes!$B$36,IF('DP_Instruction Forfaitaires'!$E210&lt;=Listes!$A$67,'DP_Instruction Forfaitaires'!$E210*Listes!$A$68,IF('DP_Instruction Forfaitaires'!$E210&gt;Listes!$D$67,'DP_Instruction Forfaitaires'!$E210*Listes!$D$68,(('DP_Instruction Forfaitaires'!$E210*Listes!$B$68)+Listes!$C$68)))))))</f>
        <v/>
      </c>
      <c r="P210" s="507" t="str">
        <f>IF('Dépenses forfaitaire'!P210="","",'Dépenses forfaitaire'!P210)</f>
        <v/>
      </c>
      <c r="Q210" s="263"/>
      <c r="R210" s="262" t="str">
        <f t="shared" si="12"/>
        <v/>
      </c>
      <c r="S210" s="262" t="str">
        <f t="shared" si="13"/>
        <v/>
      </c>
      <c r="T210" s="37" t="str">
        <f t="shared" si="14"/>
        <v/>
      </c>
      <c r="U210" s="117"/>
      <c r="V210" s="168"/>
      <c r="W210" s="501" t="str">
        <f>IF(AND(OR(Q210="KO",T210&lt;&gt;""),OR(R210="",S210="",T210="")),Listes!$A$74,IF(AND(T210="",Q210&lt;&gt;""),Listes!$A$75,IF(AND(P210&lt;T210,V210=""),Listes!$A$76,IF(AND(R210&gt;S210),Listes!$A$77,IF(AND(P210&lt;&gt;"",P210&gt;T210,U210=""),Listes!$A$78,IF(AND(X210="",OR(Q210&lt;&gt;"",R210&lt;&gt;"",S210&lt;&gt;"")),Listes!$A$79,""))))))</f>
        <v/>
      </c>
      <c r="X210" s="38"/>
      <c r="Y210" s="10">
        <f t="shared" si="15"/>
        <v>0</v>
      </c>
    </row>
    <row r="211" spans="1:25" ht="20.100000000000001" customHeight="1" x14ac:dyDescent="0.25">
      <c r="A211" s="109">
        <v>205</v>
      </c>
      <c r="B211" s="505" t="str">
        <f>IF('Dépenses forfaitaire'!B211="","",'Dépenses forfaitaire'!B211)</f>
        <v/>
      </c>
      <c r="C211" s="505" t="str">
        <f>IF('Dépenses forfaitaire'!C211="","",'Dépenses forfaitaire'!C211)</f>
        <v/>
      </c>
      <c r="D211" s="505" t="str">
        <f>IF('Dépenses forfaitaire'!D211="","",'Dépenses forfaitaire'!D211)</f>
        <v/>
      </c>
      <c r="E211" s="505" t="str">
        <f>IF('Dépenses forfaitaire'!E211="","",'Dépenses forfaitaire'!E211)</f>
        <v/>
      </c>
      <c r="F211" s="505" t="str">
        <f>IF('Dépenses forfaitaire'!F211="","",'Dépenses forfaitaire'!F211)</f>
        <v/>
      </c>
      <c r="G211" s="503" t="str">
        <f>IF('Dépenses forfaitaire'!G211="","",'Dépenses forfaitaire'!G211)</f>
        <v/>
      </c>
      <c r="H211" s="505" t="str">
        <f>IF('Dépenses forfaitaire'!H211="","",'Dépenses forfaitaire'!H211)</f>
        <v/>
      </c>
      <c r="I211" s="505" t="str">
        <f>IF('Dépenses forfaitaire'!I211="","",'Dépenses forfaitaire'!I211)</f>
        <v/>
      </c>
      <c r="J211" s="504" t="str">
        <f>IF('Dépenses forfaitaire'!K211="","",'Dépenses forfaitaire'!K211)</f>
        <v/>
      </c>
      <c r="K211" s="504" t="str">
        <f>IF('Dépenses forfaitaire'!L211="","",'Dépenses forfaitaire'!L211)</f>
        <v/>
      </c>
      <c r="L211" s="503" t="str">
        <f>IF('Dépenses forfaitaire'!J211="","",'Dépenses forfaitaire'!J211)</f>
        <v/>
      </c>
      <c r="M211" s="505" t="str">
        <f>IF($H211="","",IF($C211=Listes!$B$35,IF('DP_Instruction Forfaitaires'!$E211&lt;=Listes!$B$56,('DP_Instruction Forfaitaires'!$E211*(VLOOKUP('DP_Instruction Forfaitaires'!$D211,Listes!$A$57:$E$63,2,FALSE))),IF('DP_Instruction Forfaitaires'!$E211&gt;Listes!$E$56,('DP_Instruction Forfaitaires'!$E211*(VLOOKUP('DP_Instruction Forfaitaires'!$D211,Listes!$A$57:$E$63,5,FALSE))),('DP_Instruction Forfaitaires'!$E211*(VLOOKUP('DP_Instruction Forfaitaires'!$D211,Listes!$A$57:$E$63,3,FALSE))+(VLOOKUP('DP_Instruction Forfaitaires'!$D211,Listes!$A$57:$E$63,4,FALSE)))))))</f>
        <v/>
      </c>
      <c r="N211" s="505" t="str">
        <f>IF($H211="","",IF($C211=Listes!$B$34,IF('DP_Instruction Forfaitaires'!$E211&lt;=Listes!$B$45,('DP_Instruction Forfaitaires'!$E211*(VLOOKUP('DP_Instruction Forfaitaires'!$D211,Listes!$A$46:$E$52,2,FALSE))),IF('DP_Instruction Forfaitaires'!$E211&gt;Listes!$D$45,('DP_Instruction Forfaitaires'!$E211*(VLOOKUP('DP_Instruction Forfaitaires'!$D211,Listes!$A$46:$E$52,5,FALSE))),('DP_Instruction Forfaitaires'!$E211*(VLOOKUP('DP_Instruction Forfaitaires'!$D211,Listes!$A$46:$E$52,3,FALSE))+(VLOOKUP('DP_Instruction Forfaitaires'!$D211,Listes!$A$46:$E$52,4,FALSE)))))))</f>
        <v/>
      </c>
      <c r="O211" s="506" t="str">
        <f>IF($H211="","",IF($C211=Listes!$B$37,Listes!$I$34,IF($C211=Listes!$B$38,(VLOOKUP('DP_Instruction Forfaitaires'!$F211,Listes!$E$34:$F$39,2,FALSE)),IF($C211=Listes!$B$36,IF('DP_Instruction Forfaitaires'!$E211&lt;=Listes!$A$67,'DP_Instruction Forfaitaires'!$E211*Listes!$A$68,IF('DP_Instruction Forfaitaires'!$E211&gt;Listes!$D$67,'DP_Instruction Forfaitaires'!$E211*Listes!$D$68,(('DP_Instruction Forfaitaires'!$E211*Listes!$B$68)+Listes!$C$68)))))))</f>
        <v/>
      </c>
      <c r="P211" s="507" t="str">
        <f>IF('Dépenses forfaitaire'!P211="","",'Dépenses forfaitaire'!P211)</f>
        <v/>
      </c>
      <c r="Q211" s="263"/>
      <c r="R211" s="262" t="str">
        <f t="shared" si="12"/>
        <v/>
      </c>
      <c r="S211" s="262" t="str">
        <f t="shared" si="13"/>
        <v/>
      </c>
      <c r="T211" s="37" t="str">
        <f t="shared" si="14"/>
        <v/>
      </c>
      <c r="U211" s="117"/>
      <c r="V211" s="168"/>
      <c r="W211" s="501" t="str">
        <f>IF(AND(OR(Q211="KO",T211&lt;&gt;""),OR(R211="",S211="",T211="")),Listes!$A$74,IF(AND(T211="",Q211&lt;&gt;""),Listes!$A$75,IF(AND(P211&lt;T211,V211=""),Listes!$A$76,IF(AND(R211&gt;S211),Listes!$A$77,IF(AND(P211&lt;&gt;"",P211&gt;T211,U211=""),Listes!$A$78,IF(AND(X211="",OR(Q211&lt;&gt;"",R211&lt;&gt;"",S211&lt;&gt;"")),Listes!$A$79,""))))))</f>
        <v/>
      </c>
      <c r="X211" s="38"/>
      <c r="Y211" s="10">
        <f t="shared" si="15"/>
        <v>0</v>
      </c>
    </row>
    <row r="212" spans="1:25" ht="20.100000000000001" customHeight="1" x14ac:dyDescent="0.25">
      <c r="A212" s="109">
        <v>206</v>
      </c>
      <c r="B212" s="505" t="str">
        <f>IF('Dépenses forfaitaire'!B212="","",'Dépenses forfaitaire'!B212)</f>
        <v/>
      </c>
      <c r="C212" s="505" t="str">
        <f>IF('Dépenses forfaitaire'!C212="","",'Dépenses forfaitaire'!C212)</f>
        <v/>
      </c>
      <c r="D212" s="505" t="str">
        <f>IF('Dépenses forfaitaire'!D212="","",'Dépenses forfaitaire'!D212)</f>
        <v/>
      </c>
      <c r="E212" s="505" t="str">
        <f>IF('Dépenses forfaitaire'!E212="","",'Dépenses forfaitaire'!E212)</f>
        <v/>
      </c>
      <c r="F212" s="505" t="str">
        <f>IF('Dépenses forfaitaire'!F212="","",'Dépenses forfaitaire'!F212)</f>
        <v/>
      </c>
      <c r="G212" s="503" t="str">
        <f>IF('Dépenses forfaitaire'!G212="","",'Dépenses forfaitaire'!G212)</f>
        <v/>
      </c>
      <c r="H212" s="505" t="str">
        <f>IF('Dépenses forfaitaire'!H212="","",'Dépenses forfaitaire'!H212)</f>
        <v/>
      </c>
      <c r="I212" s="505" t="str">
        <f>IF('Dépenses forfaitaire'!I212="","",'Dépenses forfaitaire'!I212)</f>
        <v/>
      </c>
      <c r="J212" s="504" t="str">
        <f>IF('Dépenses forfaitaire'!K212="","",'Dépenses forfaitaire'!K212)</f>
        <v/>
      </c>
      <c r="K212" s="504" t="str">
        <f>IF('Dépenses forfaitaire'!L212="","",'Dépenses forfaitaire'!L212)</f>
        <v/>
      </c>
      <c r="L212" s="503" t="str">
        <f>IF('Dépenses forfaitaire'!J212="","",'Dépenses forfaitaire'!J212)</f>
        <v/>
      </c>
      <c r="M212" s="505" t="str">
        <f>IF($H212="","",IF($C212=Listes!$B$35,IF('DP_Instruction Forfaitaires'!$E212&lt;=Listes!$B$56,('DP_Instruction Forfaitaires'!$E212*(VLOOKUP('DP_Instruction Forfaitaires'!$D212,Listes!$A$57:$E$63,2,FALSE))),IF('DP_Instruction Forfaitaires'!$E212&gt;Listes!$E$56,('DP_Instruction Forfaitaires'!$E212*(VLOOKUP('DP_Instruction Forfaitaires'!$D212,Listes!$A$57:$E$63,5,FALSE))),('DP_Instruction Forfaitaires'!$E212*(VLOOKUP('DP_Instruction Forfaitaires'!$D212,Listes!$A$57:$E$63,3,FALSE))+(VLOOKUP('DP_Instruction Forfaitaires'!$D212,Listes!$A$57:$E$63,4,FALSE)))))))</f>
        <v/>
      </c>
      <c r="N212" s="505" t="str">
        <f>IF($H212="","",IF($C212=Listes!$B$34,IF('DP_Instruction Forfaitaires'!$E212&lt;=Listes!$B$45,('DP_Instruction Forfaitaires'!$E212*(VLOOKUP('DP_Instruction Forfaitaires'!$D212,Listes!$A$46:$E$52,2,FALSE))),IF('DP_Instruction Forfaitaires'!$E212&gt;Listes!$D$45,('DP_Instruction Forfaitaires'!$E212*(VLOOKUP('DP_Instruction Forfaitaires'!$D212,Listes!$A$46:$E$52,5,FALSE))),('DP_Instruction Forfaitaires'!$E212*(VLOOKUP('DP_Instruction Forfaitaires'!$D212,Listes!$A$46:$E$52,3,FALSE))+(VLOOKUP('DP_Instruction Forfaitaires'!$D212,Listes!$A$46:$E$52,4,FALSE)))))))</f>
        <v/>
      </c>
      <c r="O212" s="506" t="str">
        <f>IF($H212="","",IF($C212=Listes!$B$37,Listes!$I$34,IF($C212=Listes!$B$38,(VLOOKUP('DP_Instruction Forfaitaires'!$F212,Listes!$E$34:$F$39,2,FALSE)),IF($C212=Listes!$B$36,IF('DP_Instruction Forfaitaires'!$E212&lt;=Listes!$A$67,'DP_Instruction Forfaitaires'!$E212*Listes!$A$68,IF('DP_Instruction Forfaitaires'!$E212&gt;Listes!$D$67,'DP_Instruction Forfaitaires'!$E212*Listes!$D$68,(('DP_Instruction Forfaitaires'!$E212*Listes!$B$68)+Listes!$C$68)))))))</f>
        <v/>
      </c>
      <c r="P212" s="507" t="str">
        <f>IF('Dépenses forfaitaire'!P212="","",'Dépenses forfaitaire'!P212)</f>
        <v/>
      </c>
      <c r="Q212" s="263"/>
      <c r="R212" s="262" t="str">
        <f t="shared" si="12"/>
        <v/>
      </c>
      <c r="S212" s="262" t="str">
        <f t="shared" si="13"/>
        <v/>
      </c>
      <c r="T212" s="37" t="str">
        <f t="shared" si="14"/>
        <v/>
      </c>
      <c r="U212" s="117"/>
      <c r="V212" s="168"/>
      <c r="W212" s="501" t="str">
        <f>IF(AND(OR(Q212="KO",T212&lt;&gt;""),OR(R212="",S212="",T212="")),Listes!$A$74,IF(AND(T212="",Q212&lt;&gt;""),Listes!$A$75,IF(AND(P212&lt;T212,V212=""),Listes!$A$76,IF(AND(R212&gt;S212),Listes!$A$77,IF(AND(P212&lt;&gt;"",P212&gt;T212,U212=""),Listes!$A$78,IF(AND(X212="",OR(Q212&lt;&gt;"",R212&lt;&gt;"",S212&lt;&gt;"")),Listes!$A$79,""))))))</f>
        <v/>
      </c>
      <c r="X212" s="38"/>
      <c r="Y212" s="10">
        <f t="shared" si="15"/>
        <v>0</v>
      </c>
    </row>
    <row r="213" spans="1:25" ht="20.100000000000001" customHeight="1" x14ac:dyDescent="0.25">
      <c r="A213" s="109">
        <v>207</v>
      </c>
      <c r="B213" s="505" t="str">
        <f>IF('Dépenses forfaitaire'!B213="","",'Dépenses forfaitaire'!B213)</f>
        <v/>
      </c>
      <c r="C213" s="505" t="str">
        <f>IF('Dépenses forfaitaire'!C213="","",'Dépenses forfaitaire'!C213)</f>
        <v/>
      </c>
      <c r="D213" s="505" t="str">
        <f>IF('Dépenses forfaitaire'!D213="","",'Dépenses forfaitaire'!D213)</f>
        <v/>
      </c>
      <c r="E213" s="505" t="str">
        <f>IF('Dépenses forfaitaire'!E213="","",'Dépenses forfaitaire'!E213)</f>
        <v/>
      </c>
      <c r="F213" s="505" t="str">
        <f>IF('Dépenses forfaitaire'!F213="","",'Dépenses forfaitaire'!F213)</f>
        <v/>
      </c>
      <c r="G213" s="503" t="str">
        <f>IF('Dépenses forfaitaire'!G213="","",'Dépenses forfaitaire'!G213)</f>
        <v/>
      </c>
      <c r="H213" s="505" t="str">
        <f>IF('Dépenses forfaitaire'!H213="","",'Dépenses forfaitaire'!H213)</f>
        <v/>
      </c>
      <c r="I213" s="505" t="str">
        <f>IF('Dépenses forfaitaire'!I213="","",'Dépenses forfaitaire'!I213)</f>
        <v/>
      </c>
      <c r="J213" s="504" t="str">
        <f>IF('Dépenses forfaitaire'!K213="","",'Dépenses forfaitaire'!K213)</f>
        <v/>
      </c>
      <c r="K213" s="504" t="str">
        <f>IF('Dépenses forfaitaire'!L213="","",'Dépenses forfaitaire'!L213)</f>
        <v/>
      </c>
      <c r="L213" s="503" t="str">
        <f>IF('Dépenses forfaitaire'!J213="","",'Dépenses forfaitaire'!J213)</f>
        <v/>
      </c>
      <c r="M213" s="505" t="str">
        <f>IF($H213="","",IF($C213=Listes!$B$35,IF('DP_Instruction Forfaitaires'!$E213&lt;=Listes!$B$56,('DP_Instruction Forfaitaires'!$E213*(VLOOKUP('DP_Instruction Forfaitaires'!$D213,Listes!$A$57:$E$63,2,FALSE))),IF('DP_Instruction Forfaitaires'!$E213&gt;Listes!$E$56,('DP_Instruction Forfaitaires'!$E213*(VLOOKUP('DP_Instruction Forfaitaires'!$D213,Listes!$A$57:$E$63,5,FALSE))),('DP_Instruction Forfaitaires'!$E213*(VLOOKUP('DP_Instruction Forfaitaires'!$D213,Listes!$A$57:$E$63,3,FALSE))+(VLOOKUP('DP_Instruction Forfaitaires'!$D213,Listes!$A$57:$E$63,4,FALSE)))))))</f>
        <v/>
      </c>
      <c r="N213" s="505" t="str">
        <f>IF($H213="","",IF($C213=Listes!$B$34,IF('DP_Instruction Forfaitaires'!$E213&lt;=Listes!$B$45,('DP_Instruction Forfaitaires'!$E213*(VLOOKUP('DP_Instruction Forfaitaires'!$D213,Listes!$A$46:$E$52,2,FALSE))),IF('DP_Instruction Forfaitaires'!$E213&gt;Listes!$D$45,('DP_Instruction Forfaitaires'!$E213*(VLOOKUP('DP_Instruction Forfaitaires'!$D213,Listes!$A$46:$E$52,5,FALSE))),('DP_Instruction Forfaitaires'!$E213*(VLOOKUP('DP_Instruction Forfaitaires'!$D213,Listes!$A$46:$E$52,3,FALSE))+(VLOOKUP('DP_Instruction Forfaitaires'!$D213,Listes!$A$46:$E$52,4,FALSE)))))))</f>
        <v/>
      </c>
      <c r="O213" s="506" t="str">
        <f>IF($H213="","",IF($C213=Listes!$B$37,Listes!$I$34,IF($C213=Listes!$B$38,(VLOOKUP('DP_Instruction Forfaitaires'!$F213,Listes!$E$34:$F$39,2,FALSE)),IF($C213=Listes!$B$36,IF('DP_Instruction Forfaitaires'!$E213&lt;=Listes!$A$67,'DP_Instruction Forfaitaires'!$E213*Listes!$A$68,IF('DP_Instruction Forfaitaires'!$E213&gt;Listes!$D$67,'DP_Instruction Forfaitaires'!$E213*Listes!$D$68,(('DP_Instruction Forfaitaires'!$E213*Listes!$B$68)+Listes!$C$68)))))))</f>
        <v/>
      </c>
      <c r="P213" s="507" t="str">
        <f>IF('Dépenses forfaitaire'!P213="","",'Dépenses forfaitaire'!P213)</f>
        <v/>
      </c>
      <c r="Q213" s="263"/>
      <c r="R213" s="262" t="str">
        <f t="shared" si="12"/>
        <v/>
      </c>
      <c r="S213" s="262" t="str">
        <f t="shared" si="13"/>
        <v/>
      </c>
      <c r="T213" s="37" t="str">
        <f t="shared" si="14"/>
        <v/>
      </c>
      <c r="U213" s="117"/>
      <c r="V213" s="168"/>
      <c r="W213" s="501" t="str">
        <f>IF(AND(OR(Q213="KO",T213&lt;&gt;""),OR(R213="",S213="",T213="")),Listes!$A$74,IF(AND(T213="",Q213&lt;&gt;""),Listes!$A$75,IF(AND(P213&lt;T213,V213=""),Listes!$A$76,IF(AND(R213&gt;S213),Listes!$A$77,IF(AND(P213&lt;&gt;"",P213&gt;T213,U213=""),Listes!$A$78,IF(AND(X213="",OR(Q213&lt;&gt;"",R213&lt;&gt;"",S213&lt;&gt;"")),Listes!$A$79,""))))))</f>
        <v/>
      </c>
      <c r="X213" s="38"/>
      <c r="Y213" s="10">
        <f t="shared" si="15"/>
        <v>0</v>
      </c>
    </row>
    <row r="214" spans="1:25" ht="20.100000000000001" customHeight="1" x14ac:dyDescent="0.25">
      <c r="A214" s="109">
        <v>208</v>
      </c>
      <c r="B214" s="505" t="str">
        <f>IF('Dépenses forfaitaire'!B214="","",'Dépenses forfaitaire'!B214)</f>
        <v/>
      </c>
      <c r="C214" s="505" t="str">
        <f>IF('Dépenses forfaitaire'!C214="","",'Dépenses forfaitaire'!C214)</f>
        <v/>
      </c>
      <c r="D214" s="505" t="str">
        <f>IF('Dépenses forfaitaire'!D214="","",'Dépenses forfaitaire'!D214)</f>
        <v/>
      </c>
      <c r="E214" s="505" t="str">
        <f>IF('Dépenses forfaitaire'!E214="","",'Dépenses forfaitaire'!E214)</f>
        <v/>
      </c>
      <c r="F214" s="505" t="str">
        <f>IF('Dépenses forfaitaire'!F214="","",'Dépenses forfaitaire'!F214)</f>
        <v/>
      </c>
      <c r="G214" s="503" t="str">
        <f>IF('Dépenses forfaitaire'!G214="","",'Dépenses forfaitaire'!G214)</f>
        <v/>
      </c>
      <c r="H214" s="505" t="str">
        <f>IF('Dépenses forfaitaire'!H214="","",'Dépenses forfaitaire'!H214)</f>
        <v/>
      </c>
      <c r="I214" s="505" t="str">
        <f>IF('Dépenses forfaitaire'!I214="","",'Dépenses forfaitaire'!I214)</f>
        <v/>
      </c>
      <c r="J214" s="504" t="str">
        <f>IF('Dépenses forfaitaire'!K214="","",'Dépenses forfaitaire'!K214)</f>
        <v/>
      </c>
      <c r="K214" s="504" t="str">
        <f>IF('Dépenses forfaitaire'!L214="","",'Dépenses forfaitaire'!L214)</f>
        <v/>
      </c>
      <c r="L214" s="503" t="str">
        <f>IF('Dépenses forfaitaire'!J214="","",'Dépenses forfaitaire'!J214)</f>
        <v/>
      </c>
      <c r="M214" s="505" t="str">
        <f>IF($H214="","",IF($C214=Listes!$B$35,IF('DP_Instruction Forfaitaires'!$E214&lt;=Listes!$B$56,('DP_Instruction Forfaitaires'!$E214*(VLOOKUP('DP_Instruction Forfaitaires'!$D214,Listes!$A$57:$E$63,2,FALSE))),IF('DP_Instruction Forfaitaires'!$E214&gt;Listes!$E$56,('DP_Instruction Forfaitaires'!$E214*(VLOOKUP('DP_Instruction Forfaitaires'!$D214,Listes!$A$57:$E$63,5,FALSE))),('DP_Instruction Forfaitaires'!$E214*(VLOOKUP('DP_Instruction Forfaitaires'!$D214,Listes!$A$57:$E$63,3,FALSE))+(VLOOKUP('DP_Instruction Forfaitaires'!$D214,Listes!$A$57:$E$63,4,FALSE)))))))</f>
        <v/>
      </c>
      <c r="N214" s="505" t="str">
        <f>IF($H214="","",IF($C214=Listes!$B$34,IF('DP_Instruction Forfaitaires'!$E214&lt;=Listes!$B$45,('DP_Instruction Forfaitaires'!$E214*(VLOOKUP('DP_Instruction Forfaitaires'!$D214,Listes!$A$46:$E$52,2,FALSE))),IF('DP_Instruction Forfaitaires'!$E214&gt;Listes!$D$45,('DP_Instruction Forfaitaires'!$E214*(VLOOKUP('DP_Instruction Forfaitaires'!$D214,Listes!$A$46:$E$52,5,FALSE))),('DP_Instruction Forfaitaires'!$E214*(VLOOKUP('DP_Instruction Forfaitaires'!$D214,Listes!$A$46:$E$52,3,FALSE))+(VLOOKUP('DP_Instruction Forfaitaires'!$D214,Listes!$A$46:$E$52,4,FALSE)))))))</f>
        <v/>
      </c>
      <c r="O214" s="506" t="str">
        <f>IF($H214="","",IF($C214=Listes!$B$37,Listes!$I$34,IF($C214=Listes!$B$38,(VLOOKUP('DP_Instruction Forfaitaires'!$F214,Listes!$E$34:$F$39,2,FALSE)),IF($C214=Listes!$B$36,IF('DP_Instruction Forfaitaires'!$E214&lt;=Listes!$A$67,'DP_Instruction Forfaitaires'!$E214*Listes!$A$68,IF('DP_Instruction Forfaitaires'!$E214&gt;Listes!$D$67,'DP_Instruction Forfaitaires'!$E214*Listes!$D$68,(('DP_Instruction Forfaitaires'!$E214*Listes!$B$68)+Listes!$C$68)))))))</f>
        <v/>
      </c>
      <c r="P214" s="507" t="str">
        <f>IF('Dépenses forfaitaire'!P214="","",'Dépenses forfaitaire'!P214)</f>
        <v/>
      </c>
      <c r="Q214" s="263"/>
      <c r="R214" s="262" t="str">
        <f t="shared" si="12"/>
        <v/>
      </c>
      <c r="S214" s="262" t="str">
        <f t="shared" si="13"/>
        <v/>
      </c>
      <c r="T214" s="37" t="str">
        <f t="shared" si="14"/>
        <v/>
      </c>
      <c r="U214" s="117"/>
      <c r="V214" s="168"/>
      <c r="W214" s="501" t="str">
        <f>IF(AND(OR(Q214="KO",T214&lt;&gt;""),OR(R214="",S214="",T214="")),Listes!$A$74,IF(AND(T214="",Q214&lt;&gt;""),Listes!$A$75,IF(AND(P214&lt;T214,V214=""),Listes!$A$76,IF(AND(R214&gt;S214),Listes!$A$77,IF(AND(P214&lt;&gt;"",P214&gt;T214,U214=""),Listes!$A$78,IF(AND(X214="",OR(Q214&lt;&gt;"",R214&lt;&gt;"",S214&lt;&gt;"")),Listes!$A$79,""))))))</f>
        <v/>
      </c>
      <c r="X214" s="38"/>
      <c r="Y214" s="10">
        <f t="shared" si="15"/>
        <v>0</v>
      </c>
    </row>
    <row r="215" spans="1:25" ht="20.100000000000001" customHeight="1" x14ac:dyDescent="0.25">
      <c r="A215" s="109">
        <v>209</v>
      </c>
      <c r="B215" s="505" t="str">
        <f>IF('Dépenses forfaitaire'!B215="","",'Dépenses forfaitaire'!B215)</f>
        <v/>
      </c>
      <c r="C215" s="505" t="str">
        <f>IF('Dépenses forfaitaire'!C215="","",'Dépenses forfaitaire'!C215)</f>
        <v/>
      </c>
      <c r="D215" s="505" t="str">
        <f>IF('Dépenses forfaitaire'!D215="","",'Dépenses forfaitaire'!D215)</f>
        <v/>
      </c>
      <c r="E215" s="505" t="str">
        <f>IF('Dépenses forfaitaire'!E215="","",'Dépenses forfaitaire'!E215)</f>
        <v/>
      </c>
      <c r="F215" s="505" t="str">
        <f>IF('Dépenses forfaitaire'!F215="","",'Dépenses forfaitaire'!F215)</f>
        <v/>
      </c>
      <c r="G215" s="503" t="str">
        <f>IF('Dépenses forfaitaire'!G215="","",'Dépenses forfaitaire'!G215)</f>
        <v/>
      </c>
      <c r="H215" s="505" t="str">
        <f>IF('Dépenses forfaitaire'!H215="","",'Dépenses forfaitaire'!H215)</f>
        <v/>
      </c>
      <c r="I215" s="505" t="str">
        <f>IF('Dépenses forfaitaire'!I215="","",'Dépenses forfaitaire'!I215)</f>
        <v/>
      </c>
      <c r="J215" s="504" t="str">
        <f>IF('Dépenses forfaitaire'!K215="","",'Dépenses forfaitaire'!K215)</f>
        <v/>
      </c>
      <c r="K215" s="504" t="str">
        <f>IF('Dépenses forfaitaire'!L215="","",'Dépenses forfaitaire'!L215)</f>
        <v/>
      </c>
      <c r="L215" s="503" t="str">
        <f>IF('Dépenses forfaitaire'!J215="","",'Dépenses forfaitaire'!J215)</f>
        <v/>
      </c>
      <c r="M215" s="505" t="str">
        <f>IF($H215="","",IF($C215=Listes!$B$35,IF('DP_Instruction Forfaitaires'!$E215&lt;=Listes!$B$56,('DP_Instruction Forfaitaires'!$E215*(VLOOKUP('DP_Instruction Forfaitaires'!$D215,Listes!$A$57:$E$63,2,FALSE))),IF('DP_Instruction Forfaitaires'!$E215&gt;Listes!$E$56,('DP_Instruction Forfaitaires'!$E215*(VLOOKUP('DP_Instruction Forfaitaires'!$D215,Listes!$A$57:$E$63,5,FALSE))),('DP_Instruction Forfaitaires'!$E215*(VLOOKUP('DP_Instruction Forfaitaires'!$D215,Listes!$A$57:$E$63,3,FALSE))+(VLOOKUP('DP_Instruction Forfaitaires'!$D215,Listes!$A$57:$E$63,4,FALSE)))))))</f>
        <v/>
      </c>
      <c r="N215" s="505" t="str">
        <f>IF($H215="","",IF($C215=Listes!$B$34,IF('DP_Instruction Forfaitaires'!$E215&lt;=Listes!$B$45,('DP_Instruction Forfaitaires'!$E215*(VLOOKUP('DP_Instruction Forfaitaires'!$D215,Listes!$A$46:$E$52,2,FALSE))),IF('DP_Instruction Forfaitaires'!$E215&gt;Listes!$D$45,('DP_Instruction Forfaitaires'!$E215*(VLOOKUP('DP_Instruction Forfaitaires'!$D215,Listes!$A$46:$E$52,5,FALSE))),('DP_Instruction Forfaitaires'!$E215*(VLOOKUP('DP_Instruction Forfaitaires'!$D215,Listes!$A$46:$E$52,3,FALSE))+(VLOOKUP('DP_Instruction Forfaitaires'!$D215,Listes!$A$46:$E$52,4,FALSE)))))))</f>
        <v/>
      </c>
      <c r="O215" s="506" t="str">
        <f>IF($H215="","",IF($C215=Listes!$B$37,Listes!$I$34,IF($C215=Listes!$B$38,(VLOOKUP('DP_Instruction Forfaitaires'!$F215,Listes!$E$34:$F$39,2,FALSE)),IF($C215=Listes!$B$36,IF('DP_Instruction Forfaitaires'!$E215&lt;=Listes!$A$67,'DP_Instruction Forfaitaires'!$E215*Listes!$A$68,IF('DP_Instruction Forfaitaires'!$E215&gt;Listes!$D$67,'DP_Instruction Forfaitaires'!$E215*Listes!$D$68,(('DP_Instruction Forfaitaires'!$E215*Listes!$B$68)+Listes!$C$68)))))))</f>
        <v/>
      </c>
      <c r="P215" s="507" t="str">
        <f>IF('Dépenses forfaitaire'!P215="","",'Dépenses forfaitaire'!P215)</f>
        <v/>
      </c>
      <c r="Q215" s="263"/>
      <c r="R215" s="262" t="str">
        <f t="shared" si="12"/>
        <v/>
      </c>
      <c r="S215" s="262" t="str">
        <f t="shared" si="13"/>
        <v/>
      </c>
      <c r="T215" s="37" t="str">
        <f t="shared" si="14"/>
        <v/>
      </c>
      <c r="U215" s="117"/>
      <c r="V215" s="168"/>
      <c r="W215" s="501" t="str">
        <f>IF(AND(OR(Q215="KO",T215&lt;&gt;""),OR(R215="",S215="",T215="")),Listes!$A$74,IF(AND(T215="",Q215&lt;&gt;""),Listes!$A$75,IF(AND(P215&lt;T215,V215=""),Listes!$A$76,IF(AND(R215&gt;S215),Listes!$A$77,IF(AND(P215&lt;&gt;"",P215&gt;T215,U215=""),Listes!$A$78,IF(AND(X215="",OR(Q215&lt;&gt;"",R215&lt;&gt;"",S215&lt;&gt;"")),Listes!$A$79,""))))))</f>
        <v/>
      </c>
      <c r="X215" s="38"/>
      <c r="Y215" s="10">
        <f t="shared" si="15"/>
        <v>0</v>
      </c>
    </row>
    <row r="216" spans="1:25" ht="20.100000000000001" customHeight="1" x14ac:dyDescent="0.25">
      <c r="A216" s="109">
        <v>210</v>
      </c>
      <c r="B216" s="505" t="str">
        <f>IF('Dépenses forfaitaire'!B216="","",'Dépenses forfaitaire'!B216)</f>
        <v/>
      </c>
      <c r="C216" s="505" t="str">
        <f>IF('Dépenses forfaitaire'!C216="","",'Dépenses forfaitaire'!C216)</f>
        <v/>
      </c>
      <c r="D216" s="505" t="str">
        <f>IF('Dépenses forfaitaire'!D216="","",'Dépenses forfaitaire'!D216)</f>
        <v/>
      </c>
      <c r="E216" s="505" t="str">
        <f>IF('Dépenses forfaitaire'!E216="","",'Dépenses forfaitaire'!E216)</f>
        <v/>
      </c>
      <c r="F216" s="505" t="str">
        <f>IF('Dépenses forfaitaire'!F216="","",'Dépenses forfaitaire'!F216)</f>
        <v/>
      </c>
      <c r="G216" s="503" t="str">
        <f>IF('Dépenses forfaitaire'!G216="","",'Dépenses forfaitaire'!G216)</f>
        <v/>
      </c>
      <c r="H216" s="505" t="str">
        <f>IF('Dépenses forfaitaire'!H216="","",'Dépenses forfaitaire'!H216)</f>
        <v/>
      </c>
      <c r="I216" s="505" t="str">
        <f>IF('Dépenses forfaitaire'!I216="","",'Dépenses forfaitaire'!I216)</f>
        <v/>
      </c>
      <c r="J216" s="504" t="str">
        <f>IF('Dépenses forfaitaire'!K216="","",'Dépenses forfaitaire'!K216)</f>
        <v/>
      </c>
      <c r="K216" s="504" t="str">
        <f>IF('Dépenses forfaitaire'!L216="","",'Dépenses forfaitaire'!L216)</f>
        <v/>
      </c>
      <c r="L216" s="503" t="str">
        <f>IF('Dépenses forfaitaire'!J216="","",'Dépenses forfaitaire'!J216)</f>
        <v/>
      </c>
      <c r="M216" s="505" t="str">
        <f>IF($H216="","",IF($C216=Listes!$B$35,IF('DP_Instruction Forfaitaires'!$E216&lt;=Listes!$B$56,('DP_Instruction Forfaitaires'!$E216*(VLOOKUP('DP_Instruction Forfaitaires'!$D216,Listes!$A$57:$E$63,2,FALSE))),IF('DP_Instruction Forfaitaires'!$E216&gt;Listes!$E$56,('DP_Instruction Forfaitaires'!$E216*(VLOOKUP('DP_Instruction Forfaitaires'!$D216,Listes!$A$57:$E$63,5,FALSE))),('DP_Instruction Forfaitaires'!$E216*(VLOOKUP('DP_Instruction Forfaitaires'!$D216,Listes!$A$57:$E$63,3,FALSE))+(VLOOKUP('DP_Instruction Forfaitaires'!$D216,Listes!$A$57:$E$63,4,FALSE)))))))</f>
        <v/>
      </c>
      <c r="N216" s="505" t="str">
        <f>IF($H216="","",IF($C216=Listes!$B$34,IF('DP_Instruction Forfaitaires'!$E216&lt;=Listes!$B$45,('DP_Instruction Forfaitaires'!$E216*(VLOOKUP('DP_Instruction Forfaitaires'!$D216,Listes!$A$46:$E$52,2,FALSE))),IF('DP_Instruction Forfaitaires'!$E216&gt;Listes!$D$45,('DP_Instruction Forfaitaires'!$E216*(VLOOKUP('DP_Instruction Forfaitaires'!$D216,Listes!$A$46:$E$52,5,FALSE))),('DP_Instruction Forfaitaires'!$E216*(VLOOKUP('DP_Instruction Forfaitaires'!$D216,Listes!$A$46:$E$52,3,FALSE))+(VLOOKUP('DP_Instruction Forfaitaires'!$D216,Listes!$A$46:$E$52,4,FALSE)))))))</f>
        <v/>
      </c>
      <c r="O216" s="506" t="str">
        <f>IF($H216="","",IF($C216=Listes!$B$37,Listes!$I$34,IF($C216=Listes!$B$38,(VLOOKUP('DP_Instruction Forfaitaires'!$F216,Listes!$E$34:$F$39,2,FALSE)),IF($C216=Listes!$B$36,IF('DP_Instruction Forfaitaires'!$E216&lt;=Listes!$A$67,'DP_Instruction Forfaitaires'!$E216*Listes!$A$68,IF('DP_Instruction Forfaitaires'!$E216&gt;Listes!$D$67,'DP_Instruction Forfaitaires'!$E216*Listes!$D$68,(('DP_Instruction Forfaitaires'!$E216*Listes!$B$68)+Listes!$C$68)))))))</f>
        <v/>
      </c>
      <c r="P216" s="507" t="str">
        <f>IF('Dépenses forfaitaire'!P216="","",'Dépenses forfaitaire'!P216)</f>
        <v/>
      </c>
      <c r="Q216" s="263"/>
      <c r="R216" s="262" t="str">
        <f t="shared" si="12"/>
        <v/>
      </c>
      <c r="S216" s="262" t="str">
        <f t="shared" si="13"/>
        <v/>
      </c>
      <c r="T216" s="37" t="str">
        <f t="shared" si="14"/>
        <v/>
      </c>
      <c r="U216" s="117"/>
      <c r="V216" s="168"/>
      <c r="W216" s="501" t="str">
        <f>IF(AND(OR(Q216="KO",T216&lt;&gt;""),OR(R216="",S216="",T216="")),Listes!$A$74,IF(AND(T216="",Q216&lt;&gt;""),Listes!$A$75,IF(AND(P216&lt;T216,V216=""),Listes!$A$76,IF(AND(R216&gt;S216),Listes!$A$77,IF(AND(P216&lt;&gt;"",P216&gt;T216,U216=""),Listes!$A$78,IF(AND(X216="",OR(Q216&lt;&gt;"",R216&lt;&gt;"",S216&lt;&gt;"")),Listes!$A$79,""))))))</f>
        <v/>
      </c>
      <c r="X216" s="38"/>
      <c r="Y216" s="10">
        <f t="shared" si="15"/>
        <v>0</v>
      </c>
    </row>
    <row r="217" spans="1:25" ht="20.100000000000001" customHeight="1" x14ac:dyDescent="0.25">
      <c r="A217" s="109">
        <v>211</v>
      </c>
      <c r="B217" s="505" t="str">
        <f>IF('Dépenses forfaitaire'!B217="","",'Dépenses forfaitaire'!B217)</f>
        <v/>
      </c>
      <c r="C217" s="505" t="str">
        <f>IF('Dépenses forfaitaire'!C217="","",'Dépenses forfaitaire'!C217)</f>
        <v/>
      </c>
      <c r="D217" s="505" t="str">
        <f>IF('Dépenses forfaitaire'!D217="","",'Dépenses forfaitaire'!D217)</f>
        <v/>
      </c>
      <c r="E217" s="505" t="str">
        <f>IF('Dépenses forfaitaire'!E217="","",'Dépenses forfaitaire'!E217)</f>
        <v/>
      </c>
      <c r="F217" s="505" t="str">
        <f>IF('Dépenses forfaitaire'!F217="","",'Dépenses forfaitaire'!F217)</f>
        <v/>
      </c>
      <c r="G217" s="503" t="str">
        <f>IF('Dépenses forfaitaire'!G217="","",'Dépenses forfaitaire'!G217)</f>
        <v/>
      </c>
      <c r="H217" s="505" t="str">
        <f>IF('Dépenses forfaitaire'!H217="","",'Dépenses forfaitaire'!H217)</f>
        <v/>
      </c>
      <c r="I217" s="505" t="str">
        <f>IF('Dépenses forfaitaire'!I217="","",'Dépenses forfaitaire'!I217)</f>
        <v/>
      </c>
      <c r="J217" s="504" t="str">
        <f>IF('Dépenses forfaitaire'!K217="","",'Dépenses forfaitaire'!K217)</f>
        <v/>
      </c>
      <c r="K217" s="504" t="str">
        <f>IF('Dépenses forfaitaire'!L217="","",'Dépenses forfaitaire'!L217)</f>
        <v/>
      </c>
      <c r="L217" s="503" t="str">
        <f>IF('Dépenses forfaitaire'!J217="","",'Dépenses forfaitaire'!J217)</f>
        <v/>
      </c>
      <c r="M217" s="505" t="str">
        <f>IF($H217="","",IF($C217=Listes!$B$35,IF('DP_Instruction Forfaitaires'!$E217&lt;=Listes!$B$56,('DP_Instruction Forfaitaires'!$E217*(VLOOKUP('DP_Instruction Forfaitaires'!$D217,Listes!$A$57:$E$63,2,FALSE))),IF('DP_Instruction Forfaitaires'!$E217&gt;Listes!$E$56,('DP_Instruction Forfaitaires'!$E217*(VLOOKUP('DP_Instruction Forfaitaires'!$D217,Listes!$A$57:$E$63,5,FALSE))),('DP_Instruction Forfaitaires'!$E217*(VLOOKUP('DP_Instruction Forfaitaires'!$D217,Listes!$A$57:$E$63,3,FALSE))+(VLOOKUP('DP_Instruction Forfaitaires'!$D217,Listes!$A$57:$E$63,4,FALSE)))))))</f>
        <v/>
      </c>
      <c r="N217" s="505" t="str">
        <f>IF($H217="","",IF($C217=Listes!$B$34,IF('DP_Instruction Forfaitaires'!$E217&lt;=Listes!$B$45,('DP_Instruction Forfaitaires'!$E217*(VLOOKUP('DP_Instruction Forfaitaires'!$D217,Listes!$A$46:$E$52,2,FALSE))),IF('DP_Instruction Forfaitaires'!$E217&gt;Listes!$D$45,('DP_Instruction Forfaitaires'!$E217*(VLOOKUP('DP_Instruction Forfaitaires'!$D217,Listes!$A$46:$E$52,5,FALSE))),('DP_Instruction Forfaitaires'!$E217*(VLOOKUP('DP_Instruction Forfaitaires'!$D217,Listes!$A$46:$E$52,3,FALSE))+(VLOOKUP('DP_Instruction Forfaitaires'!$D217,Listes!$A$46:$E$52,4,FALSE)))))))</f>
        <v/>
      </c>
      <c r="O217" s="506" t="str">
        <f>IF($H217="","",IF($C217=Listes!$B$37,Listes!$I$34,IF($C217=Listes!$B$38,(VLOOKUP('DP_Instruction Forfaitaires'!$F217,Listes!$E$34:$F$39,2,FALSE)),IF($C217=Listes!$B$36,IF('DP_Instruction Forfaitaires'!$E217&lt;=Listes!$A$67,'DP_Instruction Forfaitaires'!$E217*Listes!$A$68,IF('DP_Instruction Forfaitaires'!$E217&gt;Listes!$D$67,'DP_Instruction Forfaitaires'!$E217*Listes!$D$68,(('DP_Instruction Forfaitaires'!$E217*Listes!$B$68)+Listes!$C$68)))))))</f>
        <v/>
      </c>
      <c r="P217" s="507" t="str">
        <f>IF('Dépenses forfaitaire'!P217="","",'Dépenses forfaitaire'!P217)</f>
        <v/>
      </c>
      <c r="Q217" s="263"/>
      <c r="R217" s="262" t="str">
        <f t="shared" si="12"/>
        <v/>
      </c>
      <c r="S217" s="262" t="str">
        <f t="shared" si="13"/>
        <v/>
      </c>
      <c r="T217" s="37" t="str">
        <f t="shared" si="14"/>
        <v/>
      </c>
      <c r="U217" s="117"/>
      <c r="V217" s="168"/>
      <c r="W217" s="501" t="str">
        <f>IF(AND(OR(Q217="KO",T217&lt;&gt;""),OR(R217="",S217="",T217="")),Listes!$A$74,IF(AND(T217="",Q217&lt;&gt;""),Listes!$A$75,IF(AND(P217&lt;T217,V217=""),Listes!$A$76,IF(AND(R217&gt;S217),Listes!$A$77,IF(AND(P217&lt;&gt;"",P217&gt;T217,U217=""),Listes!$A$78,IF(AND(X217="",OR(Q217&lt;&gt;"",R217&lt;&gt;"",S217&lt;&gt;"")),Listes!$A$79,""))))))</f>
        <v/>
      </c>
      <c r="X217" s="38"/>
      <c r="Y217" s="10">
        <f t="shared" si="15"/>
        <v>0</v>
      </c>
    </row>
    <row r="218" spans="1:25" ht="20.100000000000001" customHeight="1" x14ac:dyDescent="0.25">
      <c r="A218" s="109">
        <v>212</v>
      </c>
      <c r="B218" s="505" t="str">
        <f>IF('Dépenses forfaitaire'!B218="","",'Dépenses forfaitaire'!B218)</f>
        <v/>
      </c>
      <c r="C218" s="505" t="str">
        <f>IF('Dépenses forfaitaire'!C218="","",'Dépenses forfaitaire'!C218)</f>
        <v/>
      </c>
      <c r="D218" s="505" t="str">
        <f>IF('Dépenses forfaitaire'!D218="","",'Dépenses forfaitaire'!D218)</f>
        <v/>
      </c>
      <c r="E218" s="505" t="str">
        <f>IF('Dépenses forfaitaire'!E218="","",'Dépenses forfaitaire'!E218)</f>
        <v/>
      </c>
      <c r="F218" s="505" t="str">
        <f>IF('Dépenses forfaitaire'!F218="","",'Dépenses forfaitaire'!F218)</f>
        <v/>
      </c>
      <c r="G218" s="503" t="str">
        <f>IF('Dépenses forfaitaire'!G218="","",'Dépenses forfaitaire'!G218)</f>
        <v/>
      </c>
      <c r="H218" s="505" t="str">
        <f>IF('Dépenses forfaitaire'!H218="","",'Dépenses forfaitaire'!H218)</f>
        <v/>
      </c>
      <c r="I218" s="505" t="str">
        <f>IF('Dépenses forfaitaire'!I218="","",'Dépenses forfaitaire'!I218)</f>
        <v/>
      </c>
      <c r="J218" s="504" t="str">
        <f>IF('Dépenses forfaitaire'!K218="","",'Dépenses forfaitaire'!K218)</f>
        <v/>
      </c>
      <c r="K218" s="504" t="str">
        <f>IF('Dépenses forfaitaire'!L218="","",'Dépenses forfaitaire'!L218)</f>
        <v/>
      </c>
      <c r="L218" s="503" t="str">
        <f>IF('Dépenses forfaitaire'!J218="","",'Dépenses forfaitaire'!J218)</f>
        <v/>
      </c>
      <c r="M218" s="505" t="str">
        <f>IF($H218="","",IF($C218=Listes!$B$35,IF('DP_Instruction Forfaitaires'!$E218&lt;=Listes!$B$56,('DP_Instruction Forfaitaires'!$E218*(VLOOKUP('DP_Instruction Forfaitaires'!$D218,Listes!$A$57:$E$63,2,FALSE))),IF('DP_Instruction Forfaitaires'!$E218&gt;Listes!$E$56,('DP_Instruction Forfaitaires'!$E218*(VLOOKUP('DP_Instruction Forfaitaires'!$D218,Listes!$A$57:$E$63,5,FALSE))),('DP_Instruction Forfaitaires'!$E218*(VLOOKUP('DP_Instruction Forfaitaires'!$D218,Listes!$A$57:$E$63,3,FALSE))+(VLOOKUP('DP_Instruction Forfaitaires'!$D218,Listes!$A$57:$E$63,4,FALSE)))))))</f>
        <v/>
      </c>
      <c r="N218" s="505" t="str">
        <f>IF($H218="","",IF($C218=Listes!$B$34,IF('DP_Instruction Forfaitaires'!$E218&lt;=Listes!$B$45,('DP_Instruction Forfaitaires'!$E218*(VLOOKUP('DP_Instruction Forfaitaires'!$D218,Listes!$A$46:$E$52,2,FALSE))),IF('DP_Instruction Forfaitaires'!$E218&gt;Listes!$D$45,('DP_Instruction Forfaitaires'!$E218*(VLOOKUP('DP_Instruction Forfaitaires'!$D218,Listes!$A$46:$E$52,5,FALSE))),('DP_Instruction Forfaitaires'!$E218*(VLOOKUP('DP_Instruction Forfaitaires'!$D218,Listes!$A$46:$E$52,3,FALSE))+(VLOOKUP('DP_Instruction Forfaitaires'!$D218,Listes!$A$46:$E$52,4,FALSE)))))))</f>
        <v/>
      </c>
      <c r="O218" s="506" t="str">
        <f>IF($H218="","",IF($C218=Listes!$B$37,Listes!$I$34,IF($C218=Listes!$B$38,(VLOOKUP('DP_Instruction Forfaitaires'!$F218,Listes!$E$34:$F$39,2,FALSE)),IF($C218=Listes!$B$36,IF('DP_Instruction Forfaitaires'!$E218&lt;=Listes!$A$67,'DP_Instruction Forfaitaires'!$E218*Listes!$A$68,IF('DP_Instruction Forfaitaires'!$E218&gt;Listes!$D$67,'DP_Instruction Forfaitaires'!$E218*Listes!$D$68,(('DP_Instruction Forfaitaires'!$E218*Listes!$B$68)+Listes!$C$68)))))))</f>
        <v/>
      </c>
      <c r="P218" s="507" t="str">
        <f>IF('Dépenses forfaitaire'!P218="","",'Dépenses forfaitaire'!P218)</f>
        <v/>
      </c>
      <c r="Q218" s="263"/>
      <c r="R218" s="262" t="str">
        <f t="shared" si="12"/>
        <v/>
      </c>
      <c r="S218" s="262" t="str">
        <f t="shared" si="13"/>
        <v/>
      </c>
      <c r="T218" s="37" t="str">
        <f t="shared" si="14"/>
        <v/>
      </c>
      <c r="U218" s="117"/>
      <c r="V218" s="168"/>
      <c r="W218" s="501" t="str">
        <f>IF(AND(OR(Q218="KO",T218&lt;&gt;""),OR(R218="",S218="",T218="")),Listes!$A$74,IF(AND(T218="",Q218&lt;&gt;""),Listes!$A$75,IF(AND(P218&lt;T218,V218=""),Listes!$A$76,IF(AND(R218&gt;S218),Listes!$A$77,IF(AND(P218&lt;&gt;"",P218&gt;T218,U218=""),Listes!$A$78,IF(AND(X218="",OR(Q218&lt;&gt;"",R218&lt;&gt;"",S218&lt;&gt;"")),Listes!$A$79,""))))))</f>
        <v/>
      </c>
      <c r="X218" s="38"/>
      <c r="Y218" s="10">
        <f t="shared" si="15"/>
        <v>0</v>
      </c>
    </row>
    <row r="219" spans="1:25" ht="20.100000000000001" customHeight="1" x14ac:dyDescent="0.25">
      <c r="A219" s="109">
        <v>213</v>
      </c>
      <c r="B219" s="505" t="str">
        <f>IF('Dépenses forfaitaire'!B219="","",'Dépenses forfaitaire'!B219)</f>
        <v/>
      </c>
      <c r="C219" s="505" t="str">
        <f>IF('Dépenses forfaitaire'!C219="","",'Dépenses forfaitaire'!C219)</f>
        <v/>
      </c>
      <c r="D219" s="505" t="str">
        <f>IF('Dépenses forfaitaire'!D219="","",'Dépenses forfaitaire'!D219)</f>
        <v/>
      </c>
      <c r="E219" s="505" t="str">
        <f>IF('Dépenses forfaitaire'!E219="","",'Dépenses forfaitaire'!E219)</f>
        <v/>
      </c>
      <c r="F219" s="505" t="str">
        <f>IF('Dépenses forfaitaire'!F219="","",'Dépenses forfaitaire'!F219)</f>
        <v/>
      </c>
      <c r="G219" s="503" t="str">
        <f>IF('Dépenses forfaitaire'!G219="","",'Dépenses forfaitaire'!G219)</f>
        <v/>
      </c>
      <c r="H219" s="505" t="str">
        <f>IF('Dépenses forfaitaire'!H219="","",'Dépenses forfaitaire'!H219)</f>
        <v/>
      </c>
      <c r="I219" s="505" t="str">
        <f>IF('Dépenses forfaitaire'!I219="","",'Dépenses forfaitaire'!I219)</f>
        <v/>
      </c>
      <c r="J219" s="504" t="str">
        <f>IF('Dépenses forfaitaire'!K219="","",'Dépenses forfaitaire'!K219)</f>
        <v/>
      </c>
      <c r="K219" s="504" t="str">
        <f>IF('Dépenses forfaitaire'!L219="","",'Dépenses forfaitaire'!L219)</f>
        <v/>
      </c>
      <c r="L219" s="503" t="str">
        <f>IF('Dépenses forfaitaire'!J219="","",'Dépenses forfaitaire'!J219)</f>
        <v/>
      </c>
      <c r="M219" s="505" t="str">
        <f>IF($H219="","",IF($C219=Listes!$B$35,IF('DP_Instruction Forfaitaires'!$E219&lt;=Listes!$B$56,('DP_Instruction Forfaitaires'!$E219*(VLOOKUP('DP_Instruction Forfaitaires'!$D219,Listes!$A$57:$E$63,2,FALSE))),IF('DP_Instruction Forfaitaires'!$E219&gt;Listes!$E$56,('DP_Instruction Forfaitaires'!$E219*(VLOOKUP('DP_Instruction Forfaitaires'!$D219,Listes!$A$57:$E$63,5,FALSE))),('DP_Instruction Forfaitaires'!$E219*(VLOOKUP('DP_Instruction Forfaitaires'!$D219,Listes!$A$57:$E$63,3,FALSE))+(VLOOKUP('DP_Instruction Forfaitaires'!$D219,Listes!$A$57:$E$63,4,FALSE)))))))</f>
        <v/>
      </c>
      <c r="N219" s="505" t="str">
        <f>IF($H219="","",IF($C219=Listes!$B$34,IF('DP_Instruction Forfaitaires'!$E219&lt;=Listes!$B$45,('DP_Instruction Forfaitaires'!$E219*(VLOOKUP('DP_Instruction Forfaitaires'!$D219,Listes!$A$46:$E$52,2,FALSE))),IF('DP_Instruction Forfaitaires'!$E219&gt;Listes!$D$45,('DP_Instruction Forfaitaires'!$E219*(VLOOKUP('DP_Instruction Forfaitaires'!$D219,Listes!$A$46:$E$52,5,FALSE))),('DP_Instruction Forfaitaires'!$E219*(VLOOKUP('DP_Instruction Forfaitaires'!$D219,Listes!$A$46:$E$52,3,FALSE))+(VLOOKUP('DP_Instruction Forfaitaires'!$D219,Listes!$A$46:$E$52,4,FALSE)))))))</f>
        <v/>
      </c>
      <c r="O219" s="506" t="str">
        <f>IF($H219="","",IF($C219=Listes!$B$37,Listes!$I$34,IF($C219=Listes!$B$38,(VLOOKUP('DP_Instruction Forfaitaires'!$F219,Listes!$E$34:$F$39,2,FALSE)),IF($C219=Listes!$B$36,IF('DP_Instruction Forfaitaires'!$E219&lt;=Listes!$A$67,'DP_Instruction Forfaitaires'!$E219*Listes!$A$68,IF('DP_Instruction Forfaitaires'!$E219&gt;Listes!$D$67,'DP_Instruction Forfaitaires'!$E219*Listes!$D$68,(('DP_Instruction Forfaitaires'!$E219*Listes!$B$68)+Listes!$C$68)))))))</f>
        <v/>
      </c>
      <c r="P219" s="507" t="str">
        <f>IF('Dépenses forfaitaire'!P219="","",'Dépenses forfaitaire'!P219)</f>
        <v/>
      </c>
      <c r="Q219" s="263"/>
      <c r="R219" s="262" t="str">
        <f t="shared" si="12"/>
        <v/>
      </c>
      <c r="S219" s="262" t="str">
        <f t="shared" si="13"/>
        <v/>
      </c>
      <c r="T219" s="37" t="str">
        <f t="shared" si="14"/>
        <v/>
      </c>
      <c r="U219" s="117"/>
      <c r="V219" s="168"/>
      <c r="W219" s="501" t="str">
        <f>IF(AND(OR(Q219="KO",T219&lt;&gt;""),OR(R219="",S219="",T219="")),Listes!$A$74,IF(AND(T219="",Q219&lt;&gt;""),Listes!$A$75,IF(AND(P219&lt;T219,V219=""),Listes!$A$76,IF(AND(R219&gt;S219),Listes!$A$77,IF(AND(P219&lt;&gt;"",P219&gt;T219,U219=""),Listes!$A$78,IF(AND(X219="",OR(Q219&lt;&gt;"",R219&lt;&gt;"",S219&lt;&gt;"")),Listes!$A$79,""))))))</f>
        <v/>
      </c>
      <c r="X219" s="38"/>
      <c r="Y219" s="10">
        <f t="shared" si="15"/>
        <v>0</v>
      </c>
    </row>
    <row r="220" spans="1:25" ht="20.100000000000001" customHeight="1" x14ac:dyDescent="0.25">
      <c r="A220" s="109">
        <v>214</v>
      </c>
      <c r="B220" s="505" t="str">
        <f>IF('Dépenses forfaitaire'!B220="","",'Dépenses forfaitaire'!B220)</f>
        <v/>
      </c>
      <c r="C220" s="505" t="str">
        <f>IF('Dépenses forfaitaire'!C220="","",'Dépenses forfaitaire'!C220)</f>
        <v/>
      </c>
      <c r="D220" s="505" t="str">
        <f>IF('Dépenses forfaitaire'!D220="","",'Dépenses forfaitaire'!D220)</f>
        <v/>
      </c>
      <c r="E220" s="505" t="str">
        <f>IF('Dépenses forfaitaire'!E220="","",'Dépenses forfaitaire'!E220)</f>
        <v/>
      </c>
      <c r="F220" s="505" t="str">
        <f>IF('Dépenses forfaitaire'!F220="","",'Dépenses forfaitaire'!F220)</f>
        <v/>
      </c>
      <c r="G220" s="503" t="str">
        <f>IF('Dépenses forfaitaire'!G220="","",'Dépenses forfaitaire'!G220)</f>
        <v/>
      </c>
      <c r="H220" s="505" t="str">
        <f>IF('Dépenses forfaitaire'!H220="","",'Dépenses forfaitaire'!H220)</f>
        <v/>
      </c>
      <c r="I220" s="505" t="str">
        <f>IF('Dépenses forfaitaire'!I220="","",'Dépenses forfaitaire'!I220)</f>
        <v/>
      </c>
      <c r="J220" s="504" t="str">
        <f>IF('Dépenses forfaitaire'!K220="","",'Dépenses forfaitaire'!K220)</f>
        <v/>
      </c>
      <c r="K220" s="504" t="str">
        <f>IF('Dépenses forfaitaire'!L220="","",'Dépenses forfaitaire'!L220)</f>
        <v/>
      </c>
      <c r="L220" s="503" t="str">
        <f>IF('Dépenses forfaitaire'!J220="","",'Dépenses forfaitaire'!J220)</f>
        <v/>
      </c>
      <c r="M220" s="505" t="str">
        <f>IF($H220="","",IF($C220=Listes!$B$35,IF('DP_Instruction Forfaitaires'!$E220&lt;=Listes!$B$56,('DP_Instruction Forfaitaires'!$E220*(VLOOKUP('DP_Instruction Forfaitaires'!$D220,Listes!$A$57:$E$63,2,FALSE))),IF('DP_Instruction Forfaitaires'!$E220&gt;Listes!$E$56,('DP_Instruction Forfaitaires'!$E220*(VLOOKUP('DP_Instruction Forfaitaires'!$D220,Listes!$A$57:$E$63,5,FALSE))),('DP_Instruction Forfaitaires'!$E220*(VLOOKUP('DP_Instruction Forfaitaires'!$D220,Listes!$A$57:$E$63,3,FALSE))+(VLOOKUP('DP_Instruction Forfaitaires'!$D220,Listes!$A$57:$E$63,4,FALSE)))))))</f>
        <v/>
      </c>
      <c r="N220" s="505" t="str">
        <f>IF($H220="","",IF($C220=Listes!$B$34,IF('DP_Instruction Forfaitaires'!$E220&lt;=Listes!$B$45,('DP_Instruction Forfaitaires'!$E220*(VLOOKUP('DP_Instruction Forfaitaires'!$D220,Listes!$A$46:$E$52,2,FALSE))),IF('DP_Instruction Forfaitaires'!$E220&gt;Listes!$D$45,('DP_Instruction Forfaitaires'!$E220*(VLOOKUP('DP_Instruction Forfaitaires'!$D220,Listes!$A$46:$E$52,5,FALSE))),('DP_Instruction Forfaitaires'!$E220*(VLOOKUP('DP_Instruction Forfaitaires'!$D220,Listes!$A$46:$E$52,3,FALSE))+(VLOOKUP('DP_Instruction Forfaitaires'!$D220,Listes!$A$46:$E$52,4,FALSE)))))))</f>
        <v/>
      </c>
      <c r="O220" s="506" t="str">
        <f>IF($H220="","",IF($C220=Listes!$B$37,Listes!$I$34,IF($C220=Listes!$B$38,(VLOOKUP('DP_Instruction Forfaitaires'!$F220,Listes!$E$34:$F$39,2,FALSE)),IF($C220=Listes!$B$36,IF('DP_Instruction Forfaitaires'!$E220&lt;=Listes!$A$67,'DP_Instruction Forfaitaires'!$E220*Listes!$A$68,IF('DP_Instruction Forfaitaires'!$E220&gt;Listes!$D$67,'DP_Instruction Forfaitaires'!$E220*Listes!$D$68,(('DP_Instruction Forfaitaires'!$E220*Listes!$B$68)+Listes!$C$68)))))))</f>
        <v/>
      </c>
      <c r="P220" s="507" t="str">
        <f>IF('Dépenses forfaitaire'!P220="","",'Dépenses forfaitaire'!P220)</f>
        <v/>
      </c>
      <c r="Q220" s="263"/>
      <c r="R220" s="262" t="str">
        <f t="shared" si="12"/>
        <v/>
      </c>
      <c r="S220" s="262" t="str">
        <f t="shared" si="13"/>
        <v/>
      </c>
      <c r="T220" s="37" t="str">
        <f t="shared" si="14"/>
        <v/>
      </c>
      <c r="U220" s="117"/>
      <c r="V220" s="168"/>
      <c r="W220" s="501" t="str">
        <f>IF(AND(OR(Q220="KO",T220&lt;&gt;""),OR(R220="",S220="",T220="")),Listes!$A$74,IF(AND(T220="",Q220&lt;&gt;""),Listes!$A$75,IF(AND(P220&lt;T220,V220=""),Listes!$A$76,IF(AND(R220&gt;S220),Listes!$A$77,IF(AND(P220&lt;&gt;"",P220&gt;T220,U220=""),Listes!$A$78,IF(AND(X220="",OR(Q220&lt;&gt;"",R220&lt;&gt;"",S220&lt;&gt;"")),Listes!$A$79,""))))))</f>
        <v/>
      </c>
      <c r="X220" s="38"/>
      <c r="Y220" s="10">
        <f t="shared" si="15"/>
        <v>0</v>
      </c>
    </row>
    <row r="221" spans="1:25" ht="20.100000000000001" customHeight="1" x14ac:dyDescent="0.25">
      <c r="A221" s="109">
        <v>215</v>
      </c>
      <c r="B221" s="505" t="str">
        <f>IF('Dépenses forfaitaire'!B221="","",'Dépenses forfaitaire'!B221)</f>
        <v/>
      </c>
      <c r="C221" s="505" t="str">
        <f>IF('Dépenses forfaitaire'!C221="","",'Dépenses forfaitaire'!C221)</f>
        <v/>
      </c>
      <c r="D221" s="505" t="str">
        <f>IF('Dépenses forfaitaire'!D221="","",'Dépenses forfaitaire'!D221)</f>
        <v/>
      </c>
      <c r="E221" s="505" t="str">
        <f>IF('Dépenses forfaitaire'!E221="","",'Dépenses forfaitaire'!E221)</f>
        <v/>
      </c>
      <c r="F221" s="505" t="str">
        <f>IF('Dépenses forfaitaire'!F221="","",'Dépenses forfaitaire'!F221)</f>
        <v/>
      </c>
      <c r="G221" s="503" t="str">
        <f>IF('Dépenses forfaitaire'!G221="","",'Dépenses forfaitaire'!G221)</f>
        <v/>
      </c>
      <c r="H221" s="505" t="str">
        <f>IF('Dépenses forfaitaire'!H221="","",'Dépenses forfaitaire'!H221)</f>
        <v/>
      </c>
      <c r="I221" s="505" t="str">
        <f>IF('Dépenses forfaitaire'!I221="","",'Dépenses forfaitaire'!I221)</f>
        <v/>
      </c>
      <c r="J221" s="504" t="str">
        <f>IF('Dépenses forfaitaire'!K221="","",'Dépenses forfaitaire'!K221)</f>
        <v/>
      </c>
      <c r="K221" s="504" t="str">
        <f>IF('Dépenses forfaitaire'!L221="","",'Dépenses forfaitaire'!L221)</f>
        <v/>
      </c>
      <c r="L221" s="503" t="str">
        <f>IF('Dépenses forfaitaire'!J221="","",'Dépenses forfaitaire'!J221)</f>
        <v/>
      </c>
      <c r="M221" s="505" t="str">
        <f>IF($H221="","",IF($C221=Listes!$B$35,IF('DP_Instruction Forfaitaires'!$E221&lt;=Listes!$B$56,('DP_Instruction Forfaitaires'!$E221*(VLOOKUP('DP_Instruction Forfaitaires'!$D221,Listes!$A$57:$E$63,2,FALSE))),IF('DP_Instruction Forfaitaires'!$E221&gt;Listes!$E$56,('DP_Instruction Forfaitaires'!$E221*(VLOOKUP('DP_Instruction Forfaitaires'!$D221,Listes!$A$57:$E$63,5,FALSE))),('DP_Instruction Forfaitaires'!$E221*(VLOOKUP('DP_Instruction Forfaitaires'!$D221,Listes!$A$57:$E$63,3,FALSE))+(VLOOKUP('DP_Instruction Forfaitaires'!$D221,Listes!$A$57:$E$63,4,FALSE)))))))</f>
        <v/>
      </c>
      <c r="N221" s="505" t="str">
        <f>IF($H221="","",IF($C221=Listes!$B$34,IF('DP_Instruction Forfaitaires'!$E221&lt;=Listes!$B$45,('DP_Instruction Forfaitaires'!$E221*(VLOOKUP('DP_Instruction Forfaitaires'!$D221,Listes!$A$46:$E$52,2,FALSE))),IF('DP_Instruction Forfaitaires'!$E221&gt;Listes!$D$45,('DP_Instruction Forfaitaires'!$E221*(VLOOKUP('DP_Instruction Forfaitaires'!$D221,Listes!$A$46:$E$52,5,FALSE))),('DP_Instruction Forfaitaires'!$E221*(VLOOKUP('DP_Instruction Forfaitaires'!$D221,Listes!$A$46:$E$52,3,FALSE))+(VLOOKUP('DP_Instruction Forfaitaires'!$D221,Listes!$A$46:$E$52,4,FALSE)))))))</f>
        <v/>
      </c>
      <c r="O221" s="506" t="str">
        <f>IF($H221="","",IF($C221=Listes!$B$37,Listes!$I$34,IF($C221=Listes!$B$38,(VLOOKUP('DP_Instruction Forfaitaires'!$F221,Listes!$E$34:$F$39,2,FALSE)),IF($C221=Listes!$B$36,IF('DP_Instruction Forfaitaires'!$E221&lt;=Listes!$A$67,'DP_Instruction Forfaitaires'!$E221*Listes!$A$68,IF('DP_Instruction Forfaitaires'!$E221&gt;Listes!$D$67,'DP_Instruction Forfaitaires'!$E221*Listes!$D$68,(('DP_Instruction Forfaitaires'!$E221*Listes!$B$68)+Listes!$C$68)))))))</f>
        <v/>
      </c>
      <c r="P221" s="507" t="str">
        <f>IF('Dépenses forfaitaire'!P221="","",'Dépenses forfaitaire'!P221)</f>
        <v/>
      </c>
      <c r="Q221" s="263"/>
      <c r="R221" s="262" t="str">
        <f t="shared" si="12"/>
        <v/>
      </c>
      <c r="S221" s="262" t="str">
        <f t="shared" si="13"/>
        <v/>
      </c>
      <c r="T221" s="37" t="str">
        <f t="shared" si="14"/>
        <v/>
      </c>
      <c r="U221" s="117"/>
      <c r="V221" s="168"/>
      <c r="W221" s="501" t="str">
        <f>IF(AND(OR(Q221="KO",T221&lt;&gt;""),OR(R221="",S221="",T221="")),Listes!$A$74,IF(AND(T221="",Q221&lt;&gt;""),Listes!$A$75,IF(AND(P221&lt;T221,V221=""),Listes!$A$76,IF(AND(R221&gt;S221),Listes!$A$77,IF(AND(P221&lt;&gt;"",P221&gt;T221,U221=""),Listes!$A$78,IF(AND(X221="",OR(Q221&lt;&gt;"",R221&lt;&gt;"",S221&lt;&gt;"")),Listes!$A$79,""))))))</f>
        <v/>
      </c>
      <c r="X221" s="38"/>
      <c r="Y221" s="10">
        <f t="shared" si="15"/>
        <v>0</v>
      </c>
    </row>
    <row r="222" spans="1:25" ht="20.100000000000001" customHeight="1" x14ac:dyDescent="0.25">
      <c r="A222" s="109">
        <v>216</v>
      </c>
      <c r="B222" s="505" t="str">
        <f>IF('Dépenses forfaitaire'!B222="","",'Dépenses forfaitaire'!B222)</f>
        <v/>
      </c>
      <c r="C222" s="505" t="str">
        <f>IF('Dépenses forfaitaire'!C222="","",'Dépenses forfaitaire'!C222)</f>
        <v/>
      </c>
      <c r="D222" s="505" t="str">
        <f>IF('Dépenses forfaitaire'!D222="","",'Dépenses forfaitaire'!D222)</f>
        <v/>
      </c>
      <c r="E222" s="505" t="str">
        <f>IF('Dépenses forfaitaire'!E222="","",'Dépenses forfaitaire'!E222)</f>
        <v/>
      </c>
      <c r="F222" s="505" t="str">
        <f>IF('Dépenses forfaitaire'!F222="","",'Dépenses forfaitaire'!F222)</f>
        <v/>
      </c>
      <c r="G222" s="503" t="str">
        <f>IF('Dépenses forfaitaire'!G222="","",'Dépenses forfaitaire'!G222)</f>
        <v/>
      </c>
      <c r="H222" s="505" t="str">
        <f>IF('Dépenses forfaitaire'!H222="","",'Dépenses forfaitaire'!H222)</f>
        <v/>
      </c>
      <c r="I222" s="505" t="str">
        <f>IF('Dépenses forfaitaire'!I222="","",'Dépenses forfaitaire'!I222)</f>
        <v/>
      </c>
      <c r="J222" s="504" t="str">
        <f>IF('Dépenses forfaitaire'!K222="","",'Dépenses forfaitaire'!K222)</f>
        <v/>
      </c>
      <c r="K222" s="504" t="str">
        <f>IF('Dépenses forfaitaire'!L222="","",'Dépenses forfaitaire'!L222)</f>
        <v/>
      </c>
      <c r="L222" s="503" t="str">
        <f>IF('Dépenses forfaitaire'!J222="","",'Dépenses forfaitaire'!J222)</f>
        <v/>
      </c>
      <c r="M222" s="505" t="str">
        <f>IF($H222="","",IF($C222=Listes!$B$35,IF('DP_Instruction Forfaitaires'!$E222&lt;=Listes!$B$56,('DP_Instruction Forfaitaires'!$E222*(VLOOKUP('DP_Instruction Forfaitaires'!$D222,Listes!$A$57:$E$63,2,FALSE))),IF('DP_Instruction Forfaitaires'!$E222&gt;Listes!$E$56,('DP_Instruction Forfaitaires'!$E222*(VLOOKUP('DP_Instruction Forfaitaires'!$D222,Listes!$A$57:$E$63,5,FALSE))),('DP_Instruction Forfaitaires'!$E222*(VLOOKUP('DP_Instruction Forfaitaires'!$D222,Listes!$A$57:$E$63,3,FALSE))+(VLOOKUP('DP_Instruction Forfaitaires'!$D222,Listes!$A$57:$E$63,4,FALSE)))))))</f>
        <v/>
      </c>
      <c r="N222" s="505" t="str">
        <f>IF($H222="","",IF($C222=Listes!$B$34,IF('DP_Instruction Forfaitaires'!$E222&lt;=Listes!$B$45,('DP_Instruction Forfaitaires'!$E222*(VLOOKUP('DP_Instruction Forfaitaires'!$D222,Listes!$A$46:$E$52,2,FALSE))),IF('DP_Instruction Forfaitaires'!$E222&gt;Listes!$D$45,('DP_Instruction Forfaitaires'!$E222*(VLOOKUP('DP_Instruction Forfaitaires'!$D222,Listes!$A$46:$E$52,5,FALSE))),('DP_Instruction Forfaitaires'!$E222*(VLOOKUP('DP_Instruction Forfaitaires'!$D222,Listes!$A$46:$E$52,3,FALSE))+(VLOOKUP('DP_Instruction Forfaitaires'!$D222,Listes!$A$46:$E$52,4,FALSE)))))))</f>
        <v/>
      </c>
      <c r="O222" s="506" t="str">
        <f>IF($H222="","",IF($C222=Listes!$B$37,Listes!$I$34,IF($C222=Listes!$B$38,(VLOOKUP('DP_Instruction Forfaitaires'!$F222,Listes!$E$34:$F$39,2,FALSE)),IF($C222=Listes!$B$36,IF('DP_Instruction Forfaitaires'!$E222&lt;=Listes!$A$67,'DP_Instruction Forfaitaires'!$E222*Listes!$A$68,IF('DP_Instruction Forfaitaires'!$E222&gt;Listes!$D$67,'DP_Instruction Forfaitaires'!$E222*Listes!$D$68,(('DP_Instruction Forfaitaires'!$E222*Listes!$B$68)+Listes!$C$68)))))))</f>
        <v/>
      </c>
      <c r="P222" s="507" t="str">
        <f>IF('Dépenses forfaitaire'!P222="","",'Dépenses forfaitaire'!P222)</f>
        <v/>
      </c>
      <c r="Q222" s="263"/>
      <c r="R222" s="262" t="str">
        <f t="shared" si="12"/>
        <v/>
      </c>
      <c r="S222" s="262" t="str">
        <f t="shared" si="13"/>
        <v/>
      </c>
      <c r="T222" s="37" t="str">
        <f t="shared" si="14"/>
        <v/>
      </c>
      <c r="U222" s="117"/>
      <c r="V222" s="168"/>
      <c r="W222" s="501" t="str">
        <f>IF(AND(OR(Q222="KO",T222&lt;&gt;""),OR(R222="",S222="",T222="")),Listes!$A$74,IF(AND(T222="",Q222&lt;&gt;""),Listes!$A$75,IF(AND(P222&lt;T222,V222=""),Listes!$A$76,IF(AND(R222&gt;S222),Listes!$A$77,IF(AND(P222&lt;&gt;"",P222&gt;T222,U222=""),Listes!$A$78,IF(AND(X222="",OR(Q222&lt;&gt;"",R222&lt;&gt;"",S222&lt;&gt;"")),Listes!$A$79,""))))))</f>
        <v/>
      </c>
      <c r="X222" s="38"/>
      <c r="Y222" s="10">
        <f t="shared" si="15"/>
        <v>0</v>
      </c>
    </row>
    <row r="223" spans="1:25" ht="20.100000000000001" customHeight="1" x14ac:dyDescent="0.25">
      <c r="A223" s="109">
        <v>217</v>
      </c>
      <c r="B223" s="505" t="str">
        <f>IF('Dépenses forfaitaire'!B223="","",'Dépenses forfaitaire'!B223)</f>
        <v/>
      </c>
      <c r="C223" s="505" t="str">
        <f>IF('Dépenses forfaitaire'!C223="","",'Dépenses forfaitaire'!C223)</f>
        <v/>
      </c>
      <c r="D223" s="505" t="str">
        <f>IF('Dépenses forfaitaire'!D223="","",'Dépenses forfaitaire'!D223)</f>
        <v/>
      </c>
      <c r="E223" s="505" t="str">
        <f>IF('Dépenses forfaitaire'!E223="","",'Dépenses forfaitaire'!E223)</f>
        <v/>
      </c>
      <c r="F223" s="505" t="str">
        <f>IF('Dépenses forfaitaire'!F223="","",'Dépenses forfaitaire'!F223)</f>
        <v/>
      </c>
      <c r="G223" s="503" t="str">
        <f>IF('Dépenses forfaitaire'!G223="","",'Dépenses forfaitaire'!G223)</f>
        <v/>
      </c>
      <c r="H223" s="505" t="str">
        <f>IF('Dépenses forfaitaire'!H223="","",'Dépenses forfaitaire'!H223)</f>
        <v/>
      </c>
      <c r="I223" s="505" t="str">
        <f>IF('Dépenses forfaitaire'!I223="","",'Dépenses forfaitaire'!I223)</f>
        <v/>
      </c>
      <c r="J223" s="504" t="str">
        <f>IF('Dépenses forfaitaire'!K223="","",'Dépenses forfaitaire'!K223)</f>
        <v/>
      </c>
      <c r="K223" s="504" t="str">
        <f>IF('Dépenses forfaitaire'!L223="","",'Dépenses forfaitaire'!L223)</f>
        <v/>
      </c>
      <c r="L223" s="503" t="str">
        <f>IF('Dépenses forfaitaire'!J223="","",'Dépenses forfaitaire'!J223)</f>
        <v/>
      </c>
      <c r="M223" s="505" t="str">
        <f>IF($H223="","",IF($C223=Listes!$B$35,IF('DP_Instruction Forfaitaires'!$E223&lt;=Listes!$B$56,('DP_Instruction Forfaitaires'!$E223*(VLOOKUP('DP_Instruction Forfaitaires'!$D223,Listes!$A$57:$E$63,2,FALSE))),IF('DP_Instruction Forfaitaires'!$E223&gt;Listes!$E$56,('DP_Instruction Forfaitaires'!$E223*(VLOOKUP('DP_Instruction Forfaitaires'!$D223,Listes!$A$57:$E$63,5,FALSE))),('DP_Instruction Forfaitaires'!$E223*(VLOOKUP('DP_Instruction Forfaitaires'!$D223,Listes!$A$57:$E$63,3,FALSE))+(VLOOKUP('DP_Instruction Forfaitaires'!$D223,Listes!$A$57:$E$63,4,FALSE)))))))</f>
        <v/>
      </c>
      <c r="N223" s="505" t="str">
        <f>IF($H223="","",IF($C223=Listes!$B$34,IF('DP_Instruction Forfaitaires'!$E223&lt;=Listes!$B$45,('DP_Instruction Forfaitaires'!$E223*(VLOOKUP('DP_Instruction Forfaitaires'!$D223,Listes!$A$46:$E$52,2,FALSE))),IF('DP_Instruction Forfaitaires'!$E223&gt;Listes!$D$45,('DP_Instruction Forfaitaires'!$E223*(VLOOKUP('DP_Instruction Forfaitaires'!$D223,Listes!$A$46:$E$52,5,FALSE))),('DP_Instruction Forfaitaires'!$E223*(VLOOKUP('DP_Instruction Forfaitaires'!$D223,Listes!$A$46:$E$52,3,FALSE))+(VLOOKUP('DP_Instruction Forfaitaires'!$D223,Listes!$A$46:$E$52,4,FALSE)))))))</f>
        <v/>
      </c>
      <c r="O223" s="506" t="str">
        <f>IF($H223="","",IF($C223=Listes!$B$37,Listes!$I$34,IF($C223=Listes!$B$38,(VLOOKUP('DP_Instruction Forfaitaires'!$F223,Listes!$E$34:$F$39,2,FALSE)),IF($C223=Listes!$B$36,IF('DP_Instruction Forfaitaires'!$E223&lt;=Listes!$A$67,'DP_Instruction Forfaitaires'!$E223*Listes!$A$68,IF('DP_Instruction Forfaitaires'!$E223&gt;Listes!$D$67,'DP_Instruction Forfaitaires'!$E223*Listes!$D$68,(('DP_Instruction Forfaitaires'!$E223*Listes!$B$68)+Listes!$C$68)))))))</f>
        <v/>
      </c>
      <c r="P223" s="507" t="str">
        <f>IF('Dépenses forfaitaire'!P223="","",'Dépenses forfaitaire'!P223)</f>
        <v/>
      </c>
      <c r="Q223" s="263"/>
      <c r="R223" s="262" t="str">
        <f t="shared" si="12"/>
        <v/>
      </c>
      <c r="S223" s="262" t="str">
        <f t="shared" si="13"/>
        <v/>
      </c>
      <c r="T223" s="37" t="str">
        <f t="shared" si="14"/>
        <v/>
      </c>
      <c r="U223" s="117"/>
      <c r="V223" s="168"/>
      <c r="W223" s="501" t="str">
        <f>IF(AND(OR(Q223="KO",T223&lt;&gt;""),OR(R223="",S223="",T223="")),Listes!$A$74,IF(AND(T223="",Q223&lt;&gt;""),Listes!$A$75,IF(AND(P223&lt;T223,V223=""),Listes!$A$76,IF(AND(R223&gt;S223),Listes!$A$77,IF(AND(P223&lt;&gt;"",P223&gt;T223,U223=""),Listes!$A$78,IF(AND(X223="",OR(Q223&lt;&gt;"",R223&lt;&gt;"",S223&lt;&gt;"")),Listes!$A$79,""))))))</f>
        <v/>
      </c>
      <c r="X223" s="38"/>
      <c r="Y223" s="10">
        <f t="shared" si="15"/>
        <v>0</v>
      </c>
    </row>
    <row r="224" spans="1:25" ht="20.100000000000001" customHeight="1" x14ac:dyDescent="0.25">
      <c r="A224" s="109">
        <v>218</v>
      </c>
      <c r="B224" s="505" t="str">
        <f>IF('Dépenses forfaitaire'!B224="","",'Dépenses forfaitaire'!B224)</f>
        <v/>
      </c>
      <c r="C224" s="505" t="str">
        <f>IF('Dépenses forfaitaire'!C224="","",'Dépenses forfaitaire'!C224)</f>
        <v/>
      </c>
      <c r="D224" s="505" t="str">
        <f>IF('Dépenses forfaitaire'!D224="","",'Dépenses forfaitaire'!D224)</f>
        <v/>
      </c>
      <c r="E224" s="505" t="str">
        <f>IF('Dépenses forfaitaire'!E224="","",'Dépenses forfaitaire'!E224)</f>
        <v/>
      </c>
      <c r="F224" s="505" t="str">
        <f>IF('Dépenses forfaitaire'!F224="","",'Dépenses forfaitaire'!F224)</f>
        <v/>
      </c>
      <c r="G224" s="503" t="str">
        <f>IF('Dépenses forfaitaire'!G224="","",'Dépenses forfaitaire'!G224)</f>
        <v/>
      </c>
      <c r="H224" s="505" t="str">
        <f>IF('Dépenses forfaitaire'!H224="","",'Dépenses forfaitaire'!H224)</f>
        <v/>
      </c>
      <c r="I224" s="505" t="str">
        <f>IF('Dépenses forfaitaire'!I224="","",'Dépenses forfaitaire'!I224)</f>
        <v/>
      </c>
      <c r="J224" s="504" t="str">
        <f>IF('Dépenses forfaitaire'!K224="","",'Dépenses forfaitaire'!K224)</f>
        <v/>
      </c>
      <c r="K224" s="504" t="str">
        <f>IF('Dépenses forfaitaire'!L224="","",'Dépenses forfaitaire'!L224)</f>
        <v/>
      </c>
      <c r="L224" s="503" t="str">
        <f>IF('Dépenses forfaitaire'!J224="","",'Dépenses forfaitaire'!J224)</f>
        <v/>
      </c>
      <c r="M224" s="505" t="str">
        <f>IF($H224="","",IF($C224=Listes!$B$35,IF('DP_Instruction Forfaitaires'!$E224&lt;=Listes!$B$56,('DP_Instruction Forfaitaires'!$E224*(VLOOKUP('DP_Instruction Forfaitaires'!$D224,Listes!$A$57:$E$63,2,FALSE))),IF('DP_Instruction Forfaitaires'!$E224&gt;Listes!$E$56,('DP_Instruction Forfaitaires'!$E224*(VLOOKUP('DP_Instruction Forfaitaires'!$D224,Listes!$A$57:$E$63,5,FALSE))),('DP_Instruction Forfaitaires'!$E224*(VLOOKUP('DP_Instruction Forfaitaires'!$D224,Listes!$A$57:$E$63,3,FALSE))+(VLOOKUP('DP_Instruction Forfaitaires'!$D224,Listes!$A$57:$E$63,4,FALSE)))))))</f>
        <v/>
      </c>
      <c r="N224" s="505" t="str">
        <f>IF($H224="","",IF($C224=Listes!$B$34,IF('DP_Instruction Forfaitaires'!$E224&lt;=Listes!$B$45,('DP_Instruction Forfaitaires'!$E224*(VLOOKUP('DP_Instruction Forfaitaires'!$D224,Listes!$A$46:$E$52,2,FALSE))),IF('DP_Instruction Forfaitaires'!$E224&gt;Listes!$D$45,('DP_Instruction Forfaitaires'!$E224*(VLOOKUP('DP_Instruction Forfaitaires'!$D224,Listes!$A$46:$E$52,5,FALSE))),('DP_Instruction Forfaitaires'!$E224*(VLOOKUP('DP_Instruction Forfaitaires'!$D224,Listes!$A$46:$E$52,3,FALSE))+(VLOOKUP('DP_Instruction Forfaitaires'!$D224,Listes!$A$46:$E$52,4,FALSE)))))))</f>
        <v/>
      </c>
      <c r="O224" s="506" t="str">
        <f>IF($H224="","",IF($C224=Listes!$B$37,Listes!$I$34,IF($C224=Listes!$B$38,(VLOOKUP('DP_Instruction Forfaitaires'!$F224,Listes!$E$34:$F$39,2,FALSE)),IF($C224=Listes!$B$36,IF('DP_Instruction Forfaitaires'!$E224&lt;=Listes!$A$67,'DP_Instruction Forfaitaires'!$E224*Listes!$A$68,IF('DP_Instruction Forfaitaires'!$E224&gt;Listes!$D$67,'DP_Instruction Forfaitaires'!$E224*Listes!$D$68,(('DP_Instruction Forfaitaires'!$E224*Listes!$B$68)+Listes!$C$68)))))))</f>
        <v/>
      </c>
      <c r="P224" s="507" t="str">
        <f>IF('Dépenses forfaitaire'!P224="","",'Dépenses forfaitaire'!P224)</f>
        <v/>
      </c>
      <c r="Q224" s="263"/>
      <c r="R224" s="262" t="str">
        <f t="shared" si="12"/>
        <v/>
      </c>
      <c r="S224" s="262" t="str">
        <f t="shared" si="13"/>
        <v/>
      </c>
      <c r="T224" s="37" t="str">
        <f t="shared" si="14"/>
        <v/>
      </c>
      <c r="U224" s="117"/>
      <c r="V224" s="168"/>
      <c r="W224" s="501" t="str">
        <f>IF(AND(OR(Q224="KO",T224&lt;&gt;""),OR(R224="",S224="",T224="")),Listes!$A$74,IF(AND(T224="",Q224&lt;&gt;""),Listes!$A$75,IF(AND(P224&lt;T224,V224=""),Listes!$A$76,IF(AND(R224&gt;S224),Listes!$A$77,IF(AND(P224&lt;&gt;"",P224&gt;T224,U224=""),Listes!$A$78,IF(AND(X224="",OR(Q224&lt;&gt;"",R224&lt;&gt;"",S224&lt;&gt;"")),Listes!$A$79,""))))))</f>
        <v/>
      </c>
      <c r="X224" s="38"/>
      <c r="Y224" s="10">
        <f t="shared" si="15"/>
        <v>0</v>
      </c>
    </row>
    <row r="225" spans="1:25" ht="20.100000000000001" customHeight="1" x14ac:dyDescent="0.25">
      <c r="A225" s="109">
        <v>219</v>
      </c>
      <c r="B225" s="505" t="str">
        <f>IF('Dépenses forfaitaire'!B225="","",'Dépenses forfaitaire'!B225)</f>
        <v/>
      </c>
      <c r="C225" s="505" t="str">
        <f>IF('Dépenses forfaitaire'!C225="","",'Dépenses forfaitaire'!C225)</f>
        <v/>
      </c>
      <c r="D225" s="505" t="str">
        <f>IF('Dépenses forfaitaire'!D225="","",'Dépenses forfaitaire'!D225)</f>
        <v/>
      </c>
      <c r="E225" s="505" t="str">
        <f>IF('Dépenses forfaitaire'!E225="","",'Dépenses forfaitaire'!E225)</f>
        <v/>
      </c>
      <c r="F225" s="505" t="str">
        <f>IF('Dépenses forfaitaire'!F225="","",'Dépenses forfaitaire'!F225)</f>
        <v/>
      </c>
      <c r="G225" s="503" t="str">
        <f>IF('Dépenses forfaitaire'!G225="","",'Dépenses forfaitaire'!G225)</f>
        <v/>
      </c>
      <c r="H225" s="505" t="str">
        <f>IF('Dépenses forfaitaire'!H225="","",'Dépenses forfaitaire'!H225)</f>
        <v/>
      </c>
      <c r="I225" s="505" t="str">
        <f>IF('Dépenses forfaitaire'!I225="","",'Dépenses forfaitaire'!I225)</f>
        <v/>
      </c>
      <c r="J225" s="504" t="str">
        <f>IF('Dépenses forfaitaire'!K225="","",'Dépenses forfaitaire'!K225)</f>
        <v/>
      </c>
      <c r="K225" s="504" t="str">
        <f>IF('Dépenses forfaitaire'!L225="","",'Dépenses forfaitaire'!L225)</f>
        <v/>
      </c>
      <c r="L225" s="503" t="str">
        <f>IF('Dépenses forfaitaire'!J225="","",'Dépenses forfaitaire'!J225)</f>
        <v/>
      </c>
      <c r="M225" s="505" t="str">
        <f>IF($H225="","",IF($C225=Listes!$B$35,IF('DP_Instruction Forfaitaires'!$E225&lt;=Listes!$B$56,('DP_Instruction Forfaitaires'!$E225*(VLOOKUP('DP_Instruction Forfaitaires'!$D225,Listes!$A$57:$E$63,2,FALSE))),IF('DP_Instruction Forfaitaires'!$E225&gt;Listes!$E$56,('DP_Instruction Forfaitaires'!$E225*(VLOOKUP('DP_Instruction Forfaitaires'!$D225,Listes!$A$57:$E$63,5,FALSE))),('DP_Instruction Forfaitaires'!$E225*(VLOOKUP('DP_Instruction Forfaitaires'!$D225,Listes!$A$57:$E$63,3,FALSE))+(VLOOKUP('DP_Instruction Forfaitaires'!$D225,Listes!$A$57:$E$63,4,FALSE)))))))</f>
        <v/>
      </c>
      <c r="N225" s="505" t="str">
        <f>IF($H225="","",IF($C225=Listes!$B$34,IF('DP_Instruction Forfaitaires'!$E225&lt;=Listes!$B$45,('DP_Instruction Forfaitaires'!$E225*(VLOOKUP('DP_Instruction Forfaitaires'!$D225,Listes!$A$46:$E$52,2,FALSE))),IF('DP_Instruction Forfaitaires'!$E225&gt;Listes!$D$45,('DP_Instruction Forfaitaires'!$E225*(VLOOKUP('DP_Instruction Forfaitaires'!$D225,Listes!$A$46:$E$52,5,FALSE))),('DP_Instruction Forfaitaires'!$E225*(VLOOKUP('DP_Instruction Forfaitaires'!$D225,Listes!$A$46:$E$52,3,FALSE))+(VLOOKUP('DP_Instruction Forfaitaires'!$D225,Listes!$A$46:$E$52,4,FALSE)))))))</f>
        <v/>
      </c>
      <c r="O225" s="506" t="str">
        <f>IF($H225="","",IF($C225=Listes!$B$37,Listes!$I$34,IF($C225=Listes!$B$38,(VLOOKUP('DP_Instruction Forfaitaires'!$F225,Listes!$E$34:$F$39,2,FALSE)),IF($C225=Listes!$B$36,IF('DP_Instruction Forfaitaires'!$E225&lt;=Listes!$A$67,'DP_Instruction Forfaitaires'!$E225*Listes!$A$68,IF('DP_Instruction Forfaitaires'!$E225&gt;Listes!$D$67,'DP_Instruction Forfaitaires'!$E225*Listes!$D$68,(('DP_Instruction Forfaitaires'!$E225*Listes!$B$68)+Listes!$C$68)))))))</f>
        <v/>
      </c>
      <c r="P225" s="507" t="str">
        <f>IF('Dépenses forfaitaire'!P225="","",'Dépenses forfaitaire'!P225)</f>
        <v/>
      </c>
      <c r="Q225" s="263"/>
      <c r="R225" s="262" t="str">
        <f t="shared" si="12"/>
        <v/>
      </c>
      <c r="S225" s="262" t="str">
        <f t="shared" si="13"/>
        <v/>
      </c>
      <c r="T225" s="37" t="str">
        <f t="shared" si="14"/>
        <v/>
      </c>
      <c r="U225" s="117"/>
      <c r="V225" s="168"/>
      <c r="W225" s="501" t="str">
        <f>IF(AND(OR(Q225="KO",T225&lt;&gt;""),OR(R225="",S225="",T225="")),Listes!$A$74,IF(AND(T225="",Q225&lt;&gt;""),Listes!$A$75,IF(AND(P225&lt;T225,V225=""),Listes!$A$76,IF(AND(R225&gt;S225),Listes!$A$77,IF(AND(P225&lt;&gt;"",P225&gt;T225,U225=""),Listes!$A$78,IF(AND(X225="",OR(Q225&lt;&gt;"",R225&lt;&gt;"",S225&lt;&gt;"")),Listes!$A$79,""))))))</f>
        <v/>
      </c>
      <c r="X225" s="38"/>
      <c r="Y225" s="10">
        <f t="shared" si="15"/>
        <v>0</v>
      </c>
    </row>
    <row r="226" spans="1:25" ht="20.100000000000001" customHeight="1" x14ac:dyDescent="0.25">
      <c r="A226" s="109">
        <v>220</v>
      </c>
      <c r="B226" s="505" t="str">
        <f>IF('Dépenses forfaitaire'!B226="","",'Dépenses forfaitaire'!B226)</f>
        <v/>
      </c>
      <c r="C226" s="505" t="str">
        <f>IF('Dépenses forfaitaire'!C226="","",'Dépenses forfaitaire'!C226)</f>
        <v/>
      </c>
      <c r="D226" s="505" t="str">
        <f>IF('Dépenses forfaitaire'!D226="","",'Dépenses forfaitaire'!D226)</f>
        <v/>
      </c>
      <c r="E226" s="505" t="str">
        <f>IF('Dépenses forfaitaire'!E226="","",'Dépenses forfaitaire'!E226)</f>
        <v/>
      </c>
      <c r="F226" s="505" t="str">
        <f>IF('Dépenses forfaitaire'!F226="","",'Dépenses forfaitaire'!F226)</f>
        <v/>
      </c>
      <c r="G226" s="503" t="str">
        <f>IF('Dépenses forfaitaire'!G226="","",'Dépenses forfaitaire'!G226)</f>
        <v/>
      </c>
      <c r="H226" s="505" t="str">
        <f>IF('Dépenses forfaitaire'!H226="","",'Dépenses forfaitaire'!H226)</f>
        <v/>
      </c>
      <c r="I226" s="505" t="str">
        <f>IF('Dépenses forfaitaire'!I226="","",'Dépenses forfaitaire'!I226)</f>
        <v/>
      </c>
      <c r="J226" s="504" t="str">
        <f>IF('Dépenses forfaitaire'!K226="","",'Dépenses forfaitaire'!K226)</f>
        <v/>
      </c>
      <c r="K226" s="504" t="str">
        <f>IF('Dépenses forfaitaire'!L226="","",'Dépenses forfaitaire'!L226)</f>
        <v/>
      </c>
      <c r="L226" s="503" t="str">
        <f>IF('Dépenses forfaitaire'!J226="","",'Dépenses forfaitaire'!J226)</f>
        <v/>
      </c>
      <c r="M226" s="505" t="str">
        <f>IF($H226="","",IF($C226=Listes!$B$35,IF('DP_Instruction Forfaitaires'!$E226&lt;=Listes!$B$56,('DP_Instruction Forfaitaires'!$E226*(VLOOKUP('DP_Instruction Forfaitaires'!$D226,Listes!$A$57:$E$63,2,FALSE))),IF('DP_Instruction Forfaitaires'!$E226&gt;Listes!$E$56,('DP_Instruction Forfaitaires'!$E226*(VLOOKUP('DP_Instruction Forfaitaires'!$D226,Listes!$A$57:$E$63,5,FALSE))),('DP_Instruction Forfaitaires'!$E226*(VLOOKUP('DP_Instruction Forfaitaires'!$D226,Listes!$A$57:$E$63,3,FALSE))+(VLOOKUP('DP_Instruction Forfaitaires'!$D226,Listes!$A$57:$E$63,4,FALSE)))))))</f>
        <v/>
      </c>
      <c r="N226" s="505" t="str">
        <f>IF($H226="","",IF($C226=Listes!$B$34,IF('DP_Instruction Forfaitaires'!$E226&lt;=Listes!$B$45,('DP_Instruction Forfaitaires'!$E226*(VLOOKUP('DP_Instruction Forfaitaires'!$D226,Listes!$A$46:$E$52,2,FALSE))),IF('DP_Instruction Forfaitaires'!$E226&gt;Listes!$D$45,('DP_Instruction Forfaitaires'!$E226*(VLOOKUP('DP_Instruction Forfaitaires'!$D226,Listes!$A$46:$E$52,5,FALSE))),('DP_Instruction Forfaitaires'!$E226*(VLOOKUP('DP_Instruction Forfaitaires'!$D226,Listes!$A$46:$E$52,3,FALSE))+(VLOOKUP('DP_Instruction Forfaitaires'!$D226,Listes!$A$46:$E$52,4,FALSE)))))))</f>
        <v/>
      </c>
      <c r="O226" s="506" t="str">
        <f>IF($H226="","",IF($C226=Listes!$B$37,Listes!$I$34,IF($C226=Listes!$B$38,(VLOOKUP('DP_Instruction Forfaitaires'!$F226,Listes!$E$34:$F$39,2,FALSE)),IF($C226=Listes!$B$36,IF('DP_Instruction Forfaitaires'!$E226&lt;=Listes!$A$67,'DP_Instruction Forfaitaires'!$E226*Listes!$A$68,IF('DP_Instruction Forfaitaires'!$E226&gt;Listes!$D$67,'DP_Instruction Forfaitaires'!$E226*Listes!$D$68,(('DP_Instruction Forfaitaires'!$E226*Listes!$B$68)+Listes!$C$68)))))))</f>
        <v/>
      </c>
      <c r="P226" s="507" t="str">
        <f>IF('Dépenses forfaitaire'!P226="","",'Dépenses forfaitaire'!P226)</f>
        <v/>
      </c>
      <c r="Q226" s="263"/>
      <c r="R226" s="262" t="str">
        <f t="shared" si="12"/>
        <v/>
      </c>
      <c r="S226" s="262" t="str">
        <f t="shared" si="13"/>
        <v/>
      </c>
      <c r="T226" s="37" t="str">
        <f t="shared" si="14"/>
        <v/>
      </c>
      <c r="U226" s="117"/>
      <c r="V226" s="168"/>
      <c r="W226" s="501" t="str">
        <f>IF(AND(OR(Q226="KO",T226&lt;&gt;""),OR(R226="",S226="",T226="")),Listes!$A$74,IF(AND(T226="",Q226&lt;&gt;""),Listes!$A$75,IF(AND(P226&lt;T226,V226=""),Listes!$A$76,IF(AND(R226&gt;S226),Listes!$A$77,IF(AND(P226&lt;&gt;"",P226&gt;T226,U226=""),Listes!$A$78,IF(AND(X226="",OR(Q226&lt;&gt;"",R226&lt;&gt;"",S226&lt;&gt;"")),Listes!$A$79,""))))))</f>
        <v/>
      </c>
      <c r="X226" s="38"/>
      <c r="Y226" s="10">
        <f t="shared" si="15"/>
        <v>0</v>
      </c>
    </row>
    <row r="227" spans="1:25" ht="20.100000000000001" customHeight="1" x14ac:dyDescent="0.25">
      <c r="A227" s="109">
        <v>221</v>
      </c>
      <c r="B227" s="505" t="str">
        <f>IF('Dépenses forfaitaire'!B227="","",'Dépenses forfaitaire'!B227)</f>
        <v/>
      </c>
      <c r="C227" s="505" t="str">
        <f>IF('Dépenses forfaitaire'!C227="","",'Dépenses forfaitaire'!C227)</f>
        <v/>
      </c>
      <c r="D227" s="505" t="str">
        <f>IF('Dépenses forfaitaire'!D227="","",'Dépenses forfaitaire'!D227)</f>
        <v/>
      </c>
      <c r="E227" s="505" t="str">
        <f>IF('Dépenses forfaitaire'!E227="","",'Dépenses forfaitaire'!E227)</f>
        <v/>
      </c>
      <c r="F227" s="505" t="str">
        <f>IF('Dépenses forfaitaire'!F227="","",'Dépenses forfaitaire'!F227)</f>
        <v/>
      </c>
      <c r="G227" s="503" t="str">
        <f>IF('Dépenses forfaitaire'!G227="","",'Dépenses forfaitaire'!G227)</f>
        <v/>
      </c>
      <c r="H227" s="505" t="str">
        <f>IF('Dépenses forfaitaire'!H227="","",'Dépenses forfaitaire'!H227)</f>
        <v/>
      </c>
      <c r="I227" s="505" t="str">
        <f>IF('Dépenses forfaitaire'!I227="","",'Dépenses forfaitaire'!I227)</f>
        <v/>
      </c>
      <c r="J227" s="504" t="str">
        <f>IF('Dépenses forfaitaire'!K227="","",'Dépenses forfaitaire'!K227)</f>
        <v/>
      </c>
      <c r="K227" s="504" t="str">
        <f>IF('Dépenses forfaitaire'!L227="","",'Dépenses forfaitaire'!L227)</f>
        <v/>
      </c>
      <c r="L227" s="503" t="str">
        <f>IF('Dépenses forfaitaire'!J227="","",'Dépenses forfaitaire'!J227)</f>
        <v/>
      </c>
      <c r="M227" s="505" t="str">
        <f>IF($H227="","",IF($C227=Listes!$B$35,IF('DP_Instruction Forfaitaires'!$E227&lt;=Listes!$B$56,('DP_Instruction Forfaitaires'!$E227*(VLOOKUP('DP_Instruction Forfaitaires'!$D227,Listes!$A$57:$E$63,2,FALSE))),IF('DP_Instruction Forfaitaires'!$E227&gt;Listes!$E$56,('DP_Instruction Forfaitaires'!$E227*(VLOOKUP('DP_Instruction Forfaitaires'!$D227,Listes!$A$57:$E$63,5,FALSE))),('DP_Instruction Forfaitaires'!$E227*(VLOOKUP('DP_Instruction Forfaitaires'!$D227,Listes!$A$57:$E$63,3,FALSE))+(VLOOKUP('DP_Instruction Forfaitaires'!$D227,Listes!$A$57:$E$63,4,FALSE)))))))</f>
        <v/>
      </c>
      <c r="N227" s="505" t="str">
        <f>IF($H227="","",IF($C227=Listes!$B$34,IF('DP_Instruction Forfaitaires'!$E227&lt;=Listes!$B$45,('DP_Instruction Forfaitaires'!$E227*(VLOOKUP('DP_Instruction Forfaitaires'!$D227,Listes!$A$46:$E$52,2,FALSE))),IF('DP_Instruction Forfaitaires'!$E227&gt;Listes!$D$45,('DP_Instruction Forfaitaires'!$E227*(VLOOKUP('DP_Instruction Forfaitaires'!$D227,Listes!$A$46:$E$52,5,FALSE))),('DP_Instruction Forfaitaires'!$E227*(VLOOKUP('DP_Instruction Forfaitaires'!$D227,Listes!$A$46:$E$52,3,FALSE))+(VLOOKUP('DP_Instruction Forfaitaires'!$D227,Listes!$A$46:$E$52,4,FALSE)))))))</f>
        <v/>
      </c>
      <c r="O227" s="506" t="str">
        <f>IF($H227="","",IF($C227=Listes!$B$37,Listes!$I$34,IF($C227=Listes!$B$38,(VLOOKUP('DP_Instruction Forfaitaires'!$F227,Listes!$E$34:$F$39,2,FALSE)),IF($C227=Listes!$B$36,IF('DP_Instruction Forfaitaires'!$E227&lt;=Listes!$A$67,'DP_Instruction Forfaitaires'!$E227*Listes!$A$68,IF('DP_Instruction Forfaitaires'!$E227&gt;Listes!$D$67,'DP_Instruction Forfaitaires'!$E227*Listes!$D$68,(('DP_Instruction Forfaitaires'!$E227*Listes!$B$68)+Listes!$C$68)))))))</f>
        <v/>
      </c>
      <c r="P227" s="507" t="str">
        <f>IF('Dépenses forfaitaire'!P227="","",'Dépenses forfaitaire'!P227)</f>
        <v/>
      </c>
      <c r="Q227" s="263"/>
      <c r="R227" s="262" t="str">
        <f t="shared" si="12"/>
        <v/>
      </c>
      <c r="S227" s="262" t="str">
        <f t="shared" si="13"/>
        <v/>
      </c>
      <c r="T227" s="37" t="str">
        <f t="shared" si="14"/>
        <v/>
      </c>
      <c r="U227" s="117"/>
      <c r="V227" s="168"/>
      <c r="W227" s="501" t="str">
        <f>IF(AND(OR(Q227="KO",T227&lt;&gt;""),OR(R227="",S227="",T227="")),Listes!$A$74,IF(AND(T227="",Q227&lt;&gt;""),Listes!$A$75,IF(AND(P227&lt;T227,V227=""),Listes!$A$76,IF(AND(R227&gt;S227),Listes!$A$77,IF(AND(P227&lt;&gt;"",P227&gt;T227,U227=""),Listes!$A$78,IF(AND(X227="",OR(Q227&lt;&gt;"",R227&lt;&gt;"",S227&lt;&gt;"")),Listes!$A$79,""))))))</f>
        <v/>
      </c>
      <c r="X227" s="38"/>
      <c r="Y227" s="10">
        <f t="shared" si="15"/>
        <v>0</v>
      </c>
    </row>
    <row r="228" spans="1:25" ht="20.100000000000001" customHeight="1" x14ac:dyDescent="0.25">
      <c r="A228" s="109">
        <v>222</v>
      </c>
      <c r="B228" s="505" t="str">
        <f>IF('Dépenses forfaitaire'!B228="","",'Dépenses forfaitaire'!B228)</f>
        <v/>
      </c>
      <c r="C228" s="505" t="str">
        <f>IF('Dépenses forfaitaire'!C228="","",'Dépenses forfaitaire'!C228)</f>
        <v/>
      </c>
      <c r="D228" s="505" t="str">
        <f>IF('Dépenses forfaitaire'!D228="","",'Dépenses forfaitaire'!D228)</f>
        <v/>
      </c>
      <c r="E228" s="505" t="str">
        <f>IF('Dépenses forfaitaire'!E228="","",'Dépenses forfaitaire'!E228)</f>
        <v/>
      </c>
      <c r="F228" s="505" t="str">
        <f>IF('Dépenses forfaitaire'!F228="","",'Dépenses forfaitaire'!F228)</f>
        <v/>
      </c>
      <c r="G228" s="503" t="str">
        <f>IF('Dépenses forfaitaire'!G228="","",'Dépenses forfaitaire'!G228)</f>
        <v/>
      </c>
      <c r="H228" s="505" t="str">
        <f>IF('Dépenses forfaitaire'!H228="","",'Dépenses forfaitaire'!H228)</f>
        <v/>
      </c>
      <c r="I228" s="505" t="str">
        <f>IF('Dépenses forfaitaire'!I228="","",'Dépenses forfaitaire'!I228)</f>
        <v/>
      </c>
      <c r="J228" s="504" t="str">
        <f>IF('Dépenses forfaitaire'!K228="","",'Dépenses forfaitaire'!K228)</f>
        <v/>
      </c>
      <c r="K228" s="504" t="str">
        <f>IF('Dépenses forfaitaire'!L228="","",'Dépenses forfaitaire'!L228)</f>
        <v/>
      </c>
      <c r="L228" s="503" t="str">
        <f>IF('Dépenses forfaitaire'!J228="","",'Dépenses forfaitaire'!J228)</f>
        <v/>
      </c>
      <c r="M228" s="505" t="str">
        <f>IF($H228="","",IF($C228=Listes!$B$35,IF('DP_Instruction Forfaitaires'!$E228&lt;=Listes!$B$56,('DP_Instruction Forfaitaires'!$E228*(VLOOKUP('DP_Instruction Forfaitaires'!$D228,Listes!$A$57:$E$63,2,FALSE))),IF('DP_Instruction Forfaitaires'!$E228&gt;Listes!$E$56,('DP_Instruction Forfaitaires'!$E228*(VLOOKUP('DP_Instruction Forfaitaires'!$D228,Listes!$A$57:$E$63,5,FALSE))),('DP_Instruction Forfaitaires'!$E228*(VLOOKUP('DP_Instruction Forfaitaires'!$D228,Listes!$A$57:$E$63,3,FALSE))+(VLOOKUP('DP_Instruction Forfaitaires'!$D228,Listes!$A$57:$E$63,4,FALSE)))))))</f>
        <v/>
      </c>
      <c r="N228" s="505" t="str">
        <f>IF($H228="","",IF($C228=Listes!$B$34,IF('DP_Instruction Forfaitaires'!$E228&lt;=Listes!$B$45,('DP_Instruction Forfaitaires'!$E228*(VLOOKUP('DP_Instruction Forfaitaires'!$D228,Listes!$A$46:$E$52,2,FALSE))),IF('DP_Instruction Forfaitaires'!$E228&gt;Listes!$D$45,('DP_Instruction Forfaitaires'!$E228*(VLOOKUP('DP_Instruction Forfaitaires'!$D228,Listes!$A$46:$E$52,5,FALSE))),('DP_Instruction Forfaitaires'!$E228*(VLOOKUP('DP_Instruction Forfaitaires'!$D228,Listes!$A$46:$E$52,3,FALSE))+(VLOOKUP('DP_Instruction Forfaitaires'!$D228,Listes!$A$46:$E$52,4,FALSE)))))))</f>
        <v/>
      </c>
      <c r="O228" s="506" t="str">
        <f>IF($H228="","",IF($C228=Listes!$B$37,Listes!$I$34,IF($C228=Listes!$B$38,(VLOOKUP('DP_Instruction Forfaitaires'!$F228,Listes!$E$34:$F$39,2,FALSE)),IF($C228=Listes!$B$36,IF('DP_Instruction Forfaitaires'!$E228&lt;=Listes!$A$67,'DP_Instruction Forfaitaires'!$E228*Listes!$A$68,IF('DP_Instruction Forfaitaires'!$E228&gt;Listes!$D$67,'DP_Instruction Forfaitaires'!$E228*Listes!$D$68,(('DP_Instruction Forfaitaires'!$E228*Listes!$B$68)+Listes!$C$68)))))))</f>
        <v/>
      </c>
      <c r="P228" s="507" t="str">
        <f>IF('Dépenses forfaitaire'!P228="","",'Dépenses forfaitaire'!P228)</f>
        <v/>
      </c>
      <c r="Q228" s="263"/>
      <c r="R228" s="262" t="str">
        <f t="shared" si="12"/>
        <v/>
      </c>
      <c r="S228" s="262" t="str">
        <f t="shared" si="13"/>
        <v/>
      </c>
      <c r="T228" s="37" t="str">
        <f t="shared" si="14"/>
        <v/>
      </c>
      <c r="U228" s="117"/>
      <c r="V228" s="168"/>
      <c r="W228" s="501" t="str">
        <f>IF(AND(OR(Q228="KO",T228&lt;&gt;""),OR(R228="",S228="",T228="")),Listes!$A$74,IF(AND(T228="",Q228&lt;&gt;""),Listes!$A$75,IF(AND(P228&lt;T228,V228=""),Listes!$A$76,IF(AND(R228&gt;S228),Listes!$A$77,IF(AND(P228&lt;&gt;"",P228&gt;T228,U228=""),Listes!$A$78,IF(AND(X228="",OR(Q228&lt;&gt;"",R228&lt;&gt;"",S228&lt;&gt;"")),Listes!$A$79,""))))))</f>
        <v/>
      </c>
      <c r="X228" s="38"/>
      <c r="Y228" s="10">
        <f t="shared" si="15"/>
        <v>0</v>
      </c>
    </row>
    <row r="229" spans="1:25" ht="20.100000000000001" customHeight="1" x14ac:dyDescent="0.25">
      <c r="A229" s="109">
        <v>223</v>
      </c>
      <c r="B229" s="505" t="str">
        <f>IF('Dépenses forfaitaire'!B229="","",'Dépenses forfaitaire'!B229)</f>
        <v/>
      </c>
      <c r="C229" s="505" t="str">
        <f>IF('Dépenses forfaitaire'!C229="","",'Dépenses forfaitaire'!C229)</f>
        <v/>
      </c>
      <c r="D229" s="505" t="str">
        <f>IF('Dépenses forfaitaire'!D229="","",'Dépenses forfaitaire'!D229)</f>
        <v/>
      </c>
      <c r="E229" s="505" t="str">
        <f>IF('Dépenses forfaitaire'!E229="","",'Dépenses forfaitaire'!E229)</f>
        <v/>
      </c>
      <c r="F229" s="505" t="str">
        <f>IF('Dépenses forfaitaire'!F229="","",'Dépenses forfaitaire'!F229)</f>
        <v/>
      </c>
      <c r="G229" s="503" t="str">
        <f>IF('Dépenses forfaitaire'!G229="","",'Dépenses forfaitaire'!G229)</f>
        <v/>
      </c>
      <c r="H229" s="505" t="str">
        <f>IF('Dépenses forfaitaire'!H229="","",'Dépenses forfaitaire'!H229)</f>
        <v/>
      </c>
      <c r="I229" s="505" t="str">
        <f>IF('Dépenses forfaitaire'!I229="","",'Dépenses forfaitaire'!I229)</f>
        <v/>
      </c>
      <c r="J229" s="504" t="str">
        <f>IF('Dépenses forfaitaire'!K229="","",'Dépenses forfaitaire'!K229)</f>
        <v/>
      </c>
      <c r="K229" s="504" t="str">
        <f>IF('Dépenses forfaitaire'!L229="","",'Dépenses forfaitaire'!L229)</f>
        <v/>
      </c>
      <c r="L229" s="503" t="str">
        <f>IF('Dépenses forfaitaire'!J229="","",'Dépenses forfaitaire'!J229)</f>
        <v/>
      </c>
      <c r="M229" s="505" t="str">
        <f>IF($H229="","",IF($C229=Listes!$B$35,IF('DP_Instruction Forfaitaires'!$E229&lt;=Listes!$B$56,('DP_Instruction Forfaitaires'!$E229*(VLOOKUP('DP_Instruction Forfaitaires'!$D229,Listes!$A$57:$E$63,2,FALSE))),IF('DP_Instruction Forfaitaires'!$E229&gt;Listes!$E$56,('DP_Instruction Forfaitaires'!$E229*(VLOOKUP('DP_Instruction Forfaitaires'!$D229,Listes!$A$57:$E$63,5,FALSE))),('DP_Instruction Forfaitaires'!$E229*(VLOOKUP('DP_Instruction Forfaitaires'!$D229,Listes!$A$57:$E$63,3,FALSE))+(VLOOKUP('DP_Instruction Forfaitaires'!$D229,Listes!$A$57:$E$63,4,FALSE)))))))</f>
        <v/>
      </c>
      <c r="N229" s="505" t="str">
        <f>IF($H229="","",IF($C229=Listes!$B$34,IF('DP_Instruction Forfaitaires'!$E229&lt;=Listes!$B$45,('DP_Instruction Forfaitaires'!$E229*(VLOOKUP('DP_Instruction Forfaitaires'!$D229,Listes!$A$46:$E$52,2,FALSE))),IF('DP_Instruction Forfaitaires'!$E229&gt;Listes!$D$45,('DP_Instruction Forfaitaires'!$E229*(VLOOKUP('DP_Instruction Forfaitaires'!$D229,Listes!$A$46:$E$52,5,FALSE))),('DP_Instruction Forfaitaires'!$E229*(VLOOKUP('DP_Instruction Forfaitaires'!$D229,Listes!$A$46:$E$52,3,FALSE))+(VLOOKUP('DP_Instruction Forfaitaires'!$D229,Listes!$A$46:$E$52,4,FALSE)))))))</f>
        <v/>
      </c>
      <c r="O229" s="506" t="str">
        <f>IF($H229="","",IF($C229=Listes!$B$37,Listes!$I$34,IF($C229=Listes!$B$38,(VLOOKUP('DP_Instruction Forfaitaires'!$F229,Listes!$E$34:$F$39,2,FALSE)),IF($C229=Listes!$B$36,IF('DP_Instruction Forfaitaires'!$E229&lt;=Listes!$A$67,'DP_Instruction Forfaitaires'!$E229*Listes!$A$68,IF('DP_Instruction Forfaitaires'!$E229&gt;Listes!$D$67,'DP_Instruction Forfaitaires'!$E229*Listes!$D$68,(('DP_Instruction Forfaitaires'!$E229*Listes!$B$68)+Listes!$C$68)))))))</f>
        <v/>
      </c>
      <c r="P229" s="507" t="str">
        <f>IF('Dépenses forfaitaire'!P229="","",'Dépenses forfaitaire'!P229)</f>
        <v/>
      </c>
      <c r="Q229" s="263"/>
      <c r="R229" s="262" t="str">
        <f t="shared" si="12"/>
        <v/>
      </c>
      <c r="S229" s="262" t="str">
        <f t="shared" si="13"/>
        <v/>
      </c>
      <c r="T229" s="37" t="str">
        <f t="shared" si="14"/>
        <v/>
      </c>
      <c r="U229" s="117"/>
      <c r="V229" s="168"/>
      <c r="W229" s="501" t="str">
        <f>IF(AND(OR(Q229="KO",T229&lt;&gt;""),OR(R229="",S229="",T229="")),Listes!$A$74,IF(AND(T229="",Q229&lt;&gt;""),Listes!$A$75,IF(AND(P229&lt;T229,V229=""),Listes!$A$76,IF(AND(R229&gt;S229),Listes!$A$77,IF(AND(P229&lt;&gt;"",P229&gt;T229,U229=""),Listes!$A$78,IF(AND(X229="",OR(Q229&lt;&gt;"",R229&lt;&gt;"",S229&lt;&gt;"")),Listes!$A$79,""))))))</f>
        <v/>
      </c>
      <c r="X229" s="38"/>
      <c r="Y229" s="10">
        <f t="shared" si="15"/>
        <v>0</v>
      </c>
    </row>
    <row r="230" spans="1:25" ht="20.100000000000001" customHeight="1" x14ac:dyDescent="0.25">
      <c r="A230" s="109">
        <v>224</v>
      </c>
      <c r="B230" s="505" t="str">
        <f>IF('Dépenses forfaitaire'!B230="","",'Dépenses forfaitaire'!B230)</f>
        <v/>
      </c>
      <c r="C230" s="505" t="str">
        <f>IF('Dépenses forfaitaire'!C230="","",'Dépenses forfaitaire'!C230)</f>
        <v/>
      </c>
      <c r="D230" s="505" t="str">
        <f>IF('Dépenses forfaitaire'!D230="","",'Dépenses forfaitaire'!D230)</f>
        <v/>
      </c>
      <c r="E230" s="505" t="str">
        <f>IF('Dépenses forfaitaire'!E230="","",'Dépenses forfaitaire'!E230)</f>
        <v/>
      </c>
      <c r="F230" s="505" t="str">
        <f>IF('Dépenses forfaitaire'!F230="","",'Dépenses forfaitaire'!F230)</f>
        <v/>
      </c>
      <c r="G230" s="503" t="str">
        <f>IF('Dépenses forfaitaire'!G230="","",'Dépenses forfaitaire'!G230)</f>
        <v/>
      </c>
      <c r="H230" s="505" t="str">
        <f>IF('Dépenses forfaitaire'!H230="","",'Dépenses forfaitaire'!H230)</f>
        <v/>
      </c>
      <c r="I230" s="505" t="str">
        <f>IF('Dépenses forfaitaire'!I230="","",'Dépenses forfaitaire'!I230)</f>
        <v/>
      </c>
      <c r="J230" s="504" t="str">
        <f>IF('Dépenses forfaitaire'!K230="","",'Dépenses forfaitaire'!K230)</f>
        <v/>
      </c>
      <c r="K230" s="504" t="str">
        <f>IF('Dépenses forfaitaire'!L230="","",'Dépenses forfaitaire'!L230)</f>
        <v/>
      </c>
      <c r="L230" s="503" t="str">
        <f>IF('Dépenses forfaitaire'!J230="","",'Dépenses forfaitaire'!J230)</f>
        <v/>
      </c>
      <c r="M230" s="505" t="str">
        <f>IF($H230="","",IF($C230=Listes!$B$35,IF('DP_Instruction Forfaitaires'!$E230&lt;=Listes!$B$56,('DP_Instruction Forfaitaires'!$E230*(VLOOKUP('DP_Instruction Forfaitaires'!$D230,Listes!$A$57:$E$63,2,FALSE))),IF('DP_Instruction Forfaitaires'!$E230&gt;Listes!$E$56,('DP_Instruction Forfaitaires'!$E230*(VLOOKUP('DP_Instruction Forfaitaires'!$D230,Listes!$A$57:$E$63,5,FALSE))),('DP_Instruction Forfaitaires'!$E230*(VLOOKUP('DP_Instruction Forfaitaires'!$D230,Listes!$A$57:$E$63,3,FALSE))+(VLOOKUP('DP_Instruction Forfaitaires'!$D230,Listes!$A$57:$E$63,4,FALSE)))))))</f>
        <v/>
      </c>
      <c r="N230" s="505" t="str">
        <f>IF($H230="","",IF($C230=Listes!$B$34,IF('DP_Instruction Forfaitaires'!$E230&lt;=Listes!$B$45,('DP_Instruction Forfaitaires'!$E230*(VLOOKUP('DP_Instruction Forfaitaires'!$D230,Listes!$A$46:$E$52,2,FALSE))),IF('DP_Instruction Forfaitaires'!$E230&gt;Listes!$D$45,('DP_Instruction Forfaitaires'!$E230*(VLOOKUP('DP_Instruction Forfaitaires'!$D230,Listes!$A$46:$E$52,5,FALSE))),('DP_Instruction Forfaitaires'!$E230*(VLOOKUP('DP_Instruction Forfaitaires'!$D230,Listes!$A$46:$E$52,3,FALSE))+(VLOOKUP('DP_Instruction Forfaitaires'!$D230,Listes!$A$46:$E$52,4,FALSE)))))))</f>
        <v/>
      </c>
      <c r="O230" s="506" t="str">
        <f>IF($H230="","",IF($C230=Listes!$B$37,Listes!$I$34,IF($C230=Listes!$B$38,(VLOOKUP('DP_Instruction Forfaitaires'!$F230,Listes!$E$34:$F$39,2,FALSE)),IF($C230=Listes!$B$36,IF('DP_Instruction Forfaitaires'!$E230&lt;=Listes!$A$67,'DP_Instruction Forfaitaires'!$E230*Listes!$A$68,IF('DP_Instruction Forfaitaires'!$E230&gt;Listes!$D$67,'DP_Instruction Forfaitaires'!$E230*Listes!$D$68,(('DP_Instruction Forfaitaires'!$E230*Listes!$B$68)+Listes!$C$68)))))))</f>
        <v/>
      </c>
      <c r="P230" s="507" t="str">
        <f>IF('Dépenses forfaitaire'!P230="","",'Dépenses forfaitaire'!P230)</f>
        <v/>
      </c>
      <c r="Q230" s="263"/>
      <c r="R230" s="262" t="str">
        <f t="shared" si="12"/>
        <v/>
      </c>
      <c r="S230" s="262" t="str">
        <f t="shared" si="13"/>
        <v/>
      </c>
      <c r="T230" s="37" t="str">
        <f t="shared" si="14"/>
        <v/>
      </c>
      <c r="U230" s="117"/>
      <c r="V230" s="168"/>
      <c r="W230" s="501" t="str">
        <f>IF(AND(OR(Q230="KO",T230&lt;&gt;""),OR(R230="",S230="",T230="")),Listes!$A$74,IF(AND(T230="",Q230&lt;&gt;""),Listes!$A$75,IF(AND(P230&lt;T230,V230=""),Listes!$A$76,IF(AND(R230&gt;S230),Listes!$A$77,IF(AND(P230&lt;&gt;"",P230&gt;T230,U230=""),Listes!$A$78,IF(AND(X230="",OR(Q230&lt;&gt;"",R230&lt;&gt;"",S230&lt;&gt;"")),Listes!$A$79,""))))))</f>
        <v/>
      </c>
      <c r="X230" s="38"/>
      <c r="Y230" s="10">
        <f t="shared" si="15"/>
        <v>0</v>
      </c>
    </row>
    <row r="231" spans="1:25" ht="20.100000000000001" customHeight="1" x14ac:dyDescent="0.25">
      <c r="A231" s="109">
        <v>225</v>
      </c>
      <c r="B231" s="505" t="str">
        <f>IF('Dépenses forfaitaire'!B231="","",'Dépenses forfaitaire'!B231)</f>
        <v/>
      </c>
      <c r="C231" s="505" t="str">
        <f>IF('Dépenses forfaitaire'!C231="","",'Dépenses forfaitaire'!C231)</f>
        <v/>
      </c>
      <c r="D231" s="505" t="str">
        <f>IF('Dépenses forfaitaire'!D231="","",'Dépenses forfaitaire'!D231)</f>
        <v/>
      </c>
      <c r="E231" s="505" t="str">
        <f>IF('Dépenses forfaitaire'!E231="","",'Dépenses forfaitaire'!E231)</f>
        <v/>
      </c>
      <c r="F231" s="505" t="str">
        <f>IF('Dépenses forfaitaire'!F231="","",'Dépenses forfaitaire'!F231)</f>
        <v/>
      </c>
      <c r="G231" s="503" t="str">
        <f>IF('Dépenses forfaitaire'!G231="","",'Dépenses forfaitaire'!G231)</f>
        <v/>
      </c>
      <c r="H231" s="505" t="str">
        <f>IF('Dépenses forfaitaire'!H231="","",'Dépenses forfaitaire'!H231)</f>
        <v/>
      </c>
      <c r="I231" s="505" t="str">
        <f>IF('Dépenses forfaitaire'!I231="","",'Dépenses forfaitaire'!I231)</f>
        <v/>
      </c>
      <c r="J231" s="504" t="str">
        <f>IF('Dépenses forfaitaire'!K231="","",'Dépenses forfaitaire'!K231)</f>
        <v/>
      </c>
      <c r="K231" s="504" t="str">
        <f>IF('Dépenses forfaitaire'!L231="","",'Dépenses forfaitaire'!L231)</f>
        <v/>
      </c>
      <c r="L231" s="503" t="str">
        <f>IF('Dépenses forfaitaire'!J231="","",'Dépenses forfaitaire'!J231)</f>
        <v/>
      </c>
      <c r="M231" s="505" t="str">
        <f>IF($H231="","",IF($C231=Listes!$B$35,IF('DP_Instruction Forfaitaires'!$E231&lt;=Listes!$B$56,('DP_Instruction Forfaitaires'!$E231*(VLOOKUP('DP_Instruction Forfaitaires'!$D231,Listes!$A$57:$E$63,2,FALSE))),IF('DP_Instruction Forfaitaires'!$E231&gt;Listes!$E$56,('DP_Instruction Forfaitaires'!$E231*(VLOOKUP('DP_Instruction Forfaitaires'!$D231,Listes!$A$57:$E$63,5,FALSE))),('DP_Instruction Forfaitaires'!$E231*(VLOOKUP('DP_Instruction Forfaitaires'!$D231,Listes!$A$57:$E$63,3,FALSE))+(VLOOKUP('DP_Instruction Forfaitaires'!$D231,Listes!$A$57:$E$63,4,FALSE)))))))</f>
        <v/>
      </c>
      <c r="N231" s="505" t="str">
        <f>IF($H231="","",IF($C231=Listes!$B$34,IF('DP_Instruction Forfaitaires'!$E231&lt;=Listes!$B$45,('DP_Instruction Forfaitaires'!$E231*(VLOOKUP('DP_Instruction Forfaitaires'!$D231,Listes!$A$46:$E$52,2,FALSE))),IF('DP_Instruction Forfaitaires'!$E231&gt;Listes!$D$45,('DP_Instruction Forfaitaires'!$E231*(VLOOKUP('DP_Instruction Forfaitaires'!$D231,Listes!$A$46:$E$52,5,FALSE))),('DP_Instruction Forfaitaires'!$E231*(VLOOKUP('DP_Instruction Forfaitaires'!$D231,Listes!$A$46:$E$52,3,FALSE))+(VLOOKUP('DP_Instruction Forfaitaires'!$D231,Listes!$A$46:$E$52,4,FALSE)))))))</f>
        <v/>
      </c>
      <c r="O231" s="506" t="str">
        <f>IF($H231="","",IF($C231=Listes!$B$37,Listes!$I$34,IF($C231=Listes!$B$38,(VLOOKUP('DP_Instruction Forfaitaires'!$F231,Listes!$E$34:$F$39,2,FALSE)),IF($C231=Listes!$B$36,IF('DP_Instruction Forfaitaires'!$E231&lt;=Listes!$A$67,'DP_Instruction Forfaitaires'!$E231*Listes!$A$68,IF('DP_Instruction Forfaitaires'!$E231&gt;Listes!$D$67,'DP_Instruction Forfaitaires'!$E231*Listes!$D$68,(('DP_Instruction Forfaitaires'!$E231*Listes!$B$68)+Listes!$C$68)))))))</f>
        <v/>
      </c>
      <c r="P231" s="507" t="str">
        <f>IF('Dépenses forfaitaire'!P231="","",'Dépenses forfaitaire'!P231)</f>
        <v/>
      </c>
      <c r="Q231" s="263"/>
      <c r="R231" s="262" t="str">
        <f t="shared" si="12"/>
        <v/>
      </c>
      <c r="S231" s="262" t="str">
        <f t="shared" si="13"/>
        <v/>
      </c>
      <c r="T231" s="37" t="str">
        <f t="shared" si="14"/>
        <v/>
      </c>
      <c r="U231" s="117"/>
      <c r="V231" s="168"/>
      <c r="W231" s="501" t="str">
        <f>IF(AND(OR(Q231="KO",T231&lt;&gt;""),OR(R231="",S231="",T231="")),Listes!$A$74,IF(AND(T231="",Q231&lt;&gt;""),Listes!$A$75,IF(AND(P231&lt;T231,V231=""),Listes!$A$76,IF(AND(R231&gt;S231),Listes!$A$77,IF(AND(P231&lt;&gt;"",P231&gt;T231,U231=""),Listes!$A$78,IF(AND(X231="",OR(Q231&lt;&gt;"",R231&lt;&gt;"",S231&lt;&gt;"")),Listes!$A$79,""))))))</f>
        <v/>
      </c>
      <c r="X231" s="38"/>
      <c r="Y231" s="10">
        <f t="shared" si="15"/>
        <v>0</v>
      </c>
    </row>
    <row r="232" spans="1:25" ht="20.100000000000001" customHeight="1" x14ac:dyDescent="0.25">
      <c r="A232" s="109">
        <v>226</v>
      </c>
      <c r="B232" s="505" t="str">
        <f>IF('Dépenses forfaitaire'!B232="","",'Dépenses forfaitaire'!B232)</f>
        <v/>
      </c>
      <c r="C232" s="505" t="str">
        <f>IF('Dépenses forfaitaire'!C232="","",'Dépenses forfaitaire'!C232)</f>
        <v/>
      </c>
      <c r="D232" s="505" t="str">
        <f>IF('Dépenses forfaitaire'!D232="","",'Dépenses forfaitaire'!D232)</f>
        <v/>
      </c>
      <c r="E232" s="505" t="str">
        <f>IF('Dépenses forfaitaire'!E232="","",'Dépenses forfaitaire'!E232)</f>
        <v/>
      </c>
      <c r="F232" s="505" t="str">
        <f>IF('Dépenses forfaitaire'!F232="","",'Dépenses forfaitaire'!F232)</f>
        <v/>
      </c>
      <c r="G232" s="503" t="str">
        <f>IF('Dépenses forfaitaire'!G232="","",'Dépenses forfaitaire'!G232)</f>
        <v/>
      </c>
      <c r="H232" s="505" t="str">
        <f>IF('Dépenses forfaitaire'!H232="","",'Dépenses forfaitaire'!H232)</f>
        <v/>
      </c>
      <c r="I232" s="505" t="str">
        <f>IF('Dépenses forfaitaire'!I232="","",'Dépenses forfaitaire'!I232)</f>
        <v/>
      </c>
      <c r="J232" s="504" t="str">
        <f>IF('Dépenses forfaitaire'!K232="","",'Dépenses forfaitaire'!K232)</f>
        <v/>
      </c>
      <c r="K232" s="504" t="str">
        <f>IF('Dépenses forfaitaire'!L232="","",'Dépenses forfaitaire'!L232)</f>
        <v/>
      </c>
      <c r="L232" s="503" t="str">
        <f>IF('Dépenses forfaitaire'!J232="","",'Dépenses forfaitaire'!J232)</f>
        <v/>
      </c>
      <c r="M232" s="505" t="str">
        <f>IF($H232="","",IF($C232=Listes!$B$35,IF('DP_Instruction Forfaitaires'!$E232&lt;=Listes!$B$56,('DP_Instruction Forfaitaires'!$E232*(VLOOKUP('DP_Instruction Forfaitaires'!$D232,Listes!$A$57:$E$63,2,FALSE))),IF('DP_Instruction Forfaitaires'!$E232&gt;Listes!$E$56,('DP_Instruction Forfaitaires'!$E232*(VLOOKUP('DP_Instruction Forfaitaires'!$D232,Listes!$A$57:$E$63,5,FALSE))),('DP_Instruction Forfaitaires'!$E232*(VLOOKUP('DP_Instruction Forfaitaires'!$D232,Listes!$A$57:$E$63,3,FALSE))+(VLOOKUP('DP_Instruction Forfaitaires'!$D232,Listes!$A$57:$E$63,4,FALSE)))))))</f>
        <v/>
      </c>
      <c r="N232" s="505" t="str">
        <f>IF($H232="","",IF($C232=Listes!$B$34,IF('DP_Instruction Forfaitaires'!$E232&lt;=Listes!$B$45,('DP_Instruction Forfaitaires'!$E232*(VLOOKUP('DP_Instruction Forfaitaires'!$D232,Listes!$A$46:$E$52,2,FALSE))),IF('DP_Instruction Forfaitaires'!$E232&gt;Listes!$D$45,('DP_Instruction Forfaitaires'!$E232*(VLOOKUP('DP_Instruction Forfaitaires'!$D232,Listes!$A$46:$E$52,5,FALSE))),('DP_Instruction Forfaitaires'!$E232*(VLOOKUP('DP_Instruction Forfaitaires'!$D232,Listes!$A$46:$E$52,3,FALSE))+(VLOOKUP('DP_Instruction Forfaitaires'!$D232,Listes!$A$46:$E$52,4,FALSE)))))))</f>
        <v/>
      </c>
      <c r="O232" s="506" t="str">
        <f>IF($H232="","",IF($C232=Listes!$B$37,Listes!$I$34,IF($C232=Listes!$B$38,(VLOOKUP('DP_Instruction Forfaitaires'!$F232,Listes!$E$34:$F$39,2,FALSE)),IF($C232=Listes!$B$36,IF('DP_Instruction Forfaitaires'!$E232&lt;=Listes!$A$67,'DP_Instruction Forfaitaires'!$E232*Listes!$A$68,IF('DP_Instruction Forfaitaires'!$E232&gt;Listes!$D$67,'DP_Instruction Forfaitaires'!$E232*Listes!$D$68,(('DP_Instruction Forfaitaires'!$E232*Listes!$B$68)+Listes!$C$68)))))))</f>
        <v/>
      </c>
      <c r="P232" s="507" t="str">
        <f>IF('Dépenses forfaitaire'!P232="","",'Dépenses forfaitaire'!P232)</f>
        <v/>
      </c>
      <c r="Q232" s="263"/>
      <c r="R232" s="262" t="str">
        <f t="shared" si="12"/>
        <v/>
      </c>
      <c r="S232" s="262" t="str">
        <f t="shared" si="13"/>
        <v/>
      </c>
      <c r="T232" s="37" t="str">
        <f t="shared" si="14"/>
        <v/>
      </c>
      <c r="U232" s="117"/>
      <c r="V232" s="168"/>
      <c r="W232" s="501" t="str">
        <f>IF(AND(OR(Q232="KO",T232&lt;&gt;""),OR(R232="",S232="",T232="")),Listes!$A$74,IF(AND(T232="",Q232&lt;&gt;""),Listes!$A$75,IF(AND(P232&lt;T232,V232=""),Listes!$A$76,IF(AND(R232&gt;S232),Listes!$A$77,IF(AND(P232&lt;&gt;"",P232&gt;T232,U232=""),Listes!$A$78,IF(AND(X232="",OR(Q232&lt;&gt;"",R232&lt;&gt;"",S232&lt;&gt;"")),Listes!$A$79,""))))))</f>
        <v/>
      </c>
      <c r="X232" s="38"/>
      <c r="Y232" s="10">
        <f t="shared" si="15"/>
        <v>0</v>
      </c>
    </row>
    <row r="233" spans="1:25" ht="20.100000000000001" customHeight="1" x14ac:dyDescent="0.25">
      <c r="A233" s="109">
        <v>227</v>
      </c>
      <c r="B233" s="505" t="str">
        <f>IF('Dépenses forfaitaire'!B233="","",'Dépenses forfaitaire'!B233)</f>
        <v/>
      </c>
      <c r="C233" s="505" t="str">
        <f>IF('Dépenses forfaitaire'!C233="","",'Dépenses forfaitaire'!C233)</f>
        <v/>
      </c>
      <c r="D233" s="505" t="str">
        <f>IF('Dépenses forfaitaire'!D233="","",'Dépenses forfaitaire'!D233)</f>
        <v/>
      </c>
      <c r="E233" s="505" t="str">
        <f>IF('Dépenses forfaitaire'!E233="","",'Dépenses forfaitaire'!E233)</f>
        <v/>
      </c>
      <c r="F233" s="505" t="str">
        <f>IF('Dépenses forfaitaire'!F233="","",'Dépenses forfaitaire'!F233)</f>
        <v/>
      </c>
      <c r="G233" s="503" t="str">
        <f>IF('Dépenses forfaitaire'!G233="","",'Dépenses forfaitaire'!G233)</f>
        <v/>
      </c>
      <c r="H233" s="505" t="str">
        <f>IF('Dépenses forfaitaire'!H233="","",'Dépenses forfaitaire'!H233)</f>
        <v/>
      </c>
      <c r="I233" s="505" t="str">
        <f>IF('Dépenses forfaitaire'!I233="","",'Dépenses forfaitaire'!I233)</f>
        <v/>
      </c>
      <c r="J233" s="504" t="str">
        <f>IF('Dépenses forfaitaire'!K233="","",'Dépenses forfaitaire'!K233)</f>
        <v/>
      </c>
      <c r="K233" s="504" t="str">
        <f>IF('Dépenses forfaitaire'!L233="","",'Dépenses forfaitaire'!L233)</f>
        <v/>
      </c>
      <c r="L233" s="503" t="str">
        <f>IF('Dépenses forfaitaire'!J233="","",'Dépenses forfaitaire'!J233)</f>
        <v/>
      </c>
      <c r="M233" s="505" t="str">
        <f>IF($H233="","",IF($C233=Listes!$B$35,IF('DP_Instruction Forfaitaires'!$E233&lt;=Listes!$B$56,('DP_Instruction Forfaitaires'!$E233*(VLOOKUP('DP_Instruction Forfaitaires'!$D233,Listes!$A$57:$E$63,2,FALSE))),IF('DP_Instruction Forfaitaires'!$E233&gt;Listes!$E$56,('DP_Instruction Forfaitaires'!$E233*(VLOOKUP('DP_Instruction Forfaitaires'!$D233,Listes!$A$57:$E$63,5,FALSE))),('DP_Instruction Forfaitaires'!$E233*(VLOOKUP('DP_Instruction Forfaitaires'!$D233,Listes!$A$57:$E$63,3,FALSE))+(VLOOKUP('DP_Instruction Forfaitaires'!$D233,Listes!$A$57:$E$63,4,FALSE)))))))</f>
        <v/>
      </c>
      <c r="N233" s="505" t="str">
        <f>IF($H233="","",IF($C233=Listes!$B$34,IF('DP_Instruction Forfaitaires'!$E233&lt;=Listes!$B$45,('DP_Instruction Forfaitaires'!$E233*(VLOOKUP('DP_Instruction Forfaitaires'!$D233,Listes!$A$46:$E$52,2,FALSE))),IF('DP_Instruction Forfaitaires'!$E233&gt;Listes!$D$45,('DP_Instruction Forfaitaires'!$E233*(VLOOKUP('DP_Instruction Forfaitaires'!$D233,Listes!$A$46:$E$52,5,FALSE))),('DP_Instruction Forfaitaires'!$E233*(VLOOKUP('DP_Instruction Forfaitaires'!$D233,Listes!$A$46:$E$52,3,FALSE))+(VLOOKUP('DP_Instruction Forfaitaires'!$D233,Listes!$A$46:$E$52,4,FALSE)))))))</f>
        <v/>
      </c>
      <c r="O233" s="506" t="str">
        <f>IF($H233="","",IF($C233=Listes!$B$37,Listes!$I$34,IF($C233=Listes!$B$38,(VLOOKUP('DP_Instruction Forfaitaires'!$F233,Listes!$E$34:$F$39,2,FALSE)),IF($C233=Listes!$B$36,IF('DP_Instruction Forfaitaires'!$E233&lt;=Listes!$A$67,'DP_Instruction Forfaitaires'!$E233*Listes!$A$68,IF('DP_Instruction Forfaitaires'!$E233&gt;Listes!$D$67,'DP_Instruction Forfaitaires'!$E233*Listes!$D$68,(('DP_Instruction Forfaitaires'!$E233*Listes!$B$68)+Listes!$C$68)))))))</f>
        <v/>
      </c>
      <c r="P233" s="507" t="str">
        <f>IF('Dépenses forfaitaire'!P233="","",'Dépenses forfaitaire'!P233)</f>
        <v/>
      </c>
      <c r="Q233" s="263"/>
      <c r="R233" s="262" t="str">
        <f t="shared" si="12"/>
        <v/>
      </c>
      <c r="S233" s="262" t="str">
        <f t="shared" si="13"/>
        <v/>
      </c>
      <c r="T233" s="37" t="str">
        <f t="shared" si="14"/>
        <v/>
      </c>
      <c r="U233" s="117"/>
      <c r="V233" s="168"/>
      <c r="W233" s="501" t="str">
        <f>IF(AND(OR(Q233="KO",T233&lt;&gt;""),OR(R233="",S233="",T233="")),Listes!$A$74,IF(AND(T233="",Q233&lt;&gt;""),Listes!$A$75,IF(AND(P233&lt;T233,V233=""),Listes!$A$76,IF(AND(R233&gt;S233),Listes!$A$77,IF(AND(P233&lt;&gt;"",P233&gt;T233,U233=""),Listes!$A$78,IF(AND(X233="",OR(Q233&lt;&gt;"",R233&lt;&gt;"",S233&lt;&gt;"")),Listes!$A$79,""))))))</f>
        <v/>
      </c>
      <c r="X233" s="38"/>
      <c r="Y233" s="10">
        <f t="shared" si="15"/>
        <v>0</v>
      </c>
    </row>
    <row r="234" spans="1:25" ht="20.100000000000001" customHeight="1" x14ac:dyDescent="0.25">
      <c r="A234" s="109">
        <v>228</v>
      </c>
      <c r="B234" s="505" t="str">
        <f>IF('Dépenses forfaitaire'!B234="","",'Dépenses forfaitaire'!B234)</f>
        <v/>
      </c>
      <c r="C234" s="505" t="str">
        <f>IF('Dépenses forfaitaire'!C234="","",'Dépenses forfaitaire'!C234)</f>
        <v/>
      </c>
      <c r="D234" s="505" t="str">
        <f>IF('Dépenses forfaitaire'!D234="","",'Dépenses forfaitaire'!D234)</f>
        <v/>
      </c>
      <c r="E234" s="505" t="str">
        <f>IF('Dépenses forfaitaire'!E234="","",'Dépenses forfaitaire'!E234)</f>
        <v/>
      </c>
      <c r="F234" s="505" t="str">
        <f>IF('Dépenses forfaitaire'!F234="","",'Dépenses forfaitaire'!F234)</f>
        <v/>
      </c>
      <c r="G234" s="503" t="str">
        <f>IF('Dépenses forfaitaire'!G234="","",'Dépenses forfaitaire'!G234)</f>
        <v/>
      </c>
      <c r="H234" s="505" t="str">
        <f>IF('Dépenses forfaitaire'!H234="","",'Dépenses forfaitaire'!H234)</f>
        <v/>
      </c>
      <c r="I234" s="505" t="str">
        <f>IF('Dépenses forfaitaire'!I234="","",'Dépenses forfaitaire'!I234)</f>
        <v/>
      </c>
      <c r="J234" s="504" t="str">
        <f>IF('Dépenses forfaitaire'!K234="","",'Dépenses forfaitaire'!K234)</f>
        <v/>
      </c>
      <c r="K234" s="504" t="str">
        <f>IF('Dépenses forfaitaire'!L234="","",'Dépenses forfaitaire'!L234)</f>
        <v/>
      </c>
      <c r="L234" s="503" t="str">
        <f>IF('Dépenses forfaitaire'!J234="","",'Dépenses forfaitaire'!J234)</f>
        <v/>
      </c>
      <c r="M234" s="505" t="str">
        <f>IF($H234="","",IF($C234=Listes!$B$35,IF('DP_Instruction Forfaitaires'!$E234&lt;=Listes!$B$56,('DP_Instruction Forfaitaires'!$E234*(VLOOKUP('DP_Instruction Forfaitaires'!$D234,Listes!$A$57:$E$63,2,FALSE))),IF('DP_Instruction Forfaitaires'!$E234&gt;Listes!$E$56,('DP_Instruction Forfaitaires'!$E234*(VLOOKUP('DP_Instruction Forfaitaires'!$D234,Listes!$A$57:$E$63,5,FALSE))),('DP_Instruction Forfaitaires'!$E234*(VLOOKUP('DP_Instruction Forfaitaires'!$D234,Listes!$A$57:$E$63,3,FALSE))+(VLOOKUP('DP_Instruction Forfaitaires'!$D234,Listes!$A$57:$E$63,4,FALSE)))))))</f>
        <v/>
      </c>
      <c r="N234" s="505" t="str">
        <f>IF($H234="","",IF($C234=Listes!$B$34,IF('DP_Instruction Forfaitaires'!$E234&lt;=Listes!$B$45,('DP_Instruction Forfaitaires'!$E234*(VLOOKUP('DP_Instruction Forfaitaires'!$D234,Listes!$A$46:$E$52,2,FALSE))),IF('DP_Instruction Forfaitaires'!$E234&gt;Listes!$D$45,('DP_Instruction Forfaitaires'!$E234*(VLOOKUP('DP_Instruction Forfaitaires'!$D234,Listes!$A$46:$E$52,5,FALSE))),('DP_Instruction Forfaitaires'!$E234*(VLOOKUP('DP_Instruction Forfaitaires'!$D234,Listes!$A$46:$E$52,3,FALSE))+(VLOOKUP('DP_Instruction Forfaitaires'!$D234,Listes!$A$46:$E$52,4,FALSE)))))))</f>
        <v/>
      </c>
      <c r="O234" s="506" t="str">
        <f>IF($H234="","",IF($C234=Listes!$B$37,Listes!$I$34,IF($C234=Listes!$B$38,(VLOOKUP('DP_Instruction Forfaitaires'!$F234,Listes!$E$34:$F$39,2,FALSE)),IF($C234=Listes!$B$36,IF('DP_Instruction Forfaitaires'!$E234&lt;=Listes!$A$67,'DP_Instruction Forfaitaires'!$E234*Listes!$A$68,IF('DP_Instruction Forfaitaires'!$E234&gt;Listes!$D$67,'DP_Instruction Forfaitaires'!$E234*Listes!$D$68,(('DP_Instruction Forfaitaires'!$E234*Listes!$B$68)+Listes!$C$68)))))))</f>
        <v/>
      </c>
      <c r="P234" s="507" t="str">
        <f>IF('Dépenses forfaitaire'!P234="","",'Dépenses forfaitaire'!P234)</f>
        <v/>
      </c>
      <c r="Q234" s="263"/>
      <c r="R234" s="262" t="str">
        <f t="shared" si="12"/>
        <v/>
      </c>
      <c r="S234" s="262" t="str">
        <f t="shared" si="13"/>
        <v/>
      </c>
      <c r="T234" s="37" t="str">
        <f t="shared" si="14"/>
        <v/>
      </c>
      <c r="U234" s="117"/>
      <c r="V234" s="168"/>
      <c r="W234" s="501" t="str">
        <f>IF(AND(OR(Q234="KO",T234&lt;&gt;""),OR(R234="",S234="",T234="")),Listes!$A$74,IF(AND(T234="",Q234&lt;&gt;""),Listes!$A$75,IF(AND(P234&lt;T234,V234=""),Listes!$A$76,IF(AND(R234&gt;S234),Listes!$A$77,IF(AND(P234&lt;&gt;"",P234&gt;T234,U234=""),Listes!$A$78,IF(AND(X234="",OR(Q234&lt;&gt;"",R234&lt;&gt;"",S234&lt;&gt;"")),Listes!$A$79,""))))))</f>
        <v/>
      </c>
      <c r="X234" s="38"/>
      <c r="Y234" s="10">
        <f t="shared" si="15"/>
        <v>0</v>
      </c>
    </row>
    <row r="235" spans="1:25" ht="20.100000000000001" customHeight="1" x14ac:dyDescent="0.25">
      <c r="A235" s="109">
        <v>229</v>
      </c>
      <c r="B235" s="505" t="str">
        <f>IF('Dépenses forfaitaire'!B235="","",'Dépenses forfaitaire'!B235)</f>
        <v/>
      </c>
      <c r="C235" s="505" t="str">
        <f>IF('Dépenses forfaitaire'!C235="","",'Dépenses forfaitaire'!C235)</f>
        <v/>
      </c>
      <c r="D235" s="505" t="str">
        <f>IF('Dépenses forfaitaire'!D235="","",'Dépenses forfaitaire'!D235)</f>
        <v/>
      </c>
      <c r="E235" s="505" t="str">
        <f>IF('Dépenses forfaitaire'!E235="","",'Dépenses forfaitaire'!E235)</f>
        <v/>
      </c>
      <c r="F235" s="505" t="str">
        <f>IF('Dépenses forfaitaire'!F235="","",'Dépenses forfaitaire'!F235)</f>
        <v/>
      </c>
      <c r="G235" s="503" t="str">
        <f>IF('Dépenses forfaitaire'!G235="","",'Dépenses forfaitaire'!G235)</f>
        <v/>
      </c>
      <c r="H235" s="505" t="str">
        <f>IF('Dépenses forfaitaire'!H235="","",'Dépenses forfaitaire'!H235)</f>
        <v/>
      </c>
      <c r="I235" s="505" t="str">
        <f>IF('Dépenses forfaitaire'!I235="","",'Dépenses forfaitaire'!I235)</f>
        <v/>
      </c>
      <c r="J235" s="504" t="str">
        <f>IF('Dépenses forfaitaire'!K235="","",'Dépenses forfaitaire'!K235)</f>
        <v/>
      </c>
      <c r="K235" s="504" t="str">
        <f>IF('Dépenses forfaitaire'!L235="","",'Dépenses forfaitaire'!L235)</f>
        <v/>
      </c>
      <c r="L235" s="503" t="str">
        <f>IF('Dépenses forfaitaire'!J235="","",'Dépenses forfaitaire'!J235)</f>
        <v/>
      </c>
      <c r="M235" s="505" t="str">
        <f>IF($H235="","",IF($C235=Listes!$B$35,IF('DP_Instruction Forfaitaires'!$E235&lt;=Listes!$B$56,('DP_Instruction Forfaitaires'!$E235*(VLOOKUP('DP_Instruction Forfaitaires'!$D235,Listes!$A$57:$E$63,2,FALSE))),IF('DP_Instruction Forfaitaires'!$E235&gt;Listes!$E$56,('DP_Instruction Forfaitaires'!$E235*(VLOOKUP('DP_Instruction Forfaitaires'!$D235,Listes!$A$57:$E$63,5,FALSE))),('DP_Instruction Forfaitaires'!$E235*(VLOOKUP('DP_Instruction Forfaitaires'!$D235,Listes!$A$57:$E$63,3,FALSE))+(VLOOKUP('DP_Instruction Forfaitaires'!$D235,Listes!$A$57:$E$63,4,FALSE)))))))</f>
        <v/>
      </c>
      <c r="N235" s="505" t="str">
        <f>IF($H235="","",IF($C235=Listes!$B$34,IF('DP_Instruction Forfaitaires'!$E235&lt;=Listes!$B$45,('DP_Instruction Forfaitaires'!$E235*(VLOOKUP('DP_Instruction Forfaitaires'!$D235,Listes!$A$46:$E$52,2,FALSE))),IF('DP_Instruction Forfaitaires'!$E235&gt;Listes!$D$45,('DP_Instruction Forfaitaires'!$E235*(VLOOKUP('DP_Instruction Forfaitaires'!$D235,Listes!$A$46:$E$52,5,FALSE))),('DP_Instruction Forfaitaires'!$E235*(VLOOKUP('DP_Instruction Forfaitaires'!$D235,Listes!$A$46:$E$52,3,FALSE))+(VLOOKUP('DP_Instruction Forfaitaires'!$D235,Listes!$A$46:$E$52,4,FALSE)))))))</f>
        <v/>
      </c>
      <c r="O235" s="506" t="str">
        <f>IF($H235="","",IF($C235=Listes!$B$37,Listes!$I$34,IF($C235=Listes!$B$38,(VLOOKUP('DP_Instruction Forfaitaires'!$F235,Listes!$E$34:$F$39,2,FALSE)),IF($C235=Listes!$B$36,IF('DP_Instruction Forfaitaires'!$E235&lt;=Listes!$A$67,'DP_Instruction Forfaitaires'!$E235*Listes!$A$68,IF('DP_Instruction Forfaitaires'!$E235&gt;Listes!$D$67,'DP_Instruction Forfaitaires'!$E235*Listes!$D$68,(('DP_Instruction Forfaitaires'!$E235*Listes!$B$68)+Listes!$C$68)))))))</f>
        <v/>
      </c>
      <c r="P235" s="507" t="str">
        <f>IF('Dépenses forfaitaire'!P235="","",'Dépenses forfaitaire'!P235)</f>
        <v/>
      </c>
      <c r="Q235" s="263"/>
      <c r="R235" s="262" t="str">
        <f t="shared" si="12"/>
        <v/>
      </c>
      <c r="S235" s="262" t="str">
        <f t="shared" si="13"/>
        <v/>
      </c>
      <c r="T235" s="37" t="str">
        <f t="shared" si="14"/>
        <v/>
      </c>
      <c r="U235" s="117"/>
      <c r="V235" s="168"/>
      <c r="W235" s="501" t="str">
        <f>IF(AND(OR(Q235="KO",T235&lt;&gt;""),OR(R235="",S235="",T235="")),Listes!$A$74,IF(AND(T235="",Q235&lt;&gt;""),Listes!$A$75,IF(AND(P235&lt;T235,V235=""),Listes!$A$76,IF(AND(R235&gt;S235),Listes!$A$77,IF(AND(P235&lt;&gt;"",P235&gt;T235,U235=""),Listes!$A$78,IF(AND(X235="",OR(Q235&lt;&gt;"",R235&lt;&gt;"",S235&lt;&gt;"")),Listes!$A$79,""))))))</f>
        <v/>
      </c>
      <c r="X235" s="38"/>
      <c r="Y235" s="10">
        <f t="shared" si="15"/>
        <v>0</v>
      </c>
    </row>
    <row r="236" spans="1:25" ht="20.100000000000001" customHeight="1" x14ac:dyDescent="0.25">
      <c r="A236" s="109">
        <v>230</v>
      </c>
      <c r="B236" s="505" t="str">
        <f>IF('Dépenses forfaitaire'!B236="","",'Dépenses forfaitaire'!B236)</f>
        <v/>
      </c>
      <c r="C236" s="505" t="str">
        <f>IF('Dépenses forfaitaire'!C236="","",'Dépenses forfaitaire'!C236)</f>
        <v/>
      </c>
      <c r="D236" s="505" t="str">
        <f>IF('Dépenses forfaitaire'!D236="","",'Dépenses forfaitaire'!D236)</f>
        <v/>
      </c>
      <c r="E236" s="505" t="str">
        <f>IF('Dépenses forfaitaire'!E236="","",'Dépenses forfaitaire'!E236)</f>
        <v/>
      </c>
      <c r="F236" s="505" t="str">
        <f>IF('Dépenses forfaitaire'!F236="","",'Dépenses forfaitaire'!F236)</f>
        <v/>
      </c>
      <c r="G236" s="503" t="str">
        <f>IF('Dépenses forfaitaire'!G236="","",'Dépenses forfaitaire'!G236)</f>
        <v/>
      </c>
      <c r="H236" s="505" t="str">
        <f>IF('Dépenses forfaitaire'!H236="","",'Dépenses forfaitaire'!H236)</f>
        <v/>
      </c>
      <c r="I236" s="505" t="str">
        <f>IF('Dépenses forfaitaire'!I236="","",'Dépenses forfaitaire'!I236)</f>
        <v/>
      </c>
      <c r="J236" s="504" t="str">
        <f>IF('Dépenses forfaitaire'!K236="","",'Dépenses forfaitaire'!K236)</f>
        <v/>
      </c>
      <c r="K236" s="504" t="str">
        <f>IF('Dépenses forfaitaire'!L236="","",'Dépenses forfaitaire'!L236)</f>
        <v/>
      </c>
      <c r="L236" s="503" t="str">
        <f>IF('Dépenses forfaitaire'!J236="","",'Dépenses forfaitaire'!J236)</f>
        <v/>
      </c>
      <c r="M236" s="505" t="str">
        <f>IF($H236="","",IF($C236=Listes!$B$35,IF('DP_Instruction Forfaitaires'!$E236&lt;=Listes!$B$56,('DP_Instruction Forfaitaires'!$E236*(VLOOKUP('DP_Instruction Forfaitaires'!$D236,Listes!$A$57:$E$63,2,FALSE))),IF('DP_Instruction Forfaitaires'!$E236&gt;Listes!$E$56,('DP_Instruction Forfaitaires'!$E236*(VLOOKUP('DP_Instruction Forfaitaires'!$D236,Listes!$A$57:$E$63,5,FALSE))),('DP_Instruction Forfaitaires'!$E236*(VLOOKUP('DP_Instruction Forfaitaires'!$D236,Listes!$A$57:$E$63,3,FALSE))+(VLOOKUP('DP_Instruction Forfaitaires'!$D236,Listes!$A$57:$E$63,4,FALSE)))))))</f>
        <v/>
      </c>
      <c r="N236" s="505" t="str">
        <f>IF($H236="","",IF($C236=Listes!$B$34,IF('DP_Instruction Forfaitaires'!$E236&lt;=Listes!$B$45,('DP_Instruction Forfaitaires'!$E236*(VLOOKUP('DP_Instruction Forfaitaires'!$D236,Listes!$A$46:$E$52,2,FALSE))),IF('DP_Instruction Forfaitaires'!$E236&gt;Listes!$D$45,('DP_Instruction Forfaitaires'!$E236*(VLOOKUP('DP_Instruction Forfaitaires'!$D236,Listes!$A$46:$E$52,5,FALSE))),('DP_Instruction Forfaitaires'!$E236*(VLOOKUP('DP_Instruction Forfaitaires'!$D236,Listes!$A$46:$E$52,3,FALSE))+(VLOOKUP('DP_Instruction Forfaitaires'!$D236,Listes!$A$46:$E$52,4,FALSE)))))))</f>
        <v/>
      </c>
      <c r="O236" s="506" t="str">
        <f>IF($H236="","",IF($C236=Listes!$B$37,Listes!$I$34,IF($C236=Listes!$B$38,(VLOOKUP('DP_Instruction Forfaitaires'!$F236,Listes!$E$34:$F$39,2,FALSE)),IF($C236=Listes!$B$36,IF('DP_Instruction Forfaitaires'!$E236&lt;=Listes!$A$67,'DP_Instruction Forfaitaires'!$E236*Listes!$A$68,IF('DP_Instruction Forfaitaires'!$E236&gt;Listes!$D$67,'DP_Instruction Forfaitaires'!$E236*Listes!$D$68,(('DP_Instruction Forfaitaires'!$E236*Listes!$B$68)+Listes!$C$68)))))))</f>
        <v/>
      </c>
      <c r="P236" s="507" t="str">
        <f>IF('Dépenses forfaitaire'!P236="","",'Dépenses forfaitaire'!P236)</f>
        <v/>
      </c>
      <c r="Q236" s="263"/>
      <c r="R236" s="262" t="str">
        <f t="shared" si="12"/>
        <v/>
      </c>
      <c r="S236" s="262" t="str">
        <f t="shared" si="13"/>
        <v/>
      </c>
      <c r="T236" s="37" t="str">
        <f t="shared" si="14"/>
        <v/>
      </c>
      <c r="U236" s="117"/>
      <c r="V236" s="168"/>
      <c r="W236" s="501" t="str">
        <f>IF(AND(OR(Q236="KO",T236&lt;&gt;""),OR(R236="",S236="",T236="")),Listes!$A$74,IF(AND(T236="",Q236&lt;&gt;""),Listes!$A$75,IF(AND(P236&lt;T236,V236=""),Listes!$A$76,IF(AND(R236&gt;S236),Listes!$A$77,IF(AND(P236&lt;&gt;"",P236&gt;T236,U236=""),Listes!$A$78,IF(AND(X236="",OR(Q236&lt;&gt;"",R236&lt;&gt;"",S236&lt;&gt;"")),Listes!$A$79,""))))))</f>
        <v/>
      </c>
      <c r="X236" s="38"/>
      <c r="Y236" s="10">
        <f t="shared" si="15"/>
        <v>0</v>
      </c>
    </row>
    <row r="237" spans="1:25" ht="20.100000000000001" customHeight="1" x14ac:dyDescent="0.25">
      <c r="A237" s="109">
        <v>231</v>
      </c>
      <c r="B237" s="505" t="str">
        <f>IF('Dépenses forfaitaire'!B237="","",'Dépenses forfaitaire'!B237)</f>
        <v/>
      </c>
      <c r="C237" s="505" t="str">
        <f>IF('Dépenses forfaitaire'!C237="","",'Dépenses forfaitaire'!C237)</f>
        <v/>
      </c>
      <c r="D237" s="505" t="str">
        <f>IF('Dépenses forfaitaire'!D237="","",'Dépenses forfaitaire'!D237)</f>
        <v/>
      </c>
      <c r="E237" s="505" t="str">
        <f>IF('Dépenses forfaitaire'!E237="","",'Dépenses forfaitaire'!E237)</f>
        <v/>
      </c>
      <c r="F237" s="505" t="str">
        <f>IF('Dépenses forfaitaire'!F237="","",'Dépenses forfaitaire'!F237)</f>
        <v/>
      </c>
      <c r="G237" s="503" t="str">
        <f>IF('Dépenses forfaitaire'!G237="","",'Dépenses forfaitaire'!G237)</f>
        <v/>
      </c>
      <c r="H237" s="505" t="str">
        <f>IF('Dépenses forfaitaire'!H237="","",'Dépenses forfaitaire'!H237)</f>
        <v/>
      </c>
      <c r="I237" s="505" t="str">
        <f>IF('Dépenses forfaitaire'!I237="","",'Dépenses forfaitaire'!I237)</f>
        <v/>
      </c>
      <c r="J237" s="504" t="str">
        <f>IF('Dépenses forfaitaire'!K237="","",'Dépenses forfaitaire'!K237)</f>
        <v/>
      </c>
      <c r="K237" s="504" t="str">
        <f>IF('Dépenses forfaitaire'!L237="","",'Dépenses forfaitaire'!L237)</f>
        <v/>
      </c>
      <c r="L237" s="503" t="str">
        <f>IF('Dépenses forfaitaire'!J237="","",'Dépenses forfaitaire'!J237)</f>
        <v/>
      </c>
      <c r="M237" s="505" t="str">
        <f>IF($H237="","",IF($C237=Listes!$B$35,IF('DP_Instruction Forfaitaires'!$E237&lt;=Listes!$B$56,('DP_Instruction Forfaitaires'!$E237*(VLOOKUP('DP_Instruction Forfaitaires'!$D237,Listes!$A$57:$E$63,2,FALSE))),IF('DP_Instruction Forfaitaires'!$E237&gt;Listes!$E$56,('DP_Instruction Forfaitaires'!$E237*(VLOOKUP('DP_Instruction Forfaitaires'!$D237,Listes!$A$57:$E$63,5,FALSE))),('DP_Instruction Forfaitaires'!$E237*(VLOOKUP('DP_Instruction Forfaitaires'!$D237,Listes!$A$57:$E$63,3,FALSE))+(VLOOKUP('DP_Instruction Forfaitaires'!$D237,Listes!$A$57:$E$63,4,FALSE)))))))</f>
        <v/>
      </c>
      <c r="N237" s="505" t="str">
        <f>IF($H237="","",IF($C237=Listes!$B$34,IF('DP_Instruction Forfaitaires'!$E237&lt;=Listes!$B$45,('DP_Instruction Forfaitaires'!$E237*(VLOOKUP('DP_Instruction Forfaitaires'!$D237,Listes!$A$46:$E$52,2,FALSE))),IF('DP_Instruction Forfaitaires'!$E237&gt;Listes!$D$45,('DP_Instruction Forfaitaires'!$E237*(VLOOKUP('DP_Instruction Forfaitaires'!$D237,Listes!$A$46:$E$52,5,FALSE))),('DP_Instruction Forfaitaires'!$E237*(VLOOKUP('DP_Instruction Forfaitaires'!$D237,Listes!$A$46:$E$52,3,FALSE))+(VLOOKUP('DP_Instruction Forfaitaires'!$D237,Listes!$A$46:$E$52,4,FALSE)))))))</f>
        <v/>
      </c>
      <c r="O237" s="506" t="str">
        <f>IF($H237="","",IF($C237=Listes!$B$37,Listes!$I$34,IF($C237=Listes!$B$38,(VLOOKUP('DP_Instruction Forfaitaires'!$F237,Listes!$E$34:$F$39,2,FALSE)),IF($C237=Listes!$B$36,IF('DP_Instruction Forfaitaires'!$E237&lt;=Listes!$A$67,'DP_Instruction Forfaitaires'!$E237*Listes!$A$68,IF('DP_Instruction Forfaitaires'!$E237&gt;Listes!$D$67,'DP_Instruction Forfaitaires'!$E237*Listes!$D$68,(('DP_Instruction Forfaitaires'!$E237*Listes!$B$68)+Listes!$C$68)))))))</f>
        <v/>
      </c>
      <c r="P237" s="507" t="str">
        <f>IF('Dépenses forfaitaire'!P237="","",'Dépenses forfaitaire'!P237)</f>
        <v/>
      </c>
      <c r="Q237" s="263"/>
      <c r="R237" s="262" t="str">
        <f t="shared" si="12"/>
        <v/>
      </c>
      <c r="S237" s="262" t="str">
        <f t="shared" si="13"/>
        <v/>
      </c>
      <c r="T237" s="37" t="str">
        <f t="shared" si="14"/>
        <v/>
      </c>
      <c r="U237" s="117"/>
      <c r="V237" s="168"/>
      <c r="W237" s="501" t="str">
        <f>IF(AND(OR(Q237="KO",T237&lt;&gt;""),OR(R237="",S237="",T237="")),Listes!$A$74,IF(AND(T237="",Q237&lt;&gt;""),Listes!$A$75,IF(AND(P237&lt;T237,V237=""),Listes!$A$76,IF(AND(R237&gt;S237),Listes!$A$77,IF(AND(P237&lt;&gt;"",P237&gt;T237,U237=""),Listes!$A$78,IF(AND(X237="",OR(Q237&lt;&gt;"",R237&lt;&gt;"",S237&lt;&gt;"")),Listes!$A$79,""))))))</f>
        <v/>
      </c>
      <c r="X237" s="38"/>
      <c r="Y237" s="10">
        <f t="shared" si="15"/>
        <v>0</v>
      </c>
    </row>
    <row r="238" spans="1:25" ht="20.100000000000001" customHeight="1" x14ac:dyDescent="0.25">
      <c r="A238" s="109">
        <v>232</v>
      </c>
      <c r="B238" s="505" t="str">
        <f>IF('Dépenses forfaitaire'!B238="","",'Dépenses forfaitaire'!B238)</f>
        <v/>
      </c>
      <c r="C238" s="505" t="str">
        <f>IF('Dépenses forfaitaire'!C238="","",'Dépenses forfaitaire'!C238)</f>
        <v/>
      </c>
      <c r="D238" s="505" t="str">
        <f>IF('Dépenses forfaitaire'!D238="","",'Dépenses forfaitaire'!D238)</f>
        <v/>
      </c>
      <c r="E238" s="505" t="str">
        <f>IF('Dépenses forfaitaire'!E238="","",'Dépenses forfaitaire'!E238)</f>
        <v/>
      </c>
      <c r="F238" s="505" t="str">
        <f>IF('Dépenses forfaitaire'!F238="","",'Dépenses forfaitaire'!F238)</f>
        <v/>
      </c>
      <c r="G238" s="503" t="str">
        <f>IF('Dépenses forfaitaire'!G238="","",'Dépenses forfaitaire'!G238)</f>
        <v/>
      </c>
      <c r="H238" s="505" t="str">
        <f>IF('Dépenses forfaitaire'!H238="","",'Dépenses forfaitaire'!H238)</f>
        <v/>
      </c>
      <c r="I238" s="505" t="str">
        <f>IF('Dépenses forfaitaire'!I238="","",'Dépenses forfaitaire'!I238)</f>
        <v/>
      </c>
      <c r="J238" s="504" t="str">
        <f>IF('Dépenses forfaitaire'!K238="","",'Dépenses forfaitaire'!K238)</f>
        <v/>
      </c>
      <c r="K238" s="504" t="str">
        <f>IF('Dépenses forfaitaire'!L238="","",'Dépenses forfaitaire'!L238)</f>
        <v/>
      </c>
      <c r="L238" s="503" t="str">
        <f>IF('Dépenses forfaitaire'!J238="","",'Dépenses forfaitaire'!J238)</f>
        <v/>
      </c>
      <c r="M238" s="505" t="str">
        <f>IF($H238="","",IF($C238=Listes!$B$35,IF('DP_Instruction Forfaitaires'!$E238&lt;=Listes!$B$56,('DP_Instruction Forfaitaires'!$E238*(VLOOKUP('DP_Instruction Forfaitaires'!$D238,Listes!$A$57:$E$63,2,FALSE))),IF('DP_Instruction Forfaitaires'!$E238&gt;Listes!$E$56,('DP_Instruction Forfaitaires'!$E238*(VLOOKUP('DP_Instruction Forfaitaires'!$D238,Listes!$A$57:$E$63,5,FALSE))),('DP_Instruction Forfaitaires'!$E238*(VLOOKUP('DP_Instruction Forfaitaires'!$D238,Listes!$A$57:$E$63,3,FALSE))+(VLOOKUP('DP_Instruction Forfaitaires'!$D238,Listes!$A$57:$E$63,4,FALSE)))))))</f>
        <v/>
      </c>
      <c r="N238" s="505" t="str">
        <f>IF($H238="","",IF($C238=Listes!$B$34,IF('DP_Instruction Forfaitaires'!$E238&lt;=Listes!$B$45,('DP_Instruction Forfaitaires'!$E238*(VLOOKUP('DP_Instruction Forfaitaires'!$D238,Listes!$A$46:$E$52,2,FALSE))),IF('DP_Instruction Forfaitaires'!$E238&gt;Listes!$D$45,('DP_Instruction Forfaitaires'!$E238*(VLOOKUP('DP_Instruction Forfaitaires'!$D238,Listes!$A$46:$E$52,5,FALSE))),('DP_Instruction Forfaitaires'!$E238*(VLOOKUP('DP_Instruction Forfaitaires'!$D238,Listes!$A$46:$E$52,3,FALSE))+(VLOOKUP('DP_Instruction Forfaitaires'!$D238,Listes!$A$46:$E$52,4,FALSE)))))))</f>
        <v/>
      </c>
      <c r="O238" s="506" t="str">
        <f>IF($H238="","",IF($C238=Listes!$B$37,Listes!$I$34,IF($C238=Listes!$B$38,(VLOOKUP('DP_Instruction Forfaitaires'!$F238,Listes!$E$34:$F$39,2,FALSE)),IF($C238=Listes!$B$36,IF('DP_Instruction Forfaitaires'!$E238&lt;=Listes!$A$67,'DP_Instruction Forfaitaires'!$E238*Listes!$A$68,IF('DP_Instruction Forfaitaires'!$E238&gt;Listes!$D$67,'DP_Instruction Forfaitaires'!$E238*Listes!$D$68,(('DP_Instruction Forfaitaires'!$E238*Listes!$B$68)+Listes!$C$68)))))))</f>
        <v/>
      </c>
      <c r="P238" s="507" t="str">
        <f>IF('Dépenses forfaitaire'!P238="","",'Dépenses forfaitaire'!P238)</f>
        <v/>
      </c>
      <c r="Q238" s="263"/>
      <c r="R238" s="262" t="str">
        <f t="shared" si="12"/>
        <v/>
      </c>
      <c r="S238" s="262" t="str">
        <f t="shared" si="13"/>
        <v/>
      </c>
      <c r="T238" s="37" t="str">
        <f t="shared" si="14"/>
        <v/>
      </c>
      <c r="U238" s="117"/>
      <c r="V238" s="168"/>
      <c r="W238" s="501" t="str">
        <f>IF(AND(OR(Q238="KO",T238&lt;&gt;""),OR(R238="",S238="",T238="")),Listes!$A$74,IF(AND(T238="",Q238&lt;&gt;""),Listes!$A$75,IF(AND(P238&lt;T238,V238=""),Listes!$A$76,IF(AND(R238&gt;S238),Listes!$A$77,IF(AND(P238&lt;&gt;"",P238&gt;T238,U238=""),Listes!$A$78,IF(AND(X238="",OR(Q238&lt;&gt;"",R238&lt;&gt;"",S238&lt;&gt;"")),Listes!$A$79,""))))))</f>
        <v/>
      </c>
      <c r="X238" s="38"/>
      <c r="Y238" s="10">
        <f t="shared" si="15"/>
        <v>0</v>
      </c>
    </row>
    <row r="239" spans="1:25" ht="20.100000000000001" customHeight="1" x14ac:dyDescent="0.25">
      <c r="A239" s="109">
        <v>233</v>
      </c>
      <c r="B239" s="505" t="str">
        <f>IF('Dépenses forfaitaire'!B239="","",'Dépenses forfaitaire'!B239)</f>
        <v/>
      </c>
      <c r="C239" s="505" t="str">
        <f>IF('Dépenses forfaitaire'!C239="","",'Dépenses forfaitaire'!C239)</f>
        <v/>
      </c>
      <c r="D239" s="505" t="str">
        <f>IF('Dépenses forfaitaire'!D239="","",'Dépenses forfaitaire'!D239)</f>
        <v/>
      </c>
      <c r="E239" s="505" t="str">
        <f>IF('Dépenses forfaitaire'!E239="","",'Dépenses forfaitaire'!E239)</f>
        <v/>
      </c>
      <c r="F239" s="505" t="str">
        <f>IF('Dépenses forfaitaire'!F239="","",'Dépenses forfaitaire'!F239)</f>
        <v/>
      </c>
      <c r="G239" s="503" t="str">
        <f>IF('Dépenses forfaitaire'!G239="","",'Dépenses forfaitaire'!G239)</f>
        <v/>
      </c>
      <c r="H239" s="505" t="str">
        <f>IF('Dépenses forfaitaire'!H239="","",'Dépenses forfaitaire'!H239)</f>
        <v/>
      </c>
      <c r="I239" s="505" t="str">
        <f>IF('Dépenses forfaitaire'!I239="","",'Dépenses forfaitaire'!I239)</f>
        <v/>
      </c>
      <c r="J239" s="504" t="str">
        <f>IF('Dépenses forfaitaire'!K239="","",'Dépenses forfaitaire'!K239)</f>
        <v/>
      </c>
      <c r="K239" s="504" t="str">
        <f>IF('Dépenses forfaitaire'!L239="","",'Dépenses forfaitaire'!L239)</f>
        <v/>
      </c>
      <c r="L239" s="503" t="str">
        <f>IF('Dépenses forfaitaire'!J239="","",'Dépenses forfaitaire'!J239)</f>
        <v/>
      </c>
      <c r="M239" s="505" t="str">
        <f>IF($H239="","",IF($C239=Listes!$B$35,IF('DP_Instruction Forfaitaires'!$E239&lt;=Listes!$B$56,('DP_Instruction Forfaitaires'!$E239*(VLOOKUP('DP_Instruction Forfaitaires'!$D239,Listes!$A$57:$E$63,2,FALSE))),IF('DP_Instruction Forfaitaires'!$E239&gt;Listes!$E$56,('DP_Instruction Forfaitaires'!$E239*(VLOOKUP('DP_Instruction Forfaitaires'!$D239,Listes!$A$57:$E$63,5,FALSE))),('DP_Instruction Forfaitaires'!$E239*(VLOOKUP('DP_Instruction Forfaitaires'!$D239,Listes!$A$57:$E$63,3,FALSE))+(VLOOKUP('DP_Instruction Forfaitaires'!$D239,Listes!$A$57:$E$63,4,FALSE)))))))</f>
        <v/>
      </c>
      <c r="N239" s="505" t="str">
        <f>IF($H239="","",IF($C239=Listes!$B$34,IF('DP_Instruction Forfaitaires'!$E239&lt;=Listes!$B$45,('DP_Instruction Forfaitaires'!$E239*(VLOOKUP('DP_Instruction Forfaitaires'!$D239,Listes!$A$46:$E$52,2,FALSE))),IF('DP_Instruction Forfaitaires'!$E239&gt;Listes!$D$45,('DP_Instruction Forfaitaires'!$E239*(VLOOKUP('DP_Instruction Forfaitaires'!$D239,Listes!$A$46:$E$52,5,FALSE))),('DP_Instruction Forfaitaires'!$E239*(VLOOKUP('DP_Instruction Forfaitaires'!$D239,Listes!$A$46:$E$52,3,FALSE))+(VLOOKUP('DP_Instruction Forfaitaires'!$D239,Listes!$A$46:$E$52,4,FALSE)))))))</f>
        <v/>
      </c>
      <c r="O239" s="506" t="str">
        <f>IF($H239="","",IF($C239=Listes!$B$37,Listes!$I$34,IF($C239=Listes!$B$38,(VLOOKUP('DP_Instruction Forfaitaires'!$F239,Listes!$E$34:$F$39,2,FALSE)),IF($C239=Listes!$B$36,IF('DP_Instruction Forfaitaires'!$E239&lt;=Listes!$A$67,'DP_Instruction Forfaitaires'!$E239*Listes!$A$68,IF('DP_Instruction Forfaitaires'!$E239&gt;Listes!$D$67,'DP_Instruction Forfaitaires'!$E239*Listes!$D$68,(('DP_Instruction Forfaitaires'!$E239*Listes!$B$68)+Listes!$C$68)))))))</f>
        <v/>
      </c>
      <c r="P239" s="507" t="str">
        <f>IF('Dépenses forfaitaire'!P239="","",'Dépenses forfaitaire'!P239)</f>
        <v/>
      </c>
      <c r="Q239" s="263"/>
      <c r="R239" s="262" t="str">
        <f t="shared" si="12"/>
        <v/>
      </c>
      <c r="S239" s="262" t="str">
        <f t="shared" si="13"/>
        <v/>
      </c>
      <c r="T239" s="37" t="str">
        <f t="shared" si="14"/>
        <v/>
      </c>
      <c r="U239" s="117"/>
      <c r="V239" s="168"/>
      <c r="W239" s="501" t="str">
        <f>IF(AND(OR(Q239="KO",T239&lt;&gt;""),OR(R239="",S239="",T239="")),Listes!$A$74,IF(AND(T239="",Q239&lt;&gt;""),Listes!$A$75,IF(AND(P239&lt;T239,V239=""),Listes!$A$76,IF(AND(R239&gt;S239),Listes!$A$77,IF(AND(P239&lt;&gt;"",P239&gt;T239,U239=""),Listes!$A$78,IF(AND(X239="",OR(Q239&lt;&gt;"",R239&lt;&gt;"",S239&lt;&gt;"")),Listes!$A$79,""))))))</f>
        <v/>
      </c>
      <c r="X239" s="38"/>
      <c r="Y239" s="10">
        <f t="shared" si="15"/>
        <v>0</v>
      </c>
    </row>
    <row r="240" spans="1:25" ht="20.100000000000001" customHeight="1" x14ac:dyDescent="0.25">
      <c r="A240" s="109">
        <v>234</v>
      </c>
      <c r="B240" s="505" t="str">
        <f>IF('Dépenses forfaitaire'!B240="","",'Dépenses forfaitaire'!B240)</f>
        <v/>
      </c>
      <c r="C240" s="505" t="str">
        <f>IF('Dépenses forfaitaire'!C240="","",'Dépenses forfaitaire'!C240)</f>
        <v/>
      </c>
      <c r="D240" s="505" t="str">
        <f>IF('Dépenses forfaitaire'!D240="","",'Dépenses forfaitaire'!D240)</f>
        <v/>
      </c>
      <c r="E240" s="505" t="str">
        <f>IF('Dépenses forfaitaire'!E240="","",'Dépenses forfaitaire'!E240)</f>
        <v/>
      </c>
      <c r="F240" s="505" t="str">
        <f>IF('Dépenses forfaitaire'!F240="","",'Dépenses forfaitaire'!F240)</f>
        <v/>
      </c>
      <c r="G240" s="503" t="str">
        <f>IF('Dépenses forfaitaire'!G240="","",'Dépenses forfaitaire'!G240)</f>
        <v/>
      </c>
      <c r="H240" s="505" t="str">
        <f>IF('Dépenses forfaitaire'!H240="","",'Dépenses forfaitaire'!H240)</f>
        <v/>
      </c>
      <c r="I240" s="505" t="str">
        <f>IF('Dépenses forfaitaire'!I240="","",'Dépenses forfaitaire'!I240)</f>
        <v/>
      </c>
      <c r="J240" s="504" t="str">
        <f>IF('Dépenses forfaitaire'!K240="","",'Dépenses forfaitaire'!K240)</f>
        <v/>
      </c>
      <c r="K240" s="504" t="str">
        <f>IF('Dépenses forfaitaire'!L240="","",'Dépenses forfaitaire'!L240)</f>
        <v/>
      </c>
      <c r="L240" s="503" t="str">
        <f>IF('Dépenses forfaitaire'!J240="","",'Dépenses forfaitaire'!J240)</f>
        <v/>
      </c>
      <c r="M240" s="505" t="str">
        <f>IF($H240="","",IF($C240=Listes!$B$35,IF('DP_Instruction Forfaitaires'!$E240&lt;=Listes!$B$56,('DP_Instruction Forfaitaires'!$E240*(VLOOKUP('DP_Instruction Forfaitaires'!$D240,Listes!$A$57:$E$63,2,FALSE))),IF('DP_Instruction Forfaitaires'!$E240&gt;Listes!$E$56,('DP_Instruction Forfaitaires'!$E240*(VLOOKUP('DP_Instruction Forfaitaires'!$D240,Listes!$A$57:$E$63,5,FALSE))),('DP_Instruction Forfaitaires'!$E240*(VLOOKUP('DP_Instruction Forfaitaires'!$D240,Listes!$A$57:$E$63,3,FALSE))+(VLOOKUP('DP_Instruction Forfaitaires'!$D240,Listes!$A$57:$E$63,4,FALSE)))))))</f>
        <v/>
      </c>
      <c r="N240" s="505" t="str">
        <f>IF($H240="","",IF($C240=Listes!$B$34,IF('DP_Instruction Forfaitaires'!$E240&lt;=Listes!$B$45,('DP_Instruction Forfaitaires'!$E240*(VLOOKUP('DP_Instruction Forfaitaires'!$D240,Listes!$A$46:$E$52,2,FALSE))),IF('DP_Instruction Forfaitaires'!$E240&gt;Listes!$D$45,('DP_Instruction Forfaitaires'!$E240*(VLOOKUP('DP_Instruction Forfaitaires'!$D240,Listes!$A$46:$E$52,5,FALSE))),('DP_Instruction Forfaitaires'!$E240*(VLOOKUP('DP_Instruction Forfaitaires'!$D240,Listes!$A$46:$E$52,3,FALSE))+(VLOOKUP('DP_Instruction Forfaitaires'!$D240,Listes!$A$46:$E$52,4,FALSE)))))))</f>
        <v/>
      </c>
      <c r="O240" s="506" t="str">
        <f>IF($H240="","",IF($C240=Listes!$B$37,Listes!$I$34,IF($C240=Listes!$B$38,(VLOOKUP('DP_Instruction Forfaitaires'!$F240,Listes!$E$34:$F$39,2,FALSE)),IF($C240=Listes!$B$36,IF('DP_Instruction Forfaitaires'!$E240&lt;=Listes!$A$67,'DP_Instruction Forfaitaires'!$E240*Listes!$A$68,IF('DP_Instruction Forfaitaires'!$E240&gt;Listes!$D$67,'DP_Instruction Forfaitaires'!$E240*Listes!$D$68,(('DP_Instruction Forfaitaires'!$E240*Listes!$B$68)+Listes!$C$68)))))))</f>
        <v/>
      </c>
      <c r="P240" s="507" t="str">
        <f>IF('Dépenses forfaitaire'!P240="","",'Dépenses forfaitaire'!P240)</f>
        <v/>
      </c>
      <c r="Q240" s="263"/>
      <c r="R240" s="262" t="str">
        <f t="shared" si="12"/>
        <v/>
      </c>
      <c r="S240" s="262" t="str">
        <f t="shared" si="13"/>
        <v/>
      </c>
      <c r="T240" s="37" t="str">
        <f t="shared" si="14"/>
        <v/>
      </c>
      <c r="U240" s="117"/>
      <c r="V240" s="168"/>
      <c r="W240" s="501" t="str">
        <f>IF(AND(OR(Q240="KO",T240&lt;&gt;""),OR(R240="",S240="",T240="")),Listes!$A$74,IF(AND(T240="",Q240&lt;&gt;""),Listes!$A$75,IF(AND(P240&lt;T240,V240=""),Listes!$A$76,IF(AND(R240&gt;S240),Listes!$A$77,IF(AND(P240&lt;&gt;"",P240&gt;T240,U240=""),Listes!$A$78,IF(AND(X240="",OR(Q240&lt;&gt;"",R240&lt;&gt;"",S240&lt;&gt;"")),Listes!$A$79,""))))))</f>
        <v/>
      </c>
      <c r="X240" s="38"/>
      <c r="Y240" s="10">
        <f t="shared" si="15"/>
        <v>0</v>
      </c>
    </row>
    <row r="241" spans="1:25" ht="20.100000000000001" customHeight="1" x14ac:dyDescent="0.25">
      <c r="A241" s="109">
        <v>235</v>
      </c>
      <c r="B241" s="505" t="str">
        <f>IF('Dépenses forfaitaire'!B241="","",'Dépenses forfaitaire'!B241)</f>
        <v/>
      </c>
      <c r="C241" s="505" t="str">
        <f>IF('Dépenses forfaitaire'!C241="","",'Dépenses forfaitaire'!C241)</f>
        <v/>
      </c>
      <c r="D241" s="505" t="str">
        <f>IF('Dépenses forfaitaire'!D241="","",'Dépenses forfaitaire'!D241)</f>
        <v/>
      </c>
      <c r="E241" s="505" t="str">
        <f>IF('Dépenses forfaitaire'!E241="","",'Dépenses forfaitaire'!E241)</f>
        <v/>
      </c>
      <c r="F241" s="505" t="str">
        <f>IF('Dépenses forfaitaire'!F241="","",'Dépenses forfaitaire'!F241)</f>
        <v/>
      </c>
      <c r="G241" s="503" t="str">
        <f>IF('Dépenses forfaitaire'!G241="","",'Dépenses forfaitaire'!G241)</f>
        <v/>
      </c>
      <c r="H241" s="505" t="str">
        <f>IF('Dépenses forfaitaire'!H241="","",'Dépenses forfaitaire'!H241)</f>
        <v/>
      </c>
      <c r="I241" s="505" t="str">
        <f>IF('Dépenses forfaitaire'!I241="","",'Dépenses forfaitaire'!I241)</f>
        <v/>
      </c>
      <c r="J241" s="504" t="str">
        <f>IF('Dépenses forfaitaire'!K241="","",'Dépenses forfaitaire'!K241)</f>
        <v/>
      </c>
      <c r="K241" s="504" t="str">
        <f>IF('Dépenses forfaitaire'!L241="","",'Dépenses forfaitaire'!L241)</f>
        <v/>
      </c>
      <c r="L241" s="503" t="str">
        <f>IF('Dépenses forfaitaire'!J241="","",'Dépenses forfaitaire'!J241)</f>
        <v/>
      </c>
      <c r="M241" s="505" t="str">
        <f>IF($H241="","",IF($C241=Listes!$B$35,IF('DP_Instruction Forfaitaires'!$E241&lt;=Listes!$B$56,('DP_Instruction Forfaitaires'!$E241*(VLOOKUP('DP_Instruction Forfaitaires'!$D241,Listes!$A$57:$E$63,2,FALSE))),IF('DP_Instruction Forfaitaires'!$E241&gt;Listes!$E$56,('DP_Instruction Forfaitaires'!$E241*(VLOOKUP('DP_Instruction Forfaitaires'!$D241,Listes!$A$57:$E$63,5,FALSE))),('DP_Instruction Forfaitaires'!$E241*(VLOOKUP('DP_Instruction Forfaitaires'!$D241,Listes!$A$57:$E$63,3,FALSE))+(VLOOKUP('DP_Instruction Forfaitaires'!$D241,Listes!$A$57:$E$63,4,FALSE)))))))</f>
        <v/>
      </c>
      <c r="N241" s="505" t="str">
        <f>IF($H241="","",IF($C241=Listes!$B$34,IF('DP_Instruction Forfaitaires'!$E241&lt;=Listes!$B$45,('DP_Instruction Forfaitaires'!$E241*(VLOOKUP('DP_Instruction Forfaitaires'!$D241,Listes!$A$46:$E$52,2,FALSE))),IF('DP_Instruction Forfaitaires'!$E241&gt;Listes!$D$45,('DP_Instruction Forfaitaires'!$E241*(VLOOKUP('DP_Instruction Forfaitaires'!$D241,Listes!$A$46:$E$52,5,FALSE))),('DP_Instruction Forfaitaires'!$E241*(VLOOKUP('DP_Instruction Forfaitaires'!$D241,Listes!$A$46:$E$52,3,FALSE))+(VLOOKUP('DP_Instruction Forfaitaires'!$D241,Listes!$A$46:$E$52,4,FALSE)))))))</f>
        <v/>
      </c>
      <c r="O241" s="506" t="str">
        <f>IF($H241="","",IF($C241=Listes!$B$37,Listes!$I$34,IF($C241=Listes!$B$38,(VLOOKUP('DP_Instruction Forfaitaires'!$F241,Listes!$E$34:$F$39,2,FALSE)),IF($C241=Listes!$B$36,IF('DP_Instruction Forfaitaires'!$E241&lt;=Listes!$A$67,'DP_Instruction Forfaitaires'!$E241*Listes!$A$68,IF('DP_Instruction Forfaitaires'!$E241&gt;Listes!$D$67,'DP_Instruction Forfaitaires'!$E241*Listes!$D$68,(('DP_Instruction Forfaitaires'!$E241*Listes!$B$68)+Listes!$C$68)))))))</f>
        <v/>
      </c>
      <c r="P241" s="507" t="str">
        <f>IF('Dépenses forfaitaire'!P241="","",'Dépenses forfaitaire'!P241)</f>
        <v/>
      </c>
      <c r="Q241" s="263"/>
      <c r="R241" s="262" t="str">
        <f t="shared" si="12"/>
        <v/>
      </c>
      <c r="S241" s="262" t="str">
        <f t="shared" si="13"/>
        <v/>
      </c>
      <c r="T241" s="37" t="str">
        <f t="shared" si="14"/>
        <v/>
      </c>
      <c r="U241" s="117"/>
      <c r="V241" s="168"/>
      <c r="W241" s="501" t="str">
        <f>IF(AND(OR(Q241="KO",T241&lt;&gt;""),OR(R241="",S241="",T241="")),Listes!$A$74,IF(AND(T241="",Q241&lt;&gt;""),Listes!$A$75,IF(AND(P241&lt;T241,V241=""),Listes!$A$76,IF(AND(R241&gt;S241),Listes!$A$77,IF(AND(P241&lt;&gt;"",P241&gt;T241,U241=""),Listes!$A$78,IF(AND(X241="",OR(Q241&lt;&gt;"",R241&lt;&gt;"",S241&lt;&gt;"")),Listes!$A$79,""))))))</f>
        <v/>
      </c>
      <c r="X241" s="38"/>
      <c r="Y241" s="10">
        <f t="shared" si="15"/>
        <v>0</v>
      </c>
    </row>
    <row r="242" spans="1:25" ht="20.100000000000001" customHeight="1" x14ac:dyDescent="0.25">
      <c r="A242" s="109">
        <v>236</v>
      </c>
      <c r="B242" s="505" t="str">
        <f>IF('Dépenses forfaitaire'!B242="","",'Dépenses forfaitaire'!B242)</f>
        <v/>
      </c>
      <c r="C242" s="505" t="str">
        <f>IF('Dépenses forfaitaire'!C242="","",'Dépenses forfaitaire'!C242)</f>
        <v/>
      </c>
      <c r="D242" s="505" t="str">
        <f>IF('Dépenses forfaitaire'!D242="","",'Dépenses forfaitaire'!D242)</f>
        <v/>
      </c>
      <c r="E242" s="505" t="str">
        <f>IF('Dépenses forfaitaire'!E242="","",'Dépenses forfaitaire'!E242)</f>
        <v/>
      </c>
      <c r="F242" s="505" t="str">
        <f>IF('Dépenses forfaitaire'!F242="","",'Dépenses forfaitaire'!F242)</f>
        <v/>
      </c>
      <c r="G242" s="503" t="str">
        <f>IF('Dépenses forfaitaire'!G242="","",'Dépenses forfaitaire'!G242)</f>
        <v/>
      </c>
      <c r="H242" s="505" t="str">
        <f>IF('Dépenses forfaitaire'!H242="","",'Dépenses forfaitaire'!H242)</f>
        <v/>
      </c>
      <c r="I242" s="505" t="str">
        <f>IF('Dépenses forfaitaire'!I242="","",'Dépenses forfaitaire'!I242)</f>
        <v/>
      </c>
      <c r="J242" s="504" t="str">
        <f>IF('Dépenses forfaitaire'!K242="","",'Dépenses forfaitaire'!K242)</f>
        <v/>
      </c>
      <c r="K242" s="504" t="str">
        <f>IF('Dépenses forfaitaire'!L242="","",'Dépenses forfaitaire'!L242)</f>
        <v/>
      </c>
      <c r="L242" s="503" t="str">
        <f>IF('Dépenses forfaitaire'!J242="","",'Dépenses forfaitaire'!J242)</f>
        <v/>
      </c>
      <c r="M242" s="505" t="str">
        <f>IF($H242="","",IF($C242=Listes!$B$35,IF('DP_Instruction Forfaitaires'!$E242&lt;=Listes!$B$56,('DP_Instruction Forfaitaires'!$E242*(VLOOKUP('DP_Instruction Forfaitaires'!$D242,Listes!$A$57:$E$63,2,FALSE))),IF('DP_Instruction Forfaitaires'!$E242&gt;Listes!$E$56,('DP_Instruction Forfaitaires'!$E242*(VLOOKUP('DP_Instruction Forfaitaires'!$D242,Listes!$A$57:$E$63,5,FALSE))),('DP_Instruction Forfaitaires'!$E242*(VLOOKUP('DP_Instruction Forfaitaires'!$D242,Listes!$A$57:$E$63,3,FALSE))+(VLOOKUP('DP_Instruction Forfaitaires'!$D242,Listes!$A$57:$E$63,4,FALSE)))))))</f>
        <v/>
      </c>
      <c r="N242" s="505" t="str">
        <f>IF($H242="","",IF($C242=Listes!$B$34,IF('DP_Instruction Forfaitaires'!$E242&lt;=Listes!$B$45,('DP_Instruction Forfaitaires'!$E242*(VLOOKUP('DP_Instruction Forfaitaires'!$D242,Listes!$A$46:$E$52,2,FALSE))),IF('DP_Instruction Forfaitaires'!$E242&gt;Listes!$D$45,('DP_Instruction Forfaitaires'!$E242*(VLOOKUP('DP_Instruction Forfaitaires'!$D242,Listes!$A$46:$E$52,5,FALSE))),('DP_Instruction Forfaitaires'!$E242*(VLOOKUP('DP_Instruction Forfaitaires'!$D242,Listes!$A$46:$E$52,3,FALSE))+(VLOOKUP('DP_Instruction Forfaitaires'!$D242,Listes!$A$46:$E$52,4,FALSE)))))))</f>
        <v/>
      </c>
      <c r="O242" s="506" t="str">
        <f>IF($H242="","",IF($C242=Listes!$B$37,Listes!$I$34,IF($C242=Listes!$B$38,(VLOOKUP('DP_Instruction Forfaitaires'!$F242,Listes!$E$34:$F$39,2,FALSE)),IF($C242=Listes!$B$36,IF('DP_Instruction Forfaitaires'!$E242&lt;=Listes!$A$67,'DP_Instruction Forfaitaires'!$E242*Listes!$A$68,IF('DP_Instruction Forfaitaires'!$E242&gt;Listes!$D$67,'DP_Instruction Forfaitaires'!$E242*Listes!$D$68,(('DP_Instruction Forfaitaires'!$E242*Listes!$B$68)+Listes!$C$68)))))))</f>
        <v/>
      </c>
      <c r="P242" s="507" t="str">
        <f>IF('Dépenses forfaitaire'!P242="","",'Dépenses forfaitaire'!P242)</f>
        <v/>
      </c>
      <c r="Q242" s="263"/>
      <c r="R242" s="262" t="str">
        <f t="shared" si="12"/>
        <v/>
      </c>
      <c r="S242" s="262" t="str">
        <f t="shared" si="13"/>
        <v/>
      </c>
      <c r="T242" s="37" t="str">
        <f t="shared" si="14"/>
        <v/>
      </c>
      <c r="U242" s="117"/>
      <c r="V242" s="168"/>
      <c r="W242" s="501" t="str">
        <f>IF(AND(OR(Q242="KO",T242&lt;&gt;""),OR(R242="",S242="",T242="")),Listes!$A$74,IF(AND(T242="",Q242&lt;&gt;""),Listes!$A$75,IF(AND(P242&lt;T242,V242=""),Listes!$A$76,IF(AND(R242&gt;S242),Listes!$A$77,IF(AND(P242&lt;&gt;"",P242&gt;T242,U242=""),Listes!$A$78,IF(AND(X242="",OR(Q242&lt;&gt;"",R242&lt;&gt;"",S242&lt;&gt;"")),Listes!$A$79,""))))))</f>
        <v/>
      </c>
      <c r="X242" s="38"/>
      <c r="Y242" s="10">
        <f t="shared" si="15"/>
        <v>0</v>
      </c>
    </row>
    <row r="243" spans="1:25" ht="20.100000000000001" customHeight="1" x14ac:dyDescent="0.25">
      <c r="A243" s="109">
        <v>237</v>
      </c>
      <c r="B243" s="505" t="str">
        <f>IF('Dépenses forfaitaire'!B243="","",'Dépenses forfaitaire'!B243)</f>
        <v/>
      </c>
      <c r="C243" s="505" t="str">
        <f>IF('Dépenses forfaitaire'!C243="","",'Dépenses forfaitaire'!C243)</f>
        <v/>
      </c>
      <c r="D243" s="505" t="str">
        <f>IF('Dépenses forfaitaire'!D243="","",'Dépenses forfaitaire'!D243)</f>
        <v/>
      </c>
      <c r="E243" s="505" t="str">
        <f>IF('Dépenses forfaitaire'!E243="","",'Dépenses forfaitaire'!E243)</f>
        <v/>
      </c>
      <c r="F243" s="505" t="str">
        <f>IF('Dépenses forfaitaire'!F243="","",'Dépenses forfaitaire'!F243)</f>
        <v/>
      </c>
      <c r="G243" s="503" t="str">
        <f>IF('Dépenses forfaitaire'!G243="","",'Dépenses forfaitaire'!G243)</f>
        <v/>
      </c>
      <c r="H243" s="505" t="str">
        <f>IF('Dépenses forfaitaire'!H243="","",'Dépenses forfaitaire'!H243)</f>
        <v/>
      </c>
      <c r="I243" s="505" t="str">
        <f>IF('Dépenses forfaitaire'!I243="","",'Dépenses forfaitaire'!I243)</f>
        <v/>
      </c>
      <c r="J243" s="504" t="str">
        <f>IF('Dépenses forfaitaire'!K243="","",'Dépenses forfaitaire'!K243)</f>
        <v/>
      </c>
      <c r="K243" s="504" t="str">
        <f>IF('Dépenses forfaitaire'!L243="","",'Dépenses forfaitaire'!L243)</f>
        <v/>
      </c>
      <c r="L243" s="503" t="str">
        <f>IF('Dépenses forfaitaire'!J243="","",'Dépenses forfaitaire'!J243)</f>
        <v/>
      </c>
      <c r="M243" s="505" t="str">
        <f>IF($H243="","",IF($C243=Listes!$B$35,IF('DP_Instruction Forfaitaires'!$E243&lt;=Listes!$B$56,('DP_Instruction Forfaitaires'!$E243*(VLOOKUP('DP_Instruction Forfaitaires'!$D243,Listes!$A$57:$E$63,2,FALSE))),IF('DP_Instruction Forfaitaires'!$E243&gt;Listes!$E$56,('DP_Instruction Forfaitaires'!$E243*(VLOOKUP('DP_Instruction Forfaitaires'!$D243,Listes!$A$57:$E$63,5,FALSE))),('DP_Instruction Forfaitaires'!$E243*(VLOOKUP('DP_Instruction Forfaitaires'!$D243,Listes!$A$57:$E$63,3,FALSE))+(VLOOKUP('DP_Instruction Forfaitaires'!$D243,Listes!$A$57:$E$63,4,FALSE)))))))</f>
        <v/>
      </c>
      <c r="N243" s="505" t="str">
        <f>IF($H243="","",IF($C243=Listes!$B$34,IF('DP_Instruction Forfaitaires'!$E243&lt;=Listes!$B$45,('DP_Instruction Forfaitaires'!$E243*(VLOOKUP('DP_Instruction Forfaitaires'!$D243,Listes!$A$46:$E$52,2,FALSE))),IF('DP_Instruction Forfaitaires'!$E243&gt;Listes!$D$45,('DP_Instruction Forfaitaires'!$E243*(VLOOKUP('DP_Instruction Forfaitaires'!$D243,Listes!$A$46:$E$52,5,FALSE))),('DP_Instruction Forfaitaires'!$E243*(VLOOKUP('DP_Instruction Forfaitaires'!$D243,Listes!$A$46:$E$52,3,FALSE))+(VLOOKUP('DP_Instruction Forfaitaires'!$D243,Listes!$A$46:$E$52,4,FALSE)))))))</f>
        <v/>
      </c>
      <c r="O243" s="506" t="str">
        <f>IF($H243="","",IF($C243=Listes!$B$37,Listes!$I$34,IF($C243=Listes!$B$38,(VLOOKUP('DP_Instruction Forfaitaires'!$F243,Listes!$E$34:$F$39,2,FALSE)),IF($C243=Listes!$B$36,IF('DP_Instruction Forfaitaires'!$E243&lt;=Listes!$A$67,'DP_Instruction Forfaitaires'!$E243*Listes!$A$68,IF('DP_Instruction Forfaitaires'!$E243&gt;Listes!$D$67,'DP_Instruction Forfaitaires'!$E243*Listes!$D$68,(('DP_Instruction Forfaitaires'!$E243*Listes!$B$68)+Listes!$C$68)))))))</f>
        <v/>
      </c>
      <c r="P243" s="507" t="str">
        <f>IF('Dépenses forfaitaire'!P243="","",'Dépenses forfaitaire'!P243)</f>
        <v/>
      </c>
      <c r="Q243" s="263"/>
      <c r="R243" s="262" t="str">
        <f t="shared" si="12"/>
        <v/>
      </c>
      <c r="S243" s="262" t="str">
        <f t="shared" si="13"/>
        <v/>
      </c>
      <c r="T243" s="37" t="str">
        <f t="shared" si="14"/>
        <v/>
      </c>
      <c r="U243" s="117"/>
      <c r="V243" s="168"/>
      <c r="W243" s="501" t="str">
        <f>IF(AND(OR(Q243="KO",T243&lt;&gt;""),OR(R243="",S243="",T243="")),Listes!$A$74,IF(AND(T243="",Q243&lt;&gt;""),Listes!$A$75,IF(AND(P243&lt;T243,V243=""),Listes!$A$76,IF(AND(R243&gt;S243),Listes!$A$77,IF(AND(P243&lt;&gt;"",P243&gt;T243,U243=""),Listes!$A$78,IF(AND(X243="",OR(Q243&lt;&gt;"",R243&lt;&gt;"",S243&lt;&gt;"")),Listes!$A$79,""))))))</f>
        <v/>
      </c>
      <c r="X243" s="38"/>
      <c r="Y243" s="10">
        <f t="shared" si="15"/>
        <v>0</v>
      </c>
    </row>
    <row r="244" spans="1:25" ht="20.100000000000001" customHeight="1" x14ac:dyDescent="0.25">
      <c r="A244" s="109">
        <v>238</v>
      </c>
      <c r="B244" s="505" t="str">
        <f>IF('Dépenses forfaitaire'!B244="","",'Dépenses forfaitaire'!B244)</f>
        <v/>
      </c>
      <c r="C244" s="505" t="str">
        <f>IF('Dépenses forfaitaire'!C244="","",'Dépenses forfaitaire'!C244)</f>
        <v/>
      </c>
      <c r="D244" s="505" t="str">
        <f>IF('Dépenses forfaitaire'!D244="","",'Dépenses forfaitaire'!D244)</f>
        <v/>
      </c>
      <c r="E244" s="505" t="str">
        <f>IF('Dépenses forfaitaire'!E244="","",'Dépenses forfaitaire'!E244)</f>
        <v/>
      </c>
      <c r="F244" s="505" t="str">
        <f>IF('Dépenses forfaitaire'!F244="","",'Dépenses forfaitaire'!F244)</f>
        <v/>
      </c>
      <c r="G244" s="503" t="str">
        <f>IF('Dépenses forfaitaire'!G244="","",'Dépenses forfaitaire'!G244)</f>
        <v/>
      </c>
      <c r="H244" s="505" t="str">
        <f>IF('Dépenses forfaitaire'!H244="","",'Dépenses forfaitaire'!H244)</f>
        <v/>
      </c>
      <c r="I244" s="505" t="str">
        <f>IF('Dépenses forfaitaire'!I244="","",'Dépenses forfaitaire'!I244)</f>
        <v/>
      </c>
      <c r="J244" s="504" t="str">
        <f>IF('Dépenses forfaitaire'!K244="","",'Dépenses forfaitaire'!K244)</f>
        <v/>
      </c>
      <c r="K244" s="504" t="str">
        <f>IF('Dépenses forfaitaire'!L244="","",'Dépenses forfaitaire'!L244)</f>
        <v/>
      </c>
      <c r="L244" s="503" t="str">
        <f>IF('Dépenses forfaitaire'!J244="","",'Dépenses forfaitaire'!J244)</f>
        <v/>
      </c>
      <c r="M244" s="505" t="str">
        <f>IF($H244="","",IF($C244=Listes!$B$35,IF('DP_Instruction Forfaitaires'!$E244&lt;=Listes!$B$56,('DP_Instruction Forfaitaires'!$E244*(VLOOKUP('DP_Instruction Forfaitaires'!$D244,Listes!$A$57:$E$63,2,FALSE))),IF('DP_Instruction Forfaitaires'!$E244&gt;Listes!$E$56,('DP_Instruction Forfaitaires'!$E244*(VLOOKUP('DP_Instruction Forfaitaires'!$D244,Listes!$A$57:$E$63,5,FALSE))),('DP_Instruction Forfaitaires'!$E244*(VLOOKUP('DP_Instruction Forfaitaires'!$D244,Listes!$A$57:$E$63,3,FALSE))+(VLOOKUP('DP_Instruction Forfaitaires'!$D244,Listes!$A$57:$E$63,4,FALSE)))))))</f>
        <v/>
      </c>
      <c r="N244" s="505" t="str">
        <f>IF($H244="","",IF($C244=Listes!$B$34,IF('DP_Instruction Forfaitaires'!$E244&lt;=Listes!$B$45,('DP_Instruction Forfaitaires'!$E244*(VLOOKUP('DP_Instruction Forfaitaires'!$D244,Listes!$A$46:$E$52,2,FALSE))),IF('DP_Instruction Forfaitaires'!$E244&gt;Listes!$D$45,('DP_Instruction Forfaitaires'!$E244*(VLOOKUP('DP_Instruction Forfaitaires'!$D244,Listes!$A$46:$E$52,5,FALSE))),('DP_Instruction Forfaitaires'!$E244*(VLOOKUP('DP_Instruction Forfaitaires'!$D244,Listes!$A$46:$E$52,3,FALSE))+(VLOOKUP('DP_Instruction Forfaitaires'!$D244,Listes!$A$46:$E$52,4,FALSE)))))))</f>
        <v/>
      </c>
      <c r="O244" s="506" t="str">
        <f>IF($H244="","",IF($C244=Listes!$B$37,Listes!$I$34,IF($C244=Listes!$B$38,(VLOOKUP('DP_Instruction Forfaitaires'!$F244,Listes!$E$34:$F$39,2,FALSE)),IF($C244=Listes!$B$36,IF('DP_Instruction Forfaitaires'!$E244&lt;=Listes!$A$67,'DP_Instruction Forfaitaires'!$E244*Listes!$A$68,IF('DP_Instruction Forfaitaires'!$E244&gt;Listes!$D$67,'DP_Instruction Forfaitaires'!$E244*Listes!$D$68,(('DP_Instruction Forfaitaires'!$E244*Listes!$B$68)+Listes!$C$68)))))))</f>
        <v/>
      </c>
      <c r="P244" s="507" t="str">
        <f>IF('Dépenses forfaitaire'!P244="","",'Dépenses forfaitaire'!P244)</f>
        <v/>
      </c>
      <c r="Q244" s="263"/>
      <c r="R244" s="262" t="str">
        <f t="shared" si="12"/>
        <v/>
      </c>
      <c r="S244" s="262" t="str">
        <f t="shared" si="13"/>
        <v/>
      </c>
      <c r="T244" s="37" t="str">
        <f t="shared" si="14"/>
        <v/>
      </c>
      <c r="U244" s="117"/>
      <c r="V244" s="168"/>
      <c r="W244" s="501" t="str">
        <f>IF(AND(OR(Q244="KO",T244&lt;&gt;""),OR(R244="",S244="",T244="")),Listes!$A$74,IF(AND(T244="",Q244&lt;&gt;""),Listes!$A$75,IF(AND(P244&lt;T244,V244=""),Listes!$A$76,IF(AND(R244&gt;S244),Listes!$A$77,IF(AND(P244&lt;&gt;"",P244&gt;T244,U244=""),Listes!$A$78,IF(AND(X244="",OR(Q244&lt;&gt;"",R244&lt;&gt;"",S244&lt;&gt;"")),Listes!$A$79,""))))))</f>
        <v/>
      </c>
      <c r="X244" s="38"/>
      <c r="Y244" s="10">
        <f t="shared" si="15"/>
        <v>0</v>
      </c>
    </row>
    <row r="245" spans="1:25" ht="20.100000000000001" customHeight="1" x14ac:dyDescent="0.25">
      <c r="A245" s="109">
        <v>239</v>
      </c>
      <c r="B245" s="505" t="str">
        <f>IF('Dépenses forfaitaire'!B245="","",'Dépenses forfaitaire'!B245)</f>
        <v/>
      </c>
      <c r="C245" s="505" t="str">
        <f>IF('Dépenses forfaitaire'!C245="","",'Dépenses forfaitaire'!C245)</f>
        <v/>
      </c>
      <c r="D245" s="505" t="str">
        <f>IF('Dépenses forfaitaire'!D245="","",'Dépenses forfaitaire'!D245)</f>
        <v/>
      </c>
      <c r="E245" s="505" t="str">
        <f>IF('Dépenses forfaitaire'!E245="","",'Dépenses forfaitaire'!E245)</f>
        <v/>
      </c>
      <c r="F245" s="505" t="str">
        <f>IF('Dépenses forfaitaire'!F245="","",'Dépenses forfaitaire'!F245)</f>
        <v/>
      </c>
      <c r="G245" s="503" t="str">
        <f>IF('Dépenses forfaitaire'!G245="","",'Dépenses forfaitaire'!G245)</f>
        <v/>
      </c>
      <c r="H245" s="505" t="str">
        <f>IF('Dépenses forfaitaire'!H245="","",'Dépenses forfaitaire'!H245)</f>
        <v/>
      </c>
      <c r="I245" s="505" t="str">
        <f>IF('Dépenses forfaitaire'!I245="","",'Dépenses forfaitaire'!I245)</f>
        <v/>
      </c>
      <c r="J245" s="504" t="str">
        <f>IF('Dépenses forfaitaire'!K245="","",'Dépenses forfaitaire'!K245)</f>
        <v/>
      </c>
      <c r="K245" s="504" t="str">
        <f>IF('Dépenses forfaitaire'!L245="","",'Dépenses forfaitaire'!L245)</f>
        <v/>
      </c>
      <c r="L245" s="503" t="str">
        <f>IF('Dépenses forfaitaire'!J245="","",'Dépenses forfaitaire'!J245)</f>
        <v/>
      </c>
      <c r="M245" s="505" t="str">
        <f>IF($H245="","",IF($C245=Listes!$B$35,IF('DP_Instruction Forfaitaires'!$E245&lt;=Listes!$B$56,('DP_Instruction Forfaitaires'!$E245*(VLOOKUP('DP_Instruction Forfaitaires'!$D245,Listes!$A$57:$E$63,2,FALSE))),IF('DP_Instruction Forfaitaires'!$E245&gt;Listes!$E$56,('DP_Instruction Forfaitaires'!$E245*(VLOOKUP('DP_Instruction Forfaitaires'!$D245,Listes!$A$57:$E$63,5,FALSE))),('DP_Instruction Forfaitaires'!$E245*(VLOOKUP('DP_Instruction Forfaitaires'!$D245,Listes!$A$57:$E$63,3,FALSE))+(VLOOKUP('DP_Instruction Forfaitaires'!$D245,Listes!$A$57:$E$63,4,FALSE)))))))</f>
        <v/>
      </c>
      <c r="N245" s="505" t="str">
        <f>IF($H245="","",IF($C245=Listes!$B$34,IF('DP_Instruction Forfaitaires'!$E245&lt;=Listes!$B$45,('DP_Instruction Forfaitaires'!$E245*(VLOOKUP('DP_Instruction Forfaitaires'!$D245,Listes!$A$46:$E$52,2,FALSE))),IF('DP_Instruction Forfaitaires'!$E245&gt;Listes!$D$45,('DP_Instruction Forfaitaires'!$E245*(VLOOKUP('DP_Instruction Forfaitaires'!$D245,Listes!$A$46:$E$52,5,FALSE))),('DP_Instruction Forfaitaires'!$E245*(VLOOKUP('DP_Instruction Forfaitaires'!$D245,Listes!$A$46:$E$52,3,FALSE))+(VLOOKUP('DP_Instruction Forfaitaires'!$D245,Listes!$A$46:$E$52,4,FALSE)))))))</f>
        <v/>
      </c>
      <c r="O245" s="506" t="str">
        <f>IF($H245="","",IF($C245=Listes!$B$37,Listes!$I$34,IF($C245=Listes!$B$38,(VLOOKUP('DP_Instruction Forfaitaires'!$F245,Listes!$E$34:$F$39,2,FALSE)),IF($C245=Listes!$B$36,IF('DP_Instruction Forfaitaires'!$E245&lt;=Listes!$A$67,'DP_Instruction Forfaitaires'!$E245*Listes!$A$68,IF('DP_Instruction Forfaitaires'!$E245&gt;Listes!$D$67,'DP_Instruction Forfaitaires'!$E245*Listes!$D$68,(('DP_Instruction Forfaitaires'!$E245*Listes!$B$68)+Listes!$C$68)))))))</f>
        <v/>
      </c>
      <c r="P245" s="507" t="str">
        <f>IF('Dépenses forfaitaire'!P245="","",'Dépenses forfaitaire'!P245)</f>
        <v/>
      </c>
      <c r="Q245" s="263"/>
      <c r="R245" s="262" t="str">
        <f t="shared" si="12"/>
        <v/>
      </c>
      <c r="S245" s="262" t="str">
        <f t="shared" si="13"/>
        <v/>
      </c>
      <c r="T245" s="37" t="str">
        <f t="shared" si="14"/>
        <v/>
      </c>
      <c r="U245" s="117"/>
      <c r="V245" s="168"/>
      <c r="W245" s="501" t="str">
        <f>IF(AND(OR(Q245="KO",T245&lt;&gt;""),OR(R245="",S245="",T245="")),Listes!$A$74,IF(AND(T245="",Q245&lt;&gt;""),Listes!$A$75,IF(AND(P245&lt;T245,V245=""),Listes!$A$76,IF(AND(R245&gt;S245),Listes!$A$77,IF(AND(P245&lt;&gt;"",P245&gt;T245,U245=""),Listes!$A$78,IF(AND(X245="",OR(Q245&lt;&gt;"",R245&lt;&gt;"",S245&lt;&gt;"")),Listes!$A$79,""))))))</f>
        <v/>
      </c>
      <c r="X245" s="38"/>
      <c r="Y245" s="10">
        <f t="shared" si="15"/>
        <v>0</v>
      </c>
    </row>
    <row r="246" spans="1:25" ht="20.100000000000001" customHeight="1" x14ac:dyDescent="0.25">
      <c r="A246" s="109">
        <v>240</v>
      </c>
      <c r="B246" s="505" t="str">
        <f>IF('Dépenses forfaitaire'!B246="","",'Dépenses forfaitaire'!B246)</f>
        <v/>
      </c>
      <c r="C246" s="505" t="str">
        <f>IF('Dépenses forfaitaire'!C246="","",'Dépenses forfaitaire'!C246)</f>
        <v/>
      </c>
      <c r="D246" s="505" t="str">
        <f>IF('Dépenses forfaitaire'!D246="","",'Dépenses forfaitaire'!D246)</f>
        <v/>
      </c>
      <c r="E246" s="505" t="str">
        <f>IF('Dépenses forfaitaire'!E246="","",'Dépenses forfaitaire'!E246)</f>
        <v/>
      </c>
      <c r="F246" s="505" t="str">
        <f>IF('Dépenses forfaitaire'!F246="","",'Dépenses forfaitaire'!F246)</f>
        <v/>
      </c>
      <c r="G246" s="503" t="str">
        <f>IF('Dépenses forfaitaire'!G246="","",'Dépenses forfaitaire'!G246)</f>
        <v/>
      </c>
      <c r="H246" s="505" t="str">
        <f>IF('Dépenses forfaitaire'!H246="","",'Dépenses forfaitaire'!H246)</f>
        <v/>
      </c>
      <c r="I246" s="505" t="str">
        <f>IF('Dépenses forfaitaire'!I246="","",'Dépenses forfaitaire'!I246)</f>
        <v/>
      </c>
      <c r="J246" s="504" t="str">
        <f>IF('Dépenses forfaitaire'!K246="","",'Dépenses forfaitaire'!K246)</f>
        <v/>
      </c>
      <c r="K246" s="504" t="str">
        <f>IF('Dépenses forfaitaire'!L246="","",'Dépenses forfaitaire'!L246)</f>
        <v/>
      </c>
      <c r="L246" s="503" t="str">
        <f>IF('Dépenses forfaitaire'!J246="","",'Dépenses forfaitaire'!J246)</f>
        <v/>
      </c>
      <c r="M246" s="505" t="str">
        <f>IF($H246="","",IF($C246=Listes!$B$35,IF('DP_Instruction Forfaitaires'!$E246&lt;=Listes!$B$56,('DP_Instruction Forfaitaires'!$E246*(VLOOKUP('DP_Instruction Forfaitaires'!$D246,Listes!$A$57:$E$63,2,FALSE))),IF('DP_Instruction Forfaitaires'!$E246&gt;Listes!$E$56,('DP_Instruction Forfaitaires'!$E246*(VLOOKUP('DP_Instruction Forfaitaires'!$D246,Listes!$A$57:$E$63,5,FALSE))),('DP_Instruction Forfaitaires'!$E246*(VLOOKUP('DP_Instruction Forfaitaires'!$D246,Listes!$A$57:$E$63,3,FALSE))+(VLOOKUP('DP_Instruction Forfaitaires'!$D246,Listes!$A$57:$E$63,4,FALSE)))))))</f>
        <v/>
      </c>
      <c r="N246" s="505" t="str">
        <f>IF($H246="","",IF($C246=Listes!$B$34,IF('DP_Instruction Forfaitaires'!$E246&lt;=Listes!$B$45,('DP_Instruction Forfaitaires'!$E246*(VLOOKUP('DP_Instruction Forfaitaires'!$D246,Listes!$A$46:$E$52,2,FALSE))),IF('DP_Instruction Forfaitaires'!$E246&gt;Listes!$D$45,('DP_Instruction Forfaitaires'!$E246*(VLOOKUP('DP_Instruction Forfaitaires'!$D246,Listes!$A$46:$E$52,5,FALSE))),('DP_Instruction Forfaitaires'!$E246*(VLOOKUP('DP_Instruction Forfaitaires'!$D246,Listes!$A$46:$E$52,3,FALSE))+(VLOOKUP('DP_Instruction Forfaitaires'!$D246,Listes!$A$46:$E$52,4,FALSE)))))))</f>
        <v/>
      </c>
      <c r="O246" s="506" t="str">
        <f>IF($H246="","",IF($C246=Listes!$B$37,Listes!$I$34,IF($C246=Listes!$B$38,(VLOOKUP('DP_Instruction Forfaitaires'!$F246,Listes!$E$34:$F$39,2,FALSE)),IF($C246=Listes!$B$36,IF('DP_Instruction Forfaitaires'!$E246&lt;=Listes!$A$67,'DP_Instruction Forfaitaires'!$E246*Listes!$A$68,IF('DP_Instruction Forfaitaires'!$E246&gt;Listes!$D$67,'DP_Instruction Forfaitaires'!$E246*Listes!$D$68,(('DP_Instruction Forfaitaires'!$E246*Listes!$B$68)+Listes!$C$68)))))))</f>
        <v/>
      </c>
      <c r="P246" s="507" t="str">
        <f>IF('Dépenses forfaitaire'!P246="","",'Dépenses forfaitaire'!P246)</f>
        <v/>
      </c>
      <c r="Q246" s="263"/>
      <c r="R246" s="262" t="str">
        <f t="shared" si="12"/>
        <v/>
      </c>
      <c r="S246" s="262" t="str">
        <f t="shared" si="13"/>
        <v/>
      </c>
      <c r="T246" s="37" t="str">
        <f t="shared" si="14"/>
        <v/>
      </c>
      <c r="U246" s="117"/>
      <c r="V246" s="168"/>
      <c r="W246" s="501" t="str">
        <f>IF(AND(OR(Q246="KO",T246&lt;&gt;""),OR(R246="",S246="",T246="")),Listes!$A$74,IF(AND(T246="",Q246&lt;&gt;""),Listes!$A$75,IF(AND(P246&lt;T246,V246=""),Listes!$A$76,IF(AND(R246&gt;S246),Listes!$A$77,IF(AND(P246&lt;&gt;"",P246&gt;T246,U246=""),Listes!$A$78,IF(AND(X246="",OR(Q246&lt;&gt;"",R246&lt;&gt;"",S246&lt;&gt;"")),Listes!$A$79,""))))))</f>
        <v/>
      </c>
      <c r="X246" s="38"/>
      <c r="Y246" s="10">
        <f t="shared" si="15"/>
        <v>0</v>
      </c>
    </row>
    <row r="247" spans="1:25" ht="20.100000000000001" customHeight="1" x14ac:dyDescent="0.25">
      <c r="A247" s="109">
        <v>241</v>
      </c>
      <c r="B247" s="505" t="str">
        <f>IF('Dépenses forfaitaire'!B247="","",'Dépenses forfaitaire'!B247)</f>
        <v/>
      </c>
      <c r="C247" s="505" t="str">
        <f>IF('Dépenses forfaitaire'!C247="","",'Dépenses forfaitaire'!C247)</f>
        <v/>
      </c>
      <c r="D247" s="505" t="str">
        <f>IF('Dépenses forfaitaire'!D247="","",'Dépenses forfaitaire'!D247)</f>
        <v/>
      </c>
      <c r="E247" s="505" t="str">
        <f>IF('Dépenses forfaitaire'!E247="","",'Dépenses forfaitaire'!E247)</f>
        <v/>
      </c>
      <c r="F247" s="505" t="str">
        <f>IF('Dépenses forfaitaire'!F247="","",'Dépenses forfaitaire'!F247)</f>
        <v/>
      </c>
      <c r="G247" s="503" t="str">
        <f>IF('Dépenses forfaitaire'!G247="","",'Dépenses forfaitaire'!G247)</f>
        <v/>
      </c>
      <c r="H247" s="505" t="str">
        <f>IF('Dépenses forfaitaire'!H247="","",'Dépenses forfaitaire'!H247)</f>
        <v/>
      </c>
      <c r="I247" s="505" t="str">
        <f>IF('Dépenses forfaitaire'!I247="","",'Dépenses forfaitaire'!I247)</f>
        <v/>
      </c>
      <c r="J247" s="504" t="str">
        <f>IF('Dépenses forfaitaire'!K247="","",'Dépenses forfaitaire'!K247)</f>
        <v/>
      </c>
      <c r="K247" s="504" t="str">
        <f>IF('Dépenses forfaitaire'!L247="","",'Dépenses forfaitaire'!L247)</f>
        <v/>
      </c>
      <c r="L247" s="503" t="str">
        <f>IF('Dépenses forfaitaire'!J247="","",'Dépenses forfaitaire'!J247)</f>
        <v/>
      </c>
      <c r="M247" s="505" t="str">
        <f>IF($H247="","",IF($C247=Listes!$B$35,IF('DP_Instruction Forfaitaires'!$E247&lt;=Listes!$B$56,('DP_Instruction Forfaitaires'!$E247*(VLOOKUP('DP_Instruction Forfaitaires'!$D247,Listes!$A$57:$E$63,2,FALSE))),IF('DP_Instruction Forfaitaires'!$E247&gt;Listes!$E$56,('DP_Instruction Forfaitaires'!$E247*(VLOOKUP('DP_Instruction Forfaitaires'!$D247,Listes!$A$57:$E$63,5,FALSE))),('DP_Instruction Forfaitaires'!$E247*(VLOOKUP('DP_Instruction Forfaitaires'!$D247,Listes!$A$57:$E$63,3,FALSE))+(VLOOKUP('DP_Instruction Forfaitaires'!$D247,Listes!$A$57:$E$63,4,FALSE)))))))</f>
        <v/>
      </c>
      <c r="N247" s="505" t="str">
        <f>IF($H247="","",IF($C247=Listes!$B$34,IF('DP_Instruction Forfaitaires'!$E247&lt;=Listes!$B$45,('DP_Instruction Forfaitaires'!$E247*(VLOOKUP('DP_Instruction Forfaitaires'!$D247,Listes!$A$46:$E$52,2,FALSE))),IF('DP_Instruction Forfaitaires'!$E247&gt;Listes!$D$45,('DP_Instruction Forfaitaires'!$E247*(VLOOKUP('DP_Instruction Forfaitaires'!$D247,Listes!$A$46:$E$52,5,FALSE))),('DP_Instruction Forfaitaires'!$E247*(VLOOKUP('DP_Instruction Forfaitaires'!$D247,Listes!$A$46:$E$52,3,FALSE))+(VLOOKUP('DP_Instruction Forfaitaires'!$D247,Listes!$A$46:$E$52,4,FALSE)))))))</f>
        <v/>
      </c>
      <c r="O247" s="506" t="str">
        <f>IF($H247="","",IF($C247=Listes!$B$37,Listes!$I$34,IF($C247=Listes!$B$38,(VLOOKUP('DP_Instruction Forfaitaires'!$F247,Listes!$E$34:$F$39,2,FALSE)),IF($C247=Listes!$B$36,IF('DP_Instruction Forfaitaires'!$E247&lt;=Listes!$A$67,'DP_Instruction Forfaitaires'!$E247*Listes!$A$68,IF('DP_Instruction Forfaitaires'!$E247&gt;Listes!$D$67,'DP_Instruction Forfaitaires'!$E247*Listes!$D$68,(('DP_Instruction Forfaitaires'!$E247*Listes!$B$68)+Listes!$C$68)))))))</f>
        <v/>
      </c>
      <c r="P247" s="507" t="str">
        <f>IF('Dépenses forfaitaire'!P247="","",'Dépenses forfaitaire'!P247)</f>
        <v/>
      </c>
      <c r="Q247" s="263"/>
      <c r="R247" s="262" t="str">
        <f t="shared" si="12"/>
        <v/>
      </c>
      <c r="S247" s="262" t="str">
        <f t="shared" si="13"/>
        <v/>
      </c>
      <c r="T247" s="37" t="str">
        <f t="shared" si="14"/>
        <v/>
      </c>
      <c r="U247" s="117"/>
      <c r="V247" s="168"/>
      <c r="W247" s="501" t="str">
        <f>IF(AND(OR(Q247="KO",T247&lt;&gt;""),OR(R247="",S247="",T247="")),Listes!$A$74,IF(AND(T247="",Q247&lt;&gt;""),Listes!$A$75,IF(AND(P247&lt;T247,V247=""),Listes!$A$76,IF(AND(R247&gt;S247),Listes!$A$77,IF(AND(P247&lt;&gt;"",P247&gt;T247,U247=""),Listes!$A$78,IF(AND(X247="",OR(Q247&lt;&gt;"",R247&lt;&gt;"",S247&lt;&gt;"")),Listes!$A$79,""))))))</f>
        <v/>
      </c>
      <c r="X247" s="38"/>
      <c r="Y247" s="10">
        <f t="shared" si="15"/>
        <v>0</v>
      </c>
    </row>
    <row r="248" spans="1:25" ht="20.100000000000001" customHeight="1" x14ac:dyDescent="0.25">
      <c r="A248" s="109">
        <v>242</v>
      </c>
      <c r="B248" s="505" t="str">
        <f>IF('Dépenses forfaitaire'!B248="","",'Dépenses forfaitaire'!B248)</f>
        <v/>
      </c>
      <c r="C248" s="505" t="str">
        <f>IF('Dépenses forfaitaire'!C248="","",'Dépenses forfaitaire'!C248)</f>
        <v/>
      </c>
      <c r="D248" s="505" t="str">
        <f>IF('Dépenses forfaitaire'!D248="","",'Dépenses forfaitaire'!D248)</f>
        <v/>
      </c>
      <c r="E248" s="505" t="str">
        <f>IF('Dépenses forfaitaire'!E248="","",'Dépenses forfaitaire'!E248)</f>
        <v/>
      </c>
      <c r="F248" s="505" t="str">
        <f>IF('Dépenses forfaitaire'!F248="","",'Dépenses forfaitaire'!F248)</f>
        <v/>
      </c>
      <c r="G248" s="503" t="str">
        <f>IF('Dépenses forfaitaire'!G248="","",'Dépenses forfaitaire'!G248)</f>
        <v/>
      </c>
      <c r="H248" s="505" t="str">
        <f>IF('Dépenses forfaitaire'!H248="","",'Dépenses forfaitaire'!H248)</f>
        <v/>
      </c>
      <c r="I248" s="505" t="str">
        <f>IF('Dépenses forfaitaire'!I248="","",'Dépenses forfaitaire'!I248)</f>
        <v/>
      </c>
      <c r="J248" s="504" t="str">
        <f>IF('Dépenses forfaitaire'!K248="","",'Dépenses forfaitaire'!K248)</f>
        <v/>
      </c>
      <c r="K248" s="504" t="str">
        <f>IF('Dépenses forfaitaire'!L248="","",'Dépenses forfaitaire'!L248)</f>
        <v/>
      </c>
      <c r="L248" s="503" t="str">
        <f>IF('Dépenses forfaitaire'!J248="","",'Dépenses forfaitaire'!J248)</f>
        <v/>
      </c>
      <c r="M248" s="505" t="str">
        <f>IF($H248="","",IF($C248=Listes!$B$35,IF('DP_Instruction Forfaitaires'!$E248&lt;=Listes!$B$56,('DP_Instruction Forfaitaires'!$E248*(VLOOKUP('DP_Instruction Forfaitaires'!$D248,Listes!$A$57:$E$63,2,FALSE))),IF('DP_Instruction Forfaitaires'!$E248&gt;Listes!$E$56,('DP_Instruction Forfaitaires'!$E248*(VLOOKUP('DP_Instruction Forfaitaires'!$D248,Listes!$A$57:$E$63,5,FALSE))),('DP_Instruction Forfaitaires'!$E248*(VLOOKUP('DP_Instruction Forfaitaires'!$D248,Listes!$A$57:$E$63,3,FALSE))+(VLOOKUP('DP_Instruction Forfaitaires'!$D248,Listes!$A$57:$E$63,4,FALSE)))))))</f>
        <v/>
      </c>
      <c r="N248" s="505" t="str">
        <f>IF($H248="","",IF($C248=Listes!$B$34,IF('DP_Instruction Forfaitaires'!$E248&lt;=Listes!$B$45,('DP_Instruction Forfaitaires'!$E248*(VLOOKUP('DP_Instruction Forfaitaires'!$D248,Listes!$A$46:$E$52,2,FALSE))),IF('DP_Instruction Forfaitaires'!$E248&gt;Listes!$D$45,('DP_Instruction Forfaitaires'!$E248*(VLOOKUP('DP_Instruction Forfaitaires'!$D248,Listes!$A$46:$E$52,5,FALSE))),('DP_Instruction Forfaitaires'!$E248*(VLOOKUP('DP_Instruction Forfaitaires'!$D248,Listes!$A$46:$E$52,3,FALSE))+(VLOOKUP('DP_Instruction Forfaitaires'!$D248,Listes!$A$46:$E$52,4,FALSE)))))))</f>
        <v/>
      </c>
      <c r="O248" s="506" t="str">
        <f>IF($H248="","",IF($C248=Listes!$B$37,Listes!$I$34,IF($C248=Listes!$B$38,(VLOOKUP('DP_Instruction Forfaitaires'!$F248,Listes!$E$34:$F$39,2,FALSE)),IF($C248=Listes!$B$36,IF('DP_Instruction Forfaitaires'!$E248&lt;=Listes!$A$67,'DP_Instruction Forfaitaires'!$E248*Listes!$A$68,IF('DP_Instruction Forfaitaires'!$E248&gt;Listes!$D$67,'DP_Instruction Forfaitaires'!$E248*Listes!$D$68,(('DP_Instruction Forfaitaires'!$E248*Listes!$B$68)+Listes!$C$68)))))))</f>
        <v/>
      </c>
      <c r="P248" s="507" t="str">
        <f>IF('Dépenses forfaitaire'!P248="","",'Dépenses forfaitaire'!P248)</f>
        <v/>
      </c>
      <c r="Q248" s="263"/>
      <c r="R248" s="262" t="str">
        <f t="shared" si="12"/>
        <v/>
      </c>
      <c r="S248" s="262" t="str">
        <f t="shared" si="13"/>
        <v/>
      </c>
      <c r="T248" s="37" t="str">
        <f t="shared" si="14"/>
        <v/>
      </c>
      <c r="U248" s="117"/>
      <c r="V248" s="168"/>
      <c r="W248" s="501" t="str">
        <f>IF(AND(OR(Q248="KO",T248&lt;&gt;""),OR(R248="",S248="",T248="")),Listes!$A$74,IF(AND(T248="",Q248&lt;&gt;""),Listes!$A$75,IF(AND(P248&lt;T248,V248=""),Listes!$A$76,IF(AND(R248&gt;S248),Listes!$A$77,IF(AND(P248&lt;&gt;"",P248&gt;T248,U248=""),Listes!$A$78,IF(AND(X248="",OR(Q248&lt;&gt;"",R248&lt;&gt;"",S248&lt;&gt;"")),Listes!$A$79,""))))))</f>
        <v/>
      </c>
      <c r="X248" s="38"/>
      <c r="Y248" s="10">
        <f t="shared" si="15"/>
        <v>0</v>
      </c>
    </row>
    <row r="249" spans="1:25" ht="20.100000000000001" customHeight="1" x14ac:dyDescent="0.25">
      <c r="A249" s="109">
        <v>243</v>
      </c>
      <c r="B249" s="505" t="str">
        <f>IF('Dépenses forfaitaire'!B249="","",'Dépenses forfaitaire'!B249)</f>
        <v/>
      </c>
      <c r="C249" s="505" t="str">
        <f>IF('Dépenses forfaitaire'!C249="","",'Dépenses forfaitaire'!C249)</f>
        <v/>
      </c>
      <c r="D249" s="505" t="str">
        <f>IF('Dépenses forfaitaire'!D249="","",'Dépenses forfaitaire'!D249)</f>
        <v/>
      </c>
      <c r="E249" s="505" t="str">
        <f>IF('Dépenses forfaitaire'!E249="","",'Dépenses forfaitaire'!E249)</f>
        <v/>
      </c>
      <c r="F249" s="505" t="str">
        <f>IF('Dépenses forfaitaire'!F249="","",'Dépenses forfaitaire'!F249)</f>
        <v/>
      </c>
      <c r="G249" s="503" t="str">
        <f>IF('Dépenses forfaitaire'!G249="","",'Dépenses forfaitaire'!G249)</f>
        <v/>
      </c>
      <c r="H249" s="505" t="str">
        <f>IF('Dépenses forfaitaire'!H249="","",'Dépenses forfaitaire'!H249)</f>
        <v/>
      </c>
      <c r="I249" s="505" t="str">
        <f>IF('Dépenses forfaitaire'!I249="","",'Dépenses forfaitaire'!I249)</f>
        <v/>
      </c>
      <c r="J249" s="504" t="str">
        <f>IF('Dépenses forfaitaire'!K249="","",'Dépenses forfaitaire'!K249)</f>
        <v/>
      </c>
      <c r="K249" s="504" t="str">
        <f>IF('Dépenses forfaitaire'!L249="","",'Dépenses forfaitaire'!L249)</f>
        <v/>
      </c>
      <c r="L249" s="503" t="str">
        <f>IF('Dépenses forfaitaire'!J249="","",'Dépenses forfaitaire'!J249)</f>
        <v/>
      </c>
      <c r="M249" s="505" t="str">
        <f>IF($H249="","",IF($C249=Listes!$B$35,IF('DP_Instruction Forfaitaires'!$E249&lt;=Listes!$B$56,('DP_Instruction Forfaitaires'!$E249*(VLOOKUP('DP_Instruction Forfaitaires'!$D249,Listes!$A$57:$E$63,2,FALSE))),IF('DP_Instruction Forfaitaires'!$E249&gt;Listes!$E$56,('DP_Instruction Forfaitaires'!$E249*(VLOOKUP('DP_Instruction Forfaitaires'!$D249,Listes!$A$57:$E$63,5,FALSE))),('DP_Instruction Forfaitaires'!$E249*(VLOOKUP('DP_Instruction Forfaitaires'!$D249,Listes!$A$57:$E$63,3,FALSE))+(VLOOKUP('DP_Instruction Forfaitaires'!$D249,Listes!$A$57:$E$63,4,FALSE)))))))</f>
        <v/>
      </c>
      <c r="N249" s="505" t="str">
        <f>IF($H249="","",IF($C249=Listes!$B$34,IF('DP_Instruction Forfaitaires'!$E249&lt;=Listes!$B$45,('DP_Instruction Forfaitaires'!$E249*(VLOOKUP('DP_Instruction Forfaitaires'!$D249,Listes!$A$46:$E$52,2,FALSE))),IF('DP_Instruction Forfaitaires'!$E249&gt;Listes!$D$45,('DP_Instruction Forfaitaires'!$E249*(VLOOKUP('DP_Instruction Forfaitaires'!$D249,Listes!$A$46:$E$52,5,FALSE))),('DP_Instruction Forfaitaires'!$E249*(VLOOKUP('DP_Instruction Forfaitaires'!$D249,Listes!$A$46:$E$52,3,FALSE))+(VLOOKUP('DP_Instruction Forfaitaires'!$D249,Listes!$A$46:$E$52,4,FALSE)))))))</f>
        <v/>
      </c>
      <c r="O249" s="506" t="str">
        <f>IF($H249="","",IF($C249=Listes!$B$37,Listes!$I$34,IF($C249=Listes!$B$38,(VLOOKUP('DP_Instruction Forfaitaires'!$F249,Listes!$E$34:$F$39,2,FALSE)),IF($C249=Listes!$B$36,IF('DP_Instruction Forfaitaires'!$E249&lt;=Listes!$A$67,'DP_Instruction Forfaitaires'!$E249*Listes!$A$68,IF('DP_Instruction Forfaitaires'!$E249&gt;Listes!$D$67,'DP_Instruction Forfaitaires'!$E249*Listes!$D$68,(('DP_Instruction Forfaitaires'!$E249*Listes!$B$68)+Listes!$C$68)))))))</f>
        <v/>
      </c>
      <c r="P249" s="507" t="str">
        <f>IF('Dépenses forfaitaire'!P249="","",'Dépenses forfaitaire'!P249)</f>
        <v/>
      </c>
      <c r="Q249" s="263"/>
      <c r="R249" s="262" t="str">
        <f t="shared" si="12"/>
        <v/>
      </c>
      <c r="S249" s="262" t="str">
        <f t="shared" si="13"/>
        <v/>
      </c>
      <c r="T249" s="37" t="str">
        <f t="shared" si="14"/>
        <v/>
      </c>
      <c r="U249" s="117"/>
      <c r="V249" s="168"/>
      <c r="W249" s="501" t="str">
        <f>IF(AND(OR(Q249="KO",T249&lt;&gt;""),OR(R249="",S249="",T249="")),Listes!$A$74,IF(AND(T249="",Q249&lt;&gt;""),Listes!$A$75,IF(AND(P249&lt;T249,V249=""),Listes!$A$76,IF(AND(R249&gt;S249),Listes!$A$77,IF(AND(P249&lt;&gt;"",P249&gt;T249,U249=""),Listes!$A$78,IF(AND(X249="",OR(Q249&lt;&gt;"",R249&lt;&gt;"",S249&lt;&gt;"")),Listes!$A$79,""))))))</f>
        <v/>
      </c>
      <c r="X249" s="38"/>
      <c r="Y249" s="10">
        <f t="shared" si="15"/>
        <v>0</v>
      </c>
    </row>
    <row r="250" spans="1:25" ht="20.100000000000001" customHeight="1" x14ac:dyDescent="0.25">
      <c r="A250" s="109">
        <v>244</v>
      </c>
      <c r="B250" s="505" t="str">
        <f>IF('Dépenses forfaitaire'!B250="","",'Dépenses forfaitaire'!B250)</f>
        <v/>
      </c>
      <c r="C250" s="505" t="str">
        <f>IF('Dépenses forfaitaire'!C250="","",'Dépenses forfaitaire'!C250)</f>
        <v/>
      </c>
      <c r="D250" s="505" t="str">
        <f>IF('Dépenses forfaitaire'!D250="","",'Dépenses forfaitaire'!D250)</f>
        <v/>
      </c>
      <c r="E250" s="505" t="str">
        <f>IF('Dépenses forfaitaire'!E250="","",'Dépenses forfaitaire'!E250)</f>
        <v/>
      </c>
      <c r="F250" s="505" t="str">
        <f>IF('Dépenses forfaitaire'!F250="","",'Dépenses forfaitaire'!F250)</f>
        <v/>
      </c>
      <c r="G250" s="503" t="str">
        <f>IF('Dépenses forfaitaire'!G250="","",'Dépenses forfaitaire'!G250)</f>
        <v/>
      </c>
      <c r="H250" s="505" t="str">
        <f>IF('Dépenses forfaitaire'!H250="","",'Dépenses forfaitaire'!H250)</f>
        <v/>
      </c>
      <c r="I250" s="505" t="str">
        <f>IF('Dépenses forfaitaire'!I250="","",'Dépenses forfaitaire'!I250)</f>
        <v/>
      </c>
      <c r="J250" s="504" t="str">
        <f>IF('Dépenses forfaitaire'!K250="","",'Dépenses forfaitaire'!K250)</f>
        <v/>
      </c>
      <c r="K250" s="504" t="str">
        <f>IF('Dépenses forfaitaire'!L250="","",'Dépenses forfaitaire'!L250)</f>
        <v/>
      </c>
      <c r="L250" s="503" t="str">
        <f>IF('Dépenses forfaitaire'!J250="","",'Dépenses forfaitaire'!J250)</f>
        <v/>
      </c>
      <c r="M250" s="505" t="str">
        <f>IF($H250="","",IF($C250=Listes!$B$35,IF('DP_Instruction Forfaitaires'!$E250&lt;=Listes!$B$56,('DP_Instruction Forfaitaires'!$E250*(VLOOKUP('DP_Instruction Forfaitaires'!$D250,Listes!$A$57:$E$63,2,FALSE))),IF('DP_Instruction Forfaitaires'!$E250&gt;Listes!$E$56,('DP_Instruction Forfaitaires'!$E250*(VLOOKUP('DP_Instruction Forfaitaires'!$D250,Listes!$A$57:$E$63,5,FALSE))),('DP_Instruction Forfaitaires'!$E250*(VLOOKUP('DP_Instruction Forfaitaires'!$D250,Listes!$A$57:$E$63,3,FALSE))+(VLOOKUP('DP_Instruction Forfaitaires'!$D250,Listes!$A$57:$E$63,4,FALSE)))))))</f>
        <v/>
      </c>
      <c r="N250" s="505" t="str">
        <f>IF($H250="","",IF($C250=Listes!$B$34,IF('DP_Instruction Forfaitaires'!$E250&lt;=Listes!$B$45,('DP_Instruction Forfaitaires'!$E250*(VLOOKUP('DP_Instruction Forfaitaires'!$D250,Listes!$A$46:$E$52,2,FALSE))),IF('DP_Instruction Forfaitaires'!$E250&gt;Listes!$D$45,('DP_Instruction Forfaitaires'!$E250*(VLOOKUP('DP_Instruction Forfaitaires'!$D250,Listes!$A$46:$E$52,5,FALSE))),('DP_Instruction Forfaitaires'!$E250*(VLOOKUP('DP_Instruction Forfaitaires'!$D250,Listes!$A$46:$E$52,3,FALSE))+(VLOOKUP('DP_Instruction Forfaitaires'!$D250,Listes!$A$46:$E$52,4,FALSE)))))))</f>
        <v/>
      </c>
      <c r="O250" s="506" t="str">
        <f>IF($H250="","",IF($C250=Listes!$B$37,Listes!$I$34,IF($C250=Listes!$B$38,(VLOOKUP('DP_Instruction Forfaitaires'!$F250,Listes!$E$34:$F$39,2,FALSE)),IF($C250=Listes!$B$36,IF('DP_Instruction Forfaitaires'!$E250&lt;=Listes!$A$67,'DP_Instruction Forfaitaires'!$E250*Listes!$A$68,IF('DP_Instruction Forfaitaires'!$E250&gt;Listes!$D$67,'DP_Instruction Forfaitaires'!$E250*Listes!$D$68,(('DP_Instruction Forfaitaires'!$E250*Listes!$B$68)+Listes!$C$68)))))))</f>
        <v/>
      </c>
      <c r="P250" s="507" t="str">
        <f>IF('Dépenses forfaitaire'!P250="","",'Dépenses forfaitaire'!P250)</f>
        <v/>
      </c>
      <c r="Q250" s="263"/>
      <c r="R250" s="262" t="str">
        <f t="shared" si="12"/>
        <v/>
      </c>
      <c r="S250" s="262" t="str">
        <f t="shared" si="13"/>
        <v/>
      </c>
      <c r="T250" s="37" t="str">
        <f t="shared" si="14"/>
        <v/>
      </c>
      <c r="U250" s="117"/>
      <c r="V250" s="168"/>
      <c r="W250" s="501" t="str">
        <f>IF(AND(OR(Q250="KO",T250&lt;&gt;""),OR(R250="",S250="",T250="")),Listes!$A$74,IF(AND(T250="",Q250&lt;&gt;""),Listes!$A$75,IF(AND(P250&lt;T250,V250=""),Listes!$A$76,IF(AND(R250&gt;S250),Listes!$A$77,IF(AND(P250&lt;&gt;"",P250&gt;T250,U250=""),Listes!$A$78,IF(AND(X250="",OR(Q250&lt;&gt;"",R250&lt;&gt;"",S250&lt;&gt;"")),Listes!$A$79,""))))))</f>
        <v/>
      </c>
      <c r="X250" s="38"/>
      <c r="Y250" s="10">
        <f t="shared" si="15"/>
        <v>0</v>
      </c>
    </row>
    <row r="251" spans="1:25" ht="20.100000000000001" customHeight="1" x14ac:dyDescent="0.25">
      <c r="A251" s="109">
        <v>245</v>
      </c>
      <c r="B251" s="505" t="str">
        <f>IF('Dépenses forfaitaire'!B251="","",'Dépenses forfaitaire'!B251)</f>
        <v/>
      </c>
      <c r="C251" s="505" t="str">
        <f>IF('Dépenses forfaitaire'!C251="","",'Dépenses forfaitaire'!C251)</f>
        <v/>
      </c>
      <c r="D251" s="505" t="str">
        <f>IF('Dépenses forfaitaire'!D251="","",'Dépenses forfaitaire'!D251)</f>
        <v/>
      </c>
      <c r="E251" s="505" t="str">
        <f>IF('Dépenses forfaitaire'!E251="","",'Dépenses forfaitaire'!E251)</f>
        <v/>
      </c>
      <c r="F251" s="505" t="str">
        <f>IF('Dépenses forfaitaire'!F251="","",'Dépenses forfaitaire'!F251)</f>
        <v/>
      </c>
      <c r="G251" s="503" t="str">
        <f>IF('Dépenses forfaitaire'!G251="","",'Dépenses forfaitaire'!G251)</f>
        <v/>
      </c>
      <c r="H251" s="505" t="str">
        <f>IF('Dépenses forfaitaire'!H251="","",'Dépenses forfaitaire'!H251)</f>
        <v/>
      </c>
      <c r="I251" s="505" t="str">
        <f>IF('Dépenses forfaitaire'!I251="","",'Dépenses forfaitaire'!I251)</f>
        <v/>
      </c>
      <c r="J251" s="504" t="str">
        <f>IF('Dépenses forfaitaire'!K251="","",'Dépenses forfaitaire'!K251)</f>
        <v/>
      </c>
      <c r="K251" s="504" t="str">
        <f>IF('Dépenses forfaitaire'!L251="","",'Dépenses forfaitaire'!L251)</f>
        <v/>
      </c>
      <c r="L251" s="503" t="str">
        <f>IF('Dépenses forfaitaire'!J251="","",'Dépenses forfaitaire'!J251)</f>
        <v/>
      </c>
      <c r="M251" s="505" t="str">
        <f>IF($H251="","",IF($C251=Listes!$B$35,IF('DP_Instruction Forfaitaires'!$E251&lt;=Listes!$B$56,('DP_Instruction Forfaitaires'!$E251*(VLOOKUP('DP_Instruction Forfaitaires'!$D251,Listes!$A$57:$E$63,2,FALSE))),IF('DP_Instruction Forfaitaires'!$E251&gt;Listes!$E$56,('DP_Instruction Forfaitaires'!$E251*(VLOOKUP('DP_Instruction Forfaitaires'!$D251,Listes!$A$57:$E$63,5,FALSE))),('DP_Instruction Forfaitaires'!$E251*(VLOOKUP('DP_Instruction Forfaitaires'!$D251,Listes!$A$57:$E$63,3,FALSE))+(VLOOKUP('DP_Instruction Forfaitaires'!$D251,Listes!$A$57:$E$63,4,FALSE)))))))</f>
        <v/>
      </c>
      <c r="N251" s="505" t="str">
        <f>IF($H251="","",IF($C251=Listes!$B$34,IF('DP_Instruction Forfaitaires'!$E251&lt;=Listes!$B$45,('DP_Instruction Forfaitaires'!$E251*(VLOOKUP('DP_Instruction Forfaitaires'!$D251,Listes!$A$46:$E$52,2,FALSE))),IF('DP_Instruction Forfaitaires'!$E251&gt;Listes!$D$45,('DP_Instruction Forfaitaires'!$E251*(VLOOKUP('DP_Instruction Forfaitaires'!$D251,Listes!$A$46:$E$52,5,FALSE))),('DP_Instruction Forfaitaires'!$E251*(VLOOKUP('DP_Instruction Forfaitaires'!$D251,Listes!$A$46:$E$52,3,FALSE))+(VLOOKUP('DP_Instruction Forfaitaires'!$D251,Listes!$A$46:$E$52,4,FALSE)))))))</f>
        <v/>
      </c>
      <c r="O251" s="506" t="str">
        <f>IF($H251="","",IF($C251=Listes!$B$37,Listes!$I$34,IF($C251=Listes!$B$38,(VLOOKUP('DP_Instruction Forfaitaires'!$F251,Listes!$E$34:$F$39,2,FALSE)),IF($C251=Listes!$B$36,IF('DP_Instruction Forfaitaires'!$E251&lt;=Listes!$A$67,'DP_Instruction Forfaitaires'!$E251*Listes!$A$68,IF('DP_Instruction Forfaitaires'!$E251&gt;Listes!$D$67,'DP_Instruction Forfaitaires'!$E251*Listes!$D$68,(('DP_Instruction Forfaitaires'!$E251*Listes!$B$68)+Listes!$C$68)))))))</f>
        <v/>
      </c>
      <c r="P251" s="507" t="str">
        <f>IF('Dépenses forfaitaire'!P251="","",'Dépenses forfaitaire'!P251)</f>
        <v/>
      </c>
      <c r="Q251" s="263"/>
      <c r="R251" s="262" t="str">
        <f t="shared" si="12"/>
        <v/>
      </c>
      <c r="S251" s="262" t="str">
        <f t="shared" si="13"/>
        <v/>
      </c>
      <c r="T251" s="37" t="str">
        <f t="shared" si="14"/>
        <v/>
      </c>
      <c r="U251" s="117"/>
      <c r="V251" s="168"/>
      <c r="W251" s="501" t="str">
        <f>IF(AND(OR(Q251="KO",T251&lt;&gt;""),OR(R251="",S251="",T251="")),Listes!$A$74,IF(AND(T251="",Q251&lt;&gt;""),Listes!$A$75,IF(AND(P251&lt;T251,V251=""),Listes!$A$76,IF(AND(R251&gt;S251),Listes!$A$77,IF(AND(P251&lt;&gt;"",P251&gt;T251,U251=""),Listes!$A$78,IF(AND(X251="",OR(Q251&lt;&gt;"",R251&lt;&gt;"",S251&lt;&gt;"")),Listes!$A$79,""))))))</f>
        <v/>
      </c>
      <c r="X251" s="38"/>
      <c r="Y251" s="10">
        <f t="shared" si="15"/>
        <v>0</v>
      </c>
    </row>
    <row r="252" spans="1:25" ht="20.100000000000001" customHeight="1" x14ac:dyDescent="0.25">
      <c r="A252" s="109">
        <v>246</v>
      </c>
      <c r="B252" s="505" t="str">
        <f>IF('Dépenses forfaitaire'!B252="","",'Dépenses forfaitaire'!B252)</f>
        <v/>
      </c>
      <c r="C252" s="505" t="str">
        <f>IF('Dépenses forfaitaire'!C252="","",'Dépenses forfaitaire'!C252)</f>
        <v/>
      </c>
      <c r="D252" s="505" t="str">
        <f>IF('Dépenses forfaitaire'!D252="","",'Dépenses forfaitaire'!D252)</f>
        <v/>
      </c>
      <c r="E252" s="505" t="str">
        <f>IF('Dépenses forfaitaire'!E252="","",'Dépenses forfaitaire'!E252)</f>
        <v/>
      </c>
      <c r="F252" s="505" t="str">
        <f>IF('Dépenses forfaitaire'!F252="","",'Dépenses forfaitaire'!F252)</f>
        <v/>
      </c>
      <c r="G252" s="503" t="str">
        <f>IF('Dépenses forfaitaire'!G252="","",'Dépenses forfaitaire'!G252)</f>
        <v/>
      </c>
      <c r="H252" s="505" t="str">
        <f>IF('Dépenses forfaitaire'!H252="","",'Dépenses forfaitaire'!H252)</f>
        <v/>
      </c>
      <c r="I252" s="505" t="str">
        <f>IF('Dépenses forfaitaire'!I252="","",'Dépenses forfaitaire'!I252)</f>
        <v/>
      </c>
      <c r="J252" s="504" t="str">
        <f>IF('Dépenses forfaitaire'!K252="","",'Dépenses forfaitaire'!K252)</f>
        <v/>
      </c>
      <c r="K252" s="504" t="str">
        <f>IF('Dépenses forfaitaire'!L252="","",'Dépenses forfaitaire'!L252)</f>
        <v/>
      </c>
      <c r="L252" s="503" t="str">
        <f>IF('Dépenses forfaitaire'!J252="","",'Dépenses forfaitaire'!J252)</f>
        <v/>
      </c>
      <c r="M252" s="505" t="str">
        <f>IF($H252="","",IF($C252=Listes!$B$35,IF('DP_Instruction Forfaitaires'!$E252&lt;=Listes!$B$56,('DP_Instruction Forfaitaires'!$E252*(VLOOKUP('DP_Instruction Forfaitaires'!$D252,Listes!$A$57:$E$63,2,FALSE))),IF('DP_Instruction Forfaitaires'!$E252&gt;Listes!$E$56,('DP_Instruction Forfaitaires'!$E252*(VLOOKUP('DP_Instruction Forfaitaires'!$D252,Listes!$A$57:$E$63,5,FALSE))),('DP_Instruction Forfaitaires'!$E252*(VLOOKUP('DP_Instruction Forfaitaires'!$D252,Listes!$A$57:$E$63,3,FALSE))+(VLOOKUP('DP_Instruction Forfaitaires'!$D252,Listes!$A$57:$E$63,4,FALSE)))))))</f>
        <v/>
      </c>
      <c r="N252" s="505" t="str">
        <f>IF($H252="","",IF($C252=Listes!$B$34,IF('DP_Instruction Forfaitaires'!$E252&lt;=Listes!$B$45,('DP_Instruction Forfaitaires'!$E252*(VLOOKUP('DP_Instruction Forfaitaires'!$D252,Listes!$A$46:$E$52,2,FALSE))),IF('DP_Instruction Forfaitaires'!$E252&gt;Listes!$D$45,('DP_Instruction Forfaitaires'!$E252*(VLOOKUP('DP_Instruction Forfaitaires'!$D252,Listes!$A$46:$E$52,5,FALSE))),('DP_Instruction Forfaitaires'!$E252*(VLOOKUP('DP_Instruction Forfaitaires'!$D252,Listes!$A$46:$E$52,3,FALSE))+(VLOOKUP('DP_Instruction Forfaitaires'!$D252,Listes!$A$46:$E$52,4,FALSE)))))))</f>
        <v/>
      </c>
      <c r="O252" s="506" t="str">
        <f>IF($H252="","",IF($C252=Listes!$B$37,Listes!$I$34,IF($C252=Listes!$B$38,(VLOOKUP('DP_Instruction Forfaitaires'!$F252,Listes!$E$34:$F$39,2,FALSE)),IF($C252=Listes!$B$36,IF('DP_Instruction Forfaitaires'!$E252&lt;=Listes!$A$67,'DP_Instruction Forfaitaires'!$E252*Listes!$A$68,IF('DP_Instruction Forfaitaires'!$E252&gt;Listes!$D$67,'DP_Instruction Forfaitaires'!$E252*Listes!$D$68,(('DP_Instruction Forfaitaires'!$E252*Listes!$B$68)+Listes!$C$68)))))))</f>
        <v/>
      </c>
      <c r="P252" s="507" t="str">
        <f>IF('Dépenses forfaitaire'!P252="","",'Dépenses forfaitaire'!P252)</f>
        <v/>
      </c>
      <c r="Q252" s="263"/>
      <c r="R252" s="262" t="str">
        <f t="shared" si="12"/>
        <v/>
      </c>
      <c r="S252" s="262" t="str">
        <f t="shared" si="13"/>
        <v/>
      </c>
      <c r="T252" s="37" t="str">
        <f t="shared" si="14"/>
        <v/>
      </c>
      <c r="U252" s="117"/>
      <c r="V252" s="168"/>
      <c r="W252" s="501" t="str">
        <f>IF(AND(OR(Q252="KO",T252&lt;&gt;""),OR(R252="",S252="",T252="")),Listes!$A$74,IF(AND(T252="",Q252&lt;&gt;""),Listes!$A$75,IF(AND(P252&lt;T252,V252=""),Listes!$A$76,IF(AND(R252&gt;S252),Listes!$A$77,IF(AND(P252&lt;&gt;"",P252&gt;T252,U252=""),Listes!$A$78,IF(AND(X252="",OR(Q252&lt;&gt;"",R252&lt;&gt;"",S252&lt;&gt;"")),Listes!$A$79,""))))))</f>
        <v/>
      </c>
      <c r="X252" s="38"/>
      <c r="Y252" s="10">
        <f t="shared" si="15"/>
        <v>0</v>
      </c>
    </row>
    <row r="253" spans="1:25" ht="20.100000000000001" customHeight="1" x14ac:dyDescent="0.25">
      <c r="A253" s="109">
        <v>247</v>
      </c>
      <c r="B253" s="505" t="str">
        <f>IF('Dépenses forfaitaire'!B253="","",'Dépenses forfaitaire'!B253)</f>
        <v/>
      </c>
      <c r="C253" s="505" t="str">
        <f>IF('Dépenses forfaitaire'!C253="","",'Dépenses forfaitaire'!C253)</f>
        <v/>
      </c>
      <c r="D253" s="505" t="str">
        <f>IF('Dépenses forfaitaire'!D253="","",'Dépenses forfaitaire'!D253)</f>
        <v/>
      </c>
      <c r="E253" s="505" t="str">
        <f>IF('Dépenses forfaitaire'!E253="","",'Dépenses forfaitaire'!E253)</f>
        <v/>
      </c>
      <c r="F253" s="505" t="str">
        <f>IF('Dépenses forfaitaire'!F253="","",'Dépenses forfaitaire'!F253)</f>
        <v/>
      </c>
      <c r="G253" s="503" t="str">
        <f>IF('Dépenses forfaitaire'!G253="","",'Dépenses forfaitaire'!G253)</f>
        <v/>
      </c>
      <c r="H253" s="505" t="str">
        <f>IF('Dépenses forfaitaire'!H253="","",'Dépenses forfaitaire'!H253)</f>
        <v/>
      </c>
      <c r="I253" s="505" t="str">
        <f>IF('Dépenses forfaitaire'!I253="","",'Dépenses forfaitaire'!I253)</f>
        <v/>
      </c>
      <c r="J253" s="504" t="str">
        <f>IF('Dépenses forfaitaire'!K253="","",'Dépenses forfaitaire'!K253)</f>
        <v/>
      </c>
      <c r="K253" s="504" t="str">
        <f>IF('Dépenses forfaitaire'!L253="","",'Dépenses forfaitaire'!L253)</f>
        <v/>
      </c>
      <c r="L253" s="503" t="str">
        <f>IF('Dépenses forfaitaire'!J253="","",'Dépenses forfaitaire'!J253)</f>
        <v/>
      </c>
      <c r="M253" s="505" t="str">
        <f>IF($H253="","",IF($C253=Listes!$B$35,IF('DP_Instruction Forfaitaires'!$E253&lt;=Listes!$B$56,('DP_Instruction Forfaitaires'!$E253*(VLOOKUP('DP_Instruction Forfaitaires'!$D253,Listes!$A$57:$E$63,2,FALSE))),IF('DP_Instruction Forfaitaires'!$E253&gt;Listes!$E$56,('DP_Instruction Forfaitaires'!$E253*(VLOOKUP('DP_Instruction Forfaitaires'!$D253,Listes!$A$57:$E$63,5,FALSE))),('DP_Instruction Forfaitaires'!$E253*(VLOOKUP('DP_Instruction Forfaitaires'!$D253,Listes!$A$57:$E$63,3,FALSE))+(VLOOKUP('DP_Instruction Forfaitaires'!$D253,Listes!$A$57:$E$63,4,FALSE)))))))</f>
        <v/>
      </c>
      <c r="N253" s="505" t="str">
        <f>IF($H253="","",IF($C253=Listes!$B$34,IF('DP_Instruction Forfaitaires'!$E253&lt;=Listes!$B$45,('DP_Instruction Forfaitaires'!$E253*(VLOOKUP('DP_Instruction Forfaitaires'!$D253,Listes!$A$46:$E$52,2,FALSE))),IF('DP_Instruction Forfaitaires'!$E253&gt;Listes!$D$45,('DP_Instruction Forfaitaires'!$E253*(VLOOKUP('DP_Instruction Forfaitaires'!$D253,Listes!$A$46:$E$52,5,FALSE))),('DP_Instruction Forfaitaires'!$E253*(VLOOKUP('DP_Instruction Forfaitaires'!$D253,Listes!$A$46:$E$52,3,FALSE))+(VLOOKUP('DP_Instruction Forfaitaires'!$D253,Listes!$A$46:$E$52,4,FALSE)))))))</f>
        <v/>
      </c>
      <c r="O253" s="506" t="str">
        <f>IF($H253="","",IF($C253=Listes!$B$37,Listes!$I$34,IF($C253=Listes!$B$38,(VLOOKUP('DP_Instruction Forfaitaires'!$F253,Listes!$E$34:$F$39,2,FALSE)),IF($C253=Listes!$B$36,IF('DP_Instruction Forfaitaires'!$E253&lt;=Listes!$A$67,'DP_Instruction Forfaitaires'!$E253*Listes!$A$68,IF('DP_Instruction Forfaitaires'!$E253&gt;Listes!$D$67,'DP_Instruction Forfaitaires'!$E253*Listes!$D$68,(('DP_Instruction Forfaitaires'!$E253*Listes!$B$68)+Listes!$C$68)))))))</f>
        <v/>
      </c>
      <c r="P253" s="507" t="str">
        <f>IF('Dépenses forfaitaire'!P253="","",'Dépenses forfaitaire'!P253)</f>
        <v/>
      </c>
      <c r="Q253" s="263"/>
      <c r="R253" s="262" t="str">
        <f t="shared" si="12"/>
        <v/>
      </c>
      <c r="S253" s="262" t="str">
        <f t="shared" si="13"/>
        <v/>
      </c>
      <c r="T253" s="37" t="str">
        <f t="shared" si="14"/>
        <v/>
      </c>
      <c r="U253" s="117"/>
      <c r="V253" s="168"/>
      <c r="W253" s="501" t="str">
        <f>IF(AND(OR(Q253="KO",T253&lt;&gt;""),OR(R253="",S253="",T253="")),Listes!$A$74,IF(AND(T253="",Q253&lt;&gt;""),Listes!$A$75,IF(AND(P253&lt;T253,V253=""),Listes!$A$76,IF(AND(R253&gt;S253),Listes!$A$77,IF(AND(P253&lt;&gt;"",P253&gt;T253,U253=""),Listes!$A$78,IF(AND(X253="",OR(Q253&lt;&gt;"",R253&lt;&gt;"",S253&lt;&gt;"")),Listes!$A$79,""))))))</f>
        <v/>
      </c>
      <c r="X253" s="38"/>
      <c r="Y253" s="10">
        <f t="shared" si="15"/>
        <v>0</v>
      </c>
    </row>
    <row r="254" spans="1:25" ht="20.100000000000001" customHeight="1" x14ac:dyDescent="0.25">
      <c r="A254" s="109">
        <v>248</v>
      </c>
      <c r="B254" s="505" t="str">
        <f>IF('Dépenses forfaitaire'!B254="","",'Dépenses forfaitaire'!B254)</f>
        <v/>
      </c>
      <c r="C254" s="505" t="str">
        <f>IF('Dépenses forfaitaire'!C254="","",'Dépenses forfaitaire'!C254)</f>
        <v/>
      </c>
      <c r="D254" s="505" t="str">
        <f>IF('Dépenses forfaitaire'!D254="","",'Dépenses forfaitaire'!D254)</f>
        <v/>
      </c>
      <c r="E254" s="505" t="str">
        <f>IF('Dépenses forfaitaire'!E254="","",'Dépenses forfaitaire'!E254)</f>
        <v/>
      </c>
      <c r="F254" s="505" t="str">
        <f>IF('Dépenses forfaitaire'!F254="","",'Dépenses forfaitaire'!F254)</f>
        <v/>
      </c>
      <c r="G254" s="503" t="str">
        <f>IF('Dépenses forfaitaire'!G254="","",'Dépenses forfaitaire'!G254)</f>
        <v/>
      </c>
      <c r="H254" s="505" t="str">
        <f>IF('Dépenses forfaitaire'!H254="","",'Dépenses forfaitaire'!H254)</f>
        <v/>
      </c>
      <c r="I254" s="505" t="str">
        <f>IF('Dépenses forfaitaire'!I254="","",'Dépenses forfaitaire'!I254)</f>
        <v/>
      </c>
      <c r="J254" s="504" t="str">
        <f>IF('Dépenses forfaitaire'!K254="","",'Dépenses forfaitaire'!K254)</f>
        <v/>
      </c>
      <c r="K254" s="504" t="str">
        <f>IF('Dépenses forfaitaire'!L254="","",'Dépenses forfaitaire'!L254)</f>
        <v/>
      </c>
      <c r="L254" s="503" t="str">
        <f>IF('Dépenses forfaitaire'!J254="","",'Dépenses forfaitaire'!J254)</f>
        <v/>
      </c>
      <c r="M254" s="505" t="str">
        <f>IF($H254="","",IF($C254=Listes!$B$35,IF('DP_Instruction Forfaitaires'!$E254&lt;=Listes!$B$56,('DP_Instruction Forfaitaires'!$E254*(VLOOKUP('DP_Instruction Forfaitaires'!$D254,Listes!$A$57:$E$63,2,FALSE))),IF('DP_Instruction Forfaitaires'!$E254&gt;Listes!$E$56,('DP_Instruction Forfaitaires'!$E254*(VLOOKUP('DP_Instruction Forfaitaires'!$D254,Listes!$A$57:$E$63,5,FALSE))),('DP_Instruction Forfaitaires'!$E254*(VLOOKUP('DP_Instruction Forfaitaires'!$D254,Listes!$A$57:$E$63,3,FALSE))+(VLOOKUP('DP_Instruction Forfaitaires'!$D254,Listes!$A$57:$E$63,4,FALSE)))))))</f>
        <v/>
      </c>
      <c r="N254" s="505" t="str">
        <f>IF($H254="","",IF($C254=Listes!$B$34,IF('DP_Instruction Forfaitaires'!$E254&lt;=Listes!$B$45,('DP_Instruction Forfaitaires'!$E254*(VLOOKUP('DP_Instruction Forfaitaires'!$D254,Listes!$A$46:$E$52,2,FALSE))),IF('DP_Instruction Forfaitaires'!$E254&gt;Listes!$D$45,('DP_Instruction Forfaitaires'!$E254*(VLOOKUP('DP_Instruction Forfaitaires'!$D254,Listes!$A$46:$E$52,5,FALSE))),('DP_Instruction Forfaitaires'!$E254*(VLOOKUP('DP_Instruction Forfaitaires'!$D254,Listes!$A$46:$E$52,3,FALSE))+(VLOOKUP('DP_Instruction Forfaitaires'!$D254,Listes!$A$46:$E$52,4,FALSE)))))))</f>
        <v/>
      </c>
      <c r="O254" s="506" t="str">
        <f>IF($H254="","",IF($C254=Listes!$B$37,Listes!$I$34,IF($C254=Listes!$B$38,(VLOOKUP('DP_Instruction Forfaitaires'!$F254,Listes!$E$34:$F$39,2,FALSE)),IF($C254=Listes!$B$36,IF('DP_Instruction Forfaitaires'!$E254&lt;=Listes!$A$67,'DP_Instruction Forfaitaires'!$E254*Listes!$A$68,IF('DP_Instruction Forfaitaires'!$E254&gt;Listes!$D$67,'DP_Instruction Forfaitaires'!$E254*Listes!$D$68,(('DP_Instruction Forfaitaires'!$E254*Listes!$B$68)+Listes!$C$68)))))))</f>
        <v/>
      </c>
      <c r="P254" s="507" t="str">
        <f>IF('Dépenses forfaitaire'!P254="","",'Dépenses forfaitaire'!P254)</f>
        <v/>
      </c>
      <c r="Q254" s="263"/>
      <c r="R254" s="262" t="str">
        <f t="shared" si="12"/>
        <v/>
      </c>
      <c r="S254" s="262" t="str">
        <f t="shared" si="13"/>
        <v/>
      </c>
      <c r="T254" s="37" t="str">
        <f t="shared" si="14"/>
        <v/>
      </c>
      <c r="U254" s="117"/>
      <c r="V254" s="168"/>
      <c r="W254" s="501" t="str">
        <f>IF(AND(OR(Q254="KO",T254&lt;&gt;""),OR(R254="",S254="",T254="")),Listes!$A$74,IF(AND(T254="",Q254&lt;&gt;""),Listes!$A$75,IF(AND(P254&lt;T254,V254=""),Listes!$A$76,IF(AND(R254&gt;S254),Listes!$A$77,IF(AND(P254&lt;&gt;"",P254&gt;T254,U254=""),Listes!$A$78,IF(AND(X254="",OR(Q254&lt;&gt;"",R254&lt;&gt;"",S254&lt;&gt;"")),Listes!$A$79,""))))))</f>
        <v/>
      </c>
      <c r="X254" s="38"/>
      <c r="Y254" s="10">
        <f t="shared" si="15"/>
        <v>0</v>
      </c>
    </row>
    <row r="255" spans="1:25" ht="20.100000000000001" customHeight="1" x14ac:dyDescent="0.25">
      <c r="A255" s="109">
        <v>249</v>
      </c>
      <c r="B255" s="505" t="str">
        <f>IF('Dépenses forfaitaire'!B255="","",'Dépenses forfaitaire'!B255)</f>
        <v/>
      </c>
      <c r="C255" s="505" t="str">
        <f>IF('Dépenses forfaitaire'!C255="","",'Dépenses forfaitaire'!C255)</f>
        <v/>
      </c>
      <c r="D255" s="505" t="str">
        <f>IF('Dépenses forfaitaire'!D255="","",'Dépenses forfaitaire'!D255)</f>
        <v/>
      </c>
      <c r="E255" s="505" t="str">
        <f>IF('Dépenses forfaitaire'!E255="","",'Dépenses forfaitaire'!E255)</f>
        <v/>
      </c>
      <c r="F255" s="505" t="str">
        <f>IF('Dépenses forfaitaire'!F255="","",'Dépenses forfaitaire'!F255)</f>
        <v/>
      </c>
      <c r="G255" s="503" t="str">
        <f>IF('Dépenses forfaitaire'!G255="","",'Dépenses forfaitaire'!G255)</f>
        <v/>
      </c>
      <c r="H255" s="505" t="str">
        <f>IF('Dépenses forfaitaire'!H255="","",'Dépenses forfaitaire'!H255)</f>
        <v/>
      </c>
      <c r="I255" s="505" t="str">
        <f>IF('Dépenses forfaitaire'!I255="","",'Dépenses forfaitaire'!I255)</f>
        <v/>
      </c>
      <c r="J255" s="504" t="str">
        <f>IF('Dépenses forfaitaire'!K255="","",'Dépenses forfaitaire'!K255)</f>
        <v/>
      </c>
      <c r="K255" s="504" t="str">
        <f>IF('Dépenses forfaitaire'!L255="","",'Dépenses forfaitaire'!L255)</f>
        <v/>
      </c>
      <c r="L255" s="503" t="str">
        <f>IF('Dépenses forfaitaire'!J255="","",'Dépenses forfaitaire'!J255)</f>
        <v/>
      </c>
      <c r="M255" s="505" t="str">
        <f>IF($H255="","",IF($C255=Listes!$B$35,IF('DP_Instruction Forfaitaires'!$E255&lt;=Listes!$B$56,('DP_Instruction Forfaitaires'!$E255*(VLOOKUP('DP_Instruction Forfaitaires'!$D255,Listes!$A$57:$E$63,2,FALSE))),IF('DP_Instruction Forfaitaires'!$E255&gt;Listes!$E$56,('DP_Instruction Forfaitaires'!$E255*(VLOOKUP('DP_Instruction Forfaitaires'!$D255,Listes!$A$57:$E$63,5,FALSE))),('DP_Instruction Forfaitaires'!$E255*(VLOOKUP('DP_Instruction Forfaitaires'!$D255,Listes!$A$57:$E$63,3,FALSE))+(VLOOKUP('DP_Instruction Forfaitaires'!$D255,Listes!$A$57:$E$63,4,FALSE)))))))</f>
        <v/>
      </c>
      <c r="N255" s="505" t="str">
        <f>IF($H255="","",IF($C255=Listes!$B$34,IF('DP_Instruction Forfaitaires'!$E255&lt;=Listes!$B$45,('DP_Instruction Forfaitaires'!$E255*(VLOOKUP('DP_Instruction Forfaitaires'!$D255,Listes!$A$46:$E$52,2,FALSE))),IF('DP_Instruction Forfaitaires'!$E255&gt;Listes!$D$45,('DP_Instruction Forfaitaires'!$E255*(VLOOKUP('DP_Instruction Forfaitaires'!$D255,Listes!$A$46:$E$52,5,FALSE))),('DP_Instruction Forfaitaires'!$E255*(VLOOKUP('DP_Instruction Forfaitaires'!$D255,Listes!$A$46:$E$52,3,FALSE))+(VLOOKUP('DP_Instruction Forfaitaires'!$D255,Listes!$A$46:$E$52,4,FALSE)))))))</f>
        <v/>
      </c>
      <c r="O255" s="506" t="str">
        <f>IF($H255="","",IF($C255=Listes!$B$37,Listes!$I$34,IF($C255=Listes!$B$38,(VLOOKUP('DP_Instruction Forfaitaires'!$F255,Listes!$E$34:$F$39,2,FALSE)),IF($C255=Listes!$B$36,IF('DP_Instruction Forfaitaires'!$E255&lt;=Listes!$A$67,'DP_Instruction Forfaitaires'!$E255*Listes!$A$68,IF('DP_Instruction Forfaitaires'!$E255&gt;Listes!$D$67,'DP_Instruction Forfaitaires'!$E255*Listes!$D$68,(('DP_Instruction Forfaitaires'!$E255*Listes!$B$68)+Listes!$C$68)))))))</f>
        <v/>
      </c>
      <c r="P255" s="507" t="str">
        <f>IF('Dépenses forfaitaire'!P255="","",'Dépenses forfaitaire'!P255)</f>
        <v/>
      </c>
      <c r="Q255" s="263"/>
      <c r="R255" s="262" t="str">
        <f t="shared" si="12"/>
        <v/>
      </c>
      <c r="S255" s="262" t="str">
        <f t="shared" si="13"/>
        <v/>
      </c>
      <c r="T255" s="37" t="str">
        <f t="shared" si="14"/>
        <v/>
      </c>
      <c r="U255" s="117"/>
      <c r="V255" s="168"/>
      <c r="W255" s="501" t="str">
        <f>IF(AND(OR(Q255="KO",T255&lt;&gt;""),OR(R255="",S255="",T255="")),Listes!$A$74,IF(AND(T255="",Q255&lt;&gt;""),Listes!$A$75,IF(AND(P255&lt;T255,V255=""),Listes!$A$76,IF(AND(R255&gt;S255),Listes!$A$77,IF(AND(P255&lt;&gt;"",P255&gt;T255,U255=""),Listes!$A$78,IF(AND(X255="",OR(Q255&lt;&gt;"",R255&lt;&gt;"",S255&lt;&gt;"")),Listes!$A$79,""))))))</f>
        <v/>
      </c>
      <c r="X255" s="38"/>
      <c r="Y255" s="10">
        <f t="shared" si="15"/>
        <v>0</v>
      </c>
    </row>
    <row r="256" spans="1:25" ht="20.100000000000001" customHeight="1" x14ac:dyDescent="0.25">
      <c r="A256" s="109">
        <v>250</v>
      </c>
      <c r="B256" s="505" t="str">
        <f>IF('Dépenses forfaitaire'!B256="","",'Dépenses forfaitaire'!B256)</f>
        <v/>
      </c>
      <c r="C256" s="505" t="str">
        <f>IF('Dépenses forfaitaire'!C256="","",'Dépenses forfaitaire'!C256)</f>
        <v/>
      </c>
      <c r="D256" s="505" t="str">
        <f>IF('Dépenses forfaitaire'!D256="","",'Dépenses forfaitaire'!D256)</f>
        <v/>
      </c>
      <c r="E256" s="505" t="str">
        <f>IF('Dépenses forfaitaire'!E256="","",'Dépenses forfaitaire'!E256)</f>
        <v/>
      </c>
      <c r="F256" s="505" t="str">
        <f>IF('Dépenses forfaitaire'!F256="","",'Dépenses forfaitaire'!F256)</f>
        <v/>
      </c>
      <c r="G256" s="503" t="str">
        <f>IF('Dépenses forfaitaire'!G256="","",'Dépenses forfaitaire'!G256)</f>
        <v/>
      </c>
      <c r="H256" s="505" t="str">
        <f>IF('Dépenses forfaitaire'!H256="","",'Dépenses forfaitaire'!H256)</f>
        <v/>
      </c>
      <c r="I256" s="505" t="str">
        <f>IF('Dépenses forfaitaire'!I256="","",'Dépenses forfaitaire'!I256)</f>
        <v/>
      </c>
      <c r="J256" s="504" t="str">
        <f>IF('Dépenses forfaitaire'!K256="","",'Dépenses forfaitaire'!K256)</f>
        <v/>
      </c>
      <c r="K256" s="504" t="str">
        <f>IF('Dépenses forfaitaire'!L256="","",'Dépenses forfaitaire'!L256)</f>
        <v/>
      </c>
      <c r="L256" s="503" t="str">
        <f>IF('Dépenses forfaitaire'!J256="","",'Dépenses forfaitaire'!J256)</f>
        <v/>
      </c>
      <c r="M256" s="505" t="str">
        <f>IF($H256="","",IF($C256=Listes!$B$35,IF('DP_Instruction Forfaitaires'!$E256&lt;=Listes!$B$56,('DP_Instruction Forfaitaires'!$E256*(VLOOKUP('DP_Instruction Forfaitaires'!$D256,Listes!$A$57:$E$63,2,FALSE))),IF('DP_Instruction Forfaitaires'!$E256&gt;Listes!$E$56,('DP_Instruction Forfaitaires'!$E256*(VLOOKUP('DP_Instruction Forfaitaires'!$D256,Listes!$A$57:$E$63,5,FALSE))),('DP_Instruction Forfaitaires'!$E256*(VLOOKUP('DP_Instruction Forfaitaires'!$D256,Listes!$A$57:$E$63,3,FALSE))+(VLOOKUP('DP_Instruction Forfaitaires'!$D256,Listes!$A$57:$E$63,4,FALSE)))))))</f>
        <v/>
      </c>
      <c r="N256" s="505" t="str">
        <f>IF($H256="","",IF($C256=Listes!$B$34,IF('DP_Instruction Forfaitaires'!$E256&lt;=Listes!$B$45,('DP_Instruction Forfaitaires'!$E256*(VLOOKUP('DP_Instruction Forfaitaires'!$D256,Listes!$A$46:$E$52,2,FALSE))),IF('DP_Instruction Forfaitaires'!$E256&gt;Listes!$D$45,('DP_Instruction Forfaitaires'!$E256*(VLOOKUP('DP_Instruction Forfaitaires'!$D256,Listes!$A$46:$E$52,5,FALSE))),('DP_Instruction Forfaitaires'!$E256*(VLOOKUP('DP_Instruction Forfaitaires'!$D256,Listes!$A$46:$E$52,3,FALSE))+(VLOOKUP('DP_Instruction Forfaitaires'!$D256,Listes!$A$46:$E$52,4,FALSE)))))))</f>
        <v/>
      </c>
      <c r="O256" s="506" t="str">
        <f>IF($H256="","",IF($C256=Listes!$B$37,Listes!$I$34,IF($C256=Listes!$B$38,(VLOOKUP('DP_Instruction Forfaitaires'!$F256,Listes!$E$34:$F$39,2,FALSE)),IF($C256=Listes!$B$36,IF('DP_Instruction Forfaitaires'!$E256&lt;=Listes!$A$67,'DP_Instruction Forfaitaires'!$E256*Listes!$A$68,IF('DP_Instruction Forfaitaires'!$E256&gt;Listes!$D$67,'DP_Instruction Forfaitaires'!$E256*Listes!$D$68,(('DP_Instruction Forfaitaires'!$E256*Listes!$B$68)+Listes!$C$68)))))))</f>
        <v/>
      </c>
      <c r="P256" s="507" t="str">
        <f>IF('Dépenses forfaitaire'!P256="","",'Dépenses forfaitaire'!P256)</f>
        <v/>
      </c>
      <c r="Q256" s="263"/>
      <c r="R256" s="262" t="str">
        <f t="shared" si="12"/>
        <v/>
      </c>
      <c r="S256" s="262" t="str">
        <f t="shared" si="13"/>
        <v/>
      </c>
      <c r="T256" s="37" t="str">
        <f t="shared" si="14"/>
        <v/>
      </c>
      <c r="U256" s="117"/>
      <c r="V256" s="168"/>
      <c r="W256" s="501" t="str">
        <f>IF(AND(OR(Q256="KO",T256&lt;&gt;""),OR(R256="",S256="",T256="")),Listes!$A$74,IF(AND(T256="",Q256&lt;&gt;""),Listes!$A$75,IF(AND(P256&lt;T256,V256=""),Listes!$A$76,IF(AND(R256&gt;S256),Listes!$A$77,IF(AND(P256&lt;&gt;"",P256&gt;T256,U256=""),Listes!$A$78,IF(AND(X256="",OR(Q256&lt;&gt;"",R256&lt;&gt;"",S256&lt;&gt;"")),Listes!$A$79,""))))))</f>
        <v/>
      </c>
      <c r="X256" s="38"/>
      <c r="Y256" s="10">
        <f t="shared" si="15"/>
        <v>0</v>
      </c>
    </row>
    <row r="257" spans="1:25" ht="20.100000000000001" customHeight="1" x14ac:dyDescent="0.25">
      <c r="A257" s="109">
        <v>251</v>
      </c>
      <c r="B257" s="505" t="str">
        <f>IF('Dépenses forfaitaire'!B257="","",'Dépenses forfaitaire'!B257)</f>
        <v/>
      </c>
      <c r="C257" s="505" t="str">
        <f>IF('Dépenses forfaitaire'!C257="","",'Dépenses forfaitaire'!C257)</f>
        <v/>
      </c>
      <c r="D257" s="505" t="str">
        <f>IF('Dépenses forfaitaire'!D257="","",'Dépenses forfaitaire'!D257)</f>
        <v/>
      </c>
      <c r="E257" s="505" t="str">
        <f>IF('Dépenses forfaitaire'!E257="","",'Dépenses forfaitaire'!E257)</f>
        <v/>
      </c>
      <c r="F257" s="505" t="str">
        <f>IF('Dépenses forfaitaire'!F257="","",'Dépenses forfaitaire'!F257)</f>
        <v/>
      </c>
      <c r="G257" s="503" t="str">
        <f>IF('Dépenses forfaitaire'!G257="","",'Dépenses forfaitaire'!G257)</f>
        <v/>
      </c>
      <c r="H257" s="505" t="str">
        <f>IF('Dépenses forfaitaire'!H257="","",'Dépenses forfaitaire'!H257)</f>
        <v/>
      </c>
      <c r="I257" s="505" t="str">
        <f>IF('Dépenses forfaitaire'!I257="","",'Dépenses forfaitaire'!I257)</f>
        <v/>
      </c>
      <c r="J257" s="504" t="str">
        <f>IF('Dépenses forfaitaire'!K257="","",'Dépenses forfaitaire'!K257)</f>
        <v/>
      </c>
      <c r="K257" s="504" t="str">
        <f>IF('Dépenses forfaitaire'!L257="","",'Dépenses forfaitaire'!L257)</f>
        <v/>
      </c>
      <c r="L257" s="503" t="str">
        <f>IF('Dépenses forfaitaire'!J257="","",'Dépenses forfaitaire'!J257)</f>
        <v/>
      </c>
      <c r="M257" s="505" t="str">
        <f>IF($H257="","",IF($C257=Listes!$B$35,IF('DP_Instruction Forfaitaires'!$E257&lt;=Listes!$B$56,('DP_Instruction Forfaitaires'!$E257*(VLOOKUP('DP_Instruction Forfaitaires'!$D257,Listes!$A$57:$E$63,2,FALSE))),IF('DP_Instruction Forfaitaires'!$E257&gt;Listes!$E$56,('DP_Instruction Forfaitaires'!$E257*(VLOOKUP('DP_Instruction Forfaitaires'!$D257,Listes!$A$57:$E$63,5,FALSE))),('DP_Instruction Forfaitaires'!$E257*(VLOOKUP('DP_Instruction Forfaitaires'!$D257,Listes!$A$57:$E$63,3,FALSE))+(VLOOKUP('DP_Instruction Forfaitaires'!$D257,Listes!$A$57:$E$63,4,FALSE)))))))</f>
        <v/>
      </c>
      <c r="N257" s="505" t="str">
        <f>IF($H257="","",IF($C257=Listes!$B$34,IF('DP_Instruction Forfaitaires'!$E257&lt;=Listes!$B$45,('DP_Instruction Forfaitaires'!$E257*(VLOOKUP('DP_Instruction Forfaitaires'!$D257,Listes!$A$46:$E$52,2,FALSE))),IF('DP_Instruction Forfaitaires'!$E257&gt;Listes!$D$45,('DP_Instruction Forfaitaires'!$E257*(VLOOKUP('DP_Instruction Forfaitaires'!$D257,Listes!$A$46:$E$52,5,FALSE))),('DP_Instruction Forfaitaires'!$E257*(VLOOKUP('DP_Instruction Forfaitaires'!$D257,Listes!$A$46:$E$52,3,FALSE))+(VLOOKUP('DP_Instruction Forfaitaires'!$D257,Listes!$A$46:$E$52,4,FALSE)))))))</f>
        <v/>
      </c>
      <c r="O257" s="506" t="str">
        <f>IF($H257="","",IF($C257=Listes!$B$37,Listes!$I$34,IF($C257=Listes!$B$38,(VLOOKUP('DP_Instruction Forfaitaires'!$F257,Listes!$E$34:$F$39,2,FALSE)),IF($C257=Listes!$B$36,IF('DP_Instruction Forfaitaires'!$E257&lt;=Listes!$A$67,'DP_Instruction Forfaitaires'!$E257*Listes!$A$68,IF('DP_Instruction Forfaitaires'!$E257&gt;Listes!$D$67,'DP_Instruction Forfaitaires'!$E257*Listes!$D$68,(('DP_Instruction Forfaitaires'!$E257*Listes!$B$68)+Listes!$C$68)))))))</f>
        <v/>
      </c>
      <c r="P257" s="507" t="str">
        <f>IF('Dépenses forfaitaire'!P257="","",'Dépenses forfaitaire'!P257)</f>
        <v/>
      </c>
      <c r="Q257" s="263"/>
      <c r="R257" s="262" t="str">
        <f t="shared" si="12"/>
        <v/>
      </c>
      <c r="S257" s="262" t="str">
        <f t="shared" si="13"/>
        <v/>
      </c>
      <c r="T257" s="37" t="str">
        <f t="shared" si="14"/>
        <v/>
      </c>
      <c r="U257" s="117"/>
      <c r="V257" s="168"/>
      <c r="W257" s="501" t="str">
        <f>IF(AND(OR(Q257="KO",T257&lt;&gt;""),OR(R257="",S257="",T257="")),Listes!$A$74,IF(AND(T257="",Q257&lt;&gt;""),Listes!$A$75,IF(AND(P257&lt;T257,V257=""),Listes!$A$76,IF(AND(R257&gt;S257),Listes!$A$77,IF(AND(P257&lt;&gt;"",P257&gt;T257,U257=""),Listes!$A$78,IF(AND(X257="",OR(Q257&lt;&gt;"",R257&lt;&gt;"",S257&lt;&gt;"")),Listes!$A$79,""))))))</f>
        <v/>
      </c>
      <c r="X257" s="38"/>
      <c r="Y257" s="10">
        <f t="shared" si="15"/>
        <v>0</v>
      </c>
    </row>
    <row r="258" spans="1:25" ht="20.100000000000001" customHeight="1" x14ac:dyDescent="0.25">
      <c r="A258" s="109">
        <v>252</v>
      </c>
      <c r="B258" s="505" t="str">
        <f>IF('Dépenses forfaitaire'!B258="","",'Dépenses forfaitaire'!B258)</f>
        <v/>
      </c>
      <c r="C258" s="505" t="str">
        <f>IF('Dépenses forfaitaire'!C258="","",'Dépenses forfaitaire'!C258)</f>
        <v/>
      </c>
      <c r="D258" s="505" t="str">
        <f>IF('Dépenses forfaitaire'!D258="","",'Dépenses forfaitaire'!D258)</f>
        <v/>
      </c>
      <c r="E258" s="505" t="str">
        <f>IF('Dépenses forfaitaire'!E258="","",'Dépenses forfaitaire'!E258)</f>
        <v/>
      </c>
      <c r="F258" s="505" t="str">
        <f>IF('Dépenses forfaitaire'!F258="","",'Dépenses forfaitaire'!F258)</f>
        <v/>
      </c>
      <c r="G258" s="503" t="str">
        <f>IF('Dépenses forfaitaire'!G258="","",'Dépenses forfaitaire'!G258)</f>
        <v/>
      </c>
      <c r="H258" s="505" t="str">
        <f>IF('Dépenses forfaitaire'!H258="","",'Dépenses forfaitaire'!H258)</f>
        <v/>
      </c>
      <c r="I258" s="505" t="str">
        <f>IF('Dépenses forfaitaire'!I258="","",'Dépenses forfaitaire'!I258)</f>
        <v/>
      </c>
      <c r="J258" s="504" t="str">
        <f>IF('Dépenses forfaitaire'!K258="","",'Dépenses forfaitaire'!K258)</f>
        <v/>
      </c>
      <c r="K258" s="504" t="str">
        <f>IF('Dépenses forfaitaire'!L258="","",'Dépenses forfaitaire'!L258)</f>
        <v/>
      </c>
      <c r="L258" s="503" t="str">
        <f>IF('Dépenses forfaitaire'!J258="","",'Dépenses forfaitaire'!J258)</f>
        <v/>
      </c>
      <c r="M258" s="505" t="str">
        <f>IF($H258="","",IF($C258=Listes!$B$35,IF('DP_Instruction Forfaitaires'!$E258&lt;=Listes!$B$56,('DP_Instruction Forfaitaires'!$E258*(VLOOKUP('DP_Instruction Forfaitaires'!$D258,Listes!$A$57:$E$63,2,FALSE))),IF('DP_Instruction Forfaitaires'!$E258&gt;Listes!$E$56,('DP_Instruction Forfaitaires'!$E258*(VLOOKUP('DP_Instruction Forfaitaires'!$D258,Listes!$A$57:$E$63,5,FALSE))),('DP_Instruction Forfaitaires'!$E258*(VLOOKUP('DP_Instruction Forfaitaires'!$D258,Listes!$A$57:$E$63,3,FALSE))+(VLOOKUP('DP_Instruction Forfaitaires'!$D258,Listes!$A$57:$E$63,4,FALSE)))))))</f>
        <v/>
      </c>
      <c r="N258" s="505" t="str">
        <f>IF($H258="","",IF($C258=Listes!$B$34,IF('DP_Instruction Forfaitaires'!$E258&lt;=Listes!$B$45,('DP_Instruction Forfaitaires'!$E258*(VLOOKUP('DP_Instruction Forfaitaires'!$D258,Listes!$A$46:$E$52,2,FALSE))),IF('DP_Instruction Forfaitaires'!$E258&gt;Listes!$D$45,('DP_Instruction Forfaitaires'!$E258*(VLOOKUP('DP_Instruction Forfaitaires'!$D258,Listes!$A$46:$E$52,5,FALSE))),('DP_Instruction Forfaitaires'!$E258*(VLOOKUP('DP_Instruction Forfaitaires'!$D258,Listes!$A$46:$E$52,3,FALSE))+(VLOOKUP('DP_Instruction Forfaitaires'!$D258,Listes!$A$46:$E$52,4,FALSE)))))))</f>
        <v/>
      </c>
      <c r="O258" s="506" t="str">
        <f>IF($H258="","",IF($C258=Listes!$B$37,Listes!$I$34,IF($C258=Listes!$B$38,(VLOOKUP('DP_Instruction Forfaitaires'!$F258,Listes!$E$34:$F$39,2,FALSE)),IF($C258=Listes!$B$36,IF('DP_Instruction Forfaitaires'!$E258&lt;=Listes!$A$67,'DP_Instruction Forfaitaires'!$E258*Listes!$A$68,IF('DP_Instruction Forfaitaires'!$E258&gt;Listes!$D$67,'DP_Instruction Forfaitaires'!$E258*Listes!$D$68,(('DP_Instruction Forfaitaires'!$E258*Listes!$B$68)+Listes!$C$68)))))))</f>
        <v/>
      </c>
      <c r="P258" s="507" t="str">
        <f>IF('Dépenses forfaitaire'!P258="","",'Dépenses forfaitaire'!P258)</f>
        <v/>
      </c>
      <c r="Q258" s="263"/>
      <c r="R258" s="262" t="str">
        <f t="shared" si="12"/>
        <v/>
      </c>
      <c r="S258" s="262" t="str">
        <f t="shared" si="13"/>
        <v/>
      </c>
      <c r="T258" s="37" t="str">
        <f t="shared" si="14"/>
        <v/>
      </c>
      <c r="U258" s="117"/>
      <c r="V258" s="168"/>
      <c r="W258" s="501" t="str">
        <f>IF(AND(OR(Q258="KO",T258&lt;&gt;""),OR(R258="",S258="",T258="")),Listes!$A$74,IF(AND(T258="",Q258&lt;&gt;""),Listes!$A$75,IF(AND(P258&lt;T258,V258=""),Listes!$A$76,IF(AND(R258&gt;S258),Listes!$A$77,IF(AND(P258&lt;&gt;"",P258&gt;T258,U258=""),Listes!$A$78,IF(AND(X258="",OR(Q258&lt;&gt;"",R258&lt;&gt;"",S258&lt;&gt;"")),Listes!$A$79,""))))))</f>
        <v/>
      </c>
      <c r="X258" s="38"/>
      <c r="Y258" s="10">
        <f t="shared" si="15"/>
        <v>0</v>
      </c>
    </row>
    <row r="259" spans="1:25" ht="20.100000000000001" customHeight="1" x14ac:dyDescent="0.25">
      <c r="A259" s="109">
        <v>253</v>
      </c>
      <c r="B259" s="505" t="str">
        <f>IF('Dépenses forfaitaire'!B259="","",'Dépenses forfaitaire'!B259)</f>
        <v/>
      </c>
      <c r="C259" s="505" t="str">
        <f>IF('Dépenses forfaitaire'!C259="","",'Dépenses forfaitaire'!C259)</f>
        <v/>
      </c>
      <c r="D259" s="505" t="str">
        <f>IF('Dépenses forfaitaire'!D259="","",'Dépenses forfaitaire'!D259)</f>
        <v/>
      </c>
      <c r="E259" s="505" t="str">
        <f>IF('Dépenses forfaitaire'!E259="","",'Dépenses forfaitaire'!E259)</f>
        <v/>
      </c>
      <c r="F259" s="505" t="str">
        <f>IF('Dépenses forfaitaire'!F259="","",'Dépenses forfaitaire'!F259)</f>
        <v/>
      </c>
      <c r="G259" s="503" t="str">
        <f>IF('Dépenses forfaitaire'!G259="","",'Dépenses forfaitaire'!G259)</f>
        <v/>
      </c>
      <c r="H259" s="505" t="str">
        <f>IF('Dépenses forfaitaire'!H259="","",'Dépenses forfaitaire'!H259)</f>
        <v/>
      </c>
      <c r="I259" s="505" t="str">
        <f>IF('Dépenses forfaitaire'!I259="","",'Dépenses forfaitaire'!I259)</f>
        <v/>
      </c>
      <c r="J259" s="504" t="str">
        <f>IF('Dépenses forfaitaire'!K259="","",'Dépenses forfaitaire'!K259)</f>
        <v/>
      </c>
      <c r="K259" s="504" t="str">
        <f>IF('Dépenses forfaitaire'!L259="","",'Dépenses forfaitaire'!L259)</f>
        <v/>
      </c>
      <c r="L259" s="503" t="str">
        <f>IF('Dépenses forfaitaire'!J259="","",'Dépenses forfaitaire'!J259)</f>
        <v/>
      </c>
      <c r="M259" s="505" t="str">
        <f>IF($H259="","",IF($C259=Listes!$B$35,IF('DP_Instruction Forfaitaires'!$E259&lt;=Listes!$B$56,('DP_Instruction Forfaitaires'!$E259*(VLOOKUP('DP_Instruction Forfaitaires'!$D259,Listes!$A$57:$E$63,2,FALSE))),IF('DP_Instruction Forfaitaires'!$E259&gt;Listes!$E$56,('DP_Instruction Forfaitaires'!$E259*(VLOOKUP('DP_Instruction Forfaitaires'!$D259,Listes!$A$57:$E$63,5,FALSE))),('DP_Instruction Forfaitaires'!$E259*(VLOOKUP('DP_Instruction Forfaitaires'!$D259,Listes!$A$57:$E$63,3,FALSE))+(VLOOKUP('DP_Instruction Forfaitaires'!$D259,Listes!$A$57:$E$63,4,FALSE)))))))</f>
        <v/>
      </c>
      <c r="N259" s="505" t="str">
        <f>IF($H259="","",IF($C259=Listes!$B$34,IF('DP_Instruction Forfaitaires'!$E259&lt;=Listes!$B$45,('DP_Instruction Forfaitaires'!$E259*(VLOOKUP('DP_Instruction Forfaitaires'!$D259,Listes!$A$46:$E$52,2,FALSE))),IF('DP_Instruction Forfaitaires'!$E259&gt;Listes!$D$45,('DP_Instruction Forfaitaires'!$E259*(VLOOKUP('DP_Instruction Forfaitaires'!$D259,Listes!$A$46:$E$52,5,FALSE))),('DP_Instruction Forfaitaires'!$E259*(VLOOKUP('DP_Instruction Forfaitaires'!$D259,Listes!$A$46:$E$52,3,FALSE))+(VLOOKUP('DP_Instruction Forfaitaires'!$D259,Listes!$A$46:$E$52,4,FALSE)))))))</f>
        <v/>
      </c>
      <c r="O259" s="506" t="str">
        <f>IF($H259="","",IF($C259=Listes!$B$37,Listes!$I$34,IF($C259=Listes!$B$38,(VLOOKUP('DP_Instruction Forfaitaires'!$F259,Listes!$E$34:$F$39,2,FALSE)),IF($C259=Listes!$B$36,IF('DP_Instruction Forfaitaires'!$E259&lt;=Listes!$A$67,'DP_Instruction Forfaitaires'!$E259*Listes!$A$68,IF('DP_Instruction Forfaitaires'!$E259&gt;Listes!$D$67,'DP_Instruction Forfaitaires'!$E259*Listes!$D$68,(('DP_Instruction Forfaitaires'!$E259*Listes!$B$68)+Listes!$C$68)))))))</f>
        <v/>
      </c>
      <c r="P259" s="507" t="str">
        <f>IF('Dépenses forfaitaire'!P259="","",'Dépenses forfaitaire'!P259)</f>
        <v/>
      </c>
      <c r="Q259" s="263"/>
      <c r="R259" s="262" t="str">
        <f t="shared" si="12"/>
        <v/>
      </c>
      <c r="S259" s="262" t="str">
        <f t="shared" si="13"/>
        <v/>
      </c>
      <c r="T259" s="37" t="str">
        <f t="shared" si="14"/>
        <v/>
      </c>
      <c r="U259" s="117"/>
      <c r="V259" s="168"/>
      <c r="W259" s="501" t="str">
        <f>IF(AND(OR(Q259="KO",T259&lt;&gt;""),OR(R259="",S259="",T259="")),Listes!$A$74,IF(AND(T259="",Q259&lt;&gt;""),Listes!$A$75,IF(AND(P259&lt;T259,V259=""),Listes!$A$76,IF(AND(R259&gt;S259),Listes!$A$77,IF(AND(P259&lt;&gt;"",P259&gt;T259,U259=""),Listes!$A$78,IF(AND(X259="",OR(Q259&lt;&gt;"",R259&lt;&gt;"",S259&lt;&gt;"")),Listes!$A$79,""))))))</f>
        <v/>
      </c>
      <c r="X259" s="38"/>
      <c r="Y259" s="10">
        <f t="shared" si="15"/>
        <v>0</v>
      </c>
    </row>
    <row r="260" spans="1:25" ht="20.100000000000001" customHeight="1" x14ac:dyDescent="0.25">
      <c r="A260" s="109">
        <v>254</v>
      </c>
      <c r="B260" s="505" t="str">
        <f>IF('Dépenses forfaitaire'!B260="","",'Dépenses forfaitaire'!B260)</f>
        <v/>
      </c>
      <c r="C260" s="505" t="str">
        <f>IF('Dépenses forfaitaire'!C260="","",'Dépenses forfaitaire'!C260)</f>
        <v/>
      </c>
      <c r="D260" s="505" t="str">
        <f>IF('Dépenses forfaitaire'!D260="","",'Dépenses forfaitaire'!D260)</f>
        <v/>
      </c>
      <c r="E260" s="505" t="str">
        <f>IF('Dépenses forfaitaire'!E260="","",'Dépenses forfaitaire'!E260)</f>
        <v/>
      </c>
      <c r="F260" s="505" t="str">
        <f>IF('Dépenses forfaitaire'!F260="","",'Dépenses forfaitaire'!F260)</f>
        <v/>
      </c>
      <c r="G260" s="503" t="str">
        <f>IF('Dépenses forfaitaire'!G260="","",'Dépenses forfaitaire'!G260)</f>
        <v/>
      </c>
      <c r="H260" s="505" t="str">
        <f>IF('Dépenses forfaitaire'!H260="","",'Dépenses forfaitaire'!H260)</f>
        <v/>
      </c>
      <c r="I260" s="505" t="str">
        <f>IF('Dépenses forfaitaire'!I260="","",'Dépenses forfaitaire'!I260)</f>
        <v/>
      </c>
      <c r="J260" s="504" t="str">
        <f>IF('Dépenses forfaitaire'!K260="","",'Dépenses forfaitaire'!K260)</f>
        <v/>
      </c>
      <c r="K260" s="504" t="str">
        <f>IF('Dépenses forfaitaire'!L260="","",'Dépenses forfaitaire'!L260)</f>
        <v/>
      </c>
      <c r="L260" s="503" t="str">
        <f>IF('Dépenses forfaitaire'!J260="","",'Dépenses forfaitaire'!J260)</f>
        <v/>
      </c>
      <c r="M260" s="505" t="str">
        <f>IF($H260="","",IF($C260=Listes!$B$35,IF('DP_Instruction Forfaitaires'!$E260&lt;=Listes!$B$56,('DP_Instruction Forfaitaires'!$E260*(VLOOKUP('DP_Instruction Forfaitaires'!$D260,Listes!$A$57:$E$63,2,FALSE))),IF('DP_Instruction Forfaitaires'!$E260&gt;Listes!$E$56,('DP_Instruction Forfaitaires'!$E260*(VLOOKUP('DP_Instruction Forfaitaires'!$D260,Listes!$A$57:$E$63,5,FALSE))),('DP_Instruction Forfaitaires'!$E260*(VLOOKUP('DP_Instruction Forfaitaires'!$D260,Listes!$A$57:$E$63,3,FALSE))+(VLOOKUP('DP_Instruction Forfaitaires'!$D260,Listes!$A$57:$E$63,4,FALSE)))))))</f>
        <v/>
      </c>
      <c r="N260" s="505" t="str">
        <f>IF($H260="","",IF($C260=Listes!$B$34,IF('DP_Instruction Forfaitaires'!$E260&lt;=Listes!$B$45,('DP_Instruction Forfaitaires'!$E260*(VLOOKUP('DP_Instruction Forfaitaires'!$D260,Listes!$A$46:$E$52,2,FALSE))),IF('DP_Instruction Forfaitaires'!$E260&gt;Listes!$D$45,('DP_Instruction Forfaitaires'!$E260*(VLOOKUP('DP_Instruction Forfaitaires'!$D260,Listes!$A$46:$E$52,5,FALSE))),('DP_Instruction Forfaitaires'!$E260*(VLOOKUP('DP_Instruction Forfaitaires'!$D260,Listes!$A$46:$E$52,3,FALSE))+(VLOOKUP('DP_Instruction Forfaitaires'!$D260,Listes!$A$46:$E$52,4,FALSE)))))))</f>
        <v/>
      </c>
      <c r="O260" s="506" t="str">
        <f>IF($H260="","",IF($C260=Listes!$B$37,Listes!$I$34,IF($C260=Listes!$B$38,(VLOOKUP('DP_Instruction Forfaitaires'!$F260,Listes!$E$34:$F$39,2,FALSE)),IF($C260=Listes!$B$36,IF('DP_Instruction Forfaitaires'!$E260&lt;=Listes!$A$67,'DP_Instruction Forfaitaires'!$E260*Listes!$A$68,IF('DP_Instruction Forfaitaires'!$E260&gt;Listes!$D$67,'DP_Instruction Forfaitaires'!$E260*Listes!$D$68,(('DP_Instruction Forfaitaires'!$E260*Listes!$B$68)+Listes!$C$68)))))))</f>
        <v/>
      </c>
      <c r="P260" s="507" t="str">
        <f>IF('Dépenses forfaitaire'!P260="","",'Dépenses forfaitaire'!P260)</f>
        <v/>
      </c>
      <c r="Q260" s="263"/>
      <c r="R260" s="262" t="str">
        <f t="shared" si="12"/>
        <v/>
      </c>
      <c r="S260" s="262" t="str">
        <f t="shared" si="13"/>
        <v/>
      </c>
      <c r="T260" s="37" t="str">
        <f t="shared" si="14"/>
        <v/>
      </c>
      <c r="U260" s="117"/>
      <c r="V260" s="168"/>
      <c r="W260" s="501" t="str">
        <f>IF(AND(OR(Q260="KO",T260&lt;&gt;""),OR(R260="",S260="",T260="")),Listes!$A$74,IF(AND(T260="",Q260&lt;&gt;""),Listes!$A$75,IF(AND(P260&lt;T260,V260=""),Listes!$A$76,IF(AND(R260&gt;S260),Listes!$A$77,IF(AND(P260&lt;&gt;"",P260&gt;T260,U260=""),Listes!$A$78,IF(AND(X260="",OR(Q260&lt;&gt;"",R260&lt;&gt;"",S260&lt;&gt;"")),Listes!$A$79,""))))))</f>
        <v/>
      </c>
      <c r="X260" s="38"/>
      <c r="Y260" s="10">
        <f t="shared" si="15"/>
        <v>0</v>
      </c>
    </row>
    <row r="261" spans="1:25" ht="20.100000000000001" customHeight="1" x14ac:dyDescent="0.25">
      <c r="A261" s="109">
        <v>255</v>
      </c>
      <c r="B261" s="505" t="str">
        <f>IF('Dépenses forfaitaire'!B261="","",'Dépenses forfaitaire'!B261)</f>
        <v/>
      </c>
      <c r="C261" s="505" t="str">
        <f>IF('Dépenses forfaitaire'!C261="","",'Dépenses forfaitaire'!C261)</f>
        <v/>
      </c>
      <c r="D261" s="505" t="str">
        <f>IF('Dépenses forfaitaire'!D261="","",'Dépenses forfaitaire'!D261)</f>
        <v/>
      </c>
      <c r="E261" s="505" t="str">
        <f>IF('Dépenses forfaitaire'!E261="","",'Dépenses forfaitaire'!E261)</f>
        <v/>
      </c>
      <c r="F261" s="505" t="str">
        <f>IF('Dépenses forfaitaire'!F261="","",'Dépenses forfaitaire'!F261)</f>
        <v/>
      </c>
      <c r="G261" s="503" t="str">
        <f>IF('Dépenses forfaitaire'!G261="","",'Dépenses forfaitaire'!G261)</f>
        <v/>
      </c>
      <c r="H261" s="505" t="str">
        <f>IF('Dépenses forfaitaire'!H261="","",'Dépenses forfaitaire'!H261)</f>
        <v/>
      </c>
      <c r="I261" s="505" t="str">
        <f>IF('Dépenses forfaitaire'!I261="","",'Dépenses forfaitaire'!I261)</f>
        <v/>
      </c>
      <c r="J261" s="504" t="str">
        <f>IF('Dépenses forfaitaire'!K261="","",'Dépenses forfaitaire'!K261)</f>
        <v/>
      </c>
      <c r="K261" s="504" t="str">
        <f>IF('Dépenses forfaitaire'!L261="","",'Dépenses forfaitaire'!L261)</f>
        <v/>
      </c>
      <c r="L261" s="503" t="str">
        <f>IF('Dépenses forfaitaire'!J261="","",'Dépenses forfaitaire'!J261)</f>
        <v/>
      </c>
      <c r="M261" s="505" t="str">
        <f>IF($H261="","",IF($C261=Listes!$B$35,IF('DP_Instruction Forfaitaires'!$E261&lt;=Listes!$B$56,('DP_Instruction Forfaitaires'!$E261*(VLOOKUP('DP_Instruction Forfaitaires'!$D261,Listes!$A$57:$E$63,2,FALSE))),IF('DP_Instruction Forfaitaires'!$E261&gt;Listes!$E$56,('DP_Instruction Forfaitaires'!$E261*(VLOOKUP('DP_Instruction Forfaitaires'!$D261,Listes!$A$57:$E$63,5,FALSE))),('DP_Instruction Forfaitaires'!$E261*(VLOOKUP('DP_Instruction Forfaitaires'!$D261,Listes!$A$57:$E$63,3,FALSE))+(VLOOKUP('DP_Instruction Forfaitaires'!$D261,Listes!$A$57:$E$63,4,FALSE)))))))</f>
        <v/>
      </c>
      <c r="N261" s="505" t="str">
        <f>IF($H261="","",IF($C261=Listes!$B$34,IF('DP_Instruction Forfaitaires'!$E261&lt;=Listes!$B$45,('DP_Instruction Forfaitaires'!$E261*(VLOOKUP('DP_Instruction Forfaitaires'!$D261,Listes!$A$46:$E$52,2,FALSE))),IF('DP_Instruction Forfaitaires'!$E261&gt;Listes!$D$45,('DP_Instruction Forfaitaires'!$E261*(VLOOKUP('DP_Instruction Forfaitaires'!$D261,Listes!$A$46:$E$52,5,FALSE))),('DP_Instruction Forfaitaires'!$E261*(VLOOKUP('DP_Instruction Forfaitaires'!$D261,Listes!$A$46:$E$52,3,FALSE))+(VLOOKUP('DP_Instruction Forfaitaires'!$D261,Listes!$A$46:$E$52,4,FALSE)))))))</f>
        <v/>
      </c>
      <c r="O261" s="506" t="str">
        <f>IF($H261="","",IF($C261=Listes!$B$37,Listes!$I$34,IF($C261=Listes!$B$38,(VLOOKUP('DP_Instruction Forfaitaires'!$F261,Listes!$E$34:$F$39,2,FALSE)),IF($C261=Listes!$B$36,IF('DP_Instruction Forfaitaires'!$E261&lt;=Listes!$A$67,'DP_Instruction Forfaitaires'!$E261*Listes!$A$68,IF('DP_Instruction Forfaitaires'!$E261&gt;Listes!$D$67,'DP_Instruction Forfaitaires'!$E261*Listes!$D$68,(('DP_Instruction Forfaitaires'!$E261*Listes!$B$68)+Listes!$C$68)))))))</f>
        <v/>
      </c>
      <c r="P261" s="507" t="str">
        <f>IF('Dépenses forfaitaire'!P261="","",'Dépenses forfaitaire'!P261)</f>
        <v/>
      </c>
      <c r="Q261" s="263"/>
      <c r="R261" s="262" t="str">
        <f t="shared" si="12"/>
        <v/>
      </c>
      <c r="S261" s="262" t="str">
        <f t="shared" si="13"/>
        <v/>
      </c>
      <c r="T261" s="37" t="str">
        <f t="shared" si="14"/>
        <v/>
      </c>
      <c r="U261" s="117"/>
      <c r="V261" s="168"/>
      <c r="W261" s="501" t="str">
        <f>IF(AND(OR(Q261="KO",T261&lt;&gt;""),OR(R261="",S261="",T261="")),Listes!$A$74,IF(AND(T261="",Q261&lt;&gt;""),Listes!$A$75,IF(AND(P261&lt;T261,V261=""),Listes!$A$76,IF(AND(R261&gt;S261),Listes!$A$77,IF(AND(P261&lt;&gt;"",P261&gt;T261,U261=""),Listes!$A$78,IF(AND(X261="",OR(Q261&lt;&gt;"",R261&lt;&gt;"",S261&lt;&gt;"")),Listes!$A$79,""))))))</f>
        <v/>
      </c>
      <c r="X261" s="38"/>
      <c r="Y261" s="10">
        <f t="shared" si="15"/>
        <v>0</v>
      </c>
    </row>
    <row r="262" spans="1:25" ht="20.100000000000001" customHeight="1" x14ac:dyDescent="0.25">
      <c r="A262" s="109">
        <v>256</v>
      </c>
      <c r="B262" s="505" t="str">
        <f>IF('Dépenses forfaitaire'!B262="","",'Dépenses forfaitaire'!B262)</f>
        <v/>
      </c>
      <c r="C262" s="505" t="str">
        <f>IF('Dépenses forfaitaire'!C262="","",'Dépenses forfaitaire'!C262)</f>
        <v/>
      </c>
      <c r="D262" s="505" t="str">
        <f>IF('Dépenses forfaitaire'!D262="","",'Dépenses forfaitaire'!D262)</f>
        <v/>
      </c>
      <c r="E262" s="505" t="str">
        <f>IF('Dépenses forfaitaire'!E262="","",'Dépenses forfaitaire'!E262)</f>
        <v/>
      </c>
      <c r="F262" s="505" t="str">
        <f>IF('Dépenses forfaitaire'!F262="","",'Dépenses forfaitaire'!F262)</f>
        <v/>
      </c>
      <c r="G262" s="503" t="str">
        <f>IF('Dépenses forfaitaire'!G262="","",'Dépenses forfaitaire'!G262)</f>
        <v/>
      </c>
      <c r="H262" s="505" t="str">
        <f>IF('Dépenses forfaitaire'!H262="","",'Dépenses forfaitaire'!H262)</f>
        <v/>
      </c>
      <c r="I262" s="505" t="str">
        <f>IF('Dépenses forfaitaire'!I262="","",'Dépenses forfaitaire'!I262)</f>
        <v/>
      </c>
      <c r="J262" s="504" t="str">
        <f>IF('Dépenses forfaitaire'!K262="","",'Dépenses forfaitaire'!K262)</f>
        <v/>
      </c>
      <c r="K262" s="504" t="str">
        <f>IF('Dépenses forfaitaire'!L262="","",'Dépenses forfaitaire'!L262)</f>
        <v/>
      </c>
      <c r="L262" s="503" t="str">
        <f>IF('Dépenses forfaitaire'!J262="","",'Dépenses forfaitaire'!J262)</f>
        <v/>
      </c>
      <c r="M262" s="505" t="str">
        <f>IF($H262="","",IF($C262=Listes!$B$35,IF('DP_Instruction Forfaitaires'!$E262&lt;=Listes!$B$56,('DP_Instruction Forfaitaires'!$E262*(VLOOKUP('DP_Instruction Forfaitaires'!$D262,Listes!$A$57:$E$63,2,FALSE))),IF('DP_Instruction Forfaitaires'!$E262&gt;Listes!$E$56,('DP_Instruction Forfaitaires'!$E262*(VLOOKUP('DP_Instruction Forfaitaires'!$D262,Listes!$A$57:$E$63,5,FALSE))),('DP_Instruction Forfaitaires'!$E262*(VLOOKUP('DP_Instruction Forfaitaires'!$D262,Listes!$A$57:$E$63,3,FALSE))+(VLOOKUP('DP_Instruction Forfaitaires'!$D262,Listes!$A$57:$E$63,4,FALSE)))))))</f>
        <v/>
      </c>
      <c r="N262" s="505" t="str">
        <f>IF($H262="","",IF($C262=Listes!$B$34,IF('DP_Instruction Forfaitaires'!$E262&lt;=Listes!$B$45,('DP_Instruction Forfaitaires'!$E262*(VLOOKUP('DP_Instruction Forfaitaires'!$D262,Listes!$A$46:$E$52,2,FALSE))),IF('DP_Instruction Forfaitaires'!$E262&gt;Listes!$D$45,('DP_Instruction Forfaitaires'!$E262*(VLOOKUP('DP_Instruction Forfaitaires'!$D262,Listes!$A$46:$E$52,5,FALSE))),('DP_Instruction Forfaitaires'!$E262*(VLOOKUP('DP_Instruction Forfaitaires'!$D262,Listes!$A$46:$E$52,3,FALSE))+(VLOOKUP('DP_Instruction Forfaitaires'!$D262,Listes!$A$46:$E$52,4,FALSE)))))))</f>
        <v/>
      </c>
      <c r="O262" s="506" t="str">
        <f>IF($H262="","",IF($C262=Listes!$B$37,Listes!$I$34,IF($C262=Listes!$B$38,(VLOOKUP('DP_Instruction Forfaitaires'!$F262,Listes!$E$34:$F$39,2,FALSE)),IF($C262=Listes!$B$36,IF('DP_Instruction Forfaitaires'!$E262&lt;=Listes!$A$67,'DP_Instruction Forfaitaires'!$E262*Listes!$A$68,IF('DP_Instruction Forfaitaires'!$E262&gt;Listes!$D$67,'DP_Instruction Forfaitaires'!$E262*Listes!$D$68,(('DP_Instruction Forfaitaires'!$E262*Listes!$B$68)+Listes!$C$68)))))))</f>
        <v/>
      </c>
      <c r="P262" s="507" t="str">
        <f>IF('Dépenses forfaitaire'!P262="","",'Dépenses forfaitaire'!P262)</f>
        <v/>
      </c>
      <c r="Q262" s="263"/>
      <c r="R262" s="262" t="str">
        <f t="shared" si="12"/>
        <v/>
      </c>
      <c r="S262" s="262" t="str">
        <f t="shared" si="13"/>
        <v/>
      </c>
      <c r="T262" s="37" t="str">
        <f t="shared" si="14"/>
        <v/>
      </c>
      <c r="U262" s="117"/>
      <c r="V262" s="168"/>
      <c r="W262" s="501" t="str">
        <f>IF(AND(OR(Q262="KO",T262&lt;&gt;""),OR(R262="",S262="",T262="")),Listes!$A$74,IF(AND(T262="",Q262&lt;&gt;""),Listes!$A$75,IF(AND(P262&lt;T262,V262=""),Listes!$A$76,IF(AND(R262&gt;S262),Listes!$A$77,IF(AND(P262&lt;&gt;"",P262&gt;T262,U262=""),Listes!$A$78,IF(AND(X262="",OR(Q262&lt;&gt;"",R262&lt;&gt;"",S262&lt;&gt;"")),Listes!$A$79,""))))))</f>
        <v/>
      </c>
      <c r="X262" s="38"/>
      <c r="Y262" s="10">
        <f t="shared" si="15"/>
        <v>0</v>
      </c>
    </row>
    <row r="263" spans="1:25" ht="20.100000000000001" customHeight="1" x14ac:dyDescent="0.25">
      <c r="A263" s="109">
        <v>257</v>
      </c>
      <c r="B263" s="505" t="str">
        <f>IF('Dépenses forfaitaire'!B263="","",'Dépenses forfaitaire'!B263)</f>
        <v/>
      </c>
      <c r="C263" s="505" t="str">
        <f>IF('Dépenses forfaitaire'!C263="","",'Dépenses forfaitaire'!C263)</f>
        <v/>
      </c>
      <c r="D263" s="505" t="str">
        <f>IF('Dépenses forfaitaire'!D263="","",'Dépenses forfaitaire'!D263)</f>
        <v/>
      </c>
      <c r="E263" s="505" t="str">
        <f>IF('Dépenses forfaitaire'!E263="","",'Dépenses forfaitaire'!E263)</f>
        <v/>
      </c>
      <c r="F263" s="505" t="str">
        <f>IF('Dépenses forfaitaire'!F263="","",'Dépenses forfaitaire'!F263)</f>
        <v/>
      </c>
      <c r="G263" s="503" t="str">
        <f>IF('Dépenses forfaitaire'!G263="","",'Dépenses forfaitaire'!G263)</f>
        <v/>
      </c>
      <c r="H263" s="505" t="str">
        <f>IF('Dépenses forfaitaire'!H263="","",'Dépenses forfaitaire'!H263)</f>
        <v/>
      </c>
      <c r="I263" s="505" t="str">
        <f>IF('Dépenses forfaitaire'!I263="","",'Dépenses forfaitaire'!I263)</f>
        <v/>
      </c>
      <c r="J263" s="504" t="str">
        <f>IF('Dépenses forfaitaire'!K263="","",'Dépenses forfaitaire'!K263)</f>
        <v/>
      </c>
      <c r="K263" s="504" t="str">
        <f>IF('Dépenses forfaitaire'!L263="","",'Dépenses forfaitaire'!L263)</f>
        <v/>
      </c>
      <c r="L263" s="503" t="str">
        <f>IF('Dépenses forfaitaire'!J263="","",'Dépenses forfaitaire'!J263)</f>
        <v/>
      </c>
      <c r="M263" s="505" t="str">
        <f>IF($H263="","",IF($C263=Listes!$B$35,IF('DP_Instruction Forfaitaires'!$E263&lt;=Listes!$B$56,('DP_Instruction Forfaitaires'!$E263*(VLOOKUP('DP_Instruction Forfaitaires'!$D263,Listes!$A$57:$E$63,2,FALSE))),IF('DP_Instruction Forfaitaires'!$E263&gt;Listes!$E$56,('DP_Instruction Forfaitaires'!$E263*(VLOOKUP('DP_Instruction Forfaitaires'!$D263,Listes!$A$57:$E$63,5,FALSE))),('DP_Instruction Forfaitaires'!$E263*(VLOOKUP('DP_Instruction Forfaitaires'!$D263,Listes!$A$57:$E$63,3,FALSE))+(VLOOKUP('DP_Instruction Forfaitaires'!$D263,Listes!$A$57:$E$63,4,FALSE)))))))</f>
        <v/>
      </c>
      <c r="N263" s="505" t="str">
        <f>IF($H263="","",IF($C263=Listes!$B$34,IF('DP_Instruction Forfaitaires'!$E263&lt;=Listes!$B$45,('DP_Instruction Forfaitaires'!$E263*(VLOOKUP('DP_Instruction Forfaitaires'!$D263,Listes!$A$46:$E$52,2,FALSE))),IF('DP_Instruction Forfaitaires'!$E263&gt;Listes!$D$45,('DP_Instruction Forfaitaires'!$E263*(VLOOKUP('DP_Instruction Forfaitaires'!$D263,Listes!$A$46:$E$52,5,FALSE))),('DP_Instruction Forfaitaires'!$E263*(VLOOKUP('DP_Instruction Forfaitaires'!$D263,Listes!$A$46:$E$52,3,FALSE))+(VLOOKUP('DP_Instruction Forfaitaires'!$D263,Listes!$A$46:$E$52,4,FALSE)))))))</f>
        <v/>
      </c>
      <c r="O263" s="506" t="str">
        <f>IF($H263="","",IF($C263=Listes!$B$37,Listes!$I$34,IF($C263=Listes!$B$38,(VLOOKUP('DP_Instruction Forfaitaires'!$F263,Listes!$E$34:$F$39,2,FALSE)),IF($C263=Listes!$B$36,IF('DP_Instruction Forfaitaires'!$E263&lt;=Listes!$A$67,'DP_Instruction Forfaitaires'!$E263*Listes!$A$68,IF('DP_Instruction Forfaitaires'!$E263&gt;Listes!$D$67,'DP_Instruction Forfaitaires'!$E263*Listes!$D$68,(('DP_Instruction Forfaitaires'!$E263*Listes!$B$68)+Listes!$C$68)))))))</f>
        <v/>
      </c>
      <c r="P263" s="507" t="str">
        <f>IF('Dépenses forfaitaire'!P263="","",'Dépenses forfaitaire'!P263)</f>
        <v/>
      </c>
      <c r="Q263" s="263"/>
      <c r="R263" s="262" t="str">
        <f t="shared" si="12"/>
        <v/>
      </c>
      <c r="S263" s="262" t="str">
        <f t="shared" si="13"/>
        <v/>
      </c>
      <c r="T263" s="37" t="str">
        <f t="shared" si="14"/>
        <v/>
      </c>
      <c r="U263" s="117"/>
      <c r="V263" s="168"/>
      <c r="W263" s="501" t="str">
        <f>IF(AND(OR(Q263="KO",T263&lt;&gt;""),OR(R263="",S263="",T263="")),Listes!$A$74,IF(AND(T263="",Q263&lt;&gt;""),Listes!$A$75,IF(AND(P263&lt;T263,V263=""),Listes!$A$76,IF(AND(R263&gt;S263),Listes!$A$77,IF(AND(P263&lt;&gt;"",P263&gt;T263,U263=""),Listes!$A$78,IF(AND(X263="",OR(Q263&lt;&gt;"",R263&lt;&gt;"",S263&lt;&gt;"")),Listes!$A$79,""))))))</f>
        <v/>
      </c>
      <c r="X263" s="38"/>
      <c r="Y263" s="10">
        <f t="shared" si="15"/>
        <v>0</v>
      </c>
    </row>
    <row r="264" spans="1:25" ht="20.100000000000001" customHeight="1" x14ac:dyDescent="0.25">
      <c r="A264" s="109">
        <v>258</v>
      </c>
      <c r="B264" s="505" t="str">
        <f>IF('Dépenses forfaitaire'!B264="","",'Dépenses forfaitaire'!B264)</f>
        <v/>
      </c>
      <c r="C264" s="505" t="str">
        <f>IF('Dépenses forfaitaire'!C264="","",'Dépenses forfaitaire'!C264)</f>
        <v/>
      </c>
      <c r="D264" s="505" t="str">
        <f>IF('Dépenses forfaitaire'!D264="","",'Dépenses forfaitaire'!D264)</f>
        <v/>
      </c>
      <c r="E264" s="505" t="str">
        <f>IF('Dépenses forfaitaire'!E264="","",'Dépenses forfaitaire'!E264)</f>
        <v/>
      </c>
      <c r="F264" s="505" t="str">
        <f>IF('Dépenses forfaitaire'!F264="","",'Dépenses forfaitaire'!F264)</f>
        <v/>
      </c>
      <c r="G264" s="503" t="str">
        <f>IF('Dépenses forfaitaire'!G264="","",'Dépenses forfaitaire'!G264)</f>
        <v/>
      </c>
      <c r="H264" s="505" t="str">
        <f>IF('Dépenses forfaitaire'!H264="","",'Dépenses forfaitaire'!H264)</f>
        <v/>
      </c>
      <c r="I264" s="505" t="str">
        <f>IF('Dépenses forfaitaire'!I264="","",'Dépenses forfaitaire'!I264)</f>
        <v/>
      </c>
      <c r="J264" s="504" t="str">
        <f>IF('Dépenses forfaitaire'!K264="","",'Dépenses forfaitaire'!K264)</f>
        <v/>
      </c>
      <c r="K264" s="504" t="str">
        <f>IF('Dépenses forfaitaire'!L264="","",'Dépenses forfaitaire'!L264)</f>
        <v/>
      </c>
      <c r="L264" s="503" t="str">
        <f>IF('Dépenses forfaitaire'!J264="","",'Dépenses forfaitaire'!J264)</f>
        <v/>
      </c>
      <c r="M264" s="505" t="str">
        <f>IF($H264="","",IF($C264=Listes!$B$35,IF('DP_Instruction Forfaitaires'!$E264&lt;=Listes!$B$56,('DP_Instruction Forfaitaires'!$E264*(VLOOKUP('DP_Instruction Forfaitaires'!$D264,Listes!$A$57:$E$63,2,FALSE))),IF('DP_Instruction Forfaitaires'!$E264&gt;Listes!$E$56,('DP_Instruction Forfaitaires'!$E264*(VLOOKUP('DP_Instruction Forfaitaires'!$D264,Listes!$A$57:$E$63,5,FALSE))),('DP_Instruction Forfaitaires'!$E264*(VLOOKUP('DP_Instruction Forfaitaires'!$D264,Listes!$A$57:$E$63,3,FALSE))+(VLOOKUP('DP_Instruction Forfaitaires'!$D264,Listes!$A$57:$E$63,4,FALSE)))))))</f>
        <v/>
      </c>
      <c r="N264" s="505" t="str">
        <f>IF($H264="","",IF($C264=Listes!$B$34,IF('DP_Instruction Forfaitaires'!$E264&lt;=Listes!$B$45,('DP_Instruction Forfaitaires'!$E264*(VLOOKUP('DP_Instruction Forfaitaires'!$D264,Listes!$A$46:$E$52,2,FALSE))),IF('DP_Instruction Forfaitaires'!$E264&gt;Listes!$D$45,('DP_Instruction Forfaitaires'!$E264*(VLOOKUP('DP_Instruction Forfaitaires'!$D264,Listes!$A$46:$E$52,5,FALSE))),('DP_Instruction Forfaitaires'!$E264*(VLOOKUP('DP_Instruction Forfaitaires'!$D264,Listes!$A$46:$E$52,3,FALSE))+(VLOOKUP('DP_Instruction Forfaitaires'!$D264,Listes!$A$46:$E$52,4,FALSE)))))))</f>
        <v/>
      </c>
      <c r="O264" s="506" t="str">
        <f>IF($H264="","",IF($C264=Listes!$B$37,Listes!$I$34,IF($C264=Listes!$B$38,(VLOOKUP('DP_Instruction Forfaitaires'!$F264,Listes!$E$34:$F$39,2,FALSE)),IF($C264=Listes!$B$36,IF('DP_Instruction Forfaitaires'!$E264&lt;=Listes!$A$67,'DP_Instruction Forfaitaires'!$E264*Listes!$A$68,IF('DP_Instruction Forfaitaires'!$E264&gt;Listes!$D$67,'DP_Instruction Forfaitaires'!$E264*Listes!$D$68,(('DP_Instruction Forfaitaires'!$E264*Listes!$B$68)+Listes!$C$68)))))))</f>
        <v/>
      </c>
      <c r="P264" s="507" t="str">
        <f>IF('Dépenses forfaitaire'!P264="","",'Dépenses forfaitaire'!P264)</f>
        <v/>
      </c>
      <c r="Q264" s="263"/>
      <c r="R264" s="262" t="str">
        <f t="shared" ref="R264:R327" si="16">IF(Q264="","",IF(Q264="KO","",J264))</f>
        <v/>
      </c>
      <c r="S264" s="262" t="str">
        <f t="shared" ref="S264:S327" si="17">IF(Q264="","",IF(Q264="KO","",K264))</f>
        <v/>
      </c>
      <c r="T264" s="37" t="str">
        <f t="shared" ref="T264:T327" si="18">IF($I264="","",($O264+$N264+$M264)*$I264)</f>
        <v/>
      </c>
      <c r="U264" s="117"/>
      <c r="V264" s="168"/>
      <c r="W264" s="501" t="str">
        <f>IF(AND(OR(Q264="KO",T264&lt;&gt;""),OR(R264="",S264="",T264="")),Listes!$A$74,IF(AND(T264="",Q264&lt;&gt;""),Listes!$A$75,IF(AND(P264&lt;T264,V264=""),Listes!$A$76,IF(AND(R264&gt;S264),Listes!$A$77,IF(AND(P264&lt;&gt;"",P264&gt;T264,U264=""),Listes!$A$78,IF(AND(X264="",OR(Q264&lt;&gt;"",R264&lt;&gt;"",S264&lt;&gt;"")),Listes!$A$79,""))))))</f>
        <v/>
      </c>
      <c r="X264" s="38"/>
      <c r="Y264" s="10">
        <f t="shared" ref="Y264:Y327" si="19">IF(AND(B264&lt;&gt;"",X264&lt;&gt;"Oui"),1,0)</f>
        <v>0</v>
      </c>
    </row>
    <row r="265" spans="1:25" ht="20.100000000000001" customHeight="1" x14ac:dyDescent="0.25">
      <c r="A265" s="109">
        <v>259</v>
      </c>
      <c r="B265" s="505" t="str">
        <f>IF('Dépenses forfaitaire'!B265="","",'Dépenses forfaitaire'!B265)</f>
        <v/>
      </c>
      <c r="C265" s="505" t="str">
        <f>IF('Dépenses forfaitaire'!C265="","",'Dépenses forfaitaire'!C265)</f>
        <v/>
      </c>
      <c r="D265" s="505" t="str">
        <f>IF('Dépenses forfaitaire'!D265="","",'Dépenses forfaitaire'!D265)</f>
        <v/>
      </c>
      <c r="E265" s="505" t="str">
        <f>IF('Dépenses forfaitaire'!E265="","",'Dépenses forfaitaire'!E265)</f>
        <v/>
      </c>
      <c r="F265" s="505" t="str">
        <f>IF('Dépenses forfaitaire'!F265="","",'Dépenses forfaitaire'!F265)</f>
        <v/>
      </c>
      <c r="G265" s="503" t="str">
        <f>IF('Dépenses forfaitaire'!G265="","",'Dépenses forfaitaire'!G265)</f>
        <v/>
      </c>
      <c r="H265" s="505" t="str">
        <f>IF('Dépenses forfaitaire'!H265="","",'Dépenses forfaitaire'!H265)</f>
        <v/>
      </c>
      <c r="I265" s="505" t="str">
        <f>IF('Dépenses forfaitaire'!I265="","",'Dépenses forfaitaire'!I265)</f>
        <v/>
      </c>
      <c r="J265" s="504" t="str">
        <f>IF('Dépenses forfaitaire'!K265="","",'Dépenses forfaitaire'!K265)</f>
        <v/>
      </c>
      <c r="K265" s="504" t="str">
        <f>IF('Dépenses forfaitaire'!L265="","",'Dépenses forfaitaire'!L265)</f>
        <v/>
      </c>
      <c r="L265" s="503" t="str">
        <f>IF('Dépenses forfaitaire'!J265="","",'Dépenses forfaitaire'!J265)</f>
        <v/>
      </c>
      <c r="M265" s="505" t="str">
        <f>IF($H265="","",IF($C265=Listes!$B$35,IF('DP_Instruction Forfaitaires'!$E265&lt;=Listes!$B$56,('DP_Instruction Forfaitaires'!$E265*(VLOOKUP('DP_Instruction Forfaitaires'!$D265,Listes!$A$57:$E$63,2,FALSE))),IF('DP_Instruction Forfaitaires'!$E265&gt;Listes!$E$56,('DP_Instruction Forfaitaires'!$E265*(VLOOKUP('DP_Instruction Forfaitaires'!$D265,Listes!$A$57:$E$63,5,FALSE))),('DP_Instruction Forfaitaires'!$E265*(VLOOKUP('DP_Instruction Forfaitaires'!$D265,Listes!$A$57:$E$63,3,FALSE))+(VLOOKUP('DP_Instruction Forfaitaires'!$D265,Listes!$A$57:$E$63,4,FALSE)))))))</f>
        <v/>
      </c>
      <c r="N265" s="505" t="str">
        <f>IF($H265="","",IF($C265=Listes!$B$34,IF('DP_Instruction Forfaitaires'!$E265&lt;=Listes!$B$45,('DP_Instruction Forfaitaires'!$E265*(VLOOKUP('DP_Instruction Forfaitaires'!$D265,Listes!$A$46:$E$52,2,FALSE))),IF('DP_Instruction Forfaitaires'!$E265&gt;Listes!$D$45,('DP_Instruction Forfaitaires'!$E265*(VLOOKUP('DP_Instruction Forfaitaires'!$D265,Listes!$A$46:$E$52,5,FALSE))),('DP_Instruction Forfaitaires'!$E265*(VLOOKUP('DP_Instruction Forfaitaires'!$D265,Listes!$A$46:$E$52,3,FALSE))+(VLOOKUP('DP_Instruction Forfaitaires'!$D265,Listes!$A$46:$E$52,4,FALSE)))))))</f>
        <v/>
      </c>
      <c r="O265" s="506" t="str">
        <f>IF($H265="","",IF($C265=Listes!$B$37,Listes!$I$34,IF($C265=Listes!$B$38,(VLOOKUP('DP_Instruction Forfaitaires'!$F265,Listes!$E$34:$F$39,2,FALSE)),IF($C265=Listes!$B$36,IF('DP_Instruction Forfaitaires'!$E265&lt;=Listes!$A$67,'DP_Instruction Forfaitaires'!$E265*Listes!$A$68,IF('DP_Instruction Forfaitaires'!$E265&gt;Listes!$D$67,'DP_Instruction Forfaitaires'!$E265*Listes!$D$68,(('DP_Instruction Forfaitaires'!$E265*Listes!$B$68)+Listes!$C$68)))))))</f>
        <v/>
      </c>
      <c r="P265" s="507" t="str">
        <f>IF('Dépenses forfaitaire'!P265="","",'Dépenses forfaitaire'!P265)</f>
        <v/>
      </c>
      <c r="Q265" s="263"/>
      <c r="R265" s="262" t="str">
        <f t="shared" si="16"/>
        <v/>
      </c>
      <c r="S265" s="262" t="str">
        <f t="shared" si="17"/>
        <v/>
      </c>
      <c r="T265" s="37" t="str">
        <f t="shared" si="18"/>
        <v/>
      </c>
      <c r="U265" s="117"/>
      <c r="V265" s="168"/>
      <c r="W265" s="501" t="str">
        <f>IF(AND(OR(Q265="KO",T265&lt;&gt;""),OR(R265="",S265="",T265="")),Listes!$A$74,IF(AND(T265="",Q265&lt;&gt;""),Listes!$A$75,IF(AND(P265&lt;T265,V265=""),Listes!$A$76,IF(AND(R265&gt;S265),Listes!$A$77,IF(AND(P265&lt;&gt;"",P265&gt;T265,U265=""),Listes!$A$78,IF(AND(X265="",OR(Q265&lt;&gt;"",R265&lt;&gt;"",S265&lt;&gt;"")),Listes!$A$79,""))))))</f>
        <v/>
      </c>
      <c r="X265" s="38"/>
      <c r="Y265" s="10">
        <f t="shared" si="19"/>
        <v>0</v>
      </c>
    </row>
    <row r="266" spans="1:25" ht="20.100000000000001" customHeight="1" x14ac:dyDescent="0.25">
      <c r="A266" s="109">
        <v>260</v>
      </c>
      <c r="B266" s="505" t="str">
        <f>IF('Dépenses forfaitaire'!B266="","",'Dépenses forfaitaire'!B266)</f>
        <v/>
      </c>
      <c r="C266" s="505" t="str">
        <f>IF('Dépenses forfaitaire'!C266="","",'Dépenses forfaitaire'!C266)</f>
        <v/>
      </c>
      <c r="D266" s="505" t="str">
        <f>IF('Dépenses forfaitaire'!D266="","",'Dépenses forfaitaire'!D266)</f>
        <v/>
      </c>
      <c r="E266" s="505" t="str">
        <f>IF('Dépenses forfaitaire'!E266="","",'Dépenses forfaitaire'!E266)</f>
        <v/>
      </c>
      <c r="F266" s="505" t="str">
        <f>IF('Dépenses forfaitaire'!F266="","",'Dépenses forfaitaire'!F266)</f>
        <v/>
      </c>
      <c r="G266" s="503" t="str">
        <f>IF('Dépenses forfaitaire'!G266="","",'Dépenses forfaitaire'!G266)</f>
        <v/>
      </c>
      <c r="H266" s="505" t="str">
        <f>IF('Dépenses forfaitaire'!H266="","",'Dépenses forfaitaire'!H266)</f>
        <v/>
      </c>
      <c r="I266" s="505" t="str">
        <f>IF('Dépenses forfaitaire'!I266="","",'Dépenses forfaitaire'!I266)</f>
        <v/>
      </c>
      <c r="J266" s="504" t="str">
        <f>IF('Dépenses forfaitaire'!K266="","",'Dépenses forfaitaire'!K266)</f>
        <v/>
      </c>
      <c r="K266" s="504" t="str">
        <f>IF('Dépenses forfaitaire'!L266="","",'Dépenses forfaitaire'!L266)</f>
        <v/>
      </c>
      <c r="L266" s="503" t="str">
        <f>IF('Dépenses forfaitaire'!J266="","",'Dépenses forfaitaire'!J266)</f>
        <v/>
      </c>
      <c r="M266" s="505" t="str">
        <f>IF($H266="","",IF($C266=Listes!$B$35,IF('DP_Instruction Forfaitaires'!$E266&lt;=Listes!$B$56,('DP_Instruction Forfaitaires'!$E266*(VLOOKUP('DP_Instruction Forfaitaires'!$D266,Listes!$A$57:$E$63,2,FALSE))),IF('DP_Instruction Forfaitaires'!$E266&gt;Listes!$E$56,('DP_Instruction Forfaitaires'!$E266*(VLOOKUP('DP_Instruction Forfaitaires'!$D266,Listes!$A$57:$E$63,5,FALSE))),('DP_Instruction Forfaitaires'!$E266*(VLOOKUP('DP_Instruction Forfaitaires'!$D266,Listes!$A$57:$E$63,3,FALSE))+(VLOOKUP('DP_Instruction Forfaitaires'!$D266,Listes!$A$57:$E$63,4,FALSE)))))))</f>
        <v/>
      </c>
      <c r="N266" s="505" t="str">
        <f>IF($H266="","",IF($C266=Listes!$B$34,IF('DP_Instruction Forfaitaires'!$E266&lt;=Listes!$B$45,('DP_Instruction Forfaitaires'!$E266*(VLOOKUP('DP_Instruction Forfaitaires'!$D266,Listes!$A$46:$E$52,2,FALSE))),IF('DP_Instruction Forfaitaires'!$E266&gt;Listes!$D$45,('DP_Instruction Forfaitaires'!$E266*(VLOOKUP('DP_Instruction Forfaitaires'!$D266,Listes!$A$46:$E$52,5,FALSE))),('DP_Instruction Forfaitaires'!$E266*(VLOOKUP('DP_Instruction Forfaitaires'!$D266,Listes!$A$46:$E$52,3,FALSE))+(VLOOKUP('DP_Instruction Forfaitaires'!$D266,Listes!$A$46:$E$52,4,FALSE)))))))</f>
        <v/>
      </c>
      <c r="O266" s="506" t="str">
        <f>IF($H266="","",IF($C266=Listes!$B$37,Listes!$I$34,IF($C266=Listes!$B$38,(VLOOKUP('DP_Instruction Forfaitaires'!$F266,Listes!$E$34:$F$39,2,FALSE)),IF($C266=Listes!$B$36,IF('DP_Instruction Forfaitaires'!$E266&lt;=Listes!$A$67,'DP_Instruction Forfaitaires'!$E266*Listes!$A$68,IF('DP_Instruction Forfaitaires'!$E266&gt;Listes!$D$67,'DP_Instruction Forfaitaires'!$E266*Listes!$D$68,(('DP_Instruction Forfaitaires'!$E266*Listes!$B$68)+Listes!$C$68)))))))</f>
        <v/>
      </c>
      <c r="P266" s="507" t="str">
        <f>IF('Dépenses forfaitaire'!P266="","",'Dépenses forfaitaire'!P266)</f>
        <v/>
      </c>
      <c r="Q266" s="263"/>
      <c r="R266" s="262" t="str">
        <f t="shared" si="16"/>
        <v/>
      </c>
      <c r="S266" s="262" t="str">
        <f t="shared" si="17"/>
        <v/>
      </c>
      <c r="T266" s="37" t="str">
        <f t="shared" si="18"/>
        <v/>
      </c>
      <c r="U266" s="117"/>
      <c r="V266" s="168"/>
      <c r="W266" s="501" t="str">
        <f>IF(AND(OR(Q266="KO",T266&lt;&gt;""),OR(R266="",S266="",T266="")),Listes!$A$74,IF(AND(T266="",Q266&lt;&gt;""),Listes!$A$75,IF(AND(P266&lt;T266,V266=""),Listes!$A$76,IF(AND(R266&gt;S266),Listes!$A$77,IF(AND(P266&lt;&gt;"",P266&gt;T266,U266=""),Listes!$A$78,IF(AND(X266="",OR(Q266&lt;&gt;"",R266&lt;&gt;"",S266&lt;&gt;"")),Listes!$A$79,""))))))</f>
        <v/>
      </c>
      <c r="X266" s="38"/>
      <c r="Y266" s="10">
        <f t="shared" si="19"/>
        <v>0</v>
      </c>
    </row>
    <row r="267" spans="1:25" ht="20.100000000000001" customHeight="1" x14ac:dyDescent="0.25">
      <c r="A267" s="109">
        <v>261</v>
      </c>
      <c r="B267" s="505" t="str">
        <f>IF('Dépenses forfaitaire'!B267="","",'Dépenses forfaitaire'!B267)</f>
        <v/>
      </c>
      <c r="C267" s="505" t="str">
        <f>IF('Dépenses forfaitaire'!C267="","",'Dépenses forfaitaire'!C267)</f>
        <v/>
      </c>
      <c r="D267" s="505" t="str">
        <f>IF('Dépenses forfaitaire'!D267="","",'Dépenses forfaitaire'!D267)</f>
        <v/>
      </c>
      <c r="E267" s="505" t="str">
        <f>IF('Dépenses forfaitaire'!E267="","",'Dépenses forfaitaire'!E267)</f>
        <v/>
      </c>
      <c r="F267" s="505" t="str">
        <f>IF('Dépenses forfaitaire'!F267="","",'Dépenses forfaitaire'!F267)</f>
        <v/>
      </c>
      <c r="G267" s="503" t="str">
        <f>IF('Dépenses forfaitaire'!G267="","",'Dépenses forfaitaire'!G267)</f>
        <v/>
      </c>
      <c r="H267" s="505" t="str">
        <f>IF('Dépenses forfaitaire'!H267="","",'Dépenses forfaitaire'!H267)</f>
        <v/>
      </c>
      <c r="I267" s="505" t="str">
        <f>IF('Dépenses forfaitaire'!I267="","",'Dépenses forfaitaire'!I267)</f>
        <v/>
      </c>
      <c r="J267" s="504" t="str">
        <f>IF('Dépenses forfaitaire'!K267="","",'Dépenses forfaitaire'!K267)</f>
        <v/>
      </c>
      <c r="K267" s="504" t="str">
        <f>IF('Dépenses forfaitaire'!L267="","",'Dépenses forfaitaire'!L267)</f>
        <v/>
      </c>
      <c r="L267" s="503" t="str">
        <f>IF('Dépenses forfaitaire'!J267="","",'Dépenses forfaitaire'!J267)</f>
        <v/>
      </c>
      <c r="M267" s="505" t="str">
        <f>IF($H267="","",IF($C267=Listes!$B$35,IF('DP_Instruction Forfaitaires'!$E267&lt;=Listes!$B$56,('DP_Instruction Forfaitaires'!$E267*(VLOOKUP('DP_Instruction Forfaitaires'!$D267,Listes!$A$57:$E$63,2,FALSE))),IF('DP_Instruction Forfaitaires'!$E267&gt;Listes!$E$56,('DP_Instruction Forfaitaires'!$E267*(VLOOKUP('DP_Instruction Forfaitaires'!$D267,Listes!$A$57:$E$63,5,FALSE))),('DP_Instruction Forfaitaires'!$E267*(VLOOKUP('DP_Instruction Forfaitaires'!$D267,Listes!$A$57:$E$63,3,FALSE))+(VLOOKUP('DP_Instruction Forfaitaires'!$D267,Listes!$A$57:$E$63,4,FALSE)))))))</f>
        <v/>
      </c>
      <c r="N267" s="505" t="str">
        <f>IF($H267="","",IF($C267=Listes!$B$34,IF('DP_Instruction Forfaitaires'!$E267&lt;=Listes!$B$45,('DP_Instruction Forfaitaires'!$E267*(VLOOKUP('DP_Instruction Forfaitaires'!$D267,Listes!$A$46:$E$52,2,FALSE))),IF('DP_Instruction Forfaitaires'!$E267&gt;Listes!$D$45,('DP_Instruction Forfaitaires'!$E267*(VLOOKUP('DP_Instruction Forfaitaires'!$D267,Listes!$A$46:$E$52,5,FALSE))),('DP_Instruction Forfaitaires'!$E267*(VLOOKUP('DP_Instruction Forfaitaires'!$D267,Listes!$A$46:$E$52,3,FALSE))+(VLOOKUP('DP_Instruction Forfaitaires'!$D267,Listes!$A$46:$E$52,4,FALSE)))))))</f>
        <v/>
      </c>
      <c r="O267" s="506" t="str">
        <f>IF($H267="","",IF($C267=Listes!$B$37,Listes!$I$34,IF($C267=Listes!$B$38,(VLOOKUP('DP_Instruction Forfaitaires'!$F267,Listes!$E$34:$F$39,2,FALSE)),IF($C267=Listes!$B$36,IF('DP_Instruction Forfaitaires'!$E267&lt;=Listes!$A$67,'DP_Instruction Forfaitaires'!$E267*Listes!$A$68,IF('DP_Instruction Forfaitaires'!$E267&gt;Listes!$D$67,'DP_Instruction Forfaitaires'!$E267*Listes!$D$68,(('DP_Instruction Forfaitaires'!$E267*Listes!$B$68)+Listes!$C$68)))))))</f>
        <v/>
      </c>
      <c r="P267" s="507" t="str">
        <f>IF('Dépenses forfaitaire'!P267="","",'Dépenses forfaitaire'!P267)</f>
        <v/>
      </c>
      <c r="Q267" s="263"/>
      <c r="R267" s="262" t="str">
        <f t="shared" si="16"/>
        <v/>
      </c>
      <c r="S267" s="262" t="str">
        <f t="shared" si="17"/>
        <v/>
      </c>
      <c r="T267" s="37" t="str">
        <f t="shared" si="18"/>
        <v/>
      </c>
      <c r="U267" s="117"/>
      <c r="V267" s="168"/>
      <c r="W267" s="501" t="str">
        <f>IF(AND(OR(Q267="KO",T267&lt;&gt;""),OR(R267="",S267="",T267="")),Listes!$A$74,IF(AND(T267="",Q267&lt;&gt;""),Listes!$A$75,IF(AND(P267&lt;T267,V267=""),Listes!$A$76,IF(AND(R267&gt;S267),Listes!$A$77,IF(AND(P267&lt;&gt;"",P267&gt;T267,U267=""),Listes!$A$78,IF(AND(X267="",OR(Q267&lt;&gt;"",R267&lt;&gt;"",S267&lt;&gt;"")),Listes!$A$79,""))))))</f>
        <v/>
      </c>
      <c r="X267" s="38"/>
      <c r="Y267" s="10">
        <f t="shared" si="19"/>
        <v>0</v>
      </c>
    </row>
    <row r="268" spans="1:25" ht="20.100000000000001" customHeight="1" x14ac:dyDescent="0.25">
      <c r="A268" s="109">
        <v>262</v>
      </c>
      <c r="B268" s="505" t="str">
        <f>IF('Dépenses forfaitaire'!B268="","",'Dépenses forfaitaire'!B268)</f>
        <v/>
      </c>
      <c r="C268" s="505" t="str">
        <f>IF('Dépenses forfaitaire'!C268="","",'Dépenses forfaitaire'!C268)</f>
        <v/>
      </c>
      <c r="D268" s="505" t="str">
        <f>IF('Dépenses forfaitaire'!D268="","",'Dépenses forfaitaire'!D268)</f>
        <v/>
      </c>
      <c r="E268" s="505" t="str">
        <f>IF('Dépenses forfaitaire'!E268="","",'Dépenses forfaitaire'!E268)</f>
        <v/>
      </c>
      <c r="F268" s="505" t="str">
        <f>IF('Dépenses forfaitaire'!F268="","",'Dépenses forfaitaire'!F268)</f>
        <v/>
      </c>
      <c r="G268" s="503" t="str">
        <f>IF('Dépenses forfaitaire'!G268="","",'Dépenses forfaitaire'!G268)</f>
        <v/>
      </c>
      <c r="H268" s="505" t="str">
        <f>IF('Dépenses forfaitaire'!H268="","",'Dépenses forfaitaire'!H268)</f>
        <v/>
      </c>
      <c r="I268" s="505" t="str">
        <f>IF('Dépenses forfaitaire'!I268="","",'Dépenses forfaitaire'!I268)</f>
        <v/>
      </c>
      <c r="J268" s="504" t="str">
        <f>IF('Dépenses forfaitaire'!K268="","",'Dépenses forfaitaire'!K268)</f>
        <v/>
      </c>
      <c r="K268" s="504" t="str">
        <f>IF('Dépenses forfaitaire'!L268="","",'Dépenses forfaitaire'!L268)</f>
        <v/>
      </c>
      <c r="L268" s="503" t="str">
        <f>IF('Dépenses forfaitaire'!J268="","",'Dépenses forfaitaire'!J268)</f>
        <v/>
      </c>
      <c r="M268" s="505" t="str">
        <f>IF($H268="","",IF($C268=Listes!$B$35,IF('DP_Instruction Forfaitaires'!$E268&lt;=Listes!$B$56,('DP_Instruction Forfaitaires'!$E268*(VLOOKUP('DP_Instruction Forfaitaires'!$D268,Listes!$A$57:$E$63,2,FALSE))),IF('DP_Instruction Forfaitaires'!$E268&gt;Listes!$E$56,('DP_Instruction Forfaitaires'!$E268*(VLOOKUP('DP_Instruction Forfaitaires'!$D268,Listes!$A$57:$E$63,5,FALSE))),('DP_Instruction Forfaitaires'!$E268*(VLOOKUP('DP_Instruction Forfaitaires'!$D268,Listes!$A$57:$E$63,3,FALSE))+(VLOOKUP('DP_Instruction Forfaitaires'!$D268,Listes!$A$57:$E$63,4,FALSE)))))))</f>
        <v/>
      </c>
      <c r="N268" s="505" t="str">
        <f>IF($H268="","",IF($C268=Listes!$B$34,IF('DP_Instruction Forfaitaires'!$E268&lt;=Listes!$B$45,('DP_Instruction Forfaitaires'!$E268*(VLOOKUP('DP_Instruction Forfaitaires'!$D268,Listes!$A$46:$E$52,2,FALSE))),IF('DP_Instruction Forfaitaires'!$E268&gt;Listes!$D$45,('DP_Instruction Forfaitaires'!$E268*(VLOOKUP('DP_Instruction Forfaitaires'!$D268,Listes!$A$46:$E$52,5,FALSE))),('DP_Instruction Forfaitaires'!$E268*(VLOOKUP('DP_Instruction Forfaitaires'!$D268,Listes!$A$46:$E$52,3,FALSE))+(VLOOKUP('DP_Instruction Forfaitaires'!$D268,Listes!$A$46:$E$52,4,FALSE)))))))</f>
        <v/>
      </c>
      <c r="O268" s="506" t="str">
        <f>IF($H268="","",IF($C268=Listes!$B$37,Listes!$I$34,IF($C268=Listes!$B$38,(VLOOKUP('DP_Instruction Forfaitaires'!$F268,Listes!$E$34:$F$39,2,FALSE)),IF($C268=Listes!$B$36,IF('DP_Instruction Forfaitaires'!$E268&lt;=Listes!$A$67,'DP_Instruction Forfaitaires'!$E268*Listes!$A$68,IF('DP_Instruction Forfaitaires'!$E268&gt;Listes!$D$67,'DP_Instruction Forfaitaires'!$E268*Listes!$D$68,(('DP_Instruction Forfaitaires'!$E268*Listes!$B$68)+Listes!$C$68)))))))</f>
        <v/>
      </c>
      <c r="P268" s="507" t="str">
        <f>IF('Dépenses forfaitaire'!P268="","",'Dépenses forfaitaire'!P268)</f>
        <v/>
      </c>
      <c r="Q268" s="263"/>
      <c r="R268" s="262" t="str">
        <f t="shared" si="16"/>
        <v/>
      </c>
      <c r="S268" s="262" t="str">
        <f t="shared" si="17"/>
        <v/>
      </c>
      <c r="T268" s="37" t="str">
        <f t="shared" si="18"/>
        <v/>
      </c>
      <c r="U268" s="117"/>
      <c r="V268" s="168"/>
      <c r="W268" s="501" t="str">
        <f>IF(AND(OR(Q268="KO",T268&lt;&gt;""),OR(R268="",S268="",T268="")),Listes!$A$74,IF(AND(T268="",Q268&lt;&gt;""),Listes!$A$75,IF(AND(P268&lt;T268,V268=""),Listes!$A$76,IF(AND(R268&gt;S268),Listes!$A$77,IF(AND(P268&lt;&gt;"",P268&gt;T268,U268=""),Listes!$A$78,IF(AND(X268="",OR(Q268&lt;&gt;"",R268&lt;&gt;"",S268&lt;&gt;"")),Listes!$A$79,""))))))</f>
        <v/>
      </c>
      <c r="X268" s="38"/>
      <c r="Y268" s="10">
        <f t="shared" si="19"/>
        <v>0</v>
      </c>
    </row>
    <row r="269" spans="1:25" ht="20.100000000000001" customHeight="1" x14ac:dyDescent="0.25">
      <c r="A269" s="109">
        <v>263</v>
      </c>
      <c r="B269" s="505" t="str">
        <f>IF('Dépenses forfaitaire'!B269="","",'Dépenses forfaitaire'!B269)</f>
        <v/>
      </c>
      <c r="C269" s="505" t="str">
        <f>IF('Dépenses forfaitaire'!C269="","",'Dépenses forfaitaire'!C269)</f>
        <v/>
      </c>
      <c r="D269" s="505" t="str">
        <f>IF('Dépenses forfaitaire'!D269="","",'Dépenses forfaitaire'!D269)</f>
        <v/>
      </c>
      <c r="E269" s="505" t="str">
        <f>IF('Dépenses forfaitaire'!E269="","",'Dépenses forfaitaire'!E269)</f>
        <v/>
      </c>
      <c r="F269" s="505" t="str">
        <f>IF('Dépenses forfaitaire'!F269="","",'Dépenses forfaitaire'!F269)</f>
        <v/>
      </c>
      <c r="G269" s="503" t="str">
        <f>IF('Dépenses forfaitaire'!G269="","",'Dépenses forfaitaire'!G269)</f>
        <v/>
      </c>
      <c r="H269" s="505" t="str">
        <f>IF('Dépenses forfaitaire'!H269="","",'Dépenses forfaitaire'!H269)</f>
        <v/>
      </c>
      <c r="I269" s="505" t="str">
        <f>IF('Dépenses forfaitaire'!I269="","",'Dépenses forfaitaire'!I269)</f>
        <v/>
      </c>
      <c r="J269" s="504" t="str">
        <f>IF('Dépenses forfaitaire'!K269="","",'Dépenses forfaitaire'!K269)</f>
        <v/>
      </c>
      <c r="K269" s="504" t="str">
        <f>IF('Dépenses forfaitaire'!L269="","",'Dépenses forfaitaire'!L269)</f>
        <v/>
      </c>
      <c r="L269" s="503" t="str">
        <f>IF('Dépenses forfaitaire'!J269="","",'Dépenses forfaitaire'!J269)</f>
        <v/>
      </c>
      <c r="M269" s="505" t="str">
        <f>IF($H269="","",IF($C269=Listes!$B$35,IF('DP_Instruction Forfaitaires'!$E269&lt;=Listes!$B$56,('DP_Instruction Forfaitaires'!$E269*(VLOOKUP('DP_Instruction Forfaitaires'!$D269,Listes!$A$57:$E$63,2,FALSE))),IF('DP_Instruction Forfaitaires'!$E269&gt;Listes!$E$56,('DP_Instruction Forfaitaires'!$E269*(VLOOKUP('DP_Instruction Forfaitaires'!$D269,Listes!$A$57:$E$63,5,FALSE))),('DP_Instruction Forfaitaires'!$E269*(VLOOKUP('DP_Instruction Forfaitaires'!$D269,Listes!$A$57:$E$63,3,FALSE))+(VLOOKUP('DP_Instruction Forfaitaires'!$D269,Listes!$A$57:$E$63,4,FALSE)))))))</f>
        <v/>
      </c>
      <c r="N269" s="505" t="str">
        <f>IF($H269="","",IF($C269=Listes!$B$34,IF('DP_Instruction Forfaitaires'!$E269&lt;=Listes!$B$45,('DP_Instruction Forfaitaires'!$E269*(VLOOKUP('DP_Instruction Forfaitaires'!$D269,Listes!$A$46:$E$52,2,FALSE))),IF('DP_Instruction Forfaitaires'!$E269&gt;Listes!$D$45,('DP_Instruction Forfaitaires'!$E269*(VLOOKUP('DP_Instruction Forfaitaires'!$D269,Listes!$A$46:$E$52,5,FALSE))),('DP_Instruction Forfaitaires'!$E269*(VLOOKUP('DP_Instruction Forfaitaires'!$D269,Listes!$A$46:$E$52,3,FALSE))+(VLOOKUP('DP_Instruction Forfaitaires'!$D269,Listes!$A$46:$E$52,4,FALSE)))))))</f>
        <v/>
      </c>
      <c r="O269" s="506" t="str">
        <f>IF($H269="","",IF($C269=Listes!$B$37,Listes!$I$34,IF($C269=Listes!$B$38,(VLOOKUP('DP_Instruction Forfaitaires'!$F269,Listes!$E$34:$F$39,2,FALSE)),IF($C269=Listes!$B$36,IF('DP_Instruction Forfaitaires'!$E269&lt;=Listes!$A$67,'DP_Instruction Forfaitaires'!$E269*Listes!$A$68,IF('DP_Instruction Forfaitaires'!$E269&gt;Listes!$D$67,'DP_Instruction Forfaitaires'!$E269*Listes!$D$68,(('DP_Instruction Forfaitaires'!$E269*Listes!$B$68)+Listes!$C$68)))))))</f>
        <v/>
      </c>
      <c r="P269" s="507" t="str">
        <f>IF('Dépenses forfaitaire'!P269="","",'Dépenses forfaitaire'!P269)</f>
        <v/>
      </c>
      <c r="Q269" s="263"/>
      <c r="R269" s="262" t="str">
        <f t="shared" si="16"/>
        <v/>
      </c>
      <c r="S269" s="262" t="str">
        <f t="shared" si="17"/>
        <v/>
      </c>
      <c r="T269" s="37" t="str">
        <f t="shared" si="18"/>
        <v/>
      </c>
      <c r="U269" s="117"/>
      <c r="V269" s="168"/>
      <c r="W269" s="501" t="str">
        <f>IF(AND(OR(Q269="KO",T269&lt;&gt;""),OR(R269="",S269="",T269="")),Listes!$A$74,IF(AND(T269="",Q269&lt;&gt;""),Listes!$A$75,IF(AND(P269&lt;T269,V269=""),Listes!$A$76,IF(AND(R269&gt;S269),Listes!$A$77,IF(AND(P269&lt;&gt;"",P269&gt;T269,U269=""),Listes!$A$78,IF(AND(X269="",OR(Q269&lt;&gt;"",R269&lt;&gt;"",S269&lt;&gt;"")),Listes!$A$79,""))))))</f>
        <v/>
      </c>
      <c r="X269" s="38"/>
      <c r="Y269" s="10">
        <f t="shared" si="19"/>
        <v>0</v>
      </c>
    </row>
    <row r="270" spans="1:25" ht="20.100000000000001" customHeight="1" x14ac:dyDescent="0.25">
      <c r="A270" s="109">
        <v>264</v>
      </c>
      <c r="B270" s="505" t="str">
        <f>IF('Dépenses forfaitaire'!B270="","",'Dépenses forfaitaire'!B270)</f>
        <v/>
      </c>
      <c r="C270" s="505" t="str">
        <f>IF('Dépenses forfaitaire'!C270="","",'Dépenses forfaitaire'!C270)</f>
        <v/>
      </c>
      <c r="D270" s="505" t="str">
        <f>IF('Dépenses forfaitaire'!D270="","",'Dépenses forfaitaire'!D270)</f>
        <v/>
      </c>
      <c r="E270" s="505" t="str">
        <f>IF('Dépenses forfaitaire'!E270="","",'Dépenses forfaitaire'!E270)</f>
        <v/>
      </c>
      <c r="F270" s="505" t="str">
        <f>IF('Dépenses forfaitaire'!F270="","",'Dépenses forfaitaire'!F270)</f>
        <v/>
      </c>
      <c r="G270" s="503" t="str">
        <f>IF('Dépenses forfaitaire'!G270="","",'Dépenses forfaitaire'!G270)</f>
        <v/>
      </c>
      <c r="H270" s="505" t="str">
        <f>IF('Dépenses forfaitaire'!H270="","",'Dépenses forfaitaire'!H270)</f>
        <v/>
      </c>
      <c r="I270" s="505" t="str">
        <f>IF('Dépenses forfaitaire'!I270="","",'Dépenses forfaitaire'!I270)</f>
        <v/>
      </c>
      <c r="J270" s="504" t="str">
        <f>IF('Dépenses forfaitaire'!K270="","",'Dépenses forfaitaire'!K270)</f>
        <v/>
      </c>
      <c r="K270" s="504" t="str">
        <f>IF('Dépenses forfaitaire'!L270="","",'Dépenses forfaitaire'!L270)</f>
        <v/>
      </c>
      <c r="L270" s="503" t="str">
        <f>IF('Dépenses forfaitaire'!J270="","",'Dépenses forfaitaire'!J270)</f>
        <v/>
      </c>
      <c r="M270" s="505" t="str">
        <f>IF($H270="","",IF($C270=Listes!$B$35,IF('DP_Instruction Forfaitaires'!$E270&lt;=Listes!$B$56,('DP_Instruction Forfaitaires'!$E270*(VLOOKUP('DP_Instruction Forfaitaires'!$D270,Listes!$A$57:$E$63,2,FALSE))),IF('DP_Instruction Forfaitaires'!$E270&gt;Listes!$E$56,('DP_Instruction Forfaitaires'!$E270*(VLOOKUP('DP_Instruction Forfaitaires'!$D270,Listes!$A$57:$E$63,5,FALSE))),('DP_Instruction Forfaitaires'!$E270*(VLOOKUP('DP_Instruction Forfaitaires'!$D270,Listes!$A$57:$E$63,3,FALSE))+(VLOOKUP('DP_Instruction Forfaitaires'!$D270,Listes!$A$57:$E$63,4,FALSE)))))))</f>
        <v/>
      </c>
      <c r="N270" s="505" t="str">
        <f>IF($H270="","",IF($C270=Listes!$B$34,IF('DP_Instruction Forfaitaires'!$E270&lt;=Listes!$B$45,('DP_Instruction Forfaitaires'!$E270*(VLOOKUP('DP_Instruction Forfaitaires'!$D270,Listes!$A$46:$E$52,2,FALSE))),IF('DP_Instruction Forfaitaires'!$E270&gt;Listes!$D$45,('DP_Instruction Forfaitaires'!$E270*(VLOOKUP('DP_Instruction Forfaitaires'!$D270,Listes!$A$46:$E$52,5,FALSE))),('DP_Instruction Forfaitaires'!$E270*(VLOOKUP('DP_Instruction Forfaitaires'!$D270,Listes!$A$46:$E$52,3,FALSE))+(VLOOKUP('DP_Instruction Forfaitaires'!$D270,Listes!$A$46:$E$52,4,FALSE)))))))</f>
        <v/>
      </c>
      <c r="O270" s="506" t="str">
        <f>IF($H270="","",IF($C270=Listes!$B$37,Listes!$I$34,IF($C270=Listes!$B$38,(VLOOKUP('DP_Instruction Forfaitaires'!$F270,Listes!$E$34:$F$39,2,FALSE)),IF($C270=Listes!$B$36,IF('DP_Instruction Forfaitaires'!$E270&lt;=Listes!$A$67,'DP_Instruction Forfaitaires'!$E270*Listes!$A$68,IF('DP_Instruction Forfaitaires'!$E270&gt;Listes!$D$67,'DP_Instruction Forfaitaires'!$E270*Listes!$D$68,(('DP_Instruction Forfaitaires'!$E270*Listes!$B$68)+Listes!$C$68)))))))</f>
        <v/>
      </c>
      <c r="P270" s="507" t="str">
        <f>IF('Dépenses forfaitaire'!P270="","",'Dépenses forfaitaire'!P270)</f>
        <v/>
      </c>
      <c r="Q270" s="263"/>
      <c r="R270" s="262" t="str">
        <f t="shared" si="16"/>
        <v/>
      </c>
      <c r="S270" s="262" t="str">
        <f t="shared" si="17"/>
        <v/>
      </c>
      <c r="T270" s="37" t="str">
        <f t="shared" si="18"/>
        <v/>
      </c>
      <c r="U270" s="117"/>
      <c r="V270" s="168"/>
      <c r="W270" s="501" t="str">
        <f>IF(AND(OR(Q270="KO",T270&lt;&gt;""),OR(R270="",S270="",T270="")),Listes!$A$74,IF(AND(T270="",Q270&lt;&gt;""),Listes!$A$75,IF(AND(P270&lt;T270,V270=""),Listes!$A$76,IF(AND(R270&gt;S270),Listes!$A$77,IF(AND(P270&lt;&gt;"",P270&gt;T270,U270=""),Listes!$A$78,IF(AND(X270="",OR(Q270&lt;&gt;"",R270&lt;&gt;"",S270&lt;&gt;"")),Listes!$A$79,""))))))</f>
        <v/>
      </c>
      <c r="X270" s="38"/>
      <c r="Y270" s="10">
        <f t="shared" si="19"/>
        <v>0</v>
      </c>
    </row>
    <row r="271" spans="1:25" ht="20.100000000000001" customHeight="1" x14ac:dyDescent="0.25">
      <c r="A271" s="109">
        <v>265</v>
      </c>
      <c r="B271" s="505" t="str">
        <f>IF('Dépenses forfaitaire'!B271="","",'Dépenses forfaitaire'!B271)</f>
        <v/>
      </c>
      <c r="C271" s="505" t="str">
        <f>IF('Dépenses forfaitaire'!C271="","",'Dépenses forfaitaire'!C271)</f>
        <v/>
      </c>
      <c r="D271" s="505" t="str">
        <f>IF('Dépenses forfaitaire'!D271="","",'Dépenses forfaitaire'!D271)</f>
        <v/>
      </c>
      <c r="E271" s="505" t="str">
        <f>IF('Dépenses forfaitaire'!E271="","",'Dépenses forfaitaire'!E271)</f>
        <v/>
      </c>
      <c r="F271" s="505" t="str">
        <f>IF('Dépenses forfaitaire'!F271="","",'Dépenses forfaitaire'!F271)</f>
        <v/>
      </c>
      <c r="G271" s="503" t="str">
        <f>IF('Dépenses forfaitaire'!G271="","",'Dépenses forfaitaire'!G271)</f>
        <v/>
      </c>
      <c r="H271" s="505" t="str">
        <f>IF('Dépenses forfaitaire'!H271="","",'Dépenses forfaitaire'!H271)</f>
        <v/>
      </c>
      <c r="I271" s="505" t="str">
        <f>IF('Dépenses forfaitaire'!I271="","",'Dépenses forfaitaire'!I271)</f>
        <v/>
      </c>
      <c r="J271" s="504" t="str">
        <f>IF('Dépenses forfaitaire'!K271="","",'Dépenses forfaitaire'!K271)</f>
        <v/>
      </c>
      <c r="K271" s="504" t="str">
        <f>IF('Dépenses forfaitaire'!L271="","",'Dépenses forfaitaire'!L271)</f>
        <v/>
      </c>
      <c r="L271" s="503" t="str">
        <f>IF('Dépenses forfaitaire'!J271="","",'Dépenses forfaitaire'!J271)</f>
        <v/>
      </c>
      <c r="M271" s="505" t="str">
        <f>IF($H271="","",IF($C271=Listes!$B$35,IF('DP_Instruction Forfaitaires'!$E271&lt;=Listes!$B$56,('DP_Instruction Forfaitaires'!$E271*(VLOOKUP('DP_Instruction Forfaitaires'!$D271,Listes!$A$57:$E$63,2,FALSE))),IF('DP_Instruction Forfaitaires'!$E271&gt;Listes!$E$56,('DP_Instruction Forfaitaires'!$E271*(VLOOKUP('DP_Instruction Forfaitaires'!$D271,Listes!$A$57:$E$63,5,FALSE))),('DP_Instruction Forfaitaires'!$E271*(VLOOKUP('DP_Instruction Forfaitaires'!$D271,Listes!$A$57:$E$63,3,FALSE))+(VLOOKUP('DP_Instruction Forfaitaires'!$D271,Listes!$A$57:$E$63,4,FALSE)))))))</f>
        <v/>
      </c>
      <c r="N271" s="505" t="str">
        <f>IF($H271="","",IF($C271=Listes!$B$34,IF('DP_Instruction Forfaitaires'!$E271&lt;=Listes!$B$45,('DP_Instruction Forfaitaires'!$E271*(VLOOKUP('DP_Instruction Forfaitaires'!$D271,Listes!$A$46:$E$52,2,FALSE))),IF('DP_Instruction Forfaitaires'!$E271&gt;Listes!$D$45,('DP_Instruction Forfaitaires'!$E271*(VLOOKUP('DP_Instruction Forfaitaires'!$D271,Listes!$A$46:$E$52,5,FALSE))),('DP_Instruction Forfaitaires'!$E271*(VLOOKUP('DP_Instruction Forfaitaires'!$D271,Listes!$A$46:$E$52,3,FALSE))+(VLOOKUP('DP_Instruction Forfaitaires'!$D271,Listes!$A$46:$E$52,4,FALSE)))))))</f>
        <v/>
      </c>
      <c r="O271" s="506" t="str">
        <f>IF($H271="","",IF($C271=Listes!$B$37,Listes!$I$34,IF($C271=Listes!$B$38,(VLOOKUP('DP_Instruction Forfaitaires'!$F271,Listes!$E$34:$F$39,2,FALSE)),IF($C271=Listes!$B$36,IF('DP_Instruction Forfaitaires'!$E271&lt;=Listes!$A$67,'DP_Instruction Forfaitaires'!$E271*Listes!$A$68,IF('DP_Instruction Forfaitaires'!$E271&gt;Listes!$D$67,'DP_Instruction Forfaitaires'!$E271*Listes!$D$68,(('DP_Instruction Forfaitaires'!$E271*Listes!$B$68)+Listes!$C$68)))))))</f>
        <v/>
      </c>
      <c r="P271" s="507" t="str">
        <f>IF('Dépenses forfaitaire'!P271="","",'Dépenses forfaitaire'!P271)</f>
        <v/>
      </c>
      <c r="Q271" s="263"/>
      <c r="R271" s="262" t="str">
        <f t="shared" si="16"/>
        <v/>
      </c>
      <c r="S271" s="262" t="str">
        <f t="shared" si="17"/>
        <v/>
      </c>
      <c r="T271" s="37" t="str">
        <f t="shared" si="18"/>
        <v/>
      </c>
      <c r="U271" s="117"/>
      <c r="V271" s="168"/>
      <c r="W271" s="501" t="str">
        <f>IF(AND(OR(Q271="KO",T271&lt;&gt;""),OR(R271="",S271="",T271="")),Listes!$A$74,IF(AND(T271="",Q271&lt;&gt;""),Listes!$A$75,IF(AND(P271&lt;T271,V271=""),Listes!$A$76,IF(AND(R271&gt;S271),Listes!$A$77,IF(AND(P271&lt;&gt;"",P271&gt;T271,U271=""),Listes!$A$78,IF(AND(X271="",OR(Q271&lt;&gt;"",R271&lt;&gt;"",S271&lt;&gt;"")),Listes!$A$79,""))))))</f>
        <v/>
      </c>
      <c r="X271" s="38"/>
      <c r="Y271" s="10">
        <f t="shared" si="19"/>
        <v>0</v>
      </c>
    </row>
    <row r="272" spans="1:25" ht="20.100000000000001" customHeight="1" x14ac:dyDescent="0.25">
      <c r="A272" s="109">
        <v>266</v>
      </c>
      <c r="B272" s="505" t="str">
        <f>IF('Dépenses forfaitaire'!B272="","",'Dépenses forfaitaire'!B272)</f>
        <v/>
      </c>
      <c r="C272" s="505" t="str">
        <f>IF('Dépenses forfaitaire'!C272="","",'Dépenses forfaitaire'!C272)</f>
        <v/>
      </c>
      <c r="D272" s="505" t="str">
        <f>IF('Dépenses forfaitaire'!D272="","",'Dépenses forfaitaire'!D272)</f>
        <v/>
      </c>
      <c r="E272" s="505" t="str">
        <f>IF('Dépenses forfaitaire'!E272="","",'Dépenses forfaitaire'!E272)</f>
        <v/>
      </c>
      <c r="F272" s="505" t="str">
        <f>IF('Dépenses forfaitaire'!F272="","",'Dépenses forfaitaire'!F272)</f>
        <v/>
      </c>
      <c r="G272" s="503" t="str">
        <f>IF('Dépenses forfaitaire'!G272="","",'Dépenses forfaitaire'!G272)</f>
        <v/>
      </c>
      <c r="H272" s="505" t="str">
        <f>IF('Dépenses forfaitaire'!H272="","",'Dépenses forfaitaire'!H272)</f>
        <v/>
      </c>
      <c r="I272" s="505" t="str">
        <f>IF('Dépenses forfaitaire'!I272="","",'Dépenses forfaitaire'!I272)</f>
        <v/>
      </c>
      <c r="J272" s="504" t="str">
        <f>IF('Dépenses forfaitaire'!K272="","",'Dépenses forfaitaire'!K272)</f>
        <v/>
      </c>
      <c r="K272" s="504" t="str">
        <f>IF('Dépenses forfaitaire'!L272="","",'Dépenses forfaitaire'!L272)</f>
        <v/>
      </c>
      <c r="L272" s="503" t="str">
        <f>IF('Dépenses forfaitaire'!J272="","",'Dépenses forfaitaire'!J272)</f>
        <v/>
      </c>
      <c r="M272" s="505" t="str">
        <f>IF($H272="","",IF($C272=Listes!$B$35,IF('DP_Instruction Forfaitaires'!$E272&lt;=Listes!$B$56,('DP_Instruction Forfaitaires'!$E272*(VLOOKUP('DP_Instruction Forfaitaires'!$D272,Listes!$A$57:$E$63,2,FALSE))),IF('DP_Instruction Forfaitaires'!$E272&gt;Listes!$E$56,('DP_Instruction Forfaitaires'!$E272*(VLOOKUP('DP_Instruction Forfaitaires'!$D272,Listes!$A$57:$E$63,5,FALSE))),('DP_Instruction Forfaitaires'!$E272*(VLOOKUP('DP_Instruction Forfaitaires'!$D272,Listes!$A$57:$E$63,3,FALSE))+(VLOOKUP('DP_Instruction Forfaitaires'!$D272,Listes!$A$57:$E$63,4,FALSE)))))))</f>
        <v/>
      </c>
      <c r="N272" s="505" t="str">
        <f>IF($H272="","",IF($C272=Listes!$B$34,IF('DP_Instruction Forfaitaires'!$E272&lt;=Listes!$B$45,('DP_Instruction Forfaitaires'!$E272*(VLOOKUP('DP_Instruction Forfaitaires'!$D272,Listes!$A$46:$E$52,2,FALSE))),IF('DP_Instruction Forfaitaires'!$E272&gt;Listes!$D$45,('DP_Instruction Forfaitaires'!$E272*(VLOOKUP('DP_Instruction Forfaitaires'!$D272,Listes!$A$46:$E$52,5,FALSE))),('DP_Instruction Forfaitaires'!$E272*(VLOOKUP('DP_Instruction Forfaitaires'!$D272,Listes!$A$46:$E$52,3,FALSE))+(VLOOKUP('DP_Instruction Forfaitaires'!$D272,Listes!$A$46:$E$52,4,FALSE)))))))</f>
        <v/>
      </c>
      <c r="O272" s="506" t="str">
        <f>IF($H272="","",IF($C272=Listes!$B$37,Listes!$I$34,IF($C272=Listes!$B$38,(VLOOKUP('DP_Instruction Forfaitaires'!$F272,Listes!$E$34:$F$39,2,FALSE)),IF($C272=Listes!$B$36,IF('DP_Instruction Forfaitaires'!$E272&lt;=Listes!$A$67,'DP_Instruction Forfaitaires'!$E272*Listes!$A$68,IF('DP_Instruction Forfaitaires'!$E272&gt;Listes!$D$67,'DP_Instruction Forfaitaires'!$E272*Listes!$D$68,(('DP_Instruction Forfaitaires'!$E272*Listes!$B$68)+Listes!$C$68)))))))</f>
        <v/>
      </c>
      <c r="P272" s="507" t="str">
        <f>IF('Dépenses forfaitaire'!P272="","",'Dépenses forfaitaire'!P272)</f>
        <v/>
      </c>
      <c r="Q272" s="263"/>
      <c r="R272" s="262" t="str">
        <f t="shared" si="16"/>
        <v/>
      </c>
      <c r="S272" s="262" t="str">
        <f t="shared" si="17"/>
        <v/>
      </c>
      <c r="T272" s="37" t="str">
        <f t="shared" si="18"/>
        <v/>
      </c>
      <c r="U272" s="117"/>
      <c r="V272" s="168"/>
      <c r="W272" s="501" t="str">
        <f>IF(AND(OR(Q272="KO",T272&lt;&gt;""),OR(R272="",S272="",T272="")),Listes!$A$74,IF(AND(T272="",Q272&lt;&gt;""),Listes!$A$75,IF(AND(P272&lt;T272,V272=""),Listes!$A$76,IF(AND(R272&gt;S272),Listes!$A$77,IF(AND(P272&lt;&gt;"",P272&gt;T272,U272=""),Listes!$A$78,IF(AND(X272="",OR(Q272&lt;&gt;"",R272&lt;&gt;"",S272&lt;&gt;"")),Listes!$A$79,""))))))</f>
        <v/>
      </c>
      <c r="X272" s="38"/>
      <c r="Y272" s="10">
        <f t="shared" si="19"/>
        <v>0</v>
      </c>
    </row>
    <row r="273" spans="1:25" ht="20.100000000000001" customHeight="1" x14ac:dyDescent="0.25">
      <c r="A273" s="109">
        <v>267</v>
      </c>
      <c r="B273" s="505" t="str">
        <f>IF('Dépenses forfaitaire'!B273="","",'Dépenses forfaitaire'!B273)</f>
        <v/>
      </c>
      <c r="C273" s="505" t="str">
        <f>IF('Dépenses forfaitaire'!C273="","",'Dépenses forfaitaire'!C273)</f>
        <v/>
      </c>
      <c r="D273" s="505" t="str">
        <f>IF('Dépenses forfaitaire'!D273="","",'Dépenses forfaitaire'!D273)</f>
        <v/>
      </c>
      <c r="E273" s="505" t="str">
        <f>IF('Dépenses forfaitaire'!E273="","",'Dépenses forfaitaire'!E273)</f>
        <v/>
      </c>
      <c r="F273" s="505" t="str">
        <f>IF('Dépenses forfaitaire'!F273="","",'Dépenses forfaitaire'!F273)</f>
        <v/>
      </c>
      <c r="G273" s="503" t="str">
        <f>IF('Dépenses forfaitaire'!G273="","",'Dépenses forfaitaire'!G273)</f>
        <v/>
      </c>
      <c r="H273" s="505" t="str">
        <f>IF('Dépenses forfaitaire'!H273="","",'Dépenses forfaitaire'!H273)</f>
        <v/>
      </c>
      <c r="I273" s="505" t="str">
        <f>IF('Dépenses forfaitaire'!I273="","",'Dépenses forfaitaire'!I273)</f>
        <v/>
      </c>
      <c r="J273" s="504" t="str">
        <f>IF('Dépenses forfaitaire'!K273="","",'Dépenses forfaitaire'!K273)</f>
        <v/>
      </c>
      <c r="K273" s="504" t="str">
        <f>IF('Dépenses forfaitaire'!L273="","",'Dépenses forfaitaire'!L273)</f>
        <v/>
      </c>
      <c r="L273" s="503" t="str">
        <f>IF('Dépenses forfaitaire'!J273="","",'Dépenses forfaitaire'!J273)</f>
        <v/>
      </c>
      <c r="M273" s="505" t="str">
        <f>IF($H273="","",IF($C273=Listes!$B$35,IF('DP_Instruction Forfaitaires'!$E273&lt;=Listes!$B$56,('DP_Instruction Forfaitaires'!$E273*(VLOOKUP('DP_Instruction Forfaitaires'!$D273,Listes!$A$57:$E$63,2,FALSE))),IF('DP_Instruction Forfaitaires'!$E273&gt;Listes!$E$56,('DP_Instruction Forfaitaires'!$E273*(VLOOKUP('DP_Instruction Forfaitaires'!$D273,Listes!$A$57:$E$63,5,FALSE))),('DP_Instruction Forfaitaires'!$E273*(VLOOKUP('DP_Instruction Forfaitaires'!$D273,Listes!$A$57:$E$63,3,FALSE))+(VLOOKUP('DP_Instruction Forfaitaires'!$D273,Listes!$A$57:$E$63,4,FALSE)))))))</f>
        <v/>
      </c>
      <c r="N273" s="505" t="str">
        <f>IF($H273="","",IF($C273=Listes!$B$34,IF('DP_Instruction Forfaitaires'!$E273&lt;=Listes!$B$45,('DP_Instruction Forfaitaires'!$E273*(VLOOKUP('DP_Instruction Forfaitaires'!$D273,Listes!$A$46:$E$52,2,FALSE))),IF('DP_Instruction Forfaitaires'!$E273&gt;Listes!$D$45,('DP_Instruction Forfaitaires'!$E273*(VLOOKUP('DP_Instruction Forfaitaires'!$D273,Listes!$A$46:$E$52,5,FALSE))),('DP_Instruction Forfaitaires'!$E273*(VLOOKUP('DP_Instruction Forfaitaires'!$D273,Listes!$A$46:$E$52,3,FALSE))+(VLOOKUP('DP_Instruction Forfaitaires'!$D273,Listes!$A$46:$E$52,4,FALSE)))))))</f>
        <v/>
      </c>
      <c r="O273" s="506" t="str">
        <f>IF($H273="","",IF($C273=Listes!$B$37,Listes!$I$34,IF($C273=Listes!$B$38,(VLOOKUP('DP_Instruction Forfaitaires'!$F273,Listes!$E$34:$F$39,2,FALSE)),IF($C273=Listes!$B$36,IF('DP_Instruction Forfaitaires'!$E273&lt;=Listes!$A$67,'DP_Instruction Forfaitaires'!$E273*Listes!$A$68,IF('DP_Instruction Forfaitaires'!$E273&gt;Listes!$D$67,'DP_Instruction Forfaitaires'!$E273*Listes!$D$68,(('DP_Instruction Forfaitaires'!$E273*Listes!$B$68)+Listes!$C$68)))))))</f>
        <v/>
      </c>
      <c r="P273" s="507" t="str">
        <f>IF('Dépenses forfaitaire'!P273="","",'Dépenses forfaitaire'!P273)</f>
        <v/>
      </c>
      <c r="Q273" s="263"/>
      <c r="R273" s="262" t="str">
        <f t="shared" si="16"/>
        <v/>
      </c>
      <c r="S273" s="262" t="str">
        <f t="shared" si="17"/>
        <v/>
      </c>
      <c r="T273" s="37" t="str">
        <f t="shared" si="18"/>
        <v/>
      </c>
      <c r="U273" s="117"/>
      <c r="V273" s="168"/>
      <c r="W273" s="501" t="str">
        <f>IF(AND(OR(Q273="KO",T273&lt;&gt;""),OR(R273="",S273="",T273="")),Listes!$A$74,IF(AND(T273="",Q273&lt;&gt;""),Listes!$A$75,IF(AND(P273&lt;T273,V273=""),Listes!$A$76,IF(AND(R273&gt;S273),Listes!$A$77,IF(AND(P273&lt;&gt;"",P273&gt;T273,U273=""),Listes!$A$78,IF(AND(X273="",OR(Q273&lt;&gt;"",R273&lt;&gt;"",S273&lt;&gt;"")),Listes!$A$79,""))))))</f>
        <v/>
      </c>
      <c r="X273" s="38"/>
      <c r="Y273" s="10">
        <f t="shared" si="19"/>
        <v>0</v>
      </c>
    </row>
    <row r="274" spans="1:25" ht="20.100000000000001" customHeight="1" x14ac:dyDescent="0.25">
      <c r="A274" s="109">
        <v>268</v>
      </c>
      <c r="B274" s="505" t="str">
        <f>IF('Dépenses forfaitaire'!B274="","",'Dépenses forfaitaire'!B274)</f>
        <v/>
      </c>
      <c r="C274" s="505" t="str">
        <f>IF('Dépenses forfaitaire'!C274="","",'Dépenses forfaitaire'!C274)</f>
        <v/>
      </c>
      <c r="D274" s="505" t="str">
        <f>IF('Dépenses forfaitaire'!D274="","",'Dépenses forfaitaire'!D274)</f>
        <v/>
      </c>
      <c r="E274" s="505" t="str">
        <f>IF('Dépenses forfaitaire'!E274="","",'Dépenses forfaitaire'!E274)</f>
        <v/>
      </c>
      <c r="F274" s="505" t="str">
        <f>IF('Dépenses forfaitaire'!F274="","",'Dépenses forfaitaire'!F274)</f>
        <v/>
      </c>
      <c r="G274" s="503" t="str">
        <f>IF('Dépenses forfaitaire'!G274="","",'Dépenses forfaitaire'!G274)</f>
        <v/>
      </c>
      <c r="H274" s="505" t="str">
        <f>IF('Dépenses forfaitaire'!H274="","",'Dépenses forfaitaire'!H274)</f>
        <v/>
      </c>
      <c r="I274" s="505" t="str">
        <f>IF('Dépenses forfaitaire'!I274="","",'Dépenses forfaitaire'!I274)</f>
        <v/>
      </c>
      <c r="J274" s="504" t="str">
        <f>IF('Dépenses forfaitaire'!K274="","",'Dépenses forfaitaire'!K274)</f>
        <v/>
      </c>
      <c r="K274" s="504" t="str">
        <f>IF('Dépenses forfaitaire'!L274="","",'Dépenses forfaitaire'!L274)</f>
        <v/>
      </c>
      <c r="L274" s="503" t="str">
        <f>IF('Dépenses forfaitaire'!J274="","",'Dépenses forfaitaire'!J274)</f>
        <v/>
      </c>
      <c r="M274" s="505" t="str">
        <f>IF($H274="","",IF($C274=Listes!$B$35,IF('DP_Instruction Forfaitaires'!$E274&lt;=Listes!$B$56,('DP_Instruction Forfaitaires'!$E274*(VLOOKUP('DP_Instruction Forfaitaires'!$D274,Listes!$A$57:$E$63,2,FALSE))),IF('DP_Instruction Forfaitaires'!$E274&gt;Listes!$E$56,('DP_Instruction Forfaitaires'!$E274*(VLOOKUP('DP_Instruction Forfaitaires'!$D274,Listes!$A$57:$E$63,5,FALSE))),('DP_Instruction Forfaitaires'!$E274*(VLOOKUP('DP_Instruction Forfaitaires'!$D274,Listes!$A$57:$E$63,3,FALSE))+(VLOOKUP('DP_Instruction Forfaitaires'!$D274,Listes!$A$57:$E$63,4,FALSE)))))))</f>
        <v/>
      </c>
      <c r="N274" s="505" t="str">
        <f>IF($H274="","",IF($C274=Listes!$B$34,IF('DP_Instruction Forfaitaires'!$E274&lt;=Listes!$B$45,('DP_Instruction Forfaitaires'!$E274*(VLOOKUP('DP_Instruction Forfaitaires'!$D274,Listes!$A$46:$E$52,2,FALSE))),IF('DP_Instruction Forfaitaires'!$E274&gt;Listes!$D$45,('DP_Instruction Forfaitaires'!$E274*(VLOOKUP('DP_Instruction Forfaitaires'!$D274,Listes!$A$46:$E$52,5,FALSE))),('DP_Instruction Forfaitaires'!$E274*(VLOOKUP('DP_Instruction Forfaitaires'!$D274,Listes!$A$46:$E$52,3,FALSE))+(VLOOKUP('DP_Instruction Forfaitaires'!$D274,Listes!$A$46:$E$52,4,FALSE)))))))</f>
        <v/>
      </c>
      <c r="O274" s="506" t="str">
        <f>IF($H274="","",IF($C274=Listes!$B$37,Listes!$I$34,IF($C274=Listes!$B$38,(VLOOKUP('DP_Instruction Forfaitaires'!$F274,Listes!$E$34:$F$39,2,FALSE)),IF($C274=Listes!$B$36,IF('DP_Instruction Forfaitaires'!$E274&lt;=Listes!$A$67,'DP_Instruction Forfaitaires'!$E274*Listes!$A$68,IF('DP_Instruction Forfaitaires'!$E274&gt;Listes!$D$67,'DP_Instruction Forfaitaires'!$E274*Listes!$D$68,(('DP_Instruction Forfaitaires'!$E274*Listes!$B$68)+Listes!$C$68)))))))</f>
        <v/>
      </c>
      <c r="P274" s="507" t="str">
        <f>IF('Dépenses forfaitaire'!P274="","",'Dépenses forfaitaire'!P274)</f>
        <v/>
      </c>
      <c r="Q274" s="263"/>
      <c r="R274" s="262" t="str">
        <f t="shared" si="16"/>
        <v/>
      </c>
      <c r="S274" s="262" t="str">
        <f t="shared" si="17"/>
        <v/>
      </c>
      <c r="T274" s="37" t="str">
        <f t="shared" si="18"/>
        <v/>
      </c>
      <c r="U274" s="117"/>
      <c r="V274" s="168"/>
      <c r="W274" s="501" t="str">
        <f>IF(AND(OR(Q274="KO",T274&lt;&gt;""),OR(R274="",S274="",T274="")),Listes!$A$74,IF(AND(T274="",Q274&lt;&gt;""),Listes!$A$75,IF(AND(P274&lt;T274,V274=""),Listes!$A$76,IF(AND(R274&gt;S274),Listes!$A$77,IF(AND(P274&lt;&gt;"",P274&gt;T274,U274=""),Listes!$A$78,IF(AND(X274="",OR(Q274&lt;&gt;"",R274&lt;&gt;"",S274&lt;&gt;"")),Listes!$A$79,""))))))</f>
        <v/>
      </c>
      <c r="X274" s="38"/>
      <c r="Y274" s="10">
        <f t="shared" si="19"/>
        <v>0</v>
      </c>
    </row>
    <row r="275" spans="1:25" ht="20.100000000000001" customHeight="1" x14ac:dyDescent="0.25">
      <c r="A275" s="109">
        <v>269</v>
      </c>
      <c r="B275" s="505" t="str">
        <f>IF('Dépenses forfaitaire'!B275="","",'Dépenses forfaitaire'!B275)</f>
        <v/>
      </c>
      <c r="C275" s="505" t="str">
        <f>IF('Dépenses forfaitaire'!C275="","",'Dépenses forfaitaire'!C275)</f>
        <v/>
      </c>
      <c r="D275" s="505" t="str">
        <f>IF('Dépenses forfaitaire'!D275="","",'Dépenses forfaitaire'!D275)</f>
        <v/>
      </c>
      <c r="E275" s="505" t="str">
        <f>IF('Dépenses forfaitaire'!E275="","",'Dépenses forfaitaire'!E275)</f>
        <v/>
      </c>
      <c r="F275" s="505" t="str">
        <f>IF('Dépenses forfaitaire'!F275="","",'Dépenses forfaitaire'!F275)</f>
        <v/>
      </c>
      <c r="G275" s="503" t="str">
        <f>IF('Dépenses forfaitaire'!G275="","",'Dépenses forfaitaire'!G275)</f>
        <v/>
      </c>
      <c r="H275" s="505" t="str">
        <f>IF('Dépenses forfaitaire'!H275="","",'Dépenses forfaitaire'!H275)</f>
        <v/>
      </c>
      <c r="I275" s="505" t="str">
        <f>IF('Dépenses forfaitaire'!I275="","",'Dépenses forfaitaire'!I275)</f>
        <v/>
      </c>
      <c r="J275" s="504" t="str">
        <f>IF('Dépenses forfaitaire'!K275="","",'Dépenses forfaitaire'!K275)</f>
        <v/>
      </c>
      <c r="K275" s="504" t="str">
        <f>IF('Dépenses forfaitaire'!L275="","",'Dépenses forfaitaire'!L275)</f>
        <v/>
      </c>
      <c r="L275" s="503" t="str">
        <f>IF('Dépenses forfaitaire'!J275="","",'Dépenses forfaitaire'!J275)</f>
        <v/>
      </c>
      <c r="M275" s="505" t="str">
        <f>IF($H275="","",IF($C275=Listes!$B$35,IF('DP_Instruction Forfaitaires'!$E275&lt;=Listes!$B$56,('DP_Instruction Forfaitaires'!$E275*(VLOOKUP('DP_Instruction Forfaitaires'!$D275,Listes!$A$57:$E$63,2,FALSE))),IF('DP_Instruction Forfaitaires'!$E275&gt;Listes!$E$56,('DP_Instruction Forfaitaires'!$E275*(VLOOKUP('DP_Instruction Forfaitaires'!$D275,Listes!$A$57:$E$63,5,FALSE))),('DP_Instruction Forfaitaires'!$E275*(VLOOKUP('DP_Instruction Forfaitaires'!$D275,Listes!$A$57:$E$63,3,FALSE))+(VLOOKUP('DP_Instruction Forfaitaires'!$D275,Listes!$A$57:$E$63,4,FALSE)))))))</f>
        <v/>
      </c>
      <c r="N275" s="505" t="str">
        <f>IF($H275="","",IF($C275=Listes!$B$34,IF('DP_Instruction Forfaitaires'!$E275&lt;=Listes!$B$45,('DP_Instruction Forfaitaires'!$E275*(VLOOKUP('DP_Instruction Forfaitaires'!$D275,Listes!$A$46:$E$52,2,FALSE))),IF('DP_Instruction Forfaitaires'!$E275&gt;Listes!$D$45,('DP_Instruction Forfaitaires'!$E275*(VLOOKUP('DP_Instruction Forfaitaires'!$D275,Listes!$A$46:$E$52,5,FALSE))),('DP_Instruction Forfaitaires'!$E275*(VLOOKUP('DP_Instruction Forfaitaires'!$D275,Listes!$A$46:$E$52,3,FALSE))+(VLOOKUP('DP_Instruction Forfaitaires'!$D275,Listes!$A$46:$E$52,4,FALSE)))))))</f>
        <v/>
      </c>
      <c r="O275" s="506" t="str">
        <f>IF($H275="","",IF($C275=Listes!$B$37,Listes!$I$34,IF($C275=Listes!$B$38,(VLOOKUP('DP_Instruction Forfaitaires'!$F275,Listes!$E$34:$F$39,2,FALSE)),IF($C275=Listes!$B$36,IF('DP_Instruction Forfaitaires'!$E275&lt;=Listes!$A$67,'DP_Instruction Forfaitaires'!$E275*Listes!$A$68,IF('DP_Instruction Forfaitaires'!$E275&gt;Listes!$D$67,'DP_Instruction Forfaitaires'!$E275*Listes!$D$68,(('DP_Instruction Forfaitaires'!$E275*Listes!$B$68)+Listes!$C$68)))))))</f>
        <v/>
      </c>
      <c r="P275" s="507" t="str">
        <f>IF('Dépenses forfaitaire'!P275="","",'Dépenses forfaitaire'!P275)</f>
        <v/>
      </c>
      <c r="Q275" s="263"/>
      <c r="R275" s="262" t="str">
        <f t="shared" si="16"/>
        <v/>
      </c>
      <c r="S275" s="262" t="str">
        <f t="shared" si="17"/>
        <v/>
      </c>
      <c r="T275" s="37" t="str">
        <f t="shared" si="18"/>
        <v/>
      </c>
      <c r="U275" s="117"/>
      <c r="V275" s="168"/>
      <c r="W275" s="501" t="str">
        <f>IF(AND(OR(Q275="KO",T275&lt;&gt;""),OR(R275="",S275="",T275="")),Listes!$A$74,IF(AND(T275="",Q275&lt;&gt;""),Listes!$A$75,IF(AND(P275&lt;T275,V275=""),Listes!$A$76,IF(AND(R275&gt;S275),Listes!$A$77,IF(AND(P275&lt;&gt;"",P275&gt;T275,U275=""),Listes!$A$78,IF(AND(X275="",OR(Q275&lt;&gt;"",R275&lt;&gt;"",S275&lt;&gt;"")),Listes!$A$79,""))))))</f>
        <v/>
      </c>
      <c r="X275" s="38"/>
      <c r="Y275" s="10">
        <f t="shared" si="19"/>
        <v>0</v>
      </c>
    </row>
    <row r="276" spans="1:25" ht="20.100000000000001" customHeight="1" x14ac:dyDescent="0.25">
      <c r="A276" s="109">
        <v>270</v>
      </c>
      <c r="B276" s="505" t="str">
        <f>IF('Dépenses forfaitaire'!B276="","",'Dépenses forfaitaire'!B276)</f>
        <v/>
      </c>
      <c r="C276" s="505" t="str">
        <f>IF('Dépenses forfaitaire'!C276="","",'Dépenses forfaitaire'!C276)</f>
        <v/>
      </c>
      <c r="D276" s="505" t="str">
        <f>IF('Dépenses forfaitaire'!D276="","",'Dépenses forfaitaire'!D276)</f>
        <v/>
      </c>
      <c r="E276" s="505" t="str">
        <f>IF('Dépenses forfaitaire'!E276="","",'Dépenses forfaitaire'!E276)</f>
        <v/>
      </c>
      <c r="F276" s="505" t="str">
        <f>IF('Dépenses forfaitaire'!F276="","",'Dépenses forfaitaire'!F276)</f>
        <v/>
      </c>
      <c r="G276" s="503" t="str">
        <f>IF('Dépenses forfaitaire'!G276="","",'Dépenses forfaitaire'!G276)</f>
        <v/>
      </c>
      <c r="H276" s="505" t="str">
        <f>IF('Dépenses forfaitaire'!H276="","",'Dépenses forfaitaire'!H276)</f>
        <v/>
      </c>
      <c r="I276" s="505" t="str">
        <f>IF('Dépenses forfaitaire'!I276="","",'Dépenses forfaitaire'!I276)</f>
        <v/>
      </c>
      <c r="J276" s="504" t="str">
        <f>IF('Dépenses forfaitaire'!K276="","",'Dépenses forfaitaire'!K276)</f>
        <v/>
      </c>
      <c r="K276" s="504" t="str">
        <f>IF('Dépenses forfaitaire'!L276="","",'Dépenses forfaitaire'!L276)</f>
        <v/>
      </c>
      <c r="L276" s="503" t="str">
        <f>IF('Dépenses forfaitaire'!J276="","",'Dépenses forfaitaire'!J276)</f>
        <v/>
      </c>
      <c r="M276" s="505" t="str">
        <f>IF($H276="","",IF($C276=Listes!$B$35,IF('DP_Instruction Forfaitaires'!$E276&lt;=Listes!$B$56,('DP_Instruction Forfaitaires'!$E276*(VLOOKUP('DP_Instruction Forfaitaires'!$D276,Listes!$A$57:$E$63,2,FALSE))),IF('DP_Instruction Forfaitaires'!$E276&gt;Listes!$E$56,('DP_Instruction Forfaitaires'!$E276*(VLOOKUP('DP_Instruction Forfaitaires'!$D276,Listes!$A$57:$E$63,5,FALSE))),('DP_Instruction Forfaitaires'!$E276*(VLOOKUP('DP_Instruction Forfaitaires'!$D276,Listes!$A$57:$E$63,3,FALSE))+(VLOOKUP('DP_Instruction Forfaitaires'!$D276,Listes!$A$57:$E$63,4,FALSE)))))))</f>
        <v/>
      </c>
      <c r="N276" s="505" t="str">
        <f>IF($H276="","",IF($C276=Listes!$B$34,IF('DP_Instruction Forfaitaires'!$E276&lt;=Listes!$B$45,('DP_Instruction Forfaitaires'!$E276*(VLOOKUP('DP_Instruction Forfaitaires'!$D276,Listes!$A$46:$E$52,2,FALSE))),IF('DP_Instruction Forfaitaires'!$E276&gt;Listes!$D$45,('DP_Instruction Forfaitaires'!$E276*(VLOOKUP('DP_Instruction Forfaitaires'!$D276,Listes!$A$46:$E$52,5,FALSE))),('DP_Instruction Forfaitaires'!$E276*(VLOOKUP('DP_Instruction Forfaitaires'!$D276,Listes!$A$46:$E$52,3,FALSE))+(VLOOKUP('DP_Instruction Forfaitaires'!$D276,Listes!$A$46:$E$52,4,FALSE)))))))</f>
        <v/>
      </c>
      <c r="O276" s="506" t="str">
        <f>IF($H276="","",IF($C276=Listes!$B$37,Listes!$I$34,IF($C276=Listes!$B$38,(VLOOKUP('DP_Instruction Forfaitaires'!$F276,Listes!$E$34:$F$39,2,FALSE)),IF($C276=Listes!$B$36,IF('DP_Instruction Forfaitaires'!$E276&lt;=Listes!$A$67,'DP_Instruction Forfaitaires'!$E276*Listes!$A$68,IF('DP_Instruction Forfaitaires'!$E276&gt;Listes!$D$67,'DP_Instruction Forfaitaires'!$E276*Listes!$D$68,(('DP_Instruction Forfaitaires'!$E276*Listes!$B$68)+Listes!$C$68)))))))</f>
        <v/>
      </c>
      <c r="P276" s="507" t="str">
        <f>IF('Dépenses forfaitaire'!P276="","",'Dépenses forfaitaire'!P276)</f>
        <v/>
      </c>
      <c r="Q276" s="263"/>
      <c r="R276" s="262" t="str">
        <f t="shared" si="16"/>
        <v/>
      </c>
      <c r="S276" s="262" t="str">
        <f t="shared" si="17"/>
        <v/>
      </c>
      <c r="T276" s="37" t="str">
        <f t="shared" si="18"/>
        <v/>
      </c>
      <c r="U276" s="117"/>
      <c r="V276" s="168"/>
      <c r="W276" s="501" t="str">
        <f>IF(AND(OR(Q276="KO",T276&lt;&gt;""),OR(R276="",S276="",T276="")),Listes!$A$74,IF(AND(T276="",Q276&lt;&gt;""),Listes!$A$75,IF(AND(P276&lt;T276,V276=""),Listes!$A$76,IF(AND(R276&gt;S276),Listes!$A$77,IF(AND(P276&lt;&gt;"",P276&gt;T276,U276=""),Listes!$A$78,IF(AND(X276="",OR(Q276&lt;&gt;"",R276&lt;&gt;"",S276&lt;&gt;"")),Listes!$A$79,""))))))</f>
        <v/>
      </c>
      <c r="X276" s="38"/>
      <c r="Y276" s="10">
        <f t="shared" si="19"/>
        <v>0</v>
      </c>
    </row>
    <row r="277" spans="1:25" ht="20.100000000000001" customHeight="1" x14ac:dyDescent="0.25">
      <c r="A277" s="109">
        <v>271</v>
      </c>
      <c r="B277" s="505" t="str">
        <f>IF('Dépenses forfaitaire'!B277="","",'Dépenses forfaitaire'!B277)</f>
        <v/>
      </c>
      <c r="C277" s="505" t="str">
        <f>IF('Dépenses forfaitaire'!C277="","",'Dépenses forfaitaire'!C277)</f>
        <v/>
      </c>
      <c r="D277" s="505" t="str">
        <f>IF('Dépenses forfaitaire'!D277="","",'Dépenses forfaitaire'!D277)</f>
        <v/>
      </c>
      <c r="E277" s="505" t="str">
        <f>IF('Dépenses forfaitaire'!E277="","",'Dépenses forfaitaire'!E277)</f>
        <v/>
      </c>
      <c r="F277" s="505" t="str">
        <f>IF('Dépenses forfaitaire'!F277="","",'Dépenses forfaitaire'!F277)</f>
        <v/>
      </c>
      <c r="G277" s="503" t="str">
        <f>IF('Dépenses forfaitaire'!G277="","",'Dépenses forfaitaire'!G277)</f>
        <v/>
      </c>
      <c r="H277" s="505" t="str">
        <f>IF('Dépenses forfaitaire'!H277="","",'Dépenses forfaitaire'!H277)</f>
        <v/>
      </c>
      <c r="I277" s="505" t="str">
        <f>IF('Dépenses forfaitaire'!I277="","",'Dépenses forfaitaire'!I277)</f>
        <v/>
      </c>
      <c r="J277" s="504" t="str">
        <f>IF('Dépenses forfaitaire'!K277="","",'Dépenses forfaitaire'!K277)</f>
        <v/>
      </c>
      <c r="K277" s="504" t="str">
        <f>IF('Dépenses forfaitaire'!L277="","",'Dépenses forfaitaire'!L277)</f>
        <v/>
      </c>
      <c r="L277" s="503" t="str">
        <f>IF('Dépenses forfaitaire'!J277="","",'Dépenses forfaitaire'!J277)</f>
        <v/>
      </c>
      <c r="M277" s="505" t="str">
        <f>IF($H277="","",IF($C277=Listes!$B$35,IF('DP_Instruction Forfaitaires'!$E277&lt;=Listes!$B$56,('DP_Instruction Forfaitaires'!$E277*(VLOOKUP('DP_Instruction Forfaitaires'!$D277,Listes!$A$57:$E$63,2,FALSE))),IF('DP_Instruction Forfaitaires'!$E277&gt;Listes!$E$56,('DP_Instruction Forfaitaires'!$E277*(VLOOKUP('DP_Instruction Forfaitaires'!$D277,Listes!$A$57:$E$63,5,FALSE))),('DP_Instruction Forfaitaires'!$E277*(VLOOKUP('DP_Instruction Forfaitaires'!$D277,Listes!$A$57:$E$63,3,FALSE))+(VLOOKUP('DP_Instruction Forfaitaires'!$D277,Listes!$A$57:$E$63,4,FALSE)))))))</f>
        <v/>
      </c>
      <c r="N277" s="505" t="str">
        <f>IF($H277="","",IF($C277=Listes!$B$34,IF('DP_Instruction Forfaitaires'!$E277&lt;=Listes!$B$45,('DP_Instruction Forfaitaires'!$E277*(VLOOKUP('DP_Instruction Forfaitaires'!$D277,Listes!$A$46:$E$52,2,FALSE))),IF('DP_Instruction Forfaitaires'!$E277&gt;Listes!$D$45,('DP_Instruction Forfaitaires'!$E277*(VLOOKUP('DP_Instruction Forfaitaires'!$D277,Listes!$A$46:$E$52,5,FALSE))),('DP_Instruction Forfaitaires'!$E277*(VLOOKUP('DP_Instruction Forfaitaires'!$D277,Listes!$A$46:$E$52,3,FALSE))+(VLOOKUP('DP_Instruction Forfaitaires'!$D277,Listes!$A$46:$E$52,4,FALSE)))))))</f>
        <v/>
      </c>
      <c r="O277" s="506" t="str">
        <f>IF($H277="","",IF($C277=Listes!$B$37,Listes!$I$34,IF($C277=Listes!$B$38,(VLOOKUP('DP_Instruction Forfaitaires'!$F277,Listes!$E$34:$F$39,2,FALSE)),IF($C277=Listes!$B$36,IF('DP_Instruction Forfaitaires'!$E277&lt;=Listes!$A$67,'DP_Instruction Forfaitaires'!$E277*Listes!$A$68,IF('DP_Instruction Forfaitaires'!$E277&gt;Listes!$D$67,'DP_Instruction Forfaitaires'!$E277*Listes!$D$68,(('DP_Instruction Forfaitaires'!$E277*Listes!$B$68)+Listes!$C$68)))))))</f>
        <v/>
      </c>
      <c r="P277" s="507" t="str">
        <f>IF('Dépenses forfaitaire'!P277="","",'Dépenses forfaitaire'!P277)</f>
        <v/>
      </c>
      <c r="Q277" s="263"/>
      <c r="R277" s="262" t="str">
        <f t="shared" si="16"/>
        <v/>
      </c>
      <c r="S277" s="262" t="str">
        <f t="shared" si="17"/>
        <v/>
      </c>
      <c r="T277" s="37" t="str">
        <f t="shared" si="18"/>
        <v/>
      </c>
      <c r="U277" s="117"/>
      <c r="V277" s="168"/>
      <c r="W277" s="501" t="str">
        <f>IF(AND(OR(Q277="KO",T277&lt;&gt;""),OR(R277="",S277="",T277="")),Listes!$A$74,IF(AND(T277="",Q277&lt;&gt;""),Listes!$A$75,IF(AND(P277&lt;T277,V277=""),Listes!$A$76,IF(AND(R277&gt;S277),Listes!$A$77,IF(AND(P277&lt;&gt;"",P277&gt;T277,U277=""),Listes!$A$78,IF(AND(X277="",OR(Q277&lt;&gt;"",R277&lt;&gt;"",S277&lt;&gt;"")),Listes!$A$79,""))))))</f>
        <v/>
      </c>
      <c r="X277" s="38"/>
      <c r="Y277" s="10">
        <f t="shared" si="19"/>
        <v>0</v>
      </c>
    </row>
    <row r="278" spans="1:25" ht="20.100000000000001" customHeight="1" x14ac:dyDescent="0.25">
      <c r="A278" s="109">
        <v>272</v>
      </c>
      <c r="B278" s="505" t="str">
        <f>IF('Dépenses forfaitaire'!B278="","",'Dépenses forfaitaire'!B278)</f>
        <v/>
      </c>
      <c r="C278" s="505" t="str">
        <f>IF('Dépenses forfaitaire'!C278="","",'Dépenses forfaitaire'!C278)</f>
        <v/>
      </c>
      <c r="D278" s="505" t="str">
        <f>IF('Dépenses forfaitaire'!D278="","",'Dépenses forfaitaire'!D278)</f>
        <v/>
      </c>
      <c r="E278" s="505" t="str">
        <f>IF('Dépenses forfaitaire'!E278="","",'Dépenses forfaitaire'!E278)</f>
        <v/>
      </c>
      <c r="F278" s="505" t="str">
        <f>IF('Dépenses forfaitaire'!F278="","",'Dépenses forfaitaire'!F278)</f>
        <v/>
      </c>
      <c r="G278" s="503" t="str">
        <f>IF('Dépenses forfaitaire'!G278="","",'Dépenses forfaitaire'!G278)</f>
        <v/>
      </c>
      <c r="H278" s="505" t="str">
        <f>IF('Dépenses forfaitaire'!H278="","",'Dépenses forfaitaire'!H278)</f>
        <v/>
      </c>
      <c r="I278" s="505" t="str">
        <f>IF('Dépenses forfaitaire'!I278="","",'Dépenses forfaitaire'!I278)</f>
        <v/>
      </c>
      <c r="J278" s="504" t="str">
        <f>IF('Dépenses forfaitaire'!K278="","",'Dépenses forfaitaire'!K278)</f>
        <v/>
      </c>
      <c r="K278" s="504" t="str">
        <f>IF('Dépenses forfaitaire'!L278="","",'Dépenses forfaitaire'!L278)</f>
        <v/>
      </c>
      <c r="L278" s="503" t="str">
        <f>IF('Dépenses forfaitaire'!J278="","",'Dépenses forfaitaire'!J278)</f>
        <v/>
      </c>
      <c r="M278" s="505" t="str">
        <f>IF($H278="","",IF($C278=Listes!$B$35,IF('DP_Instruction Forfaitaires'!$E278&lt;=Listes!$B$56,('DP_Instruction Forfaitaires'!$E278*(VLOOKUP('DP_Instruction Forfaitaires'!$D278,Listes!$A$57:$E$63,2,FALSE))),IF('DP_Instruction Forfaitaires'!$E278&gt;Listes!$E$56,('DP_Instruction Forfaitaires'!$E278*(VLOOKUP('DP_Instruction Forfaitaires'!$D278,Listes!$A$57:$E$63,5,FALSE))),('DP_Instruction Forfaitaires'!$E278*(VLOOKUP('DP_Instruction Forfaitaires'!$D278,Listes!$A$57:$E$63,3,FALSE))+(VLOOKUP('DP_Instruction Forfaitaires'!$D278,Listes!$A$57:$E$63,4,FALSE)))))))</f>
        <v/>
      </c>
      <c r="N278" s="505" t="str">
        <f>IF($H278="","",IF($C278=Listes!$B$34,IF('DP_Instruction Forfaitaires'!$E278&lt;=Listes!$B$45,('DP_Instruction Forfaitaires'!$E278*(VLOOKUP('DP_Instruction Forfaitaires'!$D278,Listes!$A$46:$E$52,2,FALSE))),IF('DP_Instruction Forfaitaires'!$E278&gt;Listes!$D$45,('DP_Instruction Forfaitaires'!$E278*(VLOOKUP('DP_Instruction Forfaitaires'!$D278,Listes!$A$46:$E$52,5,FALSE))),('DP_Instruction Forfaitaires'!$E278*(VLOOKUP('DP_Instruction Forfaitaires'!$D278,Listes!$A$46:$E$52,3,FALSE))+(VLOOKUP('DP_Instruction Forfaitaires'!$D278,Listes!$A$46:$E$52,4,FALSE)))))))</f>
        <v/>
      </c>
      <c r="O278" s="506" t="str">
        <f>IF($H278="","",IF($C278=Listes!$B$37,Listes!$I$34,IF($C278=Listes!$B$38,(VLOOKUP('DP_Instruction Forfaitaires'!$F278,Listes!$E$34:$F$39,2,FALSE)),IF($C278=Listes!$B$36,IF('DP_Instruction Forfaitaires'!$E278&lt;=Listes!$A$67,'DP_Instruction Forfaitaires'!$E278*Listes!$A$68,IF('DP_Instruction Forfaitaires'!$E278&gt;Listes!$D$67,'DP_Instruction Forfaitaires'!$E278*Listes!$D$68,(('DP_Instruction Forfaitaires'!$E278*Listes!$B$68)+Listes!$C$68)))))))</f>
        <v/>
      </c>
      <c r="P278" s="507" t="str">
        <f>IF('Dépenses forfaitaire'!P278="","",'Dépenses forfaitaire'!P278)</f>
        <v/>
      </c>
      <c r="Q278" s="263"/>
      <c r="R278" s="262" t="str">
        <f t="shared" si="16"/>
        <v/>
      </c>
      <c r="S278" s="262" t="str">
        <f t="shared" si="17"/>
        <v/>
      </c>
      <c r="T278" s="37" t="str">
        <f t="shared" si="18"/>
        <v/>
      </c>
      <c r="U278" s="117"/>
      <c r="V278" s="168"/>
      <c r="W278" s="501" t="str">
        <f>IF(AND(OR(Q278="KO",T278&lt;&gt;""),OR(R278="",S278="",T278="")),Listes!$A$74,IF(AND(T278="",Q278&lt;&gt;""),Listes!$A$75,IF(AND(P278&lt;T278,V278=""),Listes!$A$76,IF(AND(R278&gt;S278),Listes!$A$77,IF(AND(P278&lt;&gt;"",P278&gt;T278,U278=""),Listes!$A$78,IF(AND(X278="",OR(Q278&lt;&gt;"",R278&lt;&gt;"",S278&lt;&gt;"")),Listes!$A$79,""))))))</f>
        <v/>
      </c>
      <c r="X278" s="38"/>
      <c r="Y278" s="10">
        <f t="shared" si="19"/>
        <v>0</v>
      </c>
    </row>
    <row r="279" spans="1:25" ht="20.100000000000001" customHeight="1" x14ac:dyDescent="0.25">
      <c r="A279" s="109">
        <v>273</v>
      </c>
      <c r="B279" s="505" t="str">
        <f>IF('Dépenses forfaitaire'!B279="","",'Dépenses forfaitaire'!B279)</f>
        <v/>
      </c>
      <c r="C279" s="505" t="str">
        <f>IF('Dépenses forfaitaire'!C279="","",'Dépenses forfaitaire'!C279)</f>
        <v/>
      </c>
      <c r="D279" s="505" t="str">
        <f>IF('Dépenses forfaitaire'!D279="","",'Dépenses forfaitaire'!D279)</f>
        <v/>
      </c>
      <c r="E279" s="505" t="str">
        <f>IF('Dépenses forfaitaire'!E279="","",'Dépenses forfaitaire'!E279)</f>
        <v/>
      </c>
      <c r="F279" s="505" t="str">
        <f>IF('Dépenses forfaitaire'!F279="","",'Dépenses forfaitaire'!F279)</f>
        <v/>
      </c>
      <c r="G279" s="503" t="str">
        <f>IF('Dépenses forfaitaire'!G279="","",'Dépenses forfaitaire'!G279)</f>
        <v/>
      </c>
      <c r="H279" s="505" t="str">
        <f>IF('Dépenses forfaitaire'!H279="","",'Dépenses forfaitaire'!H279)</f>
        <v/>
      </c>
      <c r="I279" s="505" t="str">
        <f>IF('Dépenses forfaitaire'!I279="","",'Dépenses forfaitaire'!I279)</f>
        <v/>
      </c>
      <c r="J279" s="504" t="str">
        <f>IF('Dépenses forfaitaire'!K279="","",'Dépenses forfaitaire'!K279)</f>
        <v/>
      </c>
      <c r="K279" s="504" t="str">
        <f>IF('Dépenses forfaitaire'!L279="","",'Dépenses forfaitaire'!L279)</f>
        <v/>
      </c>
      <c r="L279" s="503" t="str">
        <f>IF('Dépenses forfaitaire'!J279="","",'Dépenses forfaitaire'!J279)</f>
        <v/>
      </c>
      <c r="M279" s="505" t="str">
        <f>IF($H279="","",IF($C279=Listes!$B$35,IF('DP_Instruction Forfaitaires'!$E279&lt;=Listes!$B$56,('DP_Instruction Forfaitaires'!$E279*(VLOOKUP('DP_Instruction Forfaitaires'!$D279,Listes!$A$57:$E$63,2,FALSE))),IF('DP_Instruction Forfaitaires'!$E279&gt;Listes!$E$56,('DP_Instruction Forfaitaires'!$E279*(VLOOKUP('DP_Instruction Forfaitaires'!$D279,Listes!$A$57:$E$63,5,FALSE))),('DP_Instruction Forfaitaires'!$E279*(VLOOKUP('DP_Instruction Forfaitaires'!$D279,Listes!$A$57:$E$63,3,FALSE))+(VLOOKUP('DP_Instruction Forfaitaires'!$D279,Listes!$A$57:$E$63,4,FALSE)))))))</f>
        <v/>
      </c>
      <c r="N279" s="505" t="str">
        <f>IF($H279="","",IF($C279=Listes!$B$34,IF('DP_Instruction Forfaitaires'!$E279&lt;=Listes!$B$45,('DP_Instruction Forfaitaires'!$E279*(VLOOKUP('DP_Instruction Forfaitaires'!$D279,Listes!$A$46:$E$52,2,FALSE))),IF('DP_Instruction Forfaitaires'!$E279&gt;Listes!$D$45,('DP_Instruction Forfaitaires'!$E279*(VLOOKUP('DP_Instruction Forfaitaires'!$D279,Listes!$A$46:$E$52,5,FALSE))),('DP_Instruction Forfaitaires'!$E279*(VLOOKUP('DP_Instruction Forfaitaires'!$D279,Listes!$A$46:$E$52,3,FALSE))+(VLOOKUP('DP_Instruction Forfaitaires'!$D279,Listes!$A$46:$E$52,4,FALSE)))))))</f>
        <v/>
      </c>
      <c r="O279" s="506" t="str">
        <f>IF($H279="","",IF($C279=Listes!$B$37,Listes!$I$34,IF($C279=Listes!$B$38,(VLOOKUP('DP_Instruction Forfaitaires'!$F279,Listes!$E$34:$F$39,2,FALSE)),IF($C279=Listes!$B$36,IF('DP_Instruction Forfaitaires'!$E279&lt;=Listes!$A$67,'DP_Instruction Forfaitaires'!$E279*Listes!$A$68,IF('DP_Instruction Forfaitaires'!$E279&gt;Listes!$D$67,'DP_Instruction Forfaitaires'!$E279*Listes!$D$68,(('DP_Instruction Forfaitaires'!$E279*Listes!$B$68)+Listes!$C$68)))))))</f>
        <v/>
      </c>
      <c r="P279" s="507" t="str">
        <f>IF('Dépenses forfaitaire'!P279="","",'Dépenses forfaitaire'!P279)</f>
        <v/>
      </c>
      <c r="Q279" s="263"/>
      <c r="R279" s="262" t="str">
        <f t="shared" si="16"/>
        <v/>
      </c>
      <c r="S279" s="262" t="str">
        <f t="shared" si="17"/>
        <v/>
      </c>
      <c r="T279" s="37" t="str">
        <f t="shared" si="18"/>
        <v/>
      </c>
      <c r="U279" s="117"/>
      <c r="V279" s="168"/>
      <c r="W279" s="501" t="str">
        <f>IF(AND(OR(Q279="KO",T279&lt;&gt;""),OR(R279="",S279="",T279="")),Listes!$A$74,IF(AND(T279="",Q279&lt;&gt;""),Listes!$A$75,IF(AND(P279&lt;T279,V279=""),Listes!$A$76,IF(AND(R279&gt;S279),Listes!$A$77,IF(AND(P279&lt;&gt;"",P279&gt;T279,U279=""),Listes!$A$78,IF(AND(X279="",OR(Q279&lt;&gt;"",R279&lt;&gt;"",S279&lt;&gt;"")),Listes!$A$79,""))))))</f>
        <v/>
      </c>
      <c r="X279" s="38"/>
      <c r="Y279" s="10">
        <f t="shared" si="19"/>
        <v>0</v>
      </c>
    </row>
    <row r="280" spans="1:25" ht="20.100000000000001" customHeight="1" x14ac:dyDescent="0.25">
      <c r="A280" s="109">
        <v>274</v>
      </c>
      <c r="B280" s="505" t="str">
        <f>IF('Dépenses forfaitaire'!B280="","",'Dépenses forfaitaire'!B280)</f>
        <v/>
      </c>
      <c r="C280" s="505" t="str">
        <f>IF('Dépenses forfaitaire'!C280="","",'Dépenses forfaitaire'!C280)</f>
        <v/>
      </c>
      <c r="D280" s="505" t="str">
        <f>IF('Dépenses forfaitaire'!D280="","",'Dépenses forfaitaire'!D280)</f>
        <v/>
      </c>
      <c r="E280" s="505" t="str">
        <f>IF('Dépenses forfaitaire'!E280="","",'Dépenses forfaitaire'!E280)</f>
        <v/>
      </c>
      <c r="F280" s="505" t="str">
        <f>IF('Dépenses forfaitaire'!F280="","",'Dépenses forfaitaire'!F280)</f>
        <v/>
      </c>
      <c r="G280" s="503" t="str">
        <f>IF('Dépenses forfaitaire'!G280="","",'Dépenses forfaitaire'!G280)</f>
        <v/>
      </c>
      <c r="H280" s="505" t="str">
        <f>IF('Dépenses forfaitaire'!H280="","",'Dépenses forfaitaire'!H280)</f>
        <v/>
      </c>
      <c r="I280" s="505" t="str">
        <f>IF('Dépenses forfaitaire'!I280="","",'Dépenses forfaitaire'!I280)</f>
        <v/>
      </c>
      <c r="J280" s="504" t="str">
        <f>IF('Dépenses forfaitaire'!K280="","",'Dépenses forfaitaire'!K280)</f>
        <v/>
      </c>
      <c r="K280" s="504" t="str">
        <f>IF('Dépenses forfaitaire'!L280="","",'Dépenses forfaitaire'!L280)</f>
        <v/>
      </c>
      <c r="L280" s="503" t="str">
        <f>IF('Dépenses forfaitaire'!J280="","",'Dépenses forfaitaire'!J280)</f>
        <v/>
      </c>
      <c r="M280" s="505" t="str">
        <f>IF($H280="","",IF($C280=Listes!$B$35,IF('DP_Instruction Forfaitaires'!$E280&lt;=Listes!$B$56,('DP_Instruction Forfaitaires'!$E280*(VLOOKUP('DP_Instruction Forfaitaires'!$D280,Listes!$A$57:$E$63,2,FALSE))),IF('DP_Instruction Forfaitaires'!$E280&gt;Listes!$E$56,('DP_Instruction Forfaitaires'!$E280*(VLOOKUP('DP_Instruction Forfaitaires'!$D280,Listes!$A$57:$E$63,5,FALSE))),('DP_Instruction Forfaitaires'!$E280*(VLOOKUP('DP_Instruction Forfaitaires'!$D280,Listes!$A$57:$E$63,3,FALSE))+(VLOOKUP('DP_Instruction Forfaitaires'!$D280,Listes!$A$57:$E$63,4,FALSE)))))))</f>
        <v/>
      </c>
      <c r="N280" s="505" t="str">
        <f>IF($H280="","",IF($C280=Listes!$B$34,IF('DP_Instruction Forfaitaires'!$E280&lt;=Listes!$B$45,('DP_Instruction Forfaitaires'!$E280*(VLOOKUP('DP_Instruction Forfaitaires'!$D280,Listes!$A$46:$E$52,2,FALSE))),IF('DP_Instruction Forfaitaires'!$E280&gt;Listes!$D$45,('DP_Instruction Forfaitaires'!$E280*(VLOOKUP('DP_Instruction Forfaitaires'!$D280,Listes!$A$46:$E$52,5,FALSE))),('DP_Instruction Forfaitaires'!$E280*(VLOOKUP('DP_Instruction Forfaitaires'!$D280,Listes!$A$46:$E$52,3,FALSE))+(VLOOKUP('DP_Instruction Forfaitaires'!$D280,Listes!$A$46:$E$52,4,FALSE)))))))</f>
        <v/>
      </c>
      <c r="O280" s="506" t="str">
        <f>IF($H280="","",IF($C280=Listes!$B$37,Listes!$I$34,IF($C280=Listes!$B$38,(VLOOKUP('DP_Instruction Forfaitaires'!$F280,Listes!$E$34:$F$39,2,FALSE)),IF($C280=Listes!$B$36,IF('DP_Instruction Forfaitaires'!$E280&lt;=Listes!$A$67,'DP_Instruction Forfaitaires'!$E280*Listes!$A$68,IF('DP_Instruction Forfaitaires'!$E280&gt;Listes!$D$67,'DP_Instruction Forfaitaires'!$E280*Listes!$D$68,(('DP_Instruction Forfaitaires'!$E280*Listes!$B$68)+Listes!$C$68)))))))</f>
        <v/>
      </c>
      <c r="P280" s="507" t="str">
        <f>IF('Dépenses forfaitaire'!P280="","",'Dépenses forfaitaire'!P280)</f>
        <v/>
      </c>
      <c r="Q280" s="263"/>
      <c r="R280" s="262" t="str">
        <f t="shared" si="16"/>
        <v/>
      </c>
      <c r="S280" s="262" t="str">
        <f t="shared" si="17"/>
        <v/>
      </c>
      <c r="T280" s="37" t="str">
        <f t="shared" si="18"/>
        <v/>
      </c>
      <c r="U280" s="117"/>
      <c r="V280" s="168"/>
      <c r="W280" s="501" t="str">
        <f>IF(AND(OR(Q280="KO",T280&lt;&gt;""),OR(R280="",S280="",T280="")),Listes!$A$74,IF(AND(T280="",Q280&lt;&gt;""),Listes!$A$75,IF(AND(P280&lt;T280,V280=""),Listes!$A$76,IF(AND(R280&gt;S280),Listes!$A$77,IF(AND(P280&lt;&gt;"",P280&gt;T280,U280=""),Listes!$A$78,IF(AND(X280="",OR(Q280&lt;&gt;"",R280&lt;&gt;"",S280&lt;&gt;"")),Listes!$A$79,""))))))</f>
        <v/>
      </c>
      <c r="X280" s="38"/>
      <c r="Y280" s="10">
        <f t="shared" si="19"/>
        <v>0</v>
      </c>
    </row>
    <row r="281" spans="1:25" ht="20.100000000000001" customHeight="1" x14ac:dyDescent="0.25">
      <c r="A281" s="109">
        <v>275</v>
      </c>
      <c r="B281" s="505" t="str">
        <f>IF('Dépenses forfaitaire'!B281="","",'Dépenses forfaitaire'!B281)</f>
        <v/>
      </c>
      <c r="C281" s="505" t="str">
        <f>IF('Dépenses forfaitaire'!C281="","",'Dépenses forfaitaire'!C281)</f>
        <v/>
      </c>
      <c r="D281" s="505" t="str">
        <f>IF('Dépenses forfaitaire'!D281="","",'Dépenses forfaitaire'!D281)</f>
        <v/>
      </c>
      <c r="E281" s="505" t="str">
        <f>IF('Dépenses forfaitaire'!E281="","",'Dépenses forfaitaire'!E281)</f>
        <v/>
      </c>
      <c r="F281" s="505" t="str">
        <f>IF('Dépenses forfaitaire'!F281="","",'Dépenses forfaitaire'!F281)</f>
        <v/>
      </c>
      <c r="G281" s="503" t="str">
        <f>IF('Dépenses forfaitaire'!G281="","",'Dépenses forfaitaire'!G281)</f>
        <v/>
      </c>
      <c r="H281" s="505" t="str">
        <f>IF('Dépenses forfaitaire'!H281="","",'Dépenses forfaitaire'!H281)</f>
        <v/>
      </c>
      <c r="I281" s="505" t="str">
        <f>IF('Dépenses forfaitaire'!I281="","",'Dépenses forfaitaire'!I281)</f>
        <v/>
      </c>
      <c r="J281" s="504" t="str">
        <f>IF('Dépenses forfaitaire'!K281="","",'Dépenses forfaitaire'!K281)</f>
        <v/>
      </c>
      <c r="K281" s="504" t="str">
        <f>IF('Dépenses forfaitaire'!L281="","",'Dépenses forfaitaire'!L281)</f>
        <v/>
      </c>
      <c r="L281" s="503" t="str">
        <f>IF('Dépenses forfaitaire'!J281="","",'Dépenses forfaitaire'!J281)</f>
        <v/>
      </c>
      <c r="M281" s="505" t="str">
        <f>IF($H281="","",IF($C281=Listes!$B$35,IF('DP_Instruction Forfaitaires'!$E281&lt;=Listes!$B$56,('DP_Instruction Forfaitaires'!$E281*(VLOOKUP('DP_Instruction Forfaitaires'!$D281,Listes!$A$57:$E$63,2,FALSE))),IF('DP_Instruction Forfaitaires'!$E281&gt;Listes!$E$56,('DP_Instruction Forfaitaires'!$E281*(VLOOKUP('DP_Instruction Forfaitaires'!$D281,Listes!$A$57:$E$63,5,FALSE))),('DP_Instruction Forfaitaires'!$E281*(VLOOKUP('DP_Instruction Forfaitaires'!$D281,Listes!$A$57:$E$63,3,FALSE))+(VLOOKUP('DP_Instruction Forfaitaires'!$D281,Listes!$A$57:$E$63,4,FALSE)))))))</f>
        <v/>
      </c>
      <c r="N281" s="505" t="str">
        <f>IF($H281="","",IF($C281=Listes!$B$34,IF('DP_Instruction Forfaitaires'!$E281&lt;=Listes!$B$45,('DP_Instruction Forfaitaires'!$E281*(VLOOKUP('DP_Instruction Forfaitaires'!$D281,Listes!$A$46:$E$52,2,FALSE))),IF('DP_Instruction Forfaitaires'!$E281&gt;Listes!$D$45,('DP_Instruction Forfaitaires'!$E281*(VLOOKUP('DP_Instruction Forfaitaires'!$D281,Listes!$A$46:$E$52,5,FALSE))),('DP_Instruction Forfaitaires'!$E281*(VLOOKUP('DP_Instruction Forfaitaires'!$D281,Listes!$A$46:$E$52,3,FALSE))+(VLOOKUP('DP_Instruction Forfaitaires'!$D281,Listes!$A$46:$E$52,4,FALSE)))))))</f>
        <v/>
      </c>
      <c r="O281" s="506" t="str">
        <f>IF($H281="","",IF($C281=Listes!$B$37,Listes!$I$34,IF($C281=Listes!$B$38,(VLOOKUP('DP_Instruction Forfaitaires'!$F281,Listes!$E$34:$F$39,2,FALSE)),IF($C281=Listes!$B$36,IF('DP_Instruction Forfaitaires'!$E281&lt;=Listes!$A$67,'DP_Instruction Forfaitaires'!$E281*Listes!$A$68,IF('DP_Instruction Forfaitaires'!$E281&gt;Listes!$D$67,'DP_Instruction Forfaitaires'!$E281*Listes!$D$68,(('DP_Instruction Forfaitaires'!$E281*Listes!$B$68)+Listes!$C$68)))))))</f>
        <v/>
      </c>
      <c r="P281" s="507" t="str">
        <f>IF('Dépenses forfaitaire'!P281="","",'Dépenses forfaitaire'!P281)</f>
        <v/>
      </c>
      <c r="Q281" s="263"/>
      <c r="R281" s="262" t="str">
        <f t="shared" si="16"/>
        <v/>
      </c>
      <c r="S281" s="262" t="str">
        <f t="shared" si="17"/>
        <v/>
      </c>
      <c r="T281" s="37" t="str">
        <f t="shared" si="18"/>
        <v/>
      </c>
      <c r="U281" s="117"/>
      <c r="V281" s="168"/>
      <c r="W281" s="501" t="str">
        <f>IF(AND(OR(Q281="KO",T281&lt;&gt;""),OR(R281="",S281="",T281="")),Listes!$A$74,IF(AND(T281="",Q281&lt;&gt;""),Listes!$A$75,IF(AND(P281&lt;T281,V281=""),Listes!$A$76,IF(AND(R281&gt;S281),Listes!$A$77,IF(AND(P281&lt;&gt;"",P281&gt;T281,U281=""),Listes!$A$78,IF(AND(X281="",OR(Q281&lt;&gt;"",R281&lt;&gt;"",S281&lt;&gt;"")),Listes!$A$79,""))))))</f>
        <v/>
      </c>
      <c r="X281" s="38"/>
      <c r="Y281" s="10">
        <f t="shared" si="19"/>
        <v>0</v>
      </c>
    </row>
    <row r="282" spans="1:25" ht="20.100000000000001" customHeight="1" x14ac:dyDescent="0.25">
      <c r="A282" s="109">
        <v>276</v>
      </c>
      <c r="B282" s="505" t="str">
        <f>IF('Dépenses forfaitaire'!B282="","",'Dépenses forfaitaire'!B282)</f>
        <v/>
      </c>
      <c r="C282" s="505" t="str">
        <f>IF('Dépenses forfaitaire'!C282="","",'Dépenses forfaitaire'!C282)</f>
        <v/>
      </c>
      <c r="D282" s="505" t="str">
        <f>IF('Dépenses forfaitaire'!D282="","",'Dépenses forfaitaire'!D282)</f>
        <v/>
      </c>
      <c r="E282" s="505" t="str">
        <f>IF('Dépenses forfaitaire'!E282="","",'Dépenses forfaitaire'!E282)</f>
        <v/>
      </c>
      <c r="F282" s="505" t="str">
        <f>IF('Dépenses forfaitaire'!F282="","",'Dépenses forfaitaire'!F282)</f>
        <v/>
      </c>
      <c r="G282" s="503" t="str">
        <f>IF('Dépenses forfaitaire'!G282="","",'Dépenses forfaitaire'!G282)</f>
        <v/>
      </c>
      <c r="H282" s="505" t="str">
        <f>IF('Dépenses forfaitaire'!H282="","",'Dépenses forfaitaire'!H282)</f>
        <v/>
      </c>
      <c r="I282" s="505" t="str">
        <f>IF('Dépenses forfaitaire'!I282="","",'Dépenses forfaitaire'!I282)</f>
        <v/>
      </c>
      <c r="J282" s="504" t="str">
        <f>IF('Dépenses forfaitaire'!K282="","",'Dépenses forfaitaire'!K282)</f>
        <v/>
      </c>
      <c r="K282" s="504" t="str">
        <f>IF('Dépenses forfaitaire'!L282="","",'Dépenses forfaitaire'!L282)</f>
        <v/>
      </c>
      <c r="L282" s="503" t="str">
        <f>IF('Dépenses forfaitaire'!J282="","",'Dépenses forfaitaire'!J282)</f>
        <v/>
      </c>
      <c r="M282" s="505" t="str">
        <f>IF($H282="","",IF($C282=Listes!$B$35,IF('DP_Instruction Forfaitaires'!$E282&lt;=Listes!$B$56,('DP_Instruction Forfaitaires'!$E282*(VLOOKUP('DP_Instruction Forfaitaires'!$D282,Listes!$A$57:$E$63,2,FALSE))),IF('DP_Instruction Forfaitaires'!$E282&gt;Listes!$E$56,('DP_Instruction Forfaitaires'!$E282*(VLOOKUP('DP_Instruction Forfaitaires'!$D282,Listes!$A$57:$E$63,5,FALSE))),('DP_Instruction Forfaitaires'!$E282*(VLOOKUP('DP_Instruction Forfaitaires'!$D282,Listes!$A$57:$E$63,3,FALSE))+(VLOOKUP('DP_Instruction Forfaitaires'!$D282,Listes!$A$57:$E$63,4,FALSE)))))))</f>
        <v/>
      </c>
      <c r="N282" s="505" t="str">
        <f>IF($H282="","",IF($C282=Listes!$B$34,IF('DP_Instruction Forfaitaires'!$E282&lt;=Listes!$B$45,('DP_Instruction Forfaitaires'!$E282*(VLOOKUP('DP_Instruction Forfaitaires'!$D282,Listes!$A$46:$E$52,2,FALSE))),IF('DP_Instruction Forfaitaires'!$E282&gt;Listes!$D$45,('DP_Instruction Forfaitaires'!$E282*(VLOOKUP('DP_Instruction Forfaitaires'!$D282,Listes!$A$46:$E$52,5,FALSE))),('DP_Instruction Forfaitaires'!$E282*(VLOOKUP('DP_Instruction Forfaitaires'!$D282,Listes!$A$46:$E$52,3,FALSE))+(VLOOKUP('DP_Instruction Forfaitaires'!$D282,Listes!$A$46:$E$52,4,FALSE)))))))</f>
        <v/>
      </c>
      <c r="O282" s="506" t="str">
        <f>IF($H282="","",IF($C282=Listes!$B$37,Listes!$I$34,IF($C282=Listes!$B$38,(VLOOKUP('DP_Instruction Forfaitaires'!$F282,Listes!$E$34:$F$39,2,FALSE)),IF($C282=Listes!$B$36,IF('DP_Instruction Forfaitaires'!$E282&lt;=Listes!$A$67,'DP_Instruction Forfaitaires'!$E282*Listes!$A$68,IF('DP_Instruction Forfaitaires'!$E282&gt;Listes!$D$67,'DP_Instruction Forfaitaires'!$E282*Listes!$D$68,(('DP_Instruction Forfaitaires'!$E282*Listes!$B$68)+Listes!$C$68)))))))</f>
        <v/>
      </c>
      <c r="P282" s="507" t="str">
        <f>IF('Dépenses forfaitaire'!P282="","",'Dépenses forfaitaire'!P282)</f>
        <v/>
      </c>
      <c r="Q282" s="263"/>
      <c r="R282" s="262" t="str">
        <f t="shared" si="16"/>
        <v/>
      </c>
      <c r="S282" s="262" t="str">
        <f t="shared" si="17"/>
        <v/>
      </c>
      <c r="T282" s="37" t="str">
        <f t="shared" si="18"/>
        <v/>
      </c>
      <c r="U282" s="117"/>
      <c r="V282" s="168"/>
      <c r="W282" s="501" t="str">
        <f>IF(AND(OR(Q282="KO",T282&lt;&gt;""),OR(R282="",S282="",T282="")),Listes!$A$74,IF(AND(T282="",Q282&lt;&gt;""),Listes!$A$75,IF(AND(P282&lt;T282,V282=""),Listes!$A$76,IF(AND(R282&gt;S282),Listes!$A$77,IF(AND(P282&lt;&gt;"",P282&gt;T282,U282=""),Listes!$A$78,IF(AND(X282="",OR(Q282&lt;&gt;"",R282&lt;&gt;"",S282&lt;&gt;"")),Listes!$A$79,""))))))</f>
        <v/>
      </c>
      <c r="X282" s="38"/>
      <c r="Y282" s="10">
        <f t="shared" si="19"/>
        <v>0</v>
      </c>
    </row>
    <row r="283" spans="1:25" ht="20.100000000000001" customHeight="1" x14ac:dyDescent="0.25">
      <c r="A283" s="109">
        <v>277</v>
      </c>
      <c r="B283" s="505" t="str">
        <f>IF('Dépenses forfaitaire'!B283="","",'Dépenses forfaitaire'!B283)</f>
        <v/>
      </c>
      <c r="C283" s="505" t="str">
        <f>IF('Dépenses forfaitaire'!C283="","",'Dépenses forfaitaire'!C283)</f>
        <v/>
      </c>
      <c r="D283" s="505" t="str">
        <f>IF('Dépenses forfaitaire'!D283="","",'Dépenses forfaitaire'!D283)</f>
        <v/>
      </c>
      <c r="E283" s="505" t="str">
        <f>IF('Dépenses forfaitaire'!E283="","",'Dépenses forfaitaire'!E283)</f>
        <v/>
      </c>
      <c r="F283" s="505" t="str">
        <f>IF('Dépenses forfaitaire'!F283="","",'Dépenses forfaitaire'!F283)</f>
        <v/>
      </c>
      <c r="G283" s="503" t="str">
        <f>IF('Dépenses forfaitaire'!G283="","",'Dépenses forfaitaire'!G283)</f>
        <v/>
      </c>
      <c r="H283" s="505" t="str">
        <f>IF('Dépenses forfaitaire'!H283="","",'Dépenses forfaitaire'!H283)</f>
        <v/>
      </c>
      <c r="I283" s="505" t="str">
        <f>IF('Dépenses forfaitaire'!I283="","",'Dépenses forfaitaire'!I283)</f>
        <v/>
      </c>
      <c r="J283" s="504" t="str">
        <f>IF('Dépenses forfaitaire'!K283="","",'Dépenses forfaitaire'!K283)</f>
        <v/>
      </c>
      <c r="K283" s="504" t="str">
        <f>IF('Dépenses forfaitaire'!L283="","",'Dépenses forfaitaire'!L283)</f>
        <v/>
      </c>
      <c r="L283" s="503" t="str">
        <f>IF('Dépenses forfaitaire'!J283="","",'Dépenses forfaitaire'!J283)</f>
        <v/>
      </c>
      <c r="M283" s="505" t="str">
        <f>IF($H283="","",IF($C283=Listes!$B$35,IF('DP_Instruction Forfaitaires'!$E283&lt;=Listes!$B$56,('DP_Instruction Forfaitaires'!$E283*(VLOOKUP('DP_Instruction Forfaitaires'!$D283,Listes!$A$57:$E$63,2,FALSE))),IF('DP_Instruction Forfaitaires'!$E283&gt;Listes!$E$56,('DP_Instruction Forfaitaires'!$E283*(VLOOKUP('DP_Instruction Forfaitaires'!$D283,Listes!$A$57:$E$63,5,FALSE))),('DP_Instruction Forfaitaires'!$E283*(VLOOKUP('DP_Instruction Forfaitaires'!$D283,Listes!$A$57:$E$63,3,FALSE))+(VLOOKUP('DP_Instruction Forfaitaires'!$D283,Listes!$A$57:$E$63,4,FALSE)))))))</f>
        <v/>
      </c>
      <c r="N283" s="505" t="str">
        <f>IF($H283="","",IF($C283=Listes!$B$34,IF('DP_Instruction Forfaitaires'!$E283&lt;=Listes!$B$45,('DP_Instruction Forfaitaires'!$E283*(VLOOKUP('DP_Instruction Forfaitaires'!$D283,Listes!$A$46:$E$52,2,FALSE))),IF('DP_Instruction Forfaitaires'!$E283&gt;Listes!$D$45,('DP_Instruction Forfaitaires'!$E283*(VLOOKUP('DP_Instruction Forfaitaires'!$D283,Listes!$A$46:$E$52,5,FALSE))),('DP_Instruction Forfaitaires'!$E283*(VLOOKUP('DP_Instruction Forfaitaires'!$D283,Listes!$A$46:$E$52,3,FALSE))+(VLOOKUP('DP_Instruction Forfaitaires'!$D283,Listes!$A$46:$E$52,4,FALSE)))))))</f>
        <v/>
      </c>
      <c r="O283" s="506" t="str">
        <f>IF($H283="","",IF($C283=Listes!$B$37,Listes!$I$34,IF($C283=Listes!$B$38,(VLOOKUP('DP_Instruction Forfaitaires'!$F283,Listes!$E$34:$F$39,2,FALSE)),IF($C283=Listes!$B$36,IF('DP_Instruction Forfaitaires'!$E283&lt;=Listes!$A$67,'DP_Instruction Forfaitaires'!$E283*Listes!$A$68,IF('DP_Instruction Forfaitaires'!$E283&gt;Listes!$D$67,'DP_Instruction Forfaitaires'!$E283*Listes!$D$68,(('DP_Instruction Forfaitaires'!$E283*Listes!$B$68)+Listes!$C$68)))))))</f>
        <v/>
      </c>
      <c r="P283" s="507" t="str">
        <f>IF('Dépenses forfaitaire'!P283="","",'Dépenses forfaitaire'!P283)</f>
        <v/>
      </c>
      <c r="Q283" s="263"/>
      <c r="R283" s="262" t="str">
        <f t="shared" si="16"/>
        <v/>
      </c>
      <c r="S283" s="262" t="str">
        <f t="shared" si="17"/>
        <v/>
      </c>
      <c r="T283" s="37" t="str">
        <f t="shared" si="18"/>
        <v/>
      </c>
      <c r="U283" s="117"/>
      <c r="V283" s="168"/>
      <c r="W283" s="501" t="str">
        <f>IF(AND(OR(Q283="KO",T283&lt;&gt;""),OR(R283="",S283="",T283="")),Listes!$A$74,IF(AND(T283="",Q283&lt;&gt;""),Listes!$A$75,IF(AND(P283&lt;T283,V283=""),Listes!$A$76,IF(AND(R283&gt;S283),Listes!$A$77,IF(AND(P283&lt;&gt;"",P283&gt;T283,U283=""),Listes!$A$78,IF(AND(X283="",OR(Q283&lt;&gt;"",R283&lt;&gt;"",S283&lt;&gt;"")),Listes!$A$79,""))))))</f>
        <v/>
      </c>
      <c r="X283" s="38"/>
      <c r="Y283" s="10">
        <f t="shared" si="19"/>
        <v>0</v>
      </c>
    </row>
    <row r="284" spans="1:25" ht="20.100000000000001" customHeight="1" x14ac:dyDescent="0.25">
      <c r="A284" s="109">
        <v>278</v>
      </c>
      <c r="B284" s="505" t="str">
        <f>IF('Dépenses forfaitaire'!B284="","",'Dépenses forfaitaire'!B284)</f>
        <v/>
      </c>
      <c r="C284" s="505" t="str">
        <f>IF('Dépenses forfaitaire'!C284="","",'Dépenses forfaitaire'!C284)</f>
        <v/>
      </c>
      <c r="D284" s="505" t="str">
        <f>IF('Dépenses forfaitaire'!D284="","",'Dépenses forfaitaire'!D284)</f>
        <v/>
      </c>
      <c r="E284" s="505" t="str">
        <f>IF('Dépenses forfaitaire'!E284="","",'Dépenses forfaitaire'!E284)</f>
        <v/>
      </c>
      <c r="F284" s="505" t="str">
        <f>IF('Dépenses forfaitaire'!F284="","",'Dépenses forfaitaire'!F284)</f>
        <v/>
      </c>
      <c r="G284" s="503" t="str">
        <f>IF('Dépenses forfaitaire'!G284="","",'Dépenses forfaitaire'!G284)</f>
        <v/>
      </c>
      <c r="H284" s="505" t="str">
        <f>IF('Dépenses forfaitaire'!H284="","",'Dépenses forfaitaire'!H284)</f>
        <v/>
      </c>
      <c r="I284" s="505" t="str">
        <f>IF('Dépenses forfaitaire'!I284="","",'Dépenses forfaitaire'!I284)</f>
        <v/>
      </c>
      <c r="J284" s="504" t="str">
        <f>IF('Dépenses forfaitaire'!K284="","",'Dépenses forfaitaire'!K284)</f>
        <v/>
      </c>
      <c r="K284" s="504" t="str">
        <f>IF('Dépenses forfaitaire'!L284="","",'Dépenses forfaitaire'!L284)</f>
        <v/>
      </c>
      <c r="L284" s="503" t="str">
        <f>IF('Dépenses forfaitaire'!J284="","",'Dépenses forfaitaire'!J284)</f>
        <v/>
      </c>
      <c r="M284" s="505" t="str">
        <f>IF($H284="","",IF($C284=Listes!$B$35,IF('DP_Instruction Forfaitaires'!$E284&lt;=Listes!$B$56,('DP_Instruction Forfaitaires'!$E284*(VLOOKUP('DP_Instruction Forfaitaires'!$D284,Listes!$A$57:$E$63,2,FALSE))),IF('DP_Instruction Forfaitaires'!$E284&gt;Listes!$E$56,('DP_Instruction Forfaitaires'!$E284*(VLOOKUP('DP_Instruction Forfaitaires'!$D284,Listes!$A$57:$E$63,5,FALSE))),('DP_Instruction Forfaitaires'!$E284*(VLOOKUP('DP_Instruction Forfaitaires'!$D284,Listes!$A$57:$E$63,3,FALSE))+(VLOOKUP('DP_Instruction Forfaitaires'!$D284,Listes!$A$57:$E$63,4,FALSE)))))))</f>
        <v/>
      </c>
      <c r="N284" s="505" t="str">
        <f>IF($H284="","",IF($C284=Listes!$B$34,IF('DP_Instruction Forfaitaires'!$E284&lt;=Listes!$B$45,('DP_Instruction Forfaitaires'!$E284*(VLOOKUP('DP_Instruction Forfaitaires'!$D284,Listes!$A$46:$E$52,2,FALSE))),IF('DP_Instruction Forfaitaires'!$E284&gt;Listes!$D$45,('DP_Instruction Forfaitaires'!$E284*(VLOOKUP('DP_Instruction Forfaitaires'!$D284,Listes!$A$46:$E$52,5,FALSE))),('DP_Instruction Forfaitaires'!$E284*(VLOOKUP('DP_Instruction Forfaitaires'!$D284,Listes!$A$46:$E$52,3,FALSE))+(VLOOKUP('DP_Instruction Forfaitaires'!$D284,Listes!$A$46:$E$52,4,FALSE)))))))</f>
        <v/>
      </c>
      <c r="O284" s="506" t="str">
        <f>IF($H284="","",IF($C284=Listes!$B$37,Listes!$I$34,IF($C284=Listes!$B$38,(VLOOKUP('DP_Instruction Forfaitaires'!$F284,Listes!$E$34:$F$39,2,FALSE)),IF($C284=Listes!$B$36,IF('DP_Instruction Forfaitaires'!$E284&lt;=Listes!$A$67,'DP_Instruction Forfaitaires'!$E284*Listes!$A$68,IF('DP_Instruction Forfaitaires'!$E284&gt;Listes!$D$67,'DP_Instruction Forfaitaires'!$E284*Listes!$D$68,(('DP_Instruction Forfaitaires'!$E284*Listes!$B$68)+Listes!$C$68)))))))</f>
        <v/>
      </c>
      <c r="P284" s="507" t="str">
        <f>IF('Dépenses forfaitaire'!P284="","",'Dépenses forfaitaire'!P284)</f>
        <v/>
      </c>
      <c r="Q284" s="263"/>
      <c r="R284" s="262" t="str">
        <f t="shared" si="16"/>
        <v/>
      </c>
      <c r="S284" s="262" t="str">
        <f t="shared" si="17"/>
        <v/>
      </c>
      <c r="T284" s="37" t="str">
        <f t="shared" si="18"/>
        <v/>
      </c>
      <c r="U284" s="117"/>
      <c r="V284" s="168"/>
      <c r="W284" s="501" t="str">
        <f>IF(AND(OR(Q284="KO",T284&lt;&gt;""),OR(R284="",S284="",T284="")),Listes!$A$74,IF(AND(T284="",Q284&lt;&gt;""),Listes!$A$75,IF(AND(P284&lt;T284,V284=""),Listes!$A$76,IF(AND(R284&gt;S284),Listes!$A$77,IF(AND(P284&lt;&gt;"",P284&gt;T284,U284=""),Listes!$A$78,IF(AND(X284="",OR(Q284&lt;&gt;"",R284&lt;&gt;"",S284&lt;&gt;"")),Listes!$A$79,""))))))</f>
        <v/>
      </c>
      <c r="X284" s="38"/>
      <c r="Y284" s="10">
        <f t="shared" si="19"/>
        <v>0</v>
      </c>
    </row>
    <row r="285" spans="1:25" ht="20.100000000000001" customHeight="1" x14ac:dyDescent="0.25">
      <c r="A285" s="109">
        <v>279</v>
      </c>
      <c r="B285" s="505" t="str">
        <f>IF('Dépenses forfaitaire'!B285="","",'Dépenses forfaitaire'!B285)</f>
        <v/>
      </c>
      <c r="C285" s="505" t="str">
        <f>IF('Dépenses forfaitaire'!C285="","",'Dépenses forfaitaire'!C285)</f>
        <v/>
      </c>
      <c r="D285" s="505" t="str">
        <f>IF('Dépenses forfaitaire'!D285="","",'Dépenses forfaitaire'!D285)</f>
        <v/>
      </c>
      <c r="E285" s="505" t="str">
        <f>IF('Dépenses forfaitaire'!E285="","",'Dépenses forfaitaire'!E285)</f>
        <v/>
      </c>
      <c r="F285" s="505" t="str">
        <f>IF('Dépenses forfaitaire'!F285="","",'Dépenses forfaitaire'!F285)</f>
        <v/>
      </c>
      <c r="G285" s="503" t="str">
        <f>IF('Dépenses forfaitaire'!G285="","",'Dépenses forfaitaire'!G285)</f>
        <v/>
      </c>
      <c r="H285" s="505" t="str">
        <f>IF('Dépenses forfaitaire'!H285="","",'Dépenses forfaitaire'!H285)</f>
        <v/>
      </c>
      <c r="I285" s="505" t="str">
        <f>IF('Dépenses forfaitaire'!I285="","",'Dépenses forfaitaire'!I285)</f>
        <v/>
      </c>
      <c r="J285" s="504" t="str">
        <f>IF('Dépenses forfaitaire'!K285="","",'Dépenses forfaitaire'!K285)</f>
        <v/>
      </c>
      <c r="K285" s="504" t="str">
        <f>IF('Dépenses forfaitaire'!L285="","",'Dépenses forfaitaire'!L285)</f>
        <v/>
      </c>
      <c r="L285" s="503" t="str">
        <f>IF('Dépenses forfaitaire'!J285="","",'Dépenses forfaitaire'!J285)</f>
        <v/>
      </c>
      <c r="M285" s="505" t="str">
        <f>IF($H285="","",IF($C285=Listes!$B$35,IF('DP_Instruction Forfaitaires'!$E285&lt;=Listes!$B$56,('DP_Instruction Forfaitaires'!$E285*(VLOOKUP('DP_Instruction Forfaitaires'!$D285,Listes!$A$57:$E$63,2,FALSE))),IF('DP_Instruction Forfaitaires'!$E285&gt;Listes!$E$56,('DP_Instruction Forfaitaires'!$E285*(VLOOKUP('DP_Instruction Forfaitaires'!$D285,Listes!$A$57:$E$63,5,FALSE))),('DP_Instruction Forfaitaires'!$E285*(VLOOKUP('DP_Instruction Forfaitaires'!$D285,Listes!$A$57:$E$63,3,FALSE))+(VLOOKUP('DP_Instruction Forfaitaires'!$D285,Listes!$A$57:$E$63,4,FALSE)))))))</f>
        <v/>
      </c>
      <c r="N285" s="505" t="str">
        <f>IF($H285="","",IF($C285=Listes!$B$34,IF('DP_Instruction Forfaitaires'!$E285&lt;=Listes!$B$45,('DP_Instruction Forfaitaires'!$E285*(VLOOKUP('DP_Instruction Forfaitaires'!$D285,Listes!$A$46:$E$52,2,FALSE))),IF('DP_Instruction Forfaitaires'!$E285&gt;Listes!$D$45,('DP_Instruction Forfaitaires'!$E285*(VLOOKUP('DP_Instruction Forfaitaires'!$D285,Listes!$A$46:$E$52,5,FALSE))),('DP_Instruction Forfaitaires'!$E285*(VLOOKUP('DP_Instruction Forfaitaires'!$D285,Listes!$A$46:$E$52,3,FALSE))+(VLOOKUP('DP_Instruction Forfaitaires'!$D285,Listes!$A$46:$E$52,4,FALSE)))))))</f>
        <v/>
      </c>
      <c r="O285" s="506" t="str">
        <f>IF($H285="","",IF($C285=Listes!$B$37,Listes!$I$34,IF($C285=Listes!$B$38,(VLOOKUP('DP_Instruction Forfaitaires'!$F285,Listes!$E$34:$F$39,2,FALSE)),IF($C285=Listes!$B$36,IF('DP_Instruction Forfaitaires'!$E285&lt;=Listes!$A$67,'DP_Instruction Forfaitaires'!$E285*Listes!$A$68,IF('DP_Instruction Forfaitaires'!$E285&gt;Listes!$D$67,'DP_Instruction Forfaitaires'!$E285*Listes!$D$68,(('DP_Instruction Forfaitaires'!$E285*Listes!$B$68)+Listes!$C$68)))))))</f>
        <v/>
      </c>
      <c r="P285" s="507" t="str">
        <f>IF('Dépenses forfaitaire'!P285="","",'Dépenses forfaitaire'!P285)</f>
        <v/>
      </c>
      <c r="Q285" s="263"/>
      <c r="R285" s="262" t="str">
        <f t="shared" si="16"/>
        <v/>
      </c>
      <c r="S285" s="262" t="str">
        <f t="shared" si="17"/>
        <v/>
      </c>
      <c r="T285" s="37" t="str">
        <f t="shared" si="18"/>
        <v/>
      </c>
      <c r="U285" s="117"/>
      <c r="V285" s="168"/>
      <c r="W285" s="501" t="str">
        <f>IF(AND(OR(Q285="KO",T285&lt;&gt;""),OR(R285="",S285="",T285="")),Listes!$A$74,IF(AND(T285="",Q285&lt;&gt;""),Listes!$A$75,IF(AND(P285&lt;T285,V285=""),Listes!$A$76,IF(AND(R285&gt;S285),Listes!$A$77,IF(AND(P285&lt;&gt;"",P285&gt;T285,U285=""),Listes!$A$78,IF(AND(X285="",OR(Q285&lt;&gt;"",R285&lt;&gt;"",S285&lt;&gt;"")),Listes!$A$79,""))))))</f>
        <v/>
      </c>
      <c r="X285" s="38"/>
      <c r="Y285" s="10">
        <f t="shared" si="19"/>
        <v>0</v>
      </c>
    </row>
    <row r="286" spans="1:25" ht="20.100000000000001" customHeight="1" x14ac:dyDescent="0.25">
      <c r="A286" s="109">
        <v>280</v>
      </c>
      <c r="B286" s="505" t="str">
        <f>IF('Dépenses forfaitaire'!B286="","",'Dépenses forfaitaire'!B286)</f>
        <v/>
      </c>
      <c r="C286" s="505" t="str">
        <f>IF('Dépenses forfaitaire'!C286="","",'Dépenses forfaitaire'!C286)</f>
        <v/>
      </c>
      <c r="D286" s="505" t="str">
        <f>IF('Dépenses forfaitaire'!D286="","",'Dépenses forfaitaire'!D286)</f>
        <v/>
      </c>
      <c r="E286" s="505" t="str">
        <f>IF('Dépenses forfaitaire'!E286="","",'Dépenses forfaitaire'!E286)</f>
        <v/>
      </c>
      <c r="F286" s="505" t="str">
        <f>IF('Dépenses forfaitaire'!F286="","",'Dépenses forfaitaire'!F286)</f>
        <v/>
      </c>
      <c r="G286" s="503" t="str">
        <f>IF('Dépenses forfaitaire'!G286="","",'Dépenses forfaitaire'!G286)</f>
        <v/>
      </c>
      <c r="H286" s="505" t="str">
        <f>IF('Dépenses forfaitaire'!H286="","",'Dépenses forfaitaire'!H286)</f>
        <v/>
      </c>
      <c r="I286" s="505" t="str">
        <f>IF('Dépenses forfaitaire'!I286="","",'Dépenses forfaitaire'!I286)</f>
        <v/>
      </c>
      <c r="J286" s="504" t="str">
        <f>IF('Dépenses forfaitaire'!K286="","",'Dépenses forfaitaire'!K286)</f>
        <v/>
      </c>
      <c r="K286" s="504" t="str">
        <f>IF('Dépenses forfaitaire'!L286="","",'Dépenses forfaitaire'!L286)</f>
        <v/>
      </c>
      <c r="L286" s="503" t="str">
        <f>IF('Dépenses forfaitaire'!J286="","",'Dépenses forfaitaire'!J286)</f>
        <v/>
      </c>
      <c r="M286" s="505" t="str">
        <f>IF($H286="","",IF($C286=Listes!$B$35,IF('DP_Instruction Forfaitaires'!$E286&lt;=Listes!$B$56,('DP_Instruction Forfaitaires'!$E286*(VLOOKUP('DP_Instruction Forfaitaires'!$D286,Listes!$A$57:$E$63,2,FALSE))),IF('DP_Instruction Forfaitaires'!$E286&gt;Listes!$E$56,('DP_Instruction Forfaitaires'!$E286*(VLOOKUP('DP_Instruction Forfaitaires'!$D286,Listes!$A$57:$E$63,5,FALSE))),('DP_Instruction Forfaitaires'!$E286*(VLOOKUP('DP_Instruction Forfaitaires'!$D286,Listes!$A$57:$E$63,3,FALSE))+(VLOOKUP('DP_Instruction Forfaitaires'!$D286,Listes!$A$57:$E$63,4,FALSE)))))))</f>
        <v/>
      </c>
      <c r="N286" s="505" t="str">
        <f>IF($H286="","",IF($C286=Listes!$B$34,IF('DP_Instruction Forfaitaires'!$E286&lt;=Listes!$B$45,('DP_Instruction Forfaitaires'!$E286*(VLOOKUP('DP_Instruction Forfaitaires'!$D286,Listes!$A$46:$E$52,2,FALSE))),IF('DP_Instruction Forfaitaires'!$E286&gt;Listes!$D$45,('DP_Instruction Forfaitaires'!$E286*(VLOOKUP('DP_Instruction Forfaitaires'!$D286,Listes!$A$46:$E$52,5,FALSE))),('DP_Instruction Forfaitaires'!$E286*(VLOOKUP('DP_Instruction Forfaitaires'!$D286,Listes!$A$46:$E$52,3,FALSE))+(VLOOKUP('DP_Instruction Forfaitaires'!$D286,Listes!$A$46:$E$52,4,FALSE)))))))</f>
        <v/>
      </c>
      <c r="O286" s="506" t="str">
        <f>IF($H286="","",IF($C286=Listes!$B$37,Listes!$I$34,IF($C286=Listes!$B$38,(VLOOKUP('DP_Instruction Forfaitaires'!$F286,Listes!$E$34:$F$39,2,FALSE)),IF($C286=Listes!$B$36,IF('DP_Instruction Forfaitaires'!$E286&lt;=Listes!$A$67,'DP_Instruction Forfaitaires'!$E286*Listes!$A$68,IF('DP_Instruction Forfaitaires'!$E286&gt;Listes!$D$67,'DP_Instruction Forfaitaires'!$E286*Listes!$D$68,(('DP_Instruction Forfaitaires'!$E286*Listes!$B$68)+Listes!$C$68)))))))</f>
        <v/>
      </c>
      <c r="P286" s="507" t="str">
        <f>IF('Dépenses forfaitaire'!P286="","",'Dépenses forfaitaire'!P286)</f>
        <v/>
      </c>
      <c r="Q286" s="263"/>
      <c r="R286" s="262" t="str">
        <f t="shared" si="16"/>
        <v/>
      </c>
      <c r="S286" s="262" t="str">
        <f t="shared" si="17"/>
        <v/>
      </c>
      <c r="T286" s="37" t="str">
        <f t="shared" si="18"/>
        <v/>
      </c>
      <c r="U286" s="117"/>
      <c r="V286" s="168"/>
      <c r="W286" s="501" t="str">
        <f>IF(AND(OR(Q286="KO",T286&lt;&gt;""),OR(R286="",S286="",T286="")),Listes!$A$74,IF(AND(T286="",Q286&lt;&gt;""),Listes!$A$75,IF(AND(P286&lt;T286,V286=""),Listes!$A$76,IF(AND(R286&gt;S286),Listes!$A$77,IF(AND(P286&lt;&gt;"",P286&gt;T286,U286=""),Listes!$A$78,IF(AND(X286="",OR(Q286&lt;&gt;"",R286&lt;&gt;"",S286&lt;&gt;"")),Listes!$A$79,""))))))</f>
        <v/>
      </c>
      <c r="X286" s="38"/>
      <c r="Y286" s="10">
        <f t="shared" si="19"/>
        <v>0</v>
      </c>
    </row>
    <row r="287" spans="1:25" ht="20.100000000000001" customHeight="1" x14ac:dyDescent="0.25">
      <c r="A287" s="109">
        <v>281</v>
      </c>
      <c r="B287" s="505" t="str">
        <f>IF('Dépenses forfaitaire'!B287="","",'Dépenses forfaitaire'!B287)</f>
        <v/>
      </c>
      <c r="C287" s="505" t="str">
        <f>IF('Dépenses forfaitaire'!C287="","",'Dépenses forfaitaire'!C287)</f>
        <v/>
      </c>
      <c r="D287" s="505" t="str">
        <f>IF('Dépenses forfaitaire'!D287="","",'Dépenses forfaitaire'!D287)</f>
        <v/>
      </c>
      <c r="E287" s="505" t="str">
        <f>IF('Dépenses forfaitaire'!E287="","",'Dépenses forfaitaire'!E287)</f>
        <v/>
      </c>
      <c r="F287" s="505" t="str">
        <f>IF('Dépenses forfaitaire'!F287="","",'Dépenses forfaitaire'!F287)</f>
        <v/>
      </c>
      <c r="G287" s="503" t="str">
        <f>IF('Dépenses forfaitaire'!G287="","",'Dépenses forfaitaire'!G287)</f>
        <v/>
      </c>
      <c r="H287" s="505" t="str">
        <f>IF('Dépenses forfaitaire'!H287="","",'Dépenses forfaitaire'!H287)</f>
        <v/>
      </c>
      <c r="I287" s="505" t="str">
        <f>IF('Dépenses forfaitaire'!I287="","",'Dépenses forfaitaire'!I287)</f>
        <v/>
      </c>
      <c r="J287" s="504" t="str">
        <f>IF('Dépenses forfaitaire'!K287="","",'Dépenses forfaitaire'!K287)</f>
        <v/>
      </c>
      <c r="K287" s="504" t="str">
        <f>IF('Dépenses forfaitaire'!L287="","",'Dépenses forfaitaire'!L287)</f>
        <v/>
      </c>
      <c r="L287" s="503" t="str">
        <f>IF('Dépenses forfaitaire'!J287="","",'Dépenses forfaitaire'!J287)</f>
        <v/>
      </c>
      <c r="M287" s="505" t="str">
        <f>IF($H287="","",IF($C287=Listes!$B$35,IF('DP_Instruction Forfaitaires'!$E287&lt;=Listes!$B$56,('DP_Instruction Forfaitaires'!$E287*(VLOOKUP('DP_Instruction Forfaitaires'!$D287,Listes!$A$57:$E$63,2,FALSE))),IF('DP_Instruction Forfaitaires'!$E287&gt;Listes!$E$56,('DP_Instruction Forfaitaires'!$E287*(VLOOKUP('DP_Instruction Forfaitaires'!$D287,Listes!$A$57:$E$63,5,FALSE))),('DP_Instruction Forfaitaires'!$E287*(VLOOKUP('DP_Instruction Forfaitaires'!$D287,Listes!$A$57:$E$63,3,FALSE))+(VLOOKUP('DP_Instruction Forfaitaires'!$D287,Listes!$A$57:$E$63,4,FALSE)))))))</f>
        <v/>
      </c>
      <c r="N287" s="505" t="str">
        <f>IF($H287="","",IF($C287=Listes!$B$34,IF('DP_Instruction Forfaitaires'!$E287&lt;=Listes!$B$45,('DP_Instruction Forfaitaires'!$E287*(VLOOKUP('DP_Instruction Forfaitaires'!$D287,Listes!$A$46:$E$52,2,FALSE))),IF('DP_Instruction Forfaitaires'!$E287&gt;Listes!$D$45,('DP_Instruction Forfaitaires'!$E287*(VLOOKUP('DP_Instruction Forfaitaires'!$D287,Listes!$A$46:$E$52,5,FALSE))),('DP_Instruction Forfaitaires'!$E287*(VLOOKUP('DP_Instruction Forfaitaires'!$D287,Listes!$A$46:$E$52,3,FALSE))+(VLOOKUP('DP_Instruction Forfaitaires'!$D287,Listes!$A$46:$E$52,4,FALSE)))))))</f>
        <v/>
      </c>
      <c r="O287" s="506" t="str">
        <f>IF($H287="","",IF($C287=Listes!$B$37,Listes!$I$34,IF($C287=Listes!$B$38,(VLOOKUP('DP_Instruction Forfaitaires'!$F287,Listes!$E$34:$F$39,2,FALSE)),IF($C287=Listes!$B$36,IF('DP_Instruction Forfaitaires'!$E287&lt;=Listes!$A$67,'DP_Instruction Forfaitaires'!$E287*Listes!$A$68,IF('DP_Instruction Forfaitaires'!$E287&gt;Listes!$D$67,'DP_Instruction Forfaitaires'!$E287*Listes!$D$68,(('DP_Instruction Forfaitaires'!$E287*Listes!$B$68)+Listes!$C$68)))))))</f>
        <v/>
      </c>
      <c r="P287" s="507" t="str">
        <f>IF('Dépenses forfaitaire'!P287="","",'Dépenses forfaitaire'!P287)</f>
        <v/>
      </c>
      <c r="Q287" s="263"/>
      <c r="R287" s="262" t="str">
        <f t="shared" si="16"/>
        <v/>
      </c>
      <c r="S287" s="262" t="str">
        <f t="shared" si="17"/>
        <v/>
      </c>
      <c r="T287" s="37" t="str">
        <f t="shared" si="18"/>
        <v/>
      </c>
      <c r="U287" s="117"/>
      <c r="V287" s="168"/>
      <c r="W287" s="501" t="str">
        <f>IF(AND(OR(Q287="KO",T287&lt;&gt;""),OR(R287="",S287="",T287="")),Listes!$A$74,IF(AND(T287="",Q287&lt;&gt;""),Listes!$A$75,IF(AND(P287&lt;T287,V287=""),Listes!$A$76,IF(AND(R287&gt;S287),Listes!$A$77,IF(AND(P287&lt;&gt;"",P287&gt;T287,U287=""),Listes!$A$78,IF(AND(X287="",OR(Q287&lt;&gt;"",R287&lt;&gt;"",S287&lt;&gt;"")),Listes!$A$79,""))))))</f>
        <v/>
      </c>
      <c r="X287" s="38"/>
      <c r="Y287" s="10">
        <f t="shared" si="19"/>
        <v>0</v>
      </c>
    </row>
    <row r="288" spans="1:25" ht="20.100000000000001" customHeight="1" x14ac:dyDescent="0.25">
      <c r="A288" s="109">
        <v>282</v>
      </c>
      <c r="B288" s="505" t="str">
        <f>IF('Dépenses forfaitaire'!B288="","",'Dépenses forfaitaire'!B288)</f>
        <v/>
      </c>
      <c r="C288" s="505" t="str">
        <f>IF('Dépenses forfaitaire'!C288="","",'Dépenses forfaitaire'!C288)</f>
        <v/>
      </c>
      <c r="D288" s="505" t="str">
        <f>IF('Dépenses forfaitaire'!D288="","",'Dépenses forfaitaire'!D288)</f>
        <v/>
      </c>
      <c r="E288" s="505" t="str">
        <f>IF('Dépenses forfaitaire'!E288="","",'Dépenses forfaitaire'!E288)</f>
        <v/>
      </c>
      <c r="F288" s="505" t="str">
        <f>IF('Dépenses forfaitaire'!F288="","",'Dépenses forfaitaire'!F288)</f>
        <v/>
      </c>
      <c r="G288" s="503" t="str">
        <f>IF('Dépenses forfaitaire'!G288="","",'Dépenses forfaitaire'!G288)</f>
        <v/>
      </c>
      <c r="H288" s="505" t="str">
        <f>IF('Dépenses forfaitaire'!H288="","",'Dépenses forfaitaire'!H288)</f>
        <v/>
      </c>
      <c r="I288" s="505" t="str">
        <f>IF('Dépenses forfaitaire'!I288="","",'Dépenses forfaitaire'!I288)</f>
        <v/>
      </c>
      <c r="J288" s="504" t="str">
        <f>IF('Dépenses forfaitaire'!K288="","",'Dépenses forfaitaire'!K288)</f>
        <v/>
      </c>
      <c r="K288" s="504" t="str">
        <f>IF('Dépenses forfaitaire'!L288="","",'Dépenses forfaitaire'!L288)</f>
        <v/>
      </c>
      <c r="L288" s="503" t="str">
        <f>IF('Dépenses forfaitaire'!J288="","",'Dépenses forfaitaire'!J288)</f>
        <v/>
      </c>
      <c r="M288" s="505" t="str">
        <f>IF($H288="","",IF($C288=Listes!$B$35,IF('DP_Instruction Forfaitaires'!$E288&lt;=Listes!$B$56,('DP_Instruction Forfaitaires'!$E288*(VLOOKUP('DP_Instruction Forfaitaires'!$D288,Listes!$A$57:$E$63,2,FALSE))),IF('DP_Instruction Forfaitaires'!$E288&gt;Listes!$E$56,('DP_Instruction Forfaitaires'!$E288*(VLOOKUP('DP_Instruction Forfaitaires'!$D288,Listes!$A$57:$E$63,5,FALSE))),('DP_Instruction Forfaitaires'!$E288*(VLOOKUP('DP_Instruction Forfaitaires'!$D288,Listes!$A$57:$E$63,3,FALSE))+(VLOOKUP('DP_Instruction Forfaitaires'!$D288,Listes!$A$57:$E$63,4,FALSE)))))))</f>
        <v/>
      </c>
      <c r="N288" s="505" t="str">
        <f>IF($H288="","",IF($C288=Listes!$B$34,IF('DP_Instruction Forfaitaires'!$E288&lt;=Listes!$B$45,('DP_Instruction Forfaitaires'!$E288*(VLOOKUP('DP_Instruction Forfaitaires'!$D288,Listes!$A$46:$E$52,2,FALSE))),IF('DP_Instruction Forfaitaires'!$E288&gt;Listes!$D$45,('DP_Instruction Forfaitaires'!$E288*(VLOOKUP('DP_Instruction Forfaitaires'!$D288,Listes!$A$46:$E$52,5,FALSE))),('DP_Instruction Forfaitaires'!$E288*(VLOOKUP('DP_Instruction Forfaitaires'!$D288,Listes!$A$46:$E$52,3,FALSE))+(VLOOKUP('DP_Instruction Forfaitaires'!$D288,Listes!$A$46:$E$52,4,FALSE)))))))</f>
        <v/>
      </c>
      <c r="O288" s="506" t="str">
        <f>IF($H288="","",IF($C288=Listes!$B$37,Listes!$I$34,IF($C288=Listes!$B$38,(VLOOKUP('DP_Instruction Forfaitaires'!$F288,Listes!$E$34:$F$39,2,FALSE)),IF($C288=Listes!$B$36,IF('DP_Instruction Forfaitaires'!$E288&lt;=Listes!$A$67,'DP_Instruction Forfaitaires'!$E288*Listes!$A$68,IF('DP_Instruction Forfaitaires'!$E288&gt;Listes!$D$67,'DP_Instruction Forfaitaires'!$E288*Listes!$D$68,(('DP_Instruction Forfaitaires'!$E288*Listes!$B$68)+Listes!$C$68)))))))</f>
        <v/>
      </c>
      <c r="P288" s="507" t="str">
        <f>IF('Dépenses forfaitaire'!P288="","",'Dépenses forfaitaire'!P288)</f>
        <v/>
      </c>
      <c r="Q288" s="263"/>
      <c r="R288" s="262" t="str">
        <f t="shared" si="16"/>
        <v/>
      </c>
      <c r="S288" s="262" t="str">
        <f t="shared" si="17"/>
        <v/>
      </c>
      <c r="T288" s="37" t="str">
        <f t="shared" si="18"/>
        <v/>
      </c>
      <c r="U288" s="117"/>
      <c r="V288" s="168"/>
      <c r="W288" s="501" t="str">
        <f>IF(AND(OR(Q288="KO",T288&lt;&gt;""),OR(R288="",S288="",T288="")),Listes!$A$74,IF(AND(T288="",Q288&lt;&gt;""),Listes!$A$75,IF(AND(P288&lt;T288,V288=""),Listes!$A$76,IF(AND(R288&gt;S288),Listes!$A$77,IF(AND(P288&lt;&gt;"",P288&gt;T288,U288=""),Listes!$A$78,IF(AND(X288="",OR(Q288&lt;&gt;"",R288&lt;&gt;"",S288&lt;&gt;"")),Listes!$A$79,""))))))</f>
        <v/>
      </c>
      <c r="X288" s="38"/>
      <c r="Y288" s="10">
        <f t="shared" si="19"/>
        <v>0</v>
      </c>
    </row>
    <row r="289" spans="1:25" ht="20.100000000000001" customHeight="1" x14ac:dyDescent="0.25">
      <c r="A289" s="109">
        <v>283</v>
      </c>
      <c r="B289" s="505" t="str">
        <f>IF('Dépenses forfaitaire'!B289="","",'Dépenses forfaitaire'!B289)</f>
        <v/>
      </c>
      <c r="C289" s="505" t="str">
        <f>IF('Dépenses forfaitaire'!C289="","",'Dépenses forfaitaire'!C289)</f>
        <v/>
      </c>
      <c r="D289" s="505" t="str">
        <f>IF('Dépenses forfaitaire'!D289="","",'Dépenses forfaitaire'!D289)</f>
        <v/>
      </c>
      <c r="E289" s="505" t="str">
        <f>IF('Dépenses forfaitaire'!E289="","",'Dépenses forfaitaire'!E289)</f>
        <v/>
      </c>
      <c r="F289" s="505" t="str">
        <f>IF('Dépenses forfaitaire'!F289="","",'Dépenses forfaitaire'!F289)</f>
        <v/>
      </c>
      <c r="G289" s="503" t="str">
        <f>IF('Dépenses forfaitaire'!G289="","",'Dépenses forfaitaire'!G289)</f>
        <v/>
      </c>
      <c r="H289" s="505" t="str">
        <f>IF('Dépenses forfaitaire'!H289="","",'Dépenses forfaitaire'!H289)</f>
        <v/>
      </c>
      <c r="I289" s="505" t="str">
        <f>IF('Dépenses forfaitaire'!I289="","",'Dépenses forfaitaire'!I289)</f>
        <v/>
      </c>
      <c r="J289" s="504" t="str">
        <f>IF('Dépenses forfaitaire'!K289="","",'Dépenses forfaitaire'!K289)</f>
        <v/>
      </c>
      <c r="K289" s="504" t="str">
        <f>IF('Dépenses forfaitaire'!L289="","",'Dépenses forfaitaire'!L289)</f>
        <v/>
      </c>
      <c r="L289" s="503" t="str">
        <f>IF('Dépenses forfaitaire'!J289="","",'Dépenses forfaitaire'!J289)</f>
        <v/>
      </c>
      <c r="M289" s="505" t="str">
        <f>IF($H289="","",IF($C289=Listes!$B$35,IF('DP_Instruction Forfaitaires'!$E289&lt;=Listes!$B$56,('DP_Instruction Forfaitaires'!$E289*(VLOOKUP('DP_Instruction Forfaitaires'!$D289,Listes!$A$57:$E$63,2,FALSE))),IF('DP_Instruction Forfaitaires'!$E289&gt;Listes!$E$56,('DP_Instruction Forfaitaires'!$E289*(VLOOKUP('DP_Instruction Forfaitaires'!$D289,Listes!$A$57:$E$63,5,FALSE))),('DP_Instruction Forfaitaires'!$E289*(VLOOKUP('DP_Instruction Forfaitaires'!$D289,Listes!$A$57:$E$63,3,FALSE))+(VLOOKUP('DP_Instruction Forfaitaires'!$D289,Listes!$A$57:$E$63,4,FALSE)))))))</f>
        <v/>
      </c>
      <c r="N289" s="505" t="str">
        <f>IF($H289="","",IF($C289=Listes!$B$34,IF('DP_Instruction Forfaitaires'!$E289&lt;=Listes!$B$45,('DP_Instruction Forfaitaires'!$E289*(VLOOKUP('DP_Instruction Forfaitaires'!$D289,Listes!$A$46:$E$52,2,FALSE))),IF('DP_Instruction Forfaitaires'!$E289&gt;Listes!$D$45,('DP_Instruction Forfaitaires'!$E289*(VLOOKUP('DP_Instruction Forfaitaires'!$D289,Listes!$A$46:$E$52,5,FALSE))),('DP_Instruction Forfaitaires'!$E289*(VLOOKUP('DP_Instruction Forfaitaires'!$D289,Listes!$A$46:$E$52,3,FALSE))+(VLOOKUP('DP_Instruction Forfaitaires'!$D289,Listes!$A$46:$E$52,4,FALSE)))))))</f>
        <v/>
      </c>
      <c r="O289" s="506" t="str">
        <f>IF($H289="","",IF($C289=Listes!$B$37,Listes!$I$34,IF($C289=Listes!$B$38,(VLOOKUP('DP_Instruction Forfaitaires'!$F289,Listes!$E$34:$F$39,2,FALSE)),IF($C289=Listes!$B$36,IF('DP_Instruction Forfaitaires'!$E289&lt;=Listes!$A$67,'DP_Instruction Forfaitaires'!$E289*Listes!$A$68,IF('DP_Instruction Forfaitaires'!$E289&gt;Listes!$D$67,'DP_Instruction Forfaitaires'!$E289*Listes!$D$68,(('DP_Instruction Forfaitaires'!$E289*Listes!$B$68)+Listes!$C$68)))))))</f>
        <v/>
      </c>
      <c r="P289" s="507" t="str">
        <f>IF('Dépenses forfaitaire'!P289="","",'Dépenses forfaitaire'!P289)</f>
        <v/>
      </c>
      <c r="Q289" s="263"/>
      <c r="R289" s="262" t="str">
        <f t="shared" si="16"/>
        <v/>
      </c>
      <c r="S289" s="262" t="str">
        <f t="shared" si="17"/>
        <v/>
      </c>
      <c r="T289" s="37" t="str">
        <f t="shared" si="18"/>
        <v/>
      </c>
      <c r="U289" s="117"/>
      <c r="V289" s="168"/>
      <c r="W289" s="501" t="str">
        <f>IF(AND(OR(Q289="KO",T289&lt;&gt;""),OR(R289="",S289="",T289="")),Listes!$A$74,IF(AND(T289="",Q289&lt;&gt;""),Listes!$A$75,IF(AND(P289&lt;T289,V289=""),Listes!$A$76,IF(AND(R289&gt;S289),Listes!$A$77,IF(AND(P289&lt;&gt;"",P289&gt;T289,U289=""),Listes!$A$78,IF(AND(X289="",OR(Q289&lt;&gt;"",R289&lt;&gt;"",S289&lt;&gt;"")),Listes!$A$79,""))))))</f>
        <v/>
      </c>
      <c r="X289" s="38"/>
      <c r="Y289" s="10">
        <f t="shared" si="19"/>
        <v>0</v>
      </c>
    </row>
    <row r="290" spans="1:25" ht="20.100000000000001" customHeight="1" x14ac:dyDescent="0.25">
      <c r="A290" s="109">
        <v>284</v>
      </c>
      <c r="B290" s="505" t="str">
        <f>IF('Dépenses forfaitaire'!B290="","",'Dépenses forfaitaire'!B290)</f>
        <v/>
      </c>
      <c r="C290" s="505" t="str">
        <f>IF('Dépenses forfaitaire'!C290="","",'Dépenses forfaitaire'!C290)</f>
        <v/>
      </c>
      <c r="D290" s="505" t="str">
        <f>IF('Dépenses forfaitaire'!D290="","",'Dépenses forfaitaire'!D290)</f>
        <v/>
      </c>
      <c r="E290" s="505" t="str">
        <f>IF('Dépenses forfaitaire'!E290="","",'Dépenses forfaitaire'!E290)</f>
        <v/>
      </c>
      <c r="F290" s="505" t="str">
        <f>IF('Dépenses forfaitaire'!F290="","",'Dépenses forfaitaire'!F290)</f>
        <v/>
      </c>
      <c r="G290" s="503" t="str">
        <f>IF('Dépenses forfaitaire'!G290="","",'Dépenses forfaitaire'!G290)</f>
        <v/>
      </c>
      <c r="H290" s="505" t="str">
        <f>IF('Dépenses forfaitaire'!H290="","",'Dépenses forfaitaire'!H290)</f>
        <v/>
      </c>
      <c r="I290" s="505" t="str">
        <f>IF('Dépenses forfaitaire'!I290="","",'Dépenses forfaitaire'!I290)</f>
        <v/>
      </c>
      <c r="J290" s="504" t="str">
        <f>IF('Dépenses forfaitaire'!K290="","",'Dépenses forfaitaire'!K290)</f>
        <v/>
      </c>
      <c r="K290" s="504" t="str">
        <f>IF('Dépenses forfaitaire'!L290="","",'Dépenses forfaitaire'!L290)</f>
        <v/>
      </c>
      <c r="L290" s="503" t="str">
        <f>IF('Dépenses forfaitaire'!J290="","",'Dépenses forfaitaire'!J290)</f>
        <v/>
      </c>
      <c r="M290" s="505" t="str">
        <f>IF($H290="","",IF($C290=Listes!$B$35,IF('DP_Instruction Forfaitaires'!$E290&lt;=Listes!$B$56,('DP_Instruction Forfaitaires'!$E290*(VLOOKUP('DP_Instruction Forfaitaires'!$D290,Listes!$A$57:$E$63,2,FALSE))),IF('DP_Instruction Forfaitaires'!$E290&gt;Listes!$E$56,('DP_Instruction Forfaitaires'!$E290*(VLOOKUP('DP_Instruction Forfaitaires'!$D290,Listes!$A$57:$E$63,5,FALSE))),('DP_Instruction Forfaitaires'!$E290*(VLOOKUP('DP_Instruction Forfaitaires'!$D290,Listes!$A$57:$E$63,3,FALSE))+(VLOOKUP('DP_Instruction Forfaitaires'!$D290,Listes!$A$57:$E$63,4,FALSE)))))))</f>
        <v/>
      </c>
      <c r="N290" s="505" t="str">
        <f>IF($H290="","",IF($C290=Listes!$B$34,IF('DP_Instruction Forfaitaires'!$E290&lt;=Listes!$B$45,('DP_Instruction Forfaitaires'!$E290*(VLOOKUP('DP_Instruction Forfaitaires'!$D290,Listes!$A$46:$E$52,2,FALSE))),IF('DP_Instruction Forfaitaires'!$E290&gt;Listes!$D$45,('DP_Instruction Forfaitaires'!$E290*(VLOOKUP('DP_Instruction Forfaitaires'!$D290,Listes!$A$46:$E$52,5,FALSE))),('DP_Instruction Forfaitaires'!$E290*(VLOOKUP('DP_Instruction Forfaitaires'!$D290,Listes!$A$46:$E$52,3,FALSE))+(VLOOKUP('DP_Instruction Forfaitaires'!$D290,Listes!$A$46:$E$52,4,FALSE)))))))</f>
        <v/>
      </c>
      <c r="O290" s="506" t="str">
        <f>IF($H290="","",IF($C290=Listes!$B$37,Listes!$I$34,IF($C290=Listes!$B$38,(VLOOKUP('DP_Instruction Forfaitaires'!$F290,Listes!$E$34:$F$39,2,FALSE)),IF($C290=Listes!$B$36,IF('DP_Instruction Forfaitaires'!$E290&lt;=Listes!$A$67,'DP_Instruction Forfaitaires'!$E290*Listes!$A$68,IF('DP_Instruction Forfaitaires'!$E290&gt;Listes!$D$67,'DP_Instruction Forfaitaires'!$E290*Listes!$D$68,(('DP_Instruction Forfaitaires'!$E290*Listes!$B$68)+Listes!$C$68)))))))</f>
        <v/>
      </c>
      <c r="P290" s="507" t="str">
        <f>IF('Dépenses forfaitaire'!P290="","",'Dépenses forfaitaire'!P290)</f>
        <v/>
      </c>
      <c r="Q290" s="263"/>
      <c r="R290" s="262" t="str">
        <f t="shared" si="16"/>
        <v/>
      </c>
      <c r="S290" s="262" t="str">
        <f t="shared" si="17"/>
        <v/>
      </c>
      <c r="T290" s="37" t="str">
        <f t="shared" si="18"/>
        <v/>
      </c>
      <c r="U290" s="117"/>
      <c r="V290" s="168"/>
      <c r="W290" s="501" t="str">
        <f>IF(AND(OR(Q290="KO",T290&lt;&gt;""),OR(R290="",S290="",T290="")),Listes!$A$74,IF(AND(T290="",Q290&lt;&gt;""),Listes!$A$75,IF(AND(P290&lt;T290,V290=""),Listes!$A$76,IF(AND(R290&gt;S290),Listes!$A$77,IF(AND(P290&lt;&gt;"",P290&gt;T290,U290=""),Listes!$A$78,IF(AND(X290="",OR(Q290&lt;&gt;"",R290&lt;&gt;"",S290&lt;&gt;"")),Listes!$A$79,""))))))</f>
        <v/>
      </c>
      <c r="X290" s="38"/>
      <c r="Y290" s="10">
        <f t="shared" si="19"/>
        <v>0</v>
      </c>
    </row>
    <row r="291" spans="1:25" ht="20.100000000000001" customHeight="1" x14ac:dyDescent="0.25">
      <c r="A291" s="109">
        <v>285</v>
      </c>
      <c r="B291" s="505" t="str">
        <f>IF('Dépenses forfaitaire'!B291="","",'Dépenses forfaitaire'!B291)</f>
        <v/>
      </c>
      <c r="C291" s="505" t="str">
        <f>IF('Dépenses forfaitaire'!C291="","",'Dépenses forfaitaire'!C291)</f>
        <v/>
      </c>
      <c r="D291" s="505" t="str">
        <f>IF('Dépenses forfaitaire'!D291="","",'Dépenses forfaitaire'!D291)</f>
        <v/>
      </c>
      <c r="E291" s="505" t="str">
        <f>IF('Dépenses forfaitaire'!E291="","",'Dépenses forfaitaire'!E291)</f>
        <v/>
      </c>
      <c r="F291" s="505" t="str">
        <f>IF('Dépenses forfaitaire'!F291="","",'Dépenses forfaitaire'!F291)</f>
        <v/>
      </c>
      <c r="G291" s="503" t="str">
        <f>IF('Dépenses forfaitaire'!G291="","",'Dépenses forfaitaire'!G291)</f>
        <v/>
      </c>
      <c r="H291" s="505" t="str">
        <f>IF('Dépenses forfaitaire'!H291="","",'Dépenses forfaitaire'!H291)</f>
        <v/>
      </c>
      <c r="I291" s="505" t="str">
        <f>IF('Dépenses forfaitaire'!I291="","",'Dépenses forfaitaire'!I291)</f>
        <v/>
      </c>
      <c r="J291" s="504" t="str">
        <f>IF('Dépenses forfaitaire'!K291="","",'Dépenses forfaitaire'!K291)</f>
        <v/>
      </c>
      <c r="K291" s="504" t="str">
        <f>IF('Dépenses forfaitaire'!L291="","",'Dépenses forfaitaire'!L291)</f>
        <v/>
      </c>
      <c r="L291" s="503" t="str">
        <f>IF('Dépenses forfaitaire'!J291="","",'Dépenses forfaitaire'!J291)</f>
        <v/>
      </c>
      <c r="M291" s="505" t="str">
        <f>IF($H291="","",IF($C291=Listes!$B$35,IF('DP_Instruction Forfaitaires'!$E291&lt;=Listes!$B$56,('DP_Instruction Forfaitaires'!$E291*(VLOOKUP('DP_Instruction Forfaitaires'!$D291,Listes!$A$57:$E$63,2,FALSE))),IF('DP_Instruction Forfaitaires'!$E291&gt;Listes!$E$56,('DP_Instruction Forfaitaires'!$E291*(VLOOKUP('DP_Instruction Forfaitaires'!$D291,Listes!$A$57:$E$63,5,FALSE))),('DP_Instruction Forfaitaires'!$E291*(VLOOKUP('DP_Instruction Forfaitaires'!$D291,Listes!$A$57:$E$63,3,FALSE))+(VLOOKUP('DP_Instruction Forfaitaires'!$D291,Listes!$A$57:$E$63,4,FALSE)))))))</f>
        <v/>
      </c>
      <c r="N291" s="505" t="str">
        <f>IF($H291="","",IF($C291=Listes!$B$34,IF('DP_Instruction Forfaitaires'!$E291&lt;=Listes!$B$45,('DP_Instruction Forfaitaires'!$E291*(VLOOKUP('DP_Instruction Forfaitaires'!$D291,Listes!$A$46:$E$52,2,FALSE))),IF('DP_Instruction Forfaitaires'!$E291&gt;Listes!$D$45,('DP_Instruction Forfaitaires'!$E291*(VLOOKUP('DP_Instruction Forfaitaires'!$D291,Listes!$A$46:$E$52,5,FALSE))),('DP_Instruction Forfaitaires'!$E291*(VLOOKUP('DP_Instruction Forfaitaires'!$D291,Listes!$A$46:$E$52,3,FALSE))+(VLOOKUP('DP_Instruction Forfaitaires'!$D291,Listes!$A$46:$E$52,4,FALSE)))))))</f>
        <v/>
      </c>
      <c r="O291" s="506" t="str">
        <f>IF($H291="","",IF($C291=Listes!$B$37,Listes!$I$34,IF($C291=Listes!$B$38,(VLOOKUP('DP_Instruction Forfaitaires'!$F291,Listes!$E$34:$F$39,2,FALSE)),IF($C291=Listes!$B$36,IF('DP_Instruction Forfaitaires'!$E291&lt;=Listes!$A$67,'DP_Instruction Forfaitaires'!$E291*Listes!$A$68,IF('DP_Instruction Forfaitaires'!$E291&gt;Listes!$D$67,'DP_Instruction Forfaitaires'!$E291*Listes!$D$68,(('DP_Instruction Forfaitaires'!$E291*Listes!$B$68)+Listes!$C$68)))))))</f>
        <v/>
      </c>
      <c r="P291" s="507" t="str">
        <f>IF('Dépenses forfaitaire'!P291="","",'Dépenses forfaitaire'!P291)</f>
        <v/>
      </c>
      <c r="Q291" s="263"/>
      <c r="R291" s="262" t="str">
        <f t="shared" si="16"/>
        <v/>
      </c>
      <c r="S291" s="262" t="str">
        <f t="shared" si="17"/>
        <v/>
      </c>
      <c r="T291" s="37" t="str">
        <f t="shared" si="18"/>
        <v/>
      </c>
      <c r="U291" s="117"/>
      <c r="V291" s="168"/>
      <c r="W291" s="501" t="str">
        <f>IF(AND(OR(Q291="KO",T291&lt;&gt;""),OR(R291="",S291="",T291="")),Listes!$A$74,IF(AND(T291="",Q291&lt;&gt;""),Listes!$A$75,IF(AND(P291&lt;T291,V291=""),Listes!$A$76,IF(AND(R291&gt;S291),Listes!$A$77,IF(AND(P291&lt;&gt;"",P291&gt;T291,U291=""),Listes!$A$78,IF(AND(X291="",OR(Q291&lt;&gt;"",R291&lt;&gt;"",S291&lt;&gt;"")),Listes!$A$79,""))))))</f>
        <v/>
      </c>
      <c r="X291" s="38"/>
      <c r="Y291" s="10">
        <f t="shared" si="19"/>
        <v>0</v>
      </c>
    </row>
    <row r="292" spans="1:25" ht="20.100000000000001" customHeight="1" x14ac:dyDescent="0.25">
      <c r="A292" s="109">
        <v>286</v>
      </c>
      <c r="B292" s="505" t="str">
        <f>IF('Dépenses forfaitaire'!B292="","",'Dépenses forfaitaire'!B292)</f>
        <v/>
      </c>
      <c r="C292" s="505" t="str">
        <f>IF('Dépenses forfaitaire'!C292="","",'Dépenses forfaitaire'!C292)</f>
        <v/>
      </c>
      <c r="D292" s="505" t="str">
        <f>IF('Dépenses forfaitaire'!D292="","",'Dépenses forfaitaire'!D292)</f>
        <v/>
      </c>
      <c r="E292" s="505" t="str">
        <f>IF('Dépenses forfaitaire'!E292="","",'Dépenses forfaitaire'!E292)</f>
        <v/>
      </c>
      <c r="F292" s="505" t="str">
        <f>IF('Dépenses forfaitaire'!F292="","",'Dépenses forfaitaire'!F292)</f>
        <v/>
      </c>
      <c r="G292" s="503" t="str">
        <f>IF('Dépenses forfaitaire'!G292="","",'Dépenses forfaitaire'!G292)</f>
        <v/>
      </c>
      <c r="H292" s="505" t="str">
        <f>IF('Dépenses forfaitaire'!H292="","",'Dépenses forfaitaire'!H292)</f>
        <v/>
      </c>
      <c r="I292" s="505" t="str">
        <f>IF('Dépenses forfaitaire'!I292="","",'Dépenses forfaitaire'!I292)</f>
        <v/>
      </c>
      <c r="J292" s="504" t="str">
        <f>IF('Dépenses forfaitaire'!K292="","",'Dépenses forfaitaire'!K292)</f>
        <v/>
      </c>
      <c r="K292" s="504" t="str">
        <f>IF('Dépenses forfaitaire'!L292="","",'Dépenses forfaitaire'!L292)</f>
        <v/>
      </c>
      <c r="L292" s="503" t="str">
        <f>IF('Dépenses forfaitaire'!J292="","",'Dépenses forfaitaire'!J292)</f>
        <v/>
      </c>
      <c r="M292" s="505" t="str">
        <f>IF($H292="","",IF($C292=Listes!$B$35,IF('DP_Instruction Forfaitaires'!$E292&lt;=Listes!$B$56,('DP_Instruction Forfaitaires'!$E292*(VLOOKUP('DP_Instruction Forfaitaires'!$D292,Listes!$A$57:$E$63,2,FALSE))),IF('DP_Instruction Forfaitaires'!$E292&gt;Listes!$E$56,('DP_Instruction Forfaitaires'!$E292*(VLOOKUP('DP_Instruction Forfaitaires'!$D292,Listes!$A$57:$E$63,5,FALSE))),('DP_Instruction Forfaitaires'!$E292*(VLOOKUP('DP_Instruction Forfaitaires'!$D292,Listes!$A$57:$E$63,3,FALSE))+(VLOOKUP('DP_Instruction Forfaitaires'!$D292,Listes!$A$57:$E$63,4,FALSE)))))))</f>
        <v/>
      </c>
      <c r="N292" s="505" t="str">
        <f>IF($H292="","",IF($C292=Listes!$B$34,IF('DP_Instruction Forfaitaires'!$E292&lt;=Listes!$B$45,('DP_Instruction Forfaitaires'!$E292*(VLOOKUP('DP_Instruction Forfaitaires'!$D292,Listes!$A$46:$E$52,2,FALSE))),IF('DP_Instruction Forfaitaires'!$E292&gt;Listes!$D$45,('DP_Instruction Forfaitaires'!$E292*(VLOOKUP('DP_Instruction Forfaitaires'!$D292,Listes!$A$46:$E$52,5,FALSE))),('DP_Instruction Forfaitaires'!$E292*(VLOOKUP('DP_Instruction Forfaitaires'!$D292,Listes!$A$46:$E$52,3,FALSE))+(VLOOKUP('DP_Instruction Forfaitaires'!$D292,Listes!$A$46:$E$52,4,FALSE)))))))</f>
        <v/>
      </c>
      <c r="O292" s="506" t="str">
        <f>IF($H292="","",IF($C292=Listes!$B$37,Listes!$I$34,IF($C292=Listes!$B$38,(VLOOKUP('DP_Instruction Forfaitaires'!$F292,Listes!$E$34:$F$39,2,FALSE)),IF($C292=Listes!$B$36,IF('DP_Instruction Forfaitaires'!$E292&lt;=Listes!$A$67,'DP_Instruction Forfaitaires'!$E292*Listes!$A$68,IF('DP_Instruction Forfaitaires'!$E292&gt;Listes!$D$67,'DP_Instruction Forfaitaires'!$E292*Listes!$D$68,(('DP_Instruction Forfaitaires'!$E292*Listes!$B$68)+Listes!$C$68)))))))</f>
        <v/>
      </c>
      <c r="P292" s="507" t="str">
        <f>IF('Dépenses forfaitaire'!P292="","",'Dépenses forfaitaire'!P292)</f>
        <v/>
      </c>
      <c r="Q292" s="263"/>
      <c r="R292" s="262" t="str">
        <f t="shared" si="16"/>
        <v/>
      </c>
      <c r="S292" s="262" t="str">
        <f t="shared" si="17"/>
        <v/>
      </c>
      <c r="T292" s="37" t="str">
        <f t="shared" si="18"/>
        <v/>
      </c>
      <c r="U292" s="117"/>
      <c r="V292" s="168"/>
      <c r="W292" s="501" t="str">
        <f>IF(AND(OR(Q292="KO",T292&lt;&gt;""),OR(R292="",S292="",T292="")),Listes!$A$74,IF(AND(T292="",Q292&lt;&gt;""),Listes!$A$75,IF(AND(P292&lt;T292,V292=""),Listes!$A$76,IF(AND(R292&gt;S292),Listes!$A$77,IF(AND(P292&lt;&gt;"",P292&gt;T292,U292=""),Listes!$A$78,IF(AND(X292="",OR(Q292&lt;&gt;"",R292&lt;&gt;"",S292&lt;&gt;"")),Listes!$A$79,""))))))</f>
        <v/>
      </c>
      <c r="X292" s="38"/>
      <c r="Y292" s="10">
        <f t="shared" si="19"/>
        <v>0</v>
      </c>
    </row>
    <row r="293" spans="1:25" ht="20.100000000000001" customHeight="1" x14ac:dyDescent="0.25">
      <c r="A293" s="109">
        <v>287</v>
      </c>
      <c r="B293" s="505" t="str">
        <f>IF('Dépenses forfaitaire'!B293="","",'Dépenses forfaitaire'!B293)</f>
        <v/>
      </c>
      <c r="C293" s="505" t="str">
        <f>IF('Dépenses forfaitaire'!C293="","",'Dépenses forfaitaire'!C293)</f>
        <v/>
      </c>
      <c r="D293" s="505" t="str">
        <f>IF('Dépenses forfaitaire'!D293="","",'Dépenses forfaitaire'!D293)</f>
        <v/>
      </c>
      <c r="E293" s="505" t="str">
        <f>IF('Dépenses forfaitaire'!E293="","",'Dépenses forfaitaire'!E293)</f>
        <v/>
      </c>
      <c r="F293" s="505" t="str">
        <f>IF('Dépenses forfaitaire'!F293="","",'Dépenses forfaitaire'!F293)</f>
        <v/>
      </c>
      <c r="G293" s="503" t="str">
        <f>IF('Dépenses forfaitaire'!G293="","",'Dépenses forfaitaire'!G293)</f>
        <v/>
      </c>
      <c r="H293" s="505" t="str">
        <f>IF('Dépenses forfaitaire'!H293="","",'Dépenses forfaitaire'!H293)</f>
        <v/>
      </c>
      <c r="I293" s="505" t="str">
        <f>IF('Dépenses forfaitaire'!I293="","",'Dépenses forfaitaire'!I293)</f>
        <v/>
      </c>
      <c r="J293" s="504" t="str">
        <f>IF('Dépenses forfaitaire'!K293="","",'Dépenses forfaitaire'!K293)</f>
        <v/>
      </c>
      <c r="K293" s="504" t="str">
        <f>IF('Dépenses forfaitaire'!L293="","",'Dépenses forfaitaire'!L293)</f>
        <v/>
      </c>
      <c r="L293" s="503" t="str">
        <f>IF('Dépenses forfaitaire'!J293="","",'Dépenses forfaitaire'!J293)</f>
        <v/>
      </c>
      <c r="M293" s="505" t="str">
        <f>IF($H293="","",IF($C293=Listes!$B$35,IF('DP_Instruction Forfaitaires'!$E293&lt;=Listes!$B$56,('DP_Instruction Forfaitaires'!$E293*(VLOOKUP('DP_Instruction Forfaitaires'!$D293,Listes!$A$57:$E$63,2,FALSE))),IF('DP_Instruction Forfaitaires'!$E293&gt;Listes!$E$56,('DP_Instruction Forfaitaires'!$E293*(VLOOKUP('DP_Instruction Forfaitaires'!$D293,Listes!$A$57:$E$63,5,FALSE))),('DP_Instruction Forfaitaires'!$E293*(VLOOKUP('DP_Instruction Forfaitaires'!$D293,Listes!$A$57:$E$63,3,FALSE))+(VLOOKUP('DP_Instruction Forfaitaires'!$D293,Listes!$A$57:$E$63,4,FALSE)))))))</f>
        <v/>
      </c>
      <c r="N293" s="505" t="str">
        <f>IF($H293="","",IF($C293=Listes!$B$34,IF('DP_Instruction Forfaitaires'!$E293&lt;=Listes!$B$45,('DP_Instruction Forfaitaires'!$E293*(VLOOKUP('DP_Instruction Forfaitaires'!$D293,Listes!$A$46:$E$52,2,FALSE))),IF('DP_Instruction Forfaitaires'!$E293&gt;Listes!$D$45,('DP_Instruction Forfaitaires'!$E293*(VLOOKUP('DP_Instruction Forfaitaires'!$D293,Listes!$A$46:$E$52,5,FALSE))),('DP_Instruction Forfaitaires'!$E293*(VLOOKUP('DP_Instruction Forfaitaires'!$D293,Listes!$A$46:$E$52,3,FALSE))+(VLOOKUP('DP_Instruction Forfaitaires'!$D293,Listes!$A$46:$E$52,4,FALSE)))))))</f>
        <v/>
      </c>
      <c r="O293" s="506" t="str">
        <f>IF($H293="","",IF($C293=Listes!$B$37,Listes!$I$34,IF($C293=Listes!$B$38,(VLOOKUP('DP_Instruction Forfaitaires'!$F293,Listes!$E$34:$F$39,2,FALSE)),IF($C293=Listes!$B$36,IF('DP_Instruction Forfaitaires'!$E293&lt;=Listes!$A$67,'DP_Instruction Forfaitaires'!$E293*Listes!$A$68,IF('DP_Instruction Forfaitaires'!$E293&gt;Listes!$D$67,'DP_Instruction Forfaitaires'!$E293*Listes!$D$68,(('DP_Instruction Forfaitaires'!$E293*Listes!$B$68)+Listes!$C$68)))))))</f>
        <v/>
      </c>
      <c r="P293" s="507" t="str">
        <f>IF('Dépenses forfaitaire'!P293="","",'Dépenses forfaitaire'!P293)</f>
        <v/>
      </c>
      <c r="Q293" s="263"/>
      <c r="R293" s="262" t="str">
        <f t="shared" si="16"/>
        <v/>
      </c>
      <c r="S293" s="262" t="str">
        <f t="shared" si="17"/>
        <v/>
      </c>
      <c r="T293" s="37" t="str">
        <f t="shared" si="18"/>
        <v/>
      </c>
      <c r="U293" s="117"/>
      <c r="V293" s="168"/>
      <c r="W293" s="501" t="str">
        <f>IF(AND(OR(Q293="KO",T293&lt;&gt;""),OR(R293="",S293="",T293="")),Listes!$A$74,IF(AND(T293="",Q293&lt;&gt;""),Listes!$A$75,IF(AND(P293&lt;T293,V293=""),Listes!$A$76,IF(AND(R293&gt;S293),Listes!$A$77,IF(AND(P293&lt;&gt;"",P293&gt;T293,U293=""),Listes!$A$78,IF(AND(X293="",OR(Q293&lt;&gt;"",R293&lt;&gt;"",S293&lt;&gt;"")),Listes!$A$79,""))))))</f>
        <v/>
      </c>
      <c r="X293" s="38"/>
      <c r="Y293" s="10">
        <f t="shared" si="19"/>
        <v>0</v>
      </c>
    </row>
    <row r="294" spans="1:25" ht="20.100000000000001" customHeight="1" x14ac:dyDescent="0.25">
      <c r="A294" s="109">
        <v>288</v>
      </c>
      <c r="B294" s="505" t="str">
        <f>IF('Dépenses forfaitaire'!B294="","",'Dépenses forfaitaire'!B294)</f>
        <v/>
      </c>
      <c r="C294" s="505" t="str">
        <f>IF('Dépenses forfaitaire'!C294="","",'Dépenses forfaitaire'!C294)</f>
        <v/>
      </c>
      <c r="D294" s="505" t="str">
        <f>IF('Dépenses forfaitaire'!D294="","",'Dépenses forfaitaire'!D294)</f>
        <v/>
      </c>
      <c r="E294" s="505" t="str">
        <f>IF('Dépenses forfaitaire'!E294="","",'Dépenses forfaitaire'!E294)</f>
        <v/>
      </c>
      <c r="F294" s="505" t="str">
        <f>IF('Dépenses forfaitaire'!F294="","",'Dépenses forfaitaire'!F294)</f>
        <v/>
      </c>
      <c r="G294" s="503" t="str">
        <f>IF('Dépenses forfaitaire'!G294="","",'Dépenses forfaitaire'!G294)</f>
        <v/>
      </c>
      <c r="H294" s="505" t="str">
        <f>IF('Dépenses forfaitaire'!H294="","",'Dépenses forfaitaire'!H294)</f>
        <v/>
      </c>
      <c r="I294" s="505" t="str">
        <f>IF('Dépenses forfaitaire'!I294="","",'Dépenses forfaitaire'!I294)</f>
        <v/>
      </c>
      <c r="J294" s="504" t="str">
        <f>IF('Dépenses forfaitaire'!K294="","",'Dépenses forfaitaire'!K294)</f>
        <v/>
      </c>
      <c r="K294" s="504" t="str">
        <f>IF('Dépenses forfaitaire'!L294="","",'Dépenses forfaitaire'!L294)</f>
        <v/>
      </c>
      <c r="L294" s="503" t="str">
        <f>IF('Dépenses forfaitaire'!J294="","",'Dépenses forfaitaire'!J294)</f>
        <v/>
      </c>
      <c r="M294" s="505" t="str">
        <f>IF($H294="","",IF($C294=Listes!$B$35,IF('DP_Instruction Forfaitaires'!$E294&lt;=Listes!$B$56,('DP_Instruction Forfaitaires'!$E294*(VLOOKUP('DP_Instruction Forfaitaires'!$D294,Listes!$A$57:$E$63,2,FALSE))),IF('DP_Instruction Forfaitaires'!$E294&gt;Listes!$E$56,('DP_Instruction Forfaitaires'!$E294*(VLOOKUP('DP_Instruction Forfaitaires'!$D294,Listes!$A$57:$E$63,5,FALSE))),('DP_Instruction Forfaitaires'!$E294*(VLOOKUP('DP_Instruction Forfaitaires'!$D294,Listes!$A$57:$E$63,3,FALSE))+(VLOOKUP('DP_Instruction Forfaitaires'!$D294,Listes!$A$57:$E$63,4,FALSE)))))))</f>
        <v/>
      </c>
      <c r="N294" s="505" t="str">
        <f>IF($H294="","",IF($C294=Listes!$B$34,IF('DP_Instruction Forfaitaires'!$E294&lt;=Listes!$B$45,('DP_Instruction Forfaitaires'!$E294*(VLOOKUP('DP_Instruction Forfaitaires'!$D294,Listes!$A$46:$E$52,2,FALSE))),IF('DP_Instruction Forfaitaires'!$E294&gt;Listes!$D$45,('DP_Instruction Forfaitaires'!$E294*(VLOOKUP('DP_Instruction Forfaitaires'!$D294,Listes!$A$46:$E$52,5,FALSE))),('DP_Instruction Forfaitaires'!$E294*(VLOOKUP('DP_Instruction Forfaitaires'!$D294,Listes!$A$46:$E$52,3,FALSE))+(VLOOKUP('DP_Instruction Forfaitaires'!$D294,Listes!$A$46:$E$52,4,FALSE)))))))</f>
        <v/>
      </c>
      <c r="O294" s="506" t="str">
        <f>IF($H294="","",IF($C294=Listes!$B$37,Listes!$I$34,IF($C294=Listes!$B$38,(VLOOKUP('DP_Instruction Forfaitaires'!$F294,Listes!$E$34:$F$39,2,FALSE)),IF($C294=Listes!$B$36,IF('DP_Instruction Forfaitaires'!$E294&lt;=Listes!$A$67,'DP_Instruction Forfaitaires'!$E294*Listes!$A$68,IF('DP_Instruction Forfaitaires'!$E294&gt;Listes!$D$67,'DP_Instruction Forfaitaires'!$E294*Listes!$D$68,(('DP_Instruction Forfaitaires'!$E294*Listes!$B$68)+Listes!$C$68)))))))</f>
        <v/>
      </c>
      <c r="P294" s="507" t="str">
        <f>IF('Dépenses forfaitaire'!P294="","",'Dépenses forfaitaire'!P294)</f>
        <v/>
      </c>
      <c r="Q294" s="263"/>
      <c r="R294" s="262" t="str">
        <f t="shared" si="16"/>
        <v/>
      </c>
      <c r="S294" s="262" t="str">
        <f t="shared" si="17"/>
        <v/>
      </c>
      <c r="T294" s="37" t="str">
        <f t="shared" si="18"/>
        <v/>
      </c>
      <c r="U294" s="117"/>
      <c r="V294" s="168"/>
      <c r="W294" s="501" t="str">
        <f>IF(AND(OR(Q294="KO",T294&lt;&gt;""),OR(R294="",S294="",T294="")),Listes!$A$74,IF(AND(T294="",Q294&lt;&gt;""),Listes!$A$75,IF(AND(P294&lt;T294,V294=""),Listes!$A$76,IF(AND(R294&gt;S294),Listes!$A$77,IF(AND(P294&lt;&gt;"",P294&gt;T294,U294=""),Listes!$A$78,IF(AND(X294="",OR(Q294&lt;&gt;"",R294&lt;&gt;"",S294&lt;&gt;"")),Listes!$A$79,""))))))</f>
        <v/>
      </c>
      <c r="X294" s="38"/>
      <c r="Y294" s="10">
        <f t="shared" si="19"/>
        <v>0</v>
      </c>
    </row>
    <row r="295" spans="1:25" ht="20.100000000000001" customHeight="1" x14ac:dyDescent="0.25">
      <c r="A295" s="109">
        <v>289</v>
      </c>
      <c r="B295" s="505" t="str">
        <f>IF('Dépenses forfaitaire'!B295="","",'Dépenses forfaitaire'!B295)</f>
        <v/>
      </c>
      <c r="C295" s="505" t="str">
        <f>IF('Dépenses forfaitaire'!C295="","",'Dépenses forfaitaire'!C295)</f>
        <v/>
      </c>
      <c r="D295" s="505" t="str">
        <f>IF('Dépenses forfaitaire'!D295="","",'Dépenses forfaitaire'!D295)</f>
        <v/>
      </c>
      <c r="E295" s="505" t="str">
        <f>IF('Dépenses forfaitaire'!E295="","",'Dépenses forfaitaire'!E295)</f>
        <v/>
      </c>
      <c r="F295" s="505" t="str">
        <f>IF('Dépenses forfaitaire'!F295="","",'Dépenses forfaitaire'!F295)</f>
        <v/>
      </c>
      <c r="G295" s="503" t="str">
        <f>IF('Dépenses forfaitaire'!G295="","",'Dépenses forfaitaire'!G295)</f>
        <v/>
      </c>
      <c r="H295" s="505" t="str">
        <f>IF('Dépenses forfaitaire'!H295="","",'Dépenses forfaitaire'!H295)</f>
        <v/>
      </c>
      <c r="I295" s="505" t="str">
        <f>IF('Dépenses forfaitaire'!I295="","",'Dépenses forfaitaire'!I295)</f>
        <v/>
      </c>
      <c r="J295" s="504" t="str">
        <f>IF('Dépenses forfaitaire'!K295="","",'Dépenses forfaitaire'!K295)</f>
        <v/>
      </c>
      <c r="K295" s="504" t="str">
        <f>IF('Dépenses forfaitaire'!L295="","",'Dépenses forfaitaire'!L295)</f>
        <v/>
      </c>
      <c r="L295" s="503" t="str">
        <f>IF('Dépenses forfaitaire'!J295="","",'Dépenses forfaitaire'!J295)</f>
        <v/>
      </c>
      <c r="M295" s="505" t="str">
        <f>IF($H295="","",IF($C295=Listes!$B$35,IF('DP_Instruction Forfaitaires'!$E295&lt;=Listes!$B$56,('DP_Instruction Forfaitaires'!$E295*(VLOOKUP('DP_Instruction Forfaitaires'!$D295,Listes!$A$57:$E$63,2,FALSE))),IF('DP_Instruction Forfaitaires'!$E295&gt;Listes!$E$56,('DP_Instruction Forfaitaires'!$E295*(VLOOKUP('DP_Instruction Forfaitaires'!$D295,Listes!$A$57:$E$63,5,FALSE))),('DP_Instruction Forfaitaires'!$E295*(VLOOKUP('DP_Instruction Forfaitaires'!$D295,Listes!$A$57:$E$63,3,FALSE))+(VLOOKUP('DP_Instruction Forfaitaires'!$D295,Listes!$A$57:$E$63,4,FALSE)))))))</f>
        <v/>
      </c>
      <c r="N295" s="505" t="str">
        <f>IF($H295="","",IF($C295=Listes!$B$34,IF('DP_Instruction Forfaitaires'!$E295&lt;=Listes!$B$45,('DP_Instruction Forfaitaires'!$E295*(VLOOKUP('DP_Instruction Forfaitaires'!$D295,Listes!$A$46:$E$52,2,FALSE))),IF('DP_Instruction Forfaitaires'!$E295&gt;Listes!$D$45,('DP_Instruction Forfaitaires'!$E295*(VLOOKUP('DP_Instruction Forfaitaires'!$D295,Listes!$A$46:$E$52,5,FALSE))),('DP_Instruction Forfaitaires'!$E295*(VLOOKUP('DP_Instruction Forfaitaires'!$D295,Listes!$A$46:$E$52,3,FALSE))+(VLOOKUP('DP_Instruction Forfaitaires'!$D295,Listes!$A$46:$E$52,4,FALSE)))))))</f>
        <v/>
      </c>
      <c r="O295" s="506" t="str">
        <f>IF($H295="","",IF($C295=Listes!$B$37,Listes!$I$34,IF($C295=Listes!$B$38,(VLOOKUP('DP_Instruction Forfaitaires'!$F295,Listes!$E$34:$F$39,2,FALSE)),IF($C295=Listes!$B$36,IF('DP_Instruction Forfaitaires'!$E295&lt;=Listes!$A$67,'DP_Instruction Forfaitaires'!$E295*Listes!$A$68,IF('DP_Instruction Forfaitaires'!$E295&gt;Listes!$D$67,'DP_Instruction Forfaitaires'!$E295*Listes!$D$68,(('DP_Instruction Forfaitaires'!$E295*Listes!$B$68)+Listes!$C$68)))))))</f>
        <v/>
      </c>
      <c r="P295" s="507" t="str">
        <f>IF('Dépenses forfaitaire'!P295="","",'Dépenses forfaitaire'!P295)</f>
        <v/>
      </c>
      <c r="Q295" s="263"/>
      <c r="R295" s="262" t="str">
        <f t="shared" si="16"/>
        <v/>
      </c>
      <c r="S295" s="262" t="str">
        <f t="shared" si="17"/>
        <v/>
      </c>
      <c r="T295" s="37" t="str">
        <f t="shared" si="18"/>
        <v/>
      </c>
      <c r="U295" s="117"/>
      <c r="V295" s="168"/>
      <c r="W295" s="501" t="str">
        <f>IF(AND(OR(Q295="KO",T295&lt;&gt;""),OR(R295="",S295="",T295="")),Listes!$A$74,IF(AND(T295="",Q295&lt;&gt;""),Listes!$A$75,IF(AND(P295&lt;T295,V295=""),Listes!$A$76,IF(AND(R295&gt;S295),Listes!$A$77,IF(AND(P295&lt;&gt;"",P295&gt;T295,U295=""),Listes!$A$78,IF(AND(X295="",OR(Q295&lt;&gt;"",R295&lt;&gt;"",S295&lt;&gt;"")),Listes!$A$79,""))))))</f>
        <v/>
      </c>
      <c r="X295" s="38"/>
      <c r="Y295" s="10">
        <f t="shared" si="19"/>
        <v>0</v>
      </c>
    </row>
    <row r="296" spans="1:25" ht="20.100000000000001" customHeight="1" x14ac:dyDescent="0.25">
      <c r="A296" s="109">
        <v>290</v>
      </c>
      <c r="B296" s="505" t="str">
        <f>IF('Dépenses forfaitaire'!B296="","",'Dépenses forfaitaire'!B296)</f>
        <v/>
      </c>
      <c r="C296" s="505" t="str">
        <f>IF('Dépenses forfaitaire'!C296="","",'Dépenses forfaitaire'!C296)</f>
        <v/>
      </c>
      <c r="D296" s="505" t="str">
        <f>IF('Dépenses forfaitaire'!D296="","",'Dépenses forfaitaire'!D296)</f>
        <v/>
      </c>
      <c r="E296" s="505" t="str">
        <f>IF('Dépenses forfaitaire'!E296="","",'Dépenses forfaitaire'!E296)</f>
        <v/>
      </c>
      <c r="F296" s="505" t="str">
        <f>IF('Dépenses forfaitaire'!F296="","",'Dépenses forfaitaire'!F296)</f>
        <v/>
      </c>
      <c r="G296" s="503" t="str">
        <f>IF('Dépenses forfaitaire'!G296="","",'Dépenses forfaitaire'!G296)</f>
        <v/>
      </c>
      <c r="H296" s="505" t="str">
        <f>IF('Dépenses forfaitaire'!H296="","",'Dépenses forfaitaire'!H296)</f>
        <v/>
      </c>
      <c r="I296" s="505" t="str">
        <f>IF('Dépenses forfaitaire'!I296="","",'Dépenses forfaitaire'!I296)</f>
        <v/>
      </c>
      <c r="J296" s="504" t="str">
        <f>IF('Dépenses forfaitaire'!K296="","",'Dépenses forfaitaire'!K296)</f>
        <v/>
      </c>
      <c r="K296" s="504" t="str">
        <f>IF('Dépenses forfaitaire'!L296="","",'Dépenses forfaitaire'!L296)</f>
        <v/>
      </c>
      <c r="L296" s="503" t="str">
        <f>IF('Dépenses forfaitaire'!J296="","",'Dépenses forfaitaire'!J296)</f>
        <v/>
      </c>
      <c r="M296" s="505" t="str">
        <f>IF($H296="","",IF($C296=Listes!$B$35,IF('DP_Instruction Forfaitaires'!$E296&lt;=Listes!$B$56,('DP_Instruction Forfaitaires'!$E296*(VLOOKUP('DP_Instruction Forfaitaires'!$D296,Listes!$A$57:$E$63,2,FALSE))),IF('DP_Instruction Forfaitaires'!$E296&gt;Listes!$E$56,('DP_Instruction Forfaitaires'!$E296*(VLOOKUP('DP_Instruction Forfaitaires'!$D296,Listes!$A$57:$E$63,5,FALSE))),('DP_Instruction Forfaitaires'!$E296*(VLOOKUP('DP_Instruction Forfaitaires'!$D296,Listes!$A$57:$E$63,3,FALSE))+(VLOOKUP('DP_Instruction Forfaitaires'!$D296,Listes!$A$57:$E$63,4,FALSE)))))))</f>
        <v/>
      </c>
      <c r="N296" s="505" t="str">
        <f>IF($H296="","",IF($C296=Listes!$B$34,IF('DP_Instruction Forfaitaires'!$E296&lt;=Listes!$B$45,('DP_Instruction Forfaitaires'!$E296*(VLOOKUP('DP_Instruction Forfaitaires'!$D296,Listes!$A$46:$E$52,2,FALSE))),IF('DP_Instruction Forfaitaires'!$E296&gt;Listes!$D$45,('DP_Instruction Forfaitaires'!$E296*(VLOOKUP('DP_Instruction Forfaitaires'!$D296,Listes!$A$46:$E$52,5,FALSE))),('DP_Instruction Forfaitaires'!$E296*(VLOOKUP('DP_Instruction Forfaitaires'!$D296,Listes!$A$46:$E$52,3,FALSE))+(VLOOKUP('DP_Instruction Forfaitaires'!$D296,Listes!$A$46:$E$52,4,FALSE)))))))</f>
        <v/>
      </c>
      <c r="O296" s="506" t="str">
        <f>IF($H296="","",IF($C296=Listes!$B$37,Listes!$I$34,IF($C296=Listes!$B$38,(VLOOKUP('DP_Instruction Forfaitaires'!$F296,Listes!$E$34:$F$39,2,FALSE)),IF($C296=Listes!$B$36,IF('DP_Instruction Forfaitaires'!$E296&lt;=Listes!$A$67,'DP_Instruction Forfaitaires'!$E296*Listes!$A$68,IF('DP_Instruction Forfaitaires'!$E296&gt;Listes!$D$67,'DP_Instruction Forfaitaires'!$E296*Listes!$D$68,(('DP_Instruction Forfaitaires'!$E296*Listes!$B$68)+Listes!$C$68)))))))</f>
        <v/>
      </c>
      <c r="P296" s="507" t="str">
        <f>IF('Dépenses forfaitaire'!P296="","",'Dépenses forfaitaire'!P296)</f>
        <v/>
      </c>
      <c r="Q296" s="263"/>
      <c r="R296" s="262" t="str">
        <f t="shared" si="16"/>
        <v/>
      </c>
      <c r="S296" s="262" t="str">
        <f t="shared" si="17"/>
        <v/>
      </c>
      <c r="T296" s="37" t="str">
        <f t="shared" si="18"/>
        <v/>
      </c>
      <c r="U296" s="117"/>
      <c r="V296" s="168"/>
      <c r="W296" s="501" t="str">
        <f>IF(AND(OR(Q296="KO",T296&lt;&gt;""),OR(R296="",S296="",T296="")),Listes!$A$74,IF(AND(T296="",Q296&lt;&gt;""),Listes!$A$75,IF(AND(P296&lt;T296,V296=""),Listes!$A$76,IF(AND(R296&gt;S296),Listes!$A$77,IF(AND(P296&lt;&gt;"",P296&gt;T296,U296=""),Listes!$A$78,IF(AND(X296="",OR(Q296&lt;&gt;"",R296&lt;&gt;"",S296&lt;&gt;"")),Listes!$A$79,""))))))</f>
        <v/>
      </c>
      <c r="X296" s="38"/>
      <c r="Y296" s="10">
        <f t="shared" si="19"/>
        <v>0</v>
      </c>
    </row>
    <row r="297" spans="1:25" ht="20.100000000000001" customHeight="1" x14ac:dyDescent="0.25">
      <c r="A297" s="109">
        <v>291</v>
      </c>
      <c r="B297" s="505" t="str">
        <f>IF('Dépenses forfaitaire'!B297="","",'Dépenses forfaitaire'!B297)</f>
        <v/>
      </c>
      <c r="C297" s="505" t="str">
        <f>IF('Dépenses forfaitaire'!C297="","",'Dépenses forfaitaire'!C297)</f>
        <v/>
      </c>
      <c r="D297" s="505" t="str">
        <f>IF('Dépenses forfaitaire'!D297="","",'Dépenses forfaitaire'!D297)</f>
        <v/>
      </c>
      <c r="E297" s="505" t="str">
        <f>IF('Dépenses forfaitaire'!E297="","",'Dépenses forfaitaire'!E297)</f>
        <v/>
      </c>
      <c r="F297" s="505" t="str">
        <f>IF('Dépenses forfaitaire'!F297="","",'Dépenses forfaitaire'!F297)</f>
        <v/>
      </c>
      <c r="G297" s="503" t="str">
        <f>IF('Dépenses forfaitaire'!G297="","",'Dépenses forfaitaire'!G297)</f>
        <v/>
      </c>
      <c r="H297" s="505" t="str">
        <f>IF('Dépenses forfaitaire'!H297="","",'Dépenses forfaitaire'!H297)</f>
        <v/>
      </c>
      <c r="I297" s="505" t="str">
        <f>IF('Dépenses forfaitaire'!I297="","",'Dépenses forfaitaire'!I297)</f>
        <v/>
      </c>
      <c r="J297" s="504" t="str">
        <f>IF('Dépenses forfaitaire'!K297="","",'Dépenses forfaitaire'!K297)</f>
        <v/>
      </c>
      <c r="K297" s="504" t="str">
        <f>IF('Dépenses forfaitaire'!L297="","",'Dépenses forfaitaire'!L297)</f>
        <v/>
      </c>
      <c r="L297" s="503" t="str">
        <f>IF('Dépenses forfaitaire'!J297="","",'Dépenses forfaitaire'!J297)</f>
        <v/>
      </c>
      <c r="M297" s="505" t="str">
        <f>IF($H297="","",IF($C297=Listes!$B$35,IF('DP_Instruction Forfaitaires'!$E297&lt;=Listes!$B$56,('DP_Instruction Forfaitaires'!$E297*(VLOOKUP('DP_Instruction Forfaitaires'!$D297,Listes!$A$57:$E$63,2,FALSE))),IF('DP_Instruction Forfaitaires'!$E297&gt;Listes!$E$56,('DP_Instruction Forfaitaires'!$E297*(VLOOKUP('DP_Instruction Forfaitaires'!$D297,Listes!$A$57:$E$63,5,FALSE))),('DP_Instruction Forfaitaires'!$E297*(VLOOKUP('DP_Instruction Forfaitaires'!$D297,Listes!$A$57:$E$63,3,FALSE))+(VLOOKUP('DP_Instruction Forfaitaires'!$D297,Listes!$A$57:$E$63,4,FALSE)))))))</f>
        <v/>
      </c>
      <c r="N297" s="505" t="str">
        <f>IF($H297="","",IF($C297=Listes!$B$34,IF('DP_Instruction Forfaitaires'!$E297&lt;=Listes!$B$45,('DP_Instruction Forfaitaires'!$E297*(VLOOKUP('DP_Instruction Forfaitaires'!$D297,Listes!$A$46:$E$52,2,FALSE))),IF('DP_Instruction Forfaitaires'!$E297&gt;Listes!$D$45,('DP_Instruction Forfaitaires'!$E297*(VLOOKUP('DP_Instruction Forfaitaires'!$D297,Listes!$A$46:$E$52,5,FALSE))),('DP_Instruction Forfaitaires'!$E297*(VLOOKUP('DP_Instruction Forfaitaires'!$D297,Listes!$A$46:$E$52,3,FALSE))+(VLOOKUP('DP_Instruction Forfaitaires'!$D297,Listes!$A$46:$E$52,4,FALSE)))))))</f>
        <v/>
      </c>
      <c r="O297" s="506" t="str">
        <f>IF($H297="","",IF($C297=Listes!$B$37,Listes!$I$34,IF($C297=Listes!$B$38,(VLOOKUP('DP_Instruction Forfaitaires'!$F297,Listes!$E$34:$F$39,2,FALSE)),IF($C297=Listes!$B$36,IF('DP_Instruction Forfaitaires'!$E297&lt;=Listes!$A$67,'DP_Instruction Forfaitaires'!$E297*Listes!$A$68,IF('DP_Instruction Forfaitaires'!$E297&gt;Listes!$D$67,'DP_Instruction Forfaitaires'!$E297*Listes!$D$68,(('DP_Instruction Forfaitaires'!$E297*Listes!$B$68)+Listes!$C$68)))))))</f>
        <v/>
      </c>
      <c r="P297" s="507" t="str">
        <f>IF('Dépenses forfaitaire'!P297="","",'Dépenses forfaitaire'!P297)</f>
        <v/>
      </c>
      <c r="Q297" s="263"/>
      <c r="R297" s="262" t="str">
        <f t="shared" si="16"/>
        <v/>
      </c>
      <c r="S297" s="262" t="str">
        <f t="shared" si="17"/>
        <v/>
      </c>
      <c r="T297" s="37" t="str">
        <f t="shared" si="18"/>
        <v/>
      </c>
      <c r="U297" s="117"/>
      <c r="V297" s="168"/>
      <c r="W297" s="501" t="str">
        <f>IF(AND(OR(Q297="KO",T297&lt;&gt;""),OR(R297="",S297="",T297="")),Listes!$A$74,IF(AND(T297="",Q297&lt;&gt;""),Listes!$A$75,IF(AND(P297&lt;T297,V297=""),Listes!$A$76,IF(AND(R297&gt;S297),Listes!$A$77,IF(AND(P297&lt;&gt;"",P297&gt;T297,U297=""),Listes!$A$78,IF(AND(X297="",OR(Q297&lt;&gt;"",R297&lt;&gt;"",S297&lt;&gt;"")),Listes!$A$79,""))))))</f>
        <v/>
      </c>
      <c r="X297" s="38"/>
      <c r="Y297" s="10">
        <f t="shared" si="19"/>
        <v>0</v>
      </c>
    </row>
    <row r="298" spans="1:25" ht="20.100000000000001" customHeight="1" x14ac:dyDescent="0.25">
      <c r="A298" s="109">
        <v>292</v>
      </c>
      <c r="B298" s="505" t="str">
        <f>IF('Dépenses forfaitaire'!B298="","",'Dépenses forfaitaire'!B298)</f>
        <v/>
      </c>
      <c r="C298" s="505" t="str">
        <f>IF('Dépenses forfaitaire'!C298="","",'Dépenses forfaitaire'!C298)</f>
        <v/>
      </c>
      <c r="D298" s="505" t="str">
        <f>IF('Dépenses forfaitaire'!D298="","",'Dépenses forfaitaire'!D298)</f>
        <v/>
      </c>
      <c r="E298" s="505" t="str">
        <f>IF('Dépenses forfaitaire'!E298="","",'Dépenses forfaitaire'!E298)</f>
        <v/>
      </c>
      <c r="F298" s="505" t="str">
        <f>IF('Dépenses forfaitaire'!F298="","",'Dépenses forfaitaire'!F298)</f>
        <v/>
      </c>
      <c r="G298" s="503" t="str">
        <f>IF('Dépenses forfaitaire'!G298="","",'Dépenses forfaitaire'!G298)</f>
        <v/>
      </c>
      <c r="H298" s="505" t="str">
        <f>IF('Dépenses forfaitaire'!H298="","",'Dépenses forfaitaire'!H298)</f>
        <v/>
      </c>
      <c r="I298" s="505" t="str">
        <f>IF('Dépenses forfaitaire'!I298="","",'Dépenses forfaitaire'!I298)</f>
        <v/>
      </c>
      <c r="J298" s="504" t="str">
        <f>IF('Dépenses forfaitaire'!K298="","",'Dépenses forfaitaire'!K298)</f>
        <v/>
      </c>
      <c r="K298" s="504" t="str">
        <f>IF('Dépenses forfaitaire'!L298="","",'Dépenses forfaitaire'!L298)</f>
        <v/>
      </c>
      <c r="L298" s="503" t="str">
        <f>IF('Dépenses forfaitaire'!J298="","",'Dépenses forfaitaire'!J298)</f>
        <v/>
      </c>
      <c r="M298" s="505" t="str">
        <f>IF($H298="","",IF($C298=Listes!$B$35,IF('DP_Instruction Forfaitaires'!$E298&lt;=Listes!$B$56,('DP_Instruction Forfaitaires'!$E298*(VLOOKUP('DP_Instruction Forfaitaires'!$D298,Listes!$A$57:$E$63,2,FALSE))),IF('DP_Instruction Forfaitaires'!$E298&gt;Listes!$E$56,('DP_Instruction Forfaitaires'!$E298*(VLOOKUP('DP_Instruction Forfaitaires'!$D298,Listes!$A$57:$E$63,5,FALSE))),('DP_Instruction Forfaitaires'!$E298*(VLOOKUP('DP_Instruction Forfaitaires'!$D298,Listes!$A$57:$E$63,3,FALSE))+(VLOOKUP('DP_Instruction Forfaitaires'!$D298,Listes!$A$57:$E$63,4,FALSE)))))))</f>
        <v/>
      </c>
      <c r="N298" s="505" t="str">
        <f>IF($H298="","",IF($C298=Listes!$B$34,IF('DP_Instruction Forfaitaires'!$E298&lt;=Listes!$B$45,('DP_Instruction Forfaitaires'!$E298*(VLOOKUP('DP_Instruction Forfaitaires'!$D298,Listes!$A$46:$E$52,2,FALSE))),IF('DP_Instruction Forfaitaires'!$E298&gt;Listes!$D$45,('DP_Instruction Forfaitaires'!$E298*(VLOOKUP('DP_Instruction Forfaitaires'!$D298,Listes!$A$46:$E$52,5,FALSE))),('DP_Instruction Forfaitaires'!$E298*(VLOOKUP('DP_Instruction Forfaitaires'!$D298,Listes!$A$46:$E$52,3,FALSE))+(VLOOKUP('DP_Instruction Forfaitaires'!$D298,Listes!$A$46:$E$52,4,FALSE)))))))</f>
        <v/>
      </c>
      <c r="O298" s="506" t="str">
        <f>IF($H298="","",IF($C298=Listes!$B$37,Listes!$I$34,IF($C298=Listes!$B$38,(VLOOKUP('DP_Instruction Forfaitaires'!$F298,Listes!$E$34:$F$39,2,FALSE)),IF($C298=Listes!$B$36,IF('DP_Instruction Forfaitaires'!$E298&lt;=Listes!$A$67,'DP_Instruction Forfaitaires'!$E298*Listes!$A$68,IF('DP_Instruction Forfaitaires'!$E298&gt;Listes!$D$67,'DP_Instruction Forfaitaires'!$E298*Listes!$D$68,(('DP_Instruction Forfaitaires'!$E298*Listes!$B$68)+Listes!$C$68)))))))</f>
        <v/>
      </c>
      <c r="P298" s="507" t="str">
        <f>IF('Dépenses forfaitaire'!P298="","",'Dépenses forfaitaire'!P298)</f>
        <v/>
      </c>
      <c r="Q298" s="263"/>
      <c r="R298" s="262" t="str">
        <f t="shared" si="16"/>
        <v/>
      </c>
      <c r="S298" s="262" t="str">
        <f t="shared" si="17"/>
        <v/>
      </c>
      <c r="T298" s="37" t="str">
        <f t="shared" si="18"/>
        <v/>
      </c>
      <c r="U298" s="117"/>
      <c r="V298" s="168"/>
      <c r="W298" s="501" t="str">
        <f>IF(AND(OR(Q298="KO",T298&lt;&gt;""),OR(R298="",S298="",T298="")),Listes!$A$74,IF(AND(T298="",Q298&lt;&gt;""),Listes!$A$75,IF(AND(P298&lt;T298,V298=""),Listes!$A$76,IF(AND(R298&gt;S298),Listes!$A$77,IF(AND(P298&lt;&gt;"",P298&gt;T298,U298=""),Listes!$A$78,IF(AND(X298="",OR(Q298&lt;&gt;"",R298&lt;&gt;"",S298&lt;&gt;"")),Listes!$A$79,""))))))</f>
        <v/>
      </c>
      <c r="X298" s="38"/>
      <c r="Y298" s="10">
        <f t="shared" si="19"/>
        <v>0</v>
      </c>
    </row>
    <row r="299" spans="1:25" ht="20.100000000000001" customHeight="1" x14ac:dyDescent="0.25">
      <c r="A299" s="109">
        <v>293</v>
      </c>
      <c r="B299" s="505" t="str">
        <f>IF('Dépenses forfaitaire'!B299="","",'Dépenses forfaitaire'!B299)</f>
        <v/>
      </c>
      <c r="C299" s="505" t="str">
        <f>IF('Dépenses forfaitaire'!C299="","",'Dépenses forfaitaire'!C299)</f>
        <v/>
      </c>
      <c r="D299" s="505" t="str">
        <f>IF('Dépenses forfaitaire'!D299="","",'Dépenses forfaitaire'!D299)</f>
        <v/>
      </c>
      <c r="E299" s="505" t="str">
        <f>IF('Dépenses forfaitaire'!E299="","",'Dépenses forfaitaire'!E299)</f>
        <v/>
      </c>
      <c r="F299" s="505" t="str">
        <f>IF('Dépenses forfaitaire'!F299="","",'Dépenses forfaitaire'!F299)</f>
        <v/>
      </c>
      <c r="G299" s="503" t="str">
        <f>IF('Dépenses forfaitaire'!G299="","",'Dépenses forfaitaire'!G299)</f>
        <v/>
      </c>
      <c r="H299" s="505" t="str">
        <f>IF('Dépenses forfaitaire'!H299="","",'Dépenses forfaitaire'!H299)</f>
        <v/>
      </c>
      <c r="I299" s="505" t="str">
        <f>IF('Dépenses forfaitaire'!I299="","",'Dépenses forfaitaire'!I299)</f>
        <v/>
      </c>
      <c r="J299" s="504" t="str">
        <f>IF('Dépenses forfaitaire'!K299="","",'Dépenses forfaitaire'!K299)</f>
        <v/>
      </c>
      <c r="K299" s="504" t="str">
        <f>IF('Dépenses forfaitaire'!L299="","",'Dépenses forfaitaire'!L299)</f>
        <v/>
      </c>
      <c r="L299" s="503" t="str">
        <f>IF('Dépenses forfaitaire'!J299="","",'Dépenses forfaitaire'!J299)</f>
        <v/>
      </c>
      <c r="M299" s="505" t="str">
        <f>IF($H299="","",IF($C299=Listes!$B$35,IF('DP_Instruction Forfaitaires'!$E299&lt;=Listes!$B$56,('DP_Instruction Forfaitaires'!$E299*(VLOOKUP('DP_Instruction Forfaitaires'!$D299,Listes!$A$57:$E$63,2,FALSE))),IF('DP_Instruction Forfaitaires'!$E299&gt;Listes!$E$56,('DP_Instruction Forfaitaires'!$E299*(VLOOKUP('DP_Instruction Forfaitaires'!$D299,Listes!$A$57:$E$63,5,FALSE))),('DP_Instruction Forfaitaires'!$E299*(VLOOKUP('DP_Instruction Forfaitaires'!$D299,Listes!$A$57:$E$63,3,FALSE))+(VLOOKUP('DP_Instruction Forfaitaires'!$D299,Listes!$A$57:$E$63,4,FALSE)))))))</f>
        <v/>
      </c>
      <c r="N299" s="505" t="str">
        <f>IF($H299="","",IF($C299=Listes!$B$34,IF('DP_Instruction Forfaitaires'!$E299&lt;=Listes!$B$45,('DP_Instruction Forfaitaires'!$E299*(VLOOKUP('DP_Instruction Forfaitaires'!$D299,Listes!$A$46:$E$52,2,FALSE))),IF('DP_Instruction Forfaitaires'!$E299&gt;Listes!$D$45,('DP_Instruction Forfaitaires'!$E299*(VLOOKUP('DP_Instruction Forfaitaires'!$D299,Listes!$A$46:$E$52,5,FALSE))),('DP_Instruction Forfaitaires'!$E299*(VLOOKUP('DP_Instruction Forfaitaires'!$D299,Listes!$A$46:$E$52,3,FALSE))+(VLOOKUP('DP_Instruction Forfaitaires'!$D299,Listes!$A$46:$E$52,4,FALSE)))))))</f>
        <v/>
      </c>
      <c r="O299" s="506" t="str">
        <f>IF($H299="","",IF($C299=Listes!$B$37,Listes!$I$34,IF($C299=Listes!$B$38,(VLOOKUP('DP_Instruction Forfaitaires'!$F299,Listes!$E$34:$F$39,2,FALSE)),IF($C299=Listes!$B$36,IF('DP_Instruction Forfaitaires'!$E299&lt;=Listes!$A$67,'DP_Instruction Forfaitaires'!$E299*Listes!$A$68,IF('DP_Instruction Forfaitaires'!$E299&gt;Listes!$D$67,'DP_Instruction Forfaitaires'!$E299*Listes!$D$68,(('DP_Instruction Forfaitaires'!$E299*Listes!$B$68)+Listes!$C$68)))))))</f>
        <v/>
      </c>
      <c r="P299" s="507" t="str">
        <f>IF('Dépenses forfaitaire'!P299="","",'Dépenses forfaitaire'!P299)</f>
        <v/>
      </c>
      <c r="Q299" s="263"/>
      <c r="R299" s="262" t="str">
        <f t="shared" si="16"/>
        <v/>
      </c>
      <c r="S299" s="262" t="str">
        <f t="shared" si="17"/>
        <v/>
      </c>
      <c r="T299" s="37" t="str">
        <f t="shared" si="18"/>
        <v/>
      </c>
      <c r="U299" s="117"/>
      <c r="V299" s="168"/>
      <c r="W299" s="501" t="str">
        <f>IF(AND(OR(Q299="KO",T299&lt;&gt;""),OR(R299="",S299="",T299="")),Listes!$A$74,IF(AND(T299="",Q299&lt;&gt;""),Listes!$A$75,IF(AND(P299&lt;T299,V299=""),Listes!$A$76,IF(AND(R299&gt;S299),Listes!$A$77,IF(AND(P299&lt;&gt;"",P299&gt;T299,U299=""),Listes!$A$78,IF(AND(X299="",OR(Q299&lt;&gt;"",R299&lt;&gt;"",S299&lt;&gt;"")),Listes!$A$79,""))))))</f>
        <v/>
      </c>
      <c r="X299" s="38"/>
      <c r="Y299" s="10">
        <f t="shared" si="19"/>
        <v>0</v>
      </c>
    </row>
    <row r="300" spans="1:25" ht="20.100000000000001" customHeight="1" x14ac:dyDescent="0.25">
      <c r="A300" s="109">
        <v>294</v>
      </c>
      <c r="B300" s="505" t="str">
        <f>IF('Dépenses forfaitaire'!B300="","",'Dépenses forfaitaire'!B300)</f>
        <v/>
      </c>
      <c r="C300" s="505" t="str">
        <f>IF('Dépenses forfaitaire'!C300="","",'Dépenses forfaitaire'!C300)</f>
        <v/>
      </c>
      <c r="D300" s="505" t="str">
        <f>IF('Dépenses forfaitaire'!D300="","",'Dépenses forfaitaire'!D300)</f>
        <v/>
      </c>
      <c r="E300" s="505" t="str">
        <f>IF('Dépenses forfaitaire'!E300="","",'Dépenses forfaitaire'!E300)</f>
        <v/>
      </c>
      <c r="F300" s="505" t="str">
        <f>IF('Dépenses forfaitaire'!F300="","",'Dépenses forfaitaire'!F300)</f>
        <v/>
      </c>
      <c r="G300" s="503" t="str">
        <f>IF('Dépenses forfaitaire'!G300="","",'Dépenses forfaitaire'!G300)</f>
        <v/>
      </c>
      <c r="H300" s="505" t="str">
        <f>IF('Dépenses forfaitaire'!H300="","",'Dépenses forfaitaire'!H300)</f>
        <v/>
      </c>
      <c r="I300" s="505" t="str">
        <f>IF('Dépenses forfaitaire'!I300="","",'Dépenses forfaitaire'!I300)</f>
        <v/>
      </c>
      <c r="J300" s="504" t="str">
        <f>IF('Dépenses forfaitaire'!K300="","",'Dépenses forfaitaire'!K300)</f>
        <v/>
      </c>
      <c r="K300" s="504" t="str">
        <f>IF('Dépenses forfaitaire'!L300="","",'Dépenses forfaitaire'!L300)</f>
        <v/>
      </c>
      <c r="L300" s="503" t="str">
        <f>IF('Dépenses forfaitaire'!J300="","",'Dépenses forfaitaire'!J300)</f>
        <v/>
      </c>
      <c r="M300" s="505" t="str">
        <f>IF($H300="","",IF($C300=Listes!$B$35,IF('DP_Instruction Forfaitaires'!$E300&lt;=Listes!$B$56,('DP_Instruction Forfaitaires'!$E300*(VLOOKUP('DP_Instruction Forfaitaires'!$D300,Listes!$A$57:$E$63,2,FALSE))),IF('DP_Instruction Forfaitaires'!$E300&gt;Listes!$E$56,('DP_Instruction Forfaitaires'!$E300*(VLOOKUP('DP_Instruction Forfaitaires'!$D300,Listes!$A$57:$E$63,5,FALSE))),('DP_Instruction Forfaitaires'!$E300*(VLOOKUP('DP_Instruction Forfaitaires'!$D300,Listes!$A$57:$E$63,3,FALSE))+(VLOOKUP('DP_Instruction Forfaitaires'!$D300,Listes!$A$57:$E$63,4,FALSE)))))))</f>
        <v/>
      </c>
      <c r="N300" s="505" t="str">
        <f>IF($H300="","",IF($C300=Listes!$B$34,IF('DP_Instruction Forfaitaires'!$E300&lt;=Listes!$B$45,('DP_Instruction Forfaitaires'!$E300*(VLOOKUP('DP_Instruction Forfaitaires'!$D300,Listes!$A$46:$E$52,2,FALSE))),IF('DP_Instruction Forfaitaires'!$E300&gt;Listes!$D$45,('DP_Instruction Forfaitaires'!$E300*(VLOOKUP('DP_Instruction Forfaitaires'!$D300,Listes!$A$46:$E$52,5,FALSE))),('DP_Instruction Forfaitaires'!$E300*(VLOOKUP('DP_Instruction Forfaitaires'!$D300,Listes!$A$46:$E$52,3,FALSE))+(VLOOKUP('DP_Instruction Forfaitaires'!$D300,Listes!$A$46:$E$52,4,FALSE)))))))</f>
        <v/>
      </c>
      <c r="O300" s="506" t="str">
        <f>IF($H300="","",IF($C300=Listes!$B$37,Listes!$I$34,IF($C300=Listes!$B$38,(VLOOKUP('DP_Instruction Forfaitaires'!$F300,Listes!$E$34:$F$39,2,FALSE)),IF($C300=Listes!$B$36,IF('DP_Instruction Forfaitaires'!$E300&lt;=Listes!$A$67,'DP_Instruction Forfaitaires'!$E300*Listes!$A$68,IF('DP_Instruction Forfaitaires'!$E300&gt;Listes!$D$67,'DP_Instruction Forfaitaires'!$E300*Listes!$D$68,(('DP_Instruction Forfaitaires'!$E300*Listes!$B$68)+Listes!$C$68)))))))</f>
        <v/>
      </c>
      <c r="P300" s="507" t="str">
        <f>IF('Dépenses forfaitaire'!P300="","",'Dépenses forfaitaire'!P300)</f>
        <v/>
      </c>
      <c r="Q300" s="263"/>
      <c r="R300" s="262" t="str">
        <f t="shared" si="16"/>
        <v/>
      </c>
      <c r="S300" s="262" t="str">
        <f t="shared" si="17"/>
        <v/>
      </c>
      <c r="T300" s="37" t="str">
        <f t="shared" si="18"/>
        <v/>
      </c>
      <c r="U300" s="117"/>
      <c r="V300" s="168"/>
      <c r="W300" s="501" t="str">
        <f>IF(AND(OR(Q300="KO",T300&lt;&gt;""),OR(R300="",S300="",T300="")),Listes!$A$74,IF(AND(T300="",Q300&lt;&gt;""),Listes!$A$75,IF(AND(P300&lt;T300,V300=""),Listes!$A$76,IF(AND(R300&gt;S300),Listes!$A$77,IF(AND(P300&lt;&gt;"",P300&gt;T300,U300=""),Listes!$A$78,IF(AND(X300="",OR(Q300&lt;&gt;"",R300&lt;&gt;"",S300&lt;&gt;"")),Listes!$A$79,""))))))</f>
        <v/>
      </c>
      <c r="X300" s="38"/>
      <c r="Y300" s="10">
        <f t="shared" si="19"/>
        <v>0</v>
      </c>
    </row>
    <row r="301" spans="1:25" ht="20.100000000000001" customHeight="1" x14ac:dyDescent="0.25">
      <c r="A301" s="109">
        <v>295</v>
      </c>
      <c r="B301" s="505" t="str">
        <f>IF('Dépenses forfaitaire'!B301="","",'Dépenses forfaitaire'!B301)</f>
        <v/>
      </c>
      <c r="C301" s="505" t="str">
        <f>IF('Dépenses forfaitaire'!C301="","",'Dépenses forfaitaire'!C301)</f>
        <v/>
      </c>
      <c r="D301" s="505" t="str">
        <f>IF('Dépenses forfaitaire'!D301="","",'Dépenses forfaitaire'!D301)</f>
        <v/>
      </c>
      <c r="E301" s="505" t="str">
        <f>IF('Dépenses forfaitaire'!E301="","",'Dépenses forfaitaire'!E301)</f>
        <v/>
      </c>
      <c r="F301" s="505" t="str">
        <f>IF('Dépenses forfaitaire'!F301="","",'Dépenses forfaitaire'!F301)</f>
        <v/>
      </c>
      <c r="G301" s="503" t="str">
        <f>IF('Dépenses forfaitaire'!G301="","",'Dépenses forfaitaire'!G301)</f>
        <v/>
      </c>
      <c r="H301" s="505" t="str">
        <f>IF('Dépenses forfaitaire'!H301="","",'Dépenses forfaitaire'!H301)</f>
        <v/>
      </c>
      <c r="I301" s="505" t="str">
        <f>IF('Dépenses forfaitaire'!I301="","",'Dépenses forfaitaire'!I301)</f>
        <v/>
      </c>
      <c r="J301" s="504" t="str">
        <f>IF('Dépenses forfaitaire'!K301="","",'Dépenses forfaitaire'!K301)</f>
        <v/>
      </c>
      <c r="K301" s="504" t="str">
        <f>IF('Dépenses forfaitaire'!L301="","",'Dépenses forfaitaire'!L301)</f>
        <v/>
      </c>
      <c r="L301" s="503" t="str">
        <f>IF('Dépenses forfaitaire'!J301="","",'Dépenses forfaitaire'!J301)</f>
        <v/>
      </c>
      <c r="M301" s="505" t="str">
        <f>IF($H301="","",IF($C301=Listes!$B$35,IF('DP_Instruction Forfaitaires'!$E301&lt;=Listes!$B$56,('DP_Instruction Forfaitaires'!$E301*(VLOOKUP('DP_Instruction Forfaitaires'!$D301,Listes!$A$57:$E$63,2,FALSE))),IF('DP_Instruction Forfaitaires'!$E301&gt;Listes!$E$56,('DP_Instruction Forfaitaires'!$E301*(VLOOKUP('DP_Instruction Forfaitaires'!$D301,Listes!$A$57:$E$63,5,FALSE))),('DP_Instruction Forfaitaires'!$E301*(VLOOKUP('DP_Instruction Forfaitaires'!$D301,Listes!$A$57:$E$63,3,FALSE))+(VLOOKUP('DP_Instruction Forfaitaires'!$D301,Listes!$A$57:$E$63,4,FALSE)))))))</f>
        <v/>
      </c>
      <c r="N301" s="505" t="str">
        <f>IF($H301="","",IF($C301=Listes!$B$34,IF('DP_Instruction Forfaitaires'!$E301&lt;=Listes!$B$45,('DP_Instruction Forfaitaires'!$E301*(VLOOKUP('DP_Instruction Forfaitaires'!$D301,Listes!$A$46:$E$52,2,FALSE))),IF('DP_Instruction Forfaitaires'!$E301&gt;Listes!$D$45,('DP_Instruction Forfaitaires'!$E301*(VLOOKUP('DP_Instruction Forfaitaires'!$D301,Listes!$A$46:$E$52,5,FALSE))),('DP_Instruction Forfaitaires'!$E301*(VLOOKUP('DP_Instruction Forfaitaires'!$D301,Listes!$A$46:$E$52,3,FALSE))+(VLOOKUP('DP_Instruction Forfaitaires'!$D301,Listes!$A$46:$E$52,4,FALSE)))))))</f>
        <v/>
      </c>
      <c r="O301" s="506" t="str">
        <f>IF($H301="","",IF($C301=Listes!$B$37,Listes!$I$34,IF($C301=Listes!$B$38,(VLOOKUP('DP_Instruction Forfaitaires'!$F301,Listes!$E$34:$F$39,2,FALSE)),IF($C301=Listes!$B$36,IF('DP_Instruction Forfaitaires'!$E301&lt;=Listes!$A$67,'DP_Instruction Forfaitaires'!$E301*Listes!$A$68,IF('DP_Instruction Forfaitaires'!$E301&gt;Listes!$D$67,'DP_Instruction Forfaitaires'!$E301*Listes!$D$68,(('DP_Instruction Forfaitaires'!$E301*Listes!$B$68)+Listes!$C$68)))))))</f>
        <v/>
      </c>
      <c r="P301" s="507" t="str">
        <f>IF('Dépenses forfaitaire'!P301="","",'Dépenses forfaitaire'!P301)</f>
        <v/>
      </c>
      <c r="Q301" s="263"/>
      <c r="R301" s="262" t="str">
        <f t="shared" si="16"/>
        <v/>
      </c>
      <c r="S301" s="262" t="str">
        <f t="shared" si="17"/>
        <v/>
      </c>
      <c r="T301" s="37" t="str">
        <f t="shared" si="18"/>
        <v/>
      </c>
      <c r="U301" s="117"/>
      <c r="V301" s="168"/>
      <c r="W301" s="501" t="str">
        <f>IF(AND(OR(Q301="KO",T301&lt;&gt;""),OR(R301="",S301="",T301="")),Listes!$A$74,IF(AND(T301="",Q301&lt;&gt;""),Listes!$A$75,IF(AND(P301&lt;T301,V301=""),Listes!$A$76,IF(AND(R301&gt;S301),Listes!$A$77,IF(AND(P301&lt;&gt;"",P301&gt;T301,U301=""),Listes!$A$78,IF(AND(X301="",OR(Q301&lt;&gt;"",R301&lt;&gt;"",S301&lt;&gt;"")),Listes!$A$79,""))))))</f>
        <v/>
      </c>
      <c r="X301" s="38"/>
      <c r="Y301" s="10">
        <f t="shared" si="19"/>
        <v>0</v>
      </c>
    </row>
    <row r="302" spans="1:25" ht="20.100000000000001" customHeight="1" x14ac:dyDescent="0.25">
      <c r="A302" s="109">
        <v>296</v>
      </c>
      <c r="B302" s="505" t="str">
        <f>IF('Dépenses forfaitaire'!B302="","",'Dépenses forfaitaire'!B302)</f>
        <v/>
      </c>
      <c r="C302" s="505" t="str">
        <f>IF('Dépenses forfaitaire'!C302="","",'Dépenses forfaitaire'!C302)</f>
        <v/>
      </c>
      <c r="D302" s="505" t="str">
        <f>IF('Dépenses forfaitaire'!D302="","",'Dépenses forfaitaire'!D302)</f>
        <v/>
      </c>
      <c r="E302" s="505" t="str">
        <f>IF('Dépenses forfaitaire'!E302="","",'Dépenses forfaitaire'!E302)</f>
        <v/>
      </c>
      <c r="F302" s="505" t="str">
        <f>IF('Dépenses forfaitaire'!F302="","",'Dépenses forfaitaire'!F302)</f>
        <v/>
      </c>
      <c r="G302" s="503" t="str">
        <f>IF('Dépenses forfaitaire'!G302="","",'Dépenses forfaitaire'!G302)</f>
        <v/>
      </c>
      <c r="H302" s="505" t="str">
        <f>IF('Dépenses forfaitaire'!H302="","",'Dépenses forfaitaire'!H302)</f>
        <v/>
      </c>
      <c r="I302" s="505" t="str">
        <f>IF('Dépenses forfaitaire'!I302="","",'Dépenses forfaitaire'!I302)</f>
        <v/>
      </c>
      <c r="J302" s="504" t="str">
        <f>IF('Dépenses forfaitaire'!K302="","",'Dépenses forfaitaire'!K302)</f>
        <v/>
      </c>
      <c r="K302" s="504" t="str">
        <f>IF('Dépenses forfaitaire'!L302="","",'Dépenses forfaitaire'!L302)</f>
        <v/>
      </c>
      <c r="L302" s="503" t="str">
        <f>IF('Dépenses forfaitaire'!J302="","",'Dépenses forfaitaire'!J302)</f>
        <v/>
      </c>
      <c r="M302" s="505" t="str">
        <f>IF($H302="","",IF($C302=Listes!$B$35,IF('DP_Instruction Forfaitaires'!$E302&lt;=Listes!$B$56,('DP_Instruction Forfaitaires'!$E302*(VLOOKUP('DP_Instruction Forfaitaires'!$D302,Listes!$A$57:$E$63,2,FALSE))),IF('DP_Instruction Forfaitaires'!$E302&gt;Listes!$E$56,('DP_Instruction Forfaitaires'!$E302*(VLOOKUP('DP_Instruction Forfaitaires'!$D302,Listes!$A$57:$E$63,5,FALSE))),('DP_Instruction Forfaitaires'!$E302*(VLOOKUP('DP_Instruction Forfaitaires'!$D302,Listes!$A$57:$E$63,3,FALSE))+(VLOOKUP('DP_Instruction Forfaitaires'!$D302,Listes!$A$57:$E$63,4,FALSE)))))))</f>
        <v/>
      </c>
      <c r="N302" s="505" t="str">
        <f>IF($H302="","",IF($C302=Listes!$B$34,IF('DP_Instruction Forfaitaires'!$E302&lt;=Listes!$B$45,('DP_Instruction Forfaitaires'!$E302*(VLOOKUP('DP_Instruction Forfaitaires'!$D302,Listes!$A$46:$E$52,2,FALSE))),IF('DP_Instruction Forfaitaires'!$E302&gt;Listes!$D$45,('DP_Instruction Forfaitaires'!$E302*(VLOOKUP('DP_Instruction Forfaitaires'!$D302,Listes!$A$46:$E$52,5,FALSE))),('DP_Instruction Forfaitaires'!$E302*(VLOOKUP('DP_Instruction Forfaitaires'!$D302,Listes!$A$46:$E$52,3,FALSE))+(VLOOKUP('DP_Instruction Forfaitaires'!$D302,Listes!$A$46:$E$52,4,FALSE)))))))</f>
        <v/>
      </c>
      <c r="O302" s="506" t="str">
        <f>IF($H302="","",IF($C302=Listes!$B$37,Listes!$I$34,IF($C302=Listes!$B$38,(VLOOKUP('DP_Instruction Forfaitaires'!$F302,Listes!$E$34:$F$39,2,FALSE)),IF($C302=Listes!$B$36,IF('DP_Instruction Forfaitaires'!$E302&lt;=Listes!$A$67,'DP_Instruction Forfaitaires'!$E302*Listes!$A$68,IF('DP_Instruction Forfaitaires'!$E302&gt;Listes!$D$67,'DP_Instruction Forfaitaires'!$E302*Listes!$D$68,(('DP_Instruction Forfaitaires'!$E302*Listes!$B$68)+Listes!$C$68)))))))</f>
        <v/>
      </c>
      <c r="P302" s="507" t="str">
        <f>IF('Dépenses forfaitaire'!P302="","",'Dépenses forfaitaire'!P302)</f>
        <v/>
      </c>
      <c r="Q302" s="263"/>
      <c r="R302" s="262" t="str">
        <f t="shared" si="16"/>
        <v/>
      </c>
      <c r="S302" s="262" t="str">
        <f t="shared" si="17"/>
        <v/>
      </c>
      <c r="T302" s="37" t="str">
        <f t="shared" si="18"/>
        <v/>
      </c>
      <c r="U302" s="117"/>
      <c r="V302" s="168"/>
      <c r="W302" s="501" t="str">
        <f>IF(AND(OR(Q302="KO",T302&lt;&gt;""),OR(R302="",S302="",T302="")),Listes!$A$74,IF(AND(T302="",Q302&lt;&gt;""),Listes!$A$75,IF(AND(P302&lt;T302,V302=""),Listes!$A$76,IF(AND(R302&gt;S302),Listes!$A$77,IF(AND(P302&lt;&gt;"",P302&gt;T302,U302=""),Listes!$A$78,IF(AND(X302="",OR(Q302&lt;&gt;"",R302&lt;&gt;"",S302&lt;&gt;"")),Listes!$A$79,""))))))</f>
        <v/>
      </c>
      <c r="X302" s="38"/>
      <c r="Y302" s="10">
        <f t="shared" si="19"/>
        <v>0</v>
      </c>
    </row>
    <row r="303" spans="1:25" ht="20.100000000000001" customHeight="1" x14ac:dyDescent="0.25">
      <c r="A303" s="109">
        <v>297</v>
      </c>
      <c r="B303" s="505" t="str">
        <f>IF('Dépenses forfaitaire'!B303="","",'Dépenses forfaitaire'!B303)</f>
        <v/>
      </c>
      <c r="C303" s="505" t="str">
        <f>IF('Dépenses forfaitaire'!C303="","",'Dépenses forfaitaire'!C303)</f>
        <v/>
      </c>
      <c r="D303" s="505" t="str">
        <f>IF('Dépenses forfaitaire'!D303="","",'Dépenses forfaitaire'!D303)</f>
        <v/>
      </c>
      <c r="E303" s="505" t="str">
        <f>IF('Dépenses forfaitaire'!E303="","",'Dépenses forfaitaire'!E303)</f>
        <v/>
      </c>
      <c r="F303" s="505" t="str">
        <f>IF('Dépenses forfaitaire'!F303="","",'Dépenses forfaitaire'!F303)</f>
        <v/>
      </c>
      <c r="G303" s="503" t="str">
        <f>IF('Dépenses forfaitaire'!G303="","",'Dépenses forfaitaire'!G303)</f>
        <v/>
      </c>
      <c r="H303" s="505" t="str">
        <f>IF('Dépenses forfaitaire'!H303="","",'Dépenses forfaitaire'!H303)</f>
        <v/>
      </c>
      <c r="I303" s="505" t="str">
        <f>IF('Dépenses forfaitaire'!I303="","",'Dépenses forfaitaire'!I303)</f>
        <v/>
      </c>
      <c r="J303" s="504" t="str">
        <f>IF('Dépenses forfaitaire'!K303="","",'Dépenses forfaitaire'!K303)</f>
        <v/>
      </c>
      <c r="K303" s="504" t="str">
        <f>IF('Dépenses forfaitaire'!L303="","",'Dépenses forfaitaire'!L303)</f>
        <v/>
      </c>
      <c r="L303" s="503" t="str">
        <f>IF('Dépenses forfaitaire'!J303="","",'Dépenses forfaitaire'!J303)</f>
        <v/>
      </c>
      <c r="M303" s="505" t="str">
        <f>IF($H303="","",IF($C303=Listes!$B$35,IF('DP_Instruction Forfaitaires'!$E303&lt;=Listes!$B$56,('DP_Instruction Forfaitaires'!$E303*(VLOOKUP('DP_Instruction Forfaitaires'!$D303,Listes!$A$57:$E$63,2,FALSE))),IF('DP_Instruction Forfaitaires'!$E303&gt;Listes!$E$56,('DP_Instruction Forfaitaires'!$E303*(VLOOKUP('DP_Instruction Forfaitaires'!$D303,Listes!$A$57:$E$63,5,FALSE))),('DP_Instruction Forfaitaires'!$E303*(VLOOKUP('DP_Instruction Forfaitaires'!$D303,Listes!$A$57:$E$63,3,FALSE))+(VLOOKUP('DP_Instruction Forfaitaires'!$D303,Listes!$A$57:$E$63,4,FALSE)))))))</f>
        <v/>
      </c>
      <c r="N303" s="505" t="str">
        <f>IF($H303="","",IF($C303=Listes!$B$34,IF('DP_Instruction Forfaitaires'!$E303&lt;=Listes!$B$45,('DP_Instruction Forfaitaires'!$E303*(VLOOKUP('DP_Instruction Forfaitaires'!$D303,Listes!$A$46:$E$52,2,FALSE))),IF('DP_Instruction Forfaitaires'!$E303&gt;Listes!$D$45,('DP_Instruction Forfaitaires'!$E303*(VLOOKUP('DP_Instruction Forfaitaires'!$D303,Listes!$A$46:$E$52,5,FALSE))),('DP_Instruction Forfaitaires'!$E303*(VLOOKUP('DP_Instruction Forfaitaires'!$D303,Listes!$A$46:$E$52,3,FALSE))+(VLOOKUP('DP_Instruction Forfaitaires'!$D303,Listes!$A$46:$E$52,4,FALSE)))))))</f>
        <v/>
      </c>
      <c r="O303" s="506" t="str">
        <f>IF($H303="","",IF($C303=Listes!$B$37,Listes!$I$34,IF($C303=Listes!$B$38,(VLOOKUP('DP_Instruction Forfaitaires'!$F303,Listes!$E$34:$F$39,2,FALSE)),IF($C303=Listes!$B$36,IF('DP_Instruction Forfaitaires'!$E303&lt;=Listes!$A$67,'DP_Instruction Forfaitaires'!$E303*Listes!$A$68,IF('DP_Instruction Forfaitaires'!$E303&gt;Listes!$D$67,'DP_Instruction Forfaitaires'!$E303*Listes!$D$68,(('DP_Instruction Forfaitaires'!$E303*Listes!$B$68)+Listes!$C$68)))))))</f>
        <v/>
      </c>
      <c r="P303" s="507" t="str">
        <f>IF('Dépenses forfaitaire'!P303="","",'Dépenses forfaitaire'!P303)</f>
        <v/>
      </c>
      <c r="Q303" s="263"/>
      <c r="R303" s="262" t="str">
        <f t="shared" si="16"/>
        <v/>
      </c>
      <c r="S303" s="262" t="str">
        <f t="shared" si="17"/>
        <v/>
      </c>
      <c r="T303" s="37" t="str">
        <f t="shared" si="18"/>
        <v/>
      </c>
      <c r="U303" s="117"/>
      <c r="V303" s="168"/>
      <c r="W303" s="501" t="str">
        <f>IF(AND(OR(Q303="KO",T303&lt;&gt;""),OR(R303="",S303="",T303="")),Listes!$A$74,IF(AND(T303="",Q303&lt;&gt;""),Listes!$A$75,IF(AND(P303&lt;T303,V303=""),Listes!$A$76,IF(AND(R303&gt;S303),Listes!$A$77,IF(AND(P303&lt;&gt;"",P303&gt;T303,U303=""),Listes!$A$78,IF(AND(X303="",OR(Q303&lt;&gt;"",R303&lt;&gt;"",S303&lt;&gt;"")),Listes!$A$79,""))))))</f>
        <v/>
      </c>
      <c r="X303" s="38"/>
      <c r="Y303" s="10">
        <f t="shared" si="19"/>
        <v>0</v>
      </c>
    </row>
    <row r="304" spans="1:25" ht="20.100000000000001" customHeight="1" x14ac:dyDescent="0.25">
      <c r="A304" s="109">
        <v>298</v>
      </c>
      <c r="B304" s="505" t="str">
        <f>IF('Dépenses forfaitaire'!B304="","",'Dépenses forfaitaire'!B304)</f>
        <v/>
      </c>
      <c r="C304" s="505" t="str">
        <f>IF('Dépenses forfaitaire'!C304="","",'Dépenses forfaitaire'!C304)</f>
        <v/>
      </c>
      <c r="D304" s="505" t="str">
        <f>IF('Dépenses forfaitaire'!D304="","",'Dépenses forfaitaire'!D304)</f>
        <v/>
      </c>
      <c r="E304" s="505" t="str">
        <f>IF('Dépenses forfaitaire'!E304="","",'Dépenses forfaitaire'!E304)</f>
        <v/>
      </c>
      <c r="F304" s="505" t="str">
        <f>IF('Dépenses forfaitaire'!F304="","",'Dépenses forfaitaire'!F304)</f>
        <v/>
      </c>
      <c r="G304" s="503" t="str">
        <f>IF('Dépenses forfaitaire'!G304="","",'Dépenses forfaitaire'!G304)</f>
        <v/>
      </c>
      <c r="H304" s="505" t="str">
        <f>IF('Dépenses forfaitaire'!H304="","",'Dépenses forfaitaire'!H304)</f>
        <v/>
      </c>
      <c r="I304" s="505" t="str">
        <f>IF('Dépenses forfaitaire'!I304="","",'Dépenses forfaitaire'!I304)</f>
        <v/>
      </c>
      <c r="J304" s="504" t="str">
        <f>IF('Dépenses forfaitaire'!K304="","",'Dépenses forfaitaire'!K304)</f>
        <v/>
      </c>
      <c r="K304" s="504" t="str">
        <f>IF('Dépenses forfaitaire'!L304="","",'Dépenses forfaitaire'!L304)</f>
        <v/>
      </c>
      <c r="L304" s="503" t="str">
        <f>IF('Dépenses forfaitaire'!J304="","",'Dépenses forfaitaire'!J304)</f>
        <v/>
      </c>
      <c r="M304" s="505" t="str">
        <f>IF($H304="","",IF($C304=Listes!$B$35,IF('DP_Instruction Forfaitaires'!$E304&lt;=Listes!$B$56,('DP_Instruction Forfaitaires'!$E304*(VLOOKUP('DP_Instruction Forfaitaires'!$D304,Listes!$A$57:$E$63,2,FALSE))),IF('DP_Instruction Forfaitaires'!$E304&gt;Listes!$E$56,('DP_Instruction Forfaitaires'!$E304*(VLOOKUP('DP_Instruction Forfaitaires'!$D304,Listes!$A$57:$E$63,5,FALSE))),('DP_Instruction Forfaitaires'!$E304*(VLOOKUP('DP_Instruction Forfaitaires'!$D304,Listes!$A$57:$E$63,3,FALSE))+(VLOOKUP('DP_Instruction Forfaitaires'!$D304,Listes!$A$57:$E$63,4,FALSE)))))))</f>
        <v/>
      </c>
      <c r="N304" s="505" t="str">
        <f>IF($H304="","",IF($C304=Listes!$B$34,IF('DP_Instruction Forfaitaires'!$E304&lt;=Listes!$B$45,('DP_Instruction Forfaitaires'!$E304*(VLOOKUP('DP_Instruction Forfaitaires'!$D304,Listes!$A$46:$E$52,2,FALSE))),IF('DP_Instruction Forfaitaires'!$E304&gt;Listes!$D$45,('DP_Instruction Forfaitaires'!$E304*(VLOOKUP('DP_Instruction Forfaitaires'!$D304,Listes!$A$46:$E$52,5,FALSE))),('DP_Instruction Forfaitaires'!$E304*(VLOOKUP('DP_Instruction Forfaitaires'!$D304,Listes!$A$46:$E$52,3,FALSE))+(VLOOKUP('DP_Instruction Forfaitaires'!$D304,Listes!$A$46:$E$52,4,FALSE)))))))</f>
        <v/>
      </c>
      <c r="O304" s="506" t="str">
        <f>IF($H304="","",IF($C304=Listes!$B$37,Listes!$I$34,IF($C304=Listes!$B$38,(VLOOKUP('DP_Instruction Forfaitaires'!$F304,Listes!$E$34:$F$39,2,FALSE)),IF($C304=Listes!$B$36,IF('DP_Instruction Forfaitaires'!$E304&lt;=Listes!$A$67,'DP_Instruction Forfaitaires'!$E304*Listes!$A$68,IF('DP_Instruction Forfaitaires'!$E304&gt;Listes!$D$67,'DP_Instruction Forfaitaires'!$E304*Listes!$D$68,(('DP_Instruction Forfaitaires'!$E304*Listes!$B$68)+Listes!$C$68)))))))</f>
        <v/>
      </c>
      <c r="P304" s="507" t="str">
        <f>IF('Dépenses forfaitaire'!P304="","",'Dépenses forfaitaire'!P304)</f>
        <v/>
      </c>
      <c r="Q304" s="263"/>
      <c r="R304" s="262" t="str">
        <f t="shared" si="16"/>
        <v/>
      </c>
      <c r="S304" s="262" t="str">
        <f t="shared" si="17"/>
        <v/>
      </c>
      <c r="T304" s="37" t="str">
        <f t="shared" si="18"/>
        <v/>
      </c>
      <c r="U304" s="117"/>
      <c r="V304" s="168"/>
      <c r="W304" s="501" t="str">
        <f>IF(AND(OR(Q304="KO",T304&lt;&gt;""),OR(R304="",S304="",T304="")),Listes!$A$74,IF(AND(T304="",Q304&lt;&gt;""),Listes!$A$75,IF(AND(P304&lt;T304,V304=""),Listes!$A$76,IF(AND(R304&gt;S304),Listes!$A$77,IF(AND(P304&lt;&gt;"",P304&gt;T304,U304=""),Listes!$A$78,IF(AND(X304="",OR(Q304&lt;&gt;"",R304&lt;&gt;"",S304&lt;&gt;"")),Listes!$A$79,""))))))</f>
        <v/>
      </c>
      <c r="X304" s="38"/>
      <c r="Y304" s="10">
        <f t="shared" si="19"/>
        <v>0</v>
      </c>
    </row>
    <row r="305" spans="1:25" ht="20.100000000000001" customHeight="1" x14ac:dyDescent="0.25">
      <c r="A305" s="109">
        <v>299</v>
      </c>
      <c r="B305" s="505" t="str">
        <f>IF('Dépenses forfaitaire'!B305="","",'Dépenses forfaitaire'!B305)</f>
        <v/>
      </c>
      <c r="C305" s="505" t="str">
        <f>IF('Dépenses forfaitaire'!C305="","",'Dépenses forfaitaire'!C305)</f>
        <v/>
      </c>
      <c r="D305" s="505" t="str">
        <f>IF('Dépenses forfaitaire'!D305="","",'Dépenses forfaitaire'!D305)</f>
        <v/>
      </c>
      <c r="E305" s="505" t="str">
        <f>IF('Dépenses forfaitaire'!E305="","",'Dépenses forfaitaire'!E305)</f>
        <v/>
      </c>
      <c r="F305" s="505" t="str">
        <f>IF('Dépenses forfaitaire'!F305="","",'Dépenses forfaitaire'!F305)</f>
        <v/>
      </c>
      <c r="G305" s="503" t="str">
        <f>IF('Dépenses forfaitaire'!G305="","",'Dépenses forfaitaire'!G305)</f>
        <v/>
      </c>
      <c r="H305" s="505" t="str">
        <f>IF('Dépenses forfaitaire'!H305="","",'Dépenses forfaitaire'!H305)</f>
        <v/>
      </c>
      <c r="I305" s="505" t="str">
        <f>IF('Dépenses forfaitaire'!I305="","",'Dépenses forfaitaire'!I305)</f>
        <v/>
      </c>
      <c r="J305" s="504" t="str">
        <f>IF('Dépenses forfaitaire'!K305="","",'Dépenses forfaitaire'!K305)</f>
        <v/>
      </c>
      <c r="K305" s="504" t="str">
        <f>IF('Dépenses forfaitaire'!L305="","",'Dépenses forfaitaire'!L305)</f>
        <v/>
      </c>
      <c r="L305" s="503" t="str">
        <f>IF('Dépenses forfaitaire'!J305="","",'Dépenses forfaitaire'!J305)</f>
        <v/>
      </c>
      <c r="M305" s="505" t="str">
        <f>IF($H305="","",IF($C305=Listes!$B$35,IF('DP_Instruction Forfaitaires'!$E305&lt;=Listes!$B$56,('DP_Instruction Forfaitaires'!$E305*(VLOOKUP('DP_Instruction Forfaitaires'!$D305,Listes!$A$57:$E$63,2,FALSE))),IF('DP_Instruction Forfaitaires'!$E305&gt;Listes!$E$56,('DP_Instruction Forfaitaires'!$E305*(VLOOKUP('DP_Instruction Forfaitaires'!$D305,Listes!$A$57:$E$63,5,FALSE))),('DP_Instruction Forfaitaires'!$E305*(VLOOKUP('DP_Instruction Forfaitaires'!$D305,Listes!$A$57:$E$63,3,FALSE))+(VLOOKUP('DP_Instruction Forfaitaires'!$D305,Listes!$A$57:$E$63,4,FALSE)))))))</f>
        <v/>
      </c>
      <c r="N305" s="505" t="str">
        <f>IF($H305="","",IF($C305=Listes!$B$34,IF('DP_Instruction Forfaitaires'!$E305&lt;=Listes!$B$45,('DP_Instruction Forfaitaires'!$E305*(VLOOKUP('DP_Instruction Forfaitaires'!$D305,Listes!$A$46:$E$52,2,FALSE))),IF('DP_Instruction Forfaitaires'!$E305&gt;Listes!$D$45,('DP_Instruction Forfaitaires'!$E305*(VLOOKUP('DP_Instruction Forfaitaires'!$D305,Listes!$A$46:$E$52,5,FALSE))),('DP_Instruction Forfaitaires'!$E305*(VLOOKUP('DP_Instruction Forfaitaires'!$D305,Listes!$A$46:$E$52,3,FALSE))+(VLOOKUP('DP_Instruction Forfaitaires'!$D305,Listes!$A$46:$E$52,4,FALSE)))))))</f>
        <v/>
      </c>
      <c r="O305" s="506" t="str">
        <f>IF($H305="","",IF($C305=Listes!$B$37,Listes!$I$34,IF($C305=Listes!$B$38,(VLOOKUP('DP_Instruction Forfaitaires'!$F305,Listes!$E$34:$F$39,2,FALSE)),IF($C305=Listes!$B$36,IF('DP_Instruction Forfaitaires'!$E305&lt;=Listes!$A$67,'DP_Instruction Forfaitaires'!$E305*Listes!$A$68,IF('DP_Instruction Forfaitaires'!$E305&gt;Listes!$D$67,'DP_Instruction Forfaitaires'!$E305*Listes!$D$68,(('DP_Instruction Forfaitaires'!$E305*Listes!$B$68)+Listes!$C$68)))))))</f>
        <v/>
      </c>
      <c r="P305" s="507" t="str">
        <f>IF('Dépenses forfaitaire'!P305="","",'Dépenses forfaitaire'!P305)</f>
        <v/>
      </c>
      <c r="Q305" s="263"/>
      <c r="R305" s="262" t="str">
        <f t="shared" si="16"/>
        <v/>
      </c>
      <c r="S305" s="262" t="str">
        <f t="shared" si="17"/>
        <v/>
      </c>
      <c r="T305" s="37" t="str">
        <f t="shared" si="18"/>
        <v/>
      </c>
      <c r="U305" s="117"/>
      <c r="V305" s="168"/>
      <c r="W305" s="501" t="str">
        <f>IF(AND(OR(Q305="KO",T305&lt;&gt;""),OR(R305="",S305="",T305="")),Listes!$A$74,IF(AND(T305="",Q305&lt;&gt;""),Listes!$A$75,IF(AND(P305&lt;T305,V305=""),Listes!$A$76,IF(AND(R305&gt;S305),Listes!$A$77,IF(AND(P305&lt;&gt;"",P305&gt;T305,U305=""),Listes!$A$78,IF(AND(X305="",OR(Q305&lt;&gt;"",R305&lt;&gt;"",S305&lt;&gt;"")),Listes!$A$79,""))))))</f>
        <v/>
      </c>
      <c r="X305" s="38"/>
      <c r="Y305" s="10">
        <f t="shared" si="19"/>
        <v>0</v>
      </c>
    </row>
    <row r="306" spans="1:25" ht="20.100000000000001" customHeight="1" x14ac:dyDescent="0.25">
      <c r="A306" s="109">
        <v>300</v>
      </c>
      <c r="B306" s="505" t="str">
        <f>IF('Dépenses forfaitaire'!B306="","",'Dépenses forfaitaire'!B306)</f>
        <v/>
      </c>
      <c r="C306" s="505" t="str">
        <f>IF('Dépenses forfaitaire'!C306="","",'Dépenses forfaitaire'!C306)</f>
        <v/>
      </c>
      <c r="D306" s="505" t="str">
        <f>IF('Dépenses forfaitaire'!D306="","",'Dépenses forfaitaire'!D306)</f>
        <v/>
      </c>
      <c r="E306" s="505" t="str">
        <f>IF('Dépenses forfaitaire'!E306="","",'Dépenses forfaitaire'!E306)</f>
        <v/>
      </c>
      <c r="F306" s="505" t="str">
        <f>IF('Dépenses forfaitaire'!F306="","",'Dépenses forfaitaire'!F306)</f>
        <v/>
      </c>
      <c r="G306" s="503" t="str">
        <f>IF('Dépenses forfaitaire'!G306="","",'Dépenses forfaitaire'!G306)</f>
        <v/>
      </c>
      <c r="H306" s="505" t="str">
        <f>IF('Dépenses forfaitaire'!H306="","",'Dépenses forfaitaire'!H306)</f>
        <v/>
      </c>
      <c r="I306" s="505" t="str">
        <f>IF('Dépenses forfaitaire'!I306="","",'Dépenses forfaitaire'!I306)</f>
        <v/>
      </c>
      <c r="J306" s="504" t="str">
        <f>IF('Dépenses forfaitaire'!K306="","",'Dépenses forfaitaire'!K306)</f>
        <v/>
      </c>
      <c r="K306" s="504" t="str">
        <f>IF('Dépenses forfaitaire'!L306="","",'Dépenses forfaitaire'!L306)</f>
        <v/>
      </c>
      <c r="L306" s="503" t="str">
        <f>IF('Dépenses forfaitaire'!J306="","",'Dépenses forfaitaire'!J306)</f>
        <v/>
      </c>
      <c r="M306" s="505" t="str">
        <f>IF($H306="","",IF($C306=Listes!$B$35,IF('DP_Instruction Forfaitaires'!$E306&lt;=Listes!$B$56,('DP_Instruction Forfaitaires'!$E306*(VLOOKUP('DP_Instruction Forfaitaires'!$D306,Listes!$A$57:$E$63,2,FALSE))),IF('DP_Instruction Forfaitaires'!$E306&gt;Listes!$E$56,('DP_Instruction Forfaitaires'!$E306*(VLOOKUP('DP_Instruction Forfaitaires'!$D306,Listes!$A$57:$E$63,5,FALSE))),('DP_Instruction Forfaitaires'!$E306*(VLOOKUP('DP_Instruction Forfaitaires'!$D306,Listes!$A$57:$E$63,3,FALSE))+(VLOOKUP('DP_Instruction Forfaitaires'!$D306,Listes!$A$57:$E$63,4,FALSE)))))))</f>
        <v/>
      </c>
      <c r="N306" s="505" t="str">
        <f>IF($H306="","",IF($C306=Listes!$B$34,IF('DP_Instruction Forfaitaires'!$E306&lt;=Listes!$B$45,('DP_Instruction Forfaitaires'!$E306*(VLOOKUP('DP_Instruction Forfaitaires'!$D306,Listes!$A$46:$E$52,2,FALSE))),IF('DP_Instruction Forfaitaires'!$E306&gt;Listes!$D$45,('DP_Instruction Forfaitaires'!$E306*(VLOOKUP('DP_Instruction Forfaitaires'!$D306,Listes!$A$46:$E$52,5,FALSE))),('DP_Instruction Forfaitaires'!$E306*(VLOOKUP('DP_Instruction Forfaitaires'!$D306,Listes!$A$46:$E$52,3,FALSE))+(VLOOKUP('DP_Instruction Forfaitaires'!$D306,Listes!$A$46:$E$52,4,FALSE)))))))</f>
        <v/>
      </c>
      <c r="O306" s="506" t="str">
        <f>IF($H306="","",IF($C306=Listes!$B$37,Listes!$I$34,IF($C306=Listes!$B$38,(VLOOKUP('DP_Instruction Forfaitaires'!$F306,Listes!$E$34:$F$39,2,FALSE)),IF($C306=Listes!$B$36,IF('DP_Instruction Forfaitaires'!$E306&lt;=Listes!$A$67,'DP_Instruction Forfaitaires'!$E306*Listes!$A$68,IF('DP_Instruction Forfaitaires'!$E306&gt;Listes!$D$67,'DP_Instruction Forfaitaires'!$E306*Listes!$D$68,(('DP_Instruction Forfaitaires'!$E306*Listes!$B$68)+Listes!$C$68)))))))</f>
        <v/>
      </c>
      <c r="P306" s="507" t="str">
        <f>IF('Dépenses forfaitaire'!P306="","",'Dépenses forfaitaire'!P306)</f>
        <v/>
      </c>
      <c r="Q306" s="263"/>
      <c r="R306" s="262" t="str">
        <f t="shared" si="16"/>
        <v/>
      </c>
      <c r="S306" s="262" t="str">
        <f t="shared" si="17"/>
        <v/>
      </c>
      <c r="T306" s="37" t="str">
        <f t="shared" si="18"/>
        <v/>
      </c>
      <c r="U306" s="117"/>
      <c r="V306" s="168"/>
      <c r="W306" s="501" t="str">
        <f>IF(AND(OR(Q306="KO",T306&lt;&gt;""),OR(R306="",S306="",T306="")),Listes!$A$74,IF(AND(T306="",Q306&lt;&gt;""),Listes!$A$75,IF(AND(P306&lt;T306,V306=""),Listes!$A$76,IF(AND(R306&gt;S306),Listes!$A$77,IF(AND(P306&lt;&gt;"",P306&gt;T306,U306=""),Listes!$A$78,IF(AND(X306="",OR(Q306&lt;&gt;"",R306&lt;&gt;"",S306&lt;&gt;"")),Listes!$A$79,""))))))</f>
        <v/>
      </c>
      <c r="X306" s="38"/>
      <c r="Y306" s="10">
        <f t="shared" si="19"/>
        <v>0</v>
      </c>
    </row>
    <row r="307" spans="1:25" ht="20.100000000000001" customHeight="1" x14ac:dyDescent="0.25">
      <c r="A307" s="109">
        <v>301</v>
      </c>
      <c r="B307" s="505" t="str">
        <f>IF('Dépenses forfaitaire'!B307="","",'Dépenses forfaitaire'!B307)</f>
        <v/>
      </c>
      <c r="C307" s="505" t="str">
        <f>IF('Dépenses forfaitaire'!C307="","",'Dépenses forfaitaire'!C307)</f>
        <v/>
      </c>
      <c r="D307" s="505" t="str">
        <f>IF('Dépenses forfaitaire'!D307="","",'Dépenses forfaitaire'!D307)</f>
        <v/>
      </c>
      <c r="E307" s="505" t="str">
        <f>IF('Dépenses forfaitaire'!E307="","",'Dépenses forfaitaire'!E307)</f>
        <v/>
      </c>
      <c r="F307" s="505" t="str">
        <f>IF('Dépenses forfaitaire'!F307="","",'Dépenses forfaitaire'!F307)</f>
        <v/>
      </c>
      <c r="G307" s="503" t="str">
        <f>IF('Dépenses forfaitaire'!G307="","",'Dépenses forfaitaire'!G307)</f>
        <v/>
      </c>
      <c r="H307" s="505" t="str">
        <f>IF('Dépenses forfaitaire'!H307="","",'Dépenses forfaitaire'!H307)</f>
        <v/>
      </c>
      <c r="I307" s="505" t="str">
        <f>IF('Dépenses forfaitaire'!I307="","",'Dépenses forfaitaire'!I307)</f>
        <v/>
      </c>
      <c r="J307" s="504" t="str">
        <f>IF('Dépenses forfaitaire'!K307="","",'Dépenses forfaitaire'!K307)</f>
        <v/>
      </c>
      <c r="K307" s="504" t="str">
        <f>IF('Dépenses forfaitaire'!L307="","",'Dépenses forfaitaire'!L307)</f>
        <v/>
      </c>
      <c r="L307" s="503" t="str">
        <f>IF('Dépenses forfaitaire'!J307="","",'Dépenses forfaitaire'!J307)</f>
        <v/>
      </c>
      <c r="M307" s="505" t="str">
        <f>IF($H307="","",IF($C307=Listes!$B$35,IF('DP_Instruction Forfaitaires'!$E307&lt;=Listes!$B$56,('DP_Instruction Forfaitaires'!$E307*(VLOOKUP('DP_Instruction Forfaitaires'!$D307,Listes!$A$57:$E$63,2,FALSE))),IF('DP_Instruction Forfaitaires'!$E307&gt;Listes!$E$56,('DP_Instruction Forfaitaires'!$E307*(VLOOKUP('DP_Instruction Forfaitaires'!$D307,Listes!$A$57:$E$63,5,FALSE))),('DP_Instruction Forfaitaires'!$E307*(VLOOKUP('DP_Instruction Forfaitaires'!$D307,Listes!$A$57:$E$63,3,FALSE))+(VLOOKUP('DP_Instruction Forfaitaires'!$D307,Listes!$A$57:$E$63,4,FALSE)))))))</f>
        <v/>
      </c>
      <c r="N307" s="505" t="str">
        <f>IF($H307="","",IF($C307=Listes!$B$34,IF('DP_Instruction Forfaitaires'!$E307&lt;=Listes!$B$45,('DP_Instruction Forfaitaires'!$E307*(VLOOKUP('DP_Instruction Forfaitaires'!$D307,Listes!$A$46:$E$52,2,FALSE))),IF('DP_Instruction Forfaitaires'!$E307&gt;Listes!$D$45,('DP_Instruction Forfaitaires'!$E307*(VLOOKUP('DP_Instruction Forfaitaires'!$D307,Listes!$A$46:$E$52,5,FALSE))),('DP_Instruction Forfaitaires'!$E307*(VLOOKUP('DP_Instruction Forfaitaires'!$D307,Listes!$A$46:$E$52,3,FALSE))+(VLOOKUP('DP_Instruction Forfaitaires'!$D307,Listes!$A$46:$E$52,4,FALSE)))))))</f>
        <v/>
      </c>
      <c r="O307" s="506" t="str">
        <f>IF($H307="","",IF($C307=Listes!$B$37,Listes!$I$34,IF($C307=Listes!$B$38,(VLOOKUP('DP_Instruction Forfaitaires'!$F307,Listes!$E$34:$F$39,2,FALSE)),IF($C307=Listes!$B$36,IF('DP_Instruction Forfaitaires'!$E307&lt;=Listes!$A$67,'DP_Instruction Forfaitaires'!$E307*Listes!$A$68,IF('DP_Instruction Forfaitaires'!$E307&gt;Listes!$D$67,'DP_Instruction Forfaitaires'!$E307*Listes!$D$68,(('DP_Instruction Forfaitaires'!$E307*Listes!$B$68)+Listes!$C$68)))))))</f>
        <v/>
      </c>
      <c r="P307" s="507" t="str">
        <f>IF('Dépenses forfaitaire'!P307="","",'Dépenses forfaitaire'!P307)</f>
        <v/>
      </c>
      <c r="Q307" s="263"/>
      <c r="R307" s="262" t="str">
        <f t="shared" si="16"/>
        <v/>
      </c>
      <c r="S307" s="262" t="str">
        <f t="shared" si="17"/>
        <v/>
      </c>
      <c r="T307" s="37" t="str">
        <f t="shared" si="18"/>
        <v/>
      </c>
      <c r="U307" s="117"/>
      <c r="V307" s="168"/>
      <c r="W307" s="501" t="str">
        <f>IF(AND(OR(Q307="KO",T307&lt;&gt;""),OR(R307="",S307="",T307="")),Listes!$A$74,IF(AND(T307="",Q307&lt;&gt;""),Listes!$A$75,IF(AND(P307&lt;T307,V307=""),Listes!$A$76,IF(AND(R307&gt;S307),Listes!$A$77,IF(AND(P307&lt;&gt;"",P307&gt;T307,U307=""),Listes!$A$78,IF(AND(X307="",OR(Q307&lt;&gt;"",R307&lt;&gt;"",S307&lt;&gt;"")),Listes!$A$79,""))))))</f>
        <v/>
      </c>
      <c r="X307" s="38"/>
      <c r="Y307" s="10">
        <f t="shared" si="19"/>
        <v>0</v>
      </c>
    </row>
    <row r="308" spans="1:25" ht="20.100000000000001" customHeight="1" x14ac:dyDescent="0.25">
      <c r="A308" s="109">
        <v>302</v>
      </c>
      <c r="B308" s="505" t="str">
        <f>IF('Dépenses forfaitaire'!B308="","",'Dépenses forfaitaire'!B308)</f>
        <v/>
      </c>
      <c r="C308" s="505" t="str">
        <f>IF('Dépenses forfaitaire'!C308="","",'Dépenses forfaitaire'!C308)</f>
        <v/>
      </c>
      <c r="D308" s="505" t="str">
        <f>IF('Dépenses forfaitaire'!D308="","",'Dépenses forfaitaire'!D308)</f>
        <v/>
      </c>
      <c r="E308" s="505" t="str">
        <f>IF('Dépenses forfaitaire'!E308="","",'Dépenses forfaitaire'!E308)</f>
        <v/>
      </c>
      <c r="F308" s="505" t="str">
        <f>IF('Dépenses forfaitaire'!F308="","",'Dépenses forfaitaire'!F308)</f>
        <v/>
      </c>
      <c r="G308" s="503" t="str">
        <f>IF('Dépenses forfaitaire'!G308="","",'Dépenses forfaitaire'!G308)</f>
        <v/>
      </c>
      <c r="H308" s="505" t="str">
        <f>IF('Dépenses forfaitaire'!H308="","",'Dépenses forfaitaire'!H308)</f>
        <v/>
      </c>
      <c r="I308" s="505" t="str">
        <f>IF('Dépenses forfaitaire'!I308="","",'Dépenses forfaitaire'!I308)</f>
        <v/>
      </c>
      <c r="J308" s="504" t="str">
        <f>IF('Dépenses forfaitaire'!K308="","",'Dépenses forfaitaire'!K308)</f>
        <v/>
      </c>
      <c r="K308" s="504" t="str">
        <f>IF('Dépenses forfaitaire'!L308="","",'Dépenses forfaitaire'!L308)</f>
        <v/>
      </c>
      <c r="L308" s="503" t="str">
        <f>IF('Dépenses forfaitaire'!J308="","",'Dépenses forfaitaire'!J308)</f>
        <v/>
      </c>
      <c r="M308" s="505" t="str">
        <f>IF($H308="","",IF($C308=Listes!$B$35,IF('DP_Instruction Forfaitaires'!$E308&lt;=Listes!$B$56,('DP_Instruction Forfaitaires'!$E308*(VLOOKUP('DP_Instruction Forfaitaires'!$D308,Listes!$A$57:$E$63,2,FALSE))),IF('DP_Instruction Forfaitaires'!$E308&gt;Listes!$E$56,('DP_Instruction Forfaitaires'!$E308*(VLOOKUP('DP_Instruction Forfaitaires'!$D308,Listes!$A$57:$E$63,5,FALSE))),('DP_Instruction Forfaitaires'!$E308*(VLOOKUP('DP_Instruction Forfaitaires'!$D308,Listes!$A$57:$E$63,3,FALSE))+(VLOOKUP('DP_Instruction Forfaitaires'!$D308,Listes!$A$57:$E$63,4,FALSE)))))))</f>
        <v/>
      </c>
      <c r="N308" s="505" t="str">
        <f>IF($H308="","",IF($C308=Listes!$B$34,IF('DP_Instruction Forfaitaires'!$E308&lt;=Listes!$B$45,('DP_Instruction Forfaitaires'!$E308*(VLOOKUP('DP_Instruction Forfaitaires'!$D308,Listes!$A$46:$E$52,2,FALSE))),IF('DP_Instruction Forfaitaires'!$E308&gt;Listes!$D$45,('DP_Instruction Forfaitaires'!$E308*(VLOOKUP('DP_Instruction Forfaitaires'!$D308,Listes!$A$46:$E$52,5,FALSE))),('DP_Instruction Forfaitaires'!$E308*(VLOOKUP('DP_Instruction Forfaitaires'!$D308,Listes!$A$46:$E$52,3,FALSE))+(VLOOKUP('DP_Instruction Forfaitaires'!$D308,Listes!$A$46:$E$52,4,FALSE)))))))</f>
        <v/>
      </c>
      <c r="O308" s="506" t="str">
        <f>IF($H308="","",IF($C308=Listes!$B$37,Listes!$I$34,IF($C308=Listes!$B$38,(VLOOKUP('DP_Instruction Forfaitaires'!$F308,Listes!$E$34:$F$39,2,FALSE)),IF($C308=Listes!$B$36,IF('DP_Instruction Forfaitaires'!$E308&lt;=Listes!$A$67,'DP_Instruction Forfaitaires'!$E308*Listes!$A$68,IF('DP_Instruction Forfaitaires'!$E308&gt;Listes!$D$67,'DP_Instruction Forfaitaires'!$E308*Listes!$D$68,(('DP_Instruction Forfaitaires'!$E308*Listes!$B$68)+Listes!$C$68)))))))</f>
        <v/>
      </c>
      <c r="P308" s="507" t="str">
        <f>IF('Dépenses forfaitaire'!P308="","",'Dépenses forfaitaire'!P308)</f>
        <v/>
      </c>
      <c r="Q308" s="263"/>
      <c r="R308" s="262" t="str">
        <f t="shared" si="16"/>
        <v/>
      </c>
      <c r="S308" s="262" t="str">
        <f t="shared" si="17"/>
        <v/>
      </c>
      <c r="T308" s="37" t="str">
        <f t="shared" si="18"/>
        <v/>
      </c>
      <c r="U308" s="117"/>
      <c r="V308" s="168"/>
      <c r="W308" s="501" t="str">
        <f>IF(AND(OR(Q308="KO",T308&lt;&gt;""),OR(R308="",S308="",T308="")),Listes!$A$74,IF(AND(T308="",Q308&lt;&gt;""),Listes!$A$75,IF(AND(P308&lt;T308,V308=""),Listes!$A$76,IF(AND(R308&gt;S308),Listes!$A$77,IF(AND(P308&lt;&gt;"",P308&gt;T308,U308=""),Listes!$A$78,IF(AND(X308="",OR(Q308&lt;&gt;"",R308&lt;&gt;"",S308&lt;&gt;"")),Listes!$A$79,""))))))</f>
        <v/>
      </c>
      <c r="X308" s="38"/>
      <c r="Y308" s="10">
        <f t="shared" si="19"/>
        <v>0</v>
      </c>
    </row>
    <row r="309" spans="1:25" ht="20.100000000000001" customHeight="1" x14ac:dyDescent="0.25">
      <c r="A309" s="109">
        <v>303</v>
      </c>
      <c r="B309" s="505" t="str">
        <f>IF('Dépenses forfaitaire'!B309="","",'Dépenses forfaitaire'!B309)</f>
        <v/>
      </c>
      <c r="C309" s="505" t="str">
        <f>IF('Dépenses forfaitaire'!C309="","",'Dépenses forfaitaire'!C309)</f>
        <v/>
      </c>
      <c r="D309" s="505" t="str">
        <f>IF('Dépenses forfaitaire'!D309="","",'Dépenses forfaitaire'!D309)</f>
        <v/>
      </c>
      <c r="E309" s="505" t="str">
        <f>IF('Dépenses forfaitaire'!E309="","",'Dépenses forfaitaire'!E309)</f>
        <v/>
      </c>
      <c r="F309" s="505" t="str">
        <f>IF('Dépenses forfaitaire'!F309="","",'Dépenses forfaitaire'!F309)</f>
        <v/>
      </c>
      <c r="G309" s="503" t="str">
        <f>IF('Dépenses forfaitaire'!G309="","",'Dépenses forfaitaire'!G309)</f>
        <v/>
      </c>
      <c r="H309" s="505" t="str">
        <f>IF('Dépenses forfaitaire'!H309="","",'Dépenses forfaitaire'!H309)</f>
        <v/>
      </c>
      <c r="I309" s="505" t="str">
        <f>IF('Dépenses forfaitaire'!I309="","",'Dépenses forfaitaire'!I309)</f>
        <v/>
      </c>
      <c r="J309" s="504" t="str">
        <f>IF('Dépenses forfaitaire'!K309="","",'Dépenses forfaitaire'!K309)</f>
        <v/>
      </c>
      <c r="K309" s="504" t="str">
        <f>IF('Dépenses forfaitaire'!L309="","",'Dépenses forfaitaire'!L309)</f>
        <v/>
      </c>
      <c r="L309" s="503" t="str">
        <f>IF('Dépenses forfaitaire'!J309="","",'Dépenses forfaitaire'!J309)</f>
        <v/>
      </c>
      <c r="M309" s="505" t="str">
        <f>IF($H309="","",IF($C309=Listes!$B$35,IF('DP_Instruction Forfaitaires'!$E309&lt;=Listes!$B$56,('DP_Instruction Forfaitaires'!$E309*(VLOOKUP('DP_Instruction Forfaitaires'!$D309,Listes!$A$57:$E$63,2,FALSE))),IF('DP_Instruction Forfaitaires'!$E309&gt;Listes!$E$56,('DP_Instruction Forfaitaires'!$E309*(VLOOKUP('DP_Instruction Forfaitaires'!$D309,Listes!$A$57:$E$63,5,FALSE))),('DP_Instruction Forfaitaires'!$E309*(VLOOKUP('DP_Instruction Forfaitaires'!$D309,Listes!$A$57:$E$63,3,FALSE))+(VLOOKUP('DP_Instruction Forfaitaires'!$D309,Listes!$A$57:$E$63,4,FALSE)))))))</f>
        <v/>
      </c>
      <c r="N309" s="505" t="str">
        <f>IF($H309="","",IF($C309=Listes!$B$34,IF('DP_Instruction Forfaitaires'!$E309&lt;=Listes!$B$45,('DP_Instruction Forfaitaires'!$E309*(VLOOKUP('DP_Instruction Forfaitaires'!$D309,Listes!$A$46:$E$52,2,FALSE))),IF('DP_Instruction Forfaitaires'!$E309&gt;Listes!$D$45,('DP_Instruction Forfaitaires'!$E309*(VLOOKUP('DP_Instruction Forfaitaires'!$D309,Listes!$A$46:$E$52,5,FALSE))),('DP_Instruction Forfaitaires'!$E309*(VLOOKUP('DP_Instruction Forfaitaires'!$D309,Listes!$A$46:$E$52,3,FALSE))+(VLOOKUP('DP_Instruction Forfaitaires'!$D309,Listes!$A$46:$E$52,4,FALSE)))))))</f>
        <v/>
      </c>
      <c r="O309" s="506" t="str">
        <f>IF($H309="","",IF($C309=Listes!$B$37,Listes!$I$34,IF($C309=Listes!$B$38,(VLOOKUP('DP_Instruction Forfaitaires'!$F309,Listes!$E$34:$F$39,2,FALSE)),IF($C309=Listes!$B$36,IF('DP_Instruction Forfaitaires'!$E309&lt;=Listes!$A$67,'DP_Instruction Forfaitaires'!$E309*Listes!$A$68,IF('DP_Instruction Forfaitaires'!$E309&gt;Listes!$D$67,'DP_Instruction Forfaitaires'!$E309*Listes!$D$68,(('DP_Instruction Forfaitaires'!$E309*Listes!$B$68)+Listes!$C$68)))))))</f>
        <v/>
      </c>
      <c r="P309" s="507" t="str">
        <f>IF('Dépenses forfaitaire'!P309="","",'Dépenses forfaitaire'!P309)</f>
        <v/>
      </c>
      <c r="Q309" s="263"/>
      <c r="R309" s="262" t="str">
        <f t="shared" si="16"/>
        <v/>
      </c>
      <c r="S309" s="262" t="str">
        <f t="shared" si="17"/>
        <v/>
      </c>
      <c r="T309" s="37" t="str">
        <f t="shared" si="18"/>
        <v/>
      </c>
      <c r="U309" s="117"/>
      <c r="V309" s="168"/>
      <c r="W309" s="501" t="str">
        <f>IF(AND(OR(Q309="KO",T309&lt;&gt;""),OR(R309="",S309="",T309="")),Listes!$A$74,IF(AND(T309="",Q309&lt;&gt;""),Listes!$A$75,IF(AND(P309&lt;T309,V309=""),Listes!$A$76,IF(AND(R309&gt;S309),Listes!$A$77,IF(AND(P309&lt;&gt;"",P309&gt;T309,U309=""),Listes!$A$78,IF(AND(X309="",OR(Q309&lt;&gt;"",R309&lt;&gt;"",S309&lt;&gt;"")),Listes!$A$79,""))))))</f>
        <v/>
      </c>
      <c r="X309" s="38"/>
      <c r="Y309" s="10">
        <f t="shared" si="19"/>
        <v>0</v>
      </c>
    </row>
    <row r="310" spans="1:25" ht="20.100000000000001" customHeight="1" x14ac:dyDescent="0.25">
      <c r="A310" s="109">
        <v>304</v>
      </c>
      <c r="B310" s="505" t="str">
        <f>IF('Dépenses forfaitaire'!B310="","",'Dépenses forfaitaire'!B310)</f>
        <v/>
      </c>
      <c r="C310" s="505" t="str">
        <f>IF('Dépenses forfaitaire'!C310="","",'Dépenses forfaitaire'!C310)</f>
        <v/>
      </c>
      <c r="D310" s="505" t="str">
        <f>IF('Dépenses forfaitaire'!D310="","",'Dépenses forfaitaire'!D310)</f>
        <v/>
      </c>
      <c r="E310" s="505" t="str">
        <f>IF('Dépenses forfaitaire'!E310="","",'Dépenses forfaitaire'!E310)</f>
        <v/>
      </c>
      <c r="F310" s="505" t="str">
        <f>IF('Dépenses forfaitaire'!F310="","",'Dépenses forfaitaire'!F310)</f>
        <v/>
      </c>
      <c r="G310" s="503" t="str">
        <f>IF('Dépenses forfaitaire'!G310="","",'Dépenses forfaitaire'!G310)</f>
        <v/>
      </c>
      <c r="H310" s="505" t="str">
        <f>IF('Dépenses forfaitaire'!H310="","",'Dépenses forfaitaire'!H310)</f>
        <v/>
      </c>
      <c r="I310" s="505" t="str">
        <f>IF('Dépenses forfaitaire'!I310="","",'Dépenses forfaitaire'!I310)</f>
        <v/>
      </c>
      <c r="J310" s="504" t="str">
        <f>IF('Dépenses forfaitaire'!K310="","",'Dépenses forfaitaire'!K310)</f>
        <v/>
      </c>
      <c r="K310" s="504" t="str">
        <f>IF('Dépenses forfaitaire'!L310="","",'Dépenses forfaitaire'!L310)</f>
        <v/>
      </c>
      <c r="L310" s="503" t="str">
        <f>IF('Dépenses forfaitaire'!J310="","",'Dépenses forfaitaire'!J310)</f>
        <v/>
      </c>
      <c r="M310" s="505" t="str">
        <f>IF($H310="","",IF($C310=Listes!$B$35,IF('DP_Instruction Forfaitaires'!$E310&lt;=Listes!$B$56,('DP_Instruction Forfaitaires'!$E310*(VLOOKUP('DP_Instruction Forfaitaires'!$D310,Listes!$A$57:$E$63,2,FALSE))),IF('DP_Instruction Forfaitaires'!$E310&gt;Listes!$E$56,('DP_Instruction Forfaitaires'!$E310*(VLOOKUP('DP_Instruction Forfaitaires'!$D310,Listes!$A$57:$E$63,5,FALSE))),('DP_Instruction Forfaitaires'!$E310*(VLOOKUP('DP_Instruction Forfaitaires'!$D310,Listes!$A$57:$E$63,3,FALSE))+(VLOOKUP('DP_Instruction Forfaitaires'!$D310,Listes!$A$57:$E$63,4,FALSE)))))))</f>
        <v/>
      </c>
      <c r="N310" s="505" t="str">
        <f>IF($H310="","",IF($C310=Listes!$B$34,IF('DP_Instruction Forfaitaires'!$E310&lt;=Listes!$B$45,('DP_Instruction Forfaitaires'!$E310*(VLOOKUP('DP_Instruction Forfaitaires'!$D310,Listes!$A$46:$E$52,2,FALSE))),IF('DP_Instruction Forfaitaires'!$E310&gt;Listes!$D$45,('DP_Instruction Forfaitaires'!$E310*(VLOOKUP('DP_Instruction Forfaitaires'!$D310,Listes!$A$46:$E$52,5,FALSE))),('DP_Instruction Forfaitaires'!$E310*(VLOOKUP('DP_Instruction Forfaitaires'!$D310,Listes!$A$46:$E$52,3,FALSE))+(VLOOKUP('DP_Instruction Forfaitaires'!$D310,Listes!$A$46:$E$52,4,FALSE)))))))</f>
        <v/>
      </c>
      <c r="O310" s="506" t="str">
        <f>IF($H310="","",IF($C310=Listes!$B$37,Listes!$I$34,IF($C310=Listes!$B$38,(VLOOKUP('DP_Instruction Forfaitaires'!$F310,Listes!$E$34:$F$39,2,FALSE)),IF($C310=Listes!$B$36,IF('DP_Instruction Forfaitaires'!$E310&lt;=Listes!$A$67,'DP_Instruction Forfaitaires'!$E310*Listes!$A$68,IF('DP_Instruction Forfaitaires'!$E310&gt;Listes!$D$67,'DP_Instruction Forfaitaires'!$E310*Listes!$D$68,(('DP_Instruction Forfaitaires'!$E310*Listes!$B$68)+Listes!$C$68)))))))</f>
        <v/>
      </c>
      <c r="P310" s="507" t="str">
        <f>IF('Dépenses forfaitaire'!P310="","",'Dépenses forfaitaire'!P310)</f>
        <v/>
      </c>
      <c r="Q310" s="263"/>
      <c r="R310" s="262" t="str">
        <f t="shared" si="16"/>
        <v/>
      </c>
      <c r="S310" s="262" t="str">
        <f t="shared" si="17"/>
        <v/>
      </c>
      <c r="T310" s="37" t="str">
        <f t="shared" si="18"/>
        <v/>
      </c>
      <c r="U310" s="117"/>
      <c r="V310" s="168"/>
      <c r="W310" s="501" t="str">
        <f>IF(AND(OR(Q310="KO",T310&lt;&gt;""),OR(R310="",S310="",T310="")),Listes!$A$74,IF(AND(T310="",Q310&lt;&gt;""),Listes!$A$75,IF(AND(P310&lt;T310,V310=""),Listes!$A$76,IF(AND(R310&gt;S310),Listes!$A$77,IF(AND(P310&lt;&gt;"",P310&gt;T310,U310=""),Listes!$A$78,IF(AND(X310="",OR(Q310&lt;&gt;"",R310&lt;&gt;"",S310&lt;&gt;"")),Listes!$A$79,""))))))</f>
        <v/>
      </c>
      <c r="X310" s="38"/>
      <c r="Y310" s="10">
        <f t="shared" si="19"/>
        <v>0</v>
      </c>
    </row>
    <row r="311" spans="1:25" ht="20.100000000000001" customHeight="1" x14ac:dyDescent="0.25">
      <c r="A311" s="109">
        <v>305</v>
      </c>
      <c r="B311" s="505" t="str">
        <f>IF('Dépenses forfaitaire'!B311="","",'Dépenses forfaitaire'!B311)</f>
        <v/>
      </c>
      <c r="C311" s="505" t="str">
        <f>IF('Dépenses forfaitaire'!C311="","",'Dépenses forfaitaire'!C311)</f>
        <v/>
      </c>
      <c r="D311" s="505" t="str">
        <f>IF('Dépenses forfaitaire'!D311="","",'Dépenses forfaitaire'!D311)</f>
        <v/>
      </c>
      <c r="E311" s="505" t="str">
        <f>IF('Dépenses forfaitaire'!E311="","",'Dépenses forfaitaire'!E311)</f>
        <v/>
      </c>
      <c r="F311" s="505" t="str">
        <f>IF('Dépenses forfaitaire'!F311="","",'Dépenses forfaitaire'!F311)</f>
        <v/>
      </c>
      <c r="G311" s="503" t="str">
        <f>IF('Dépenses forfaitaire'!G311="","",'Dépenses forfaitaire'!G311)</f>
        <v/>
      </c>
      <c r="H311" s="505" t="str">
        <f>IF('Dépenses forfaitaire'!H311="","",'Dépenses forfaitaire'!H311)</f>
        <v/>
      </c>
      <c r="I311" s="505" t="str">
        <f>IF('Dépenses forfaitaire'!I311="","",'Dépenses forfaitaire'!I311)</f>
        <v/>
      </c>
      <c r="J311" s="504" t="str">
        <f>IF('Dépenses forfaitaire'!K311="","",'Dépenses forfaitaire'!K311)</f>
        <v/>
      </c>
      <c r="K311" s="504" t="str">
        <f>IF('Dépenses forfaitaire'!L311="","",'Dépenses forfaitaire'!L311)</f>
        <v/>
      </c>
      <c r="L311" s="503" t="str">
        <f>IF('Dépenses forfaitaire'!J311="","",'Dépenses forfaitaire'!J311)</f>
        <v/>
      </c>
      <c r="M311" s="505" t="str">
        <f>IF($H311="","",IF($C311=Listes!$B$35,IF('DP_Instruction Forfaitaires'!$E311&lt;=Listes!$B$56,('DP_Instruction Forfaitaires'!$E311*(VLOOKUP('DP_Instruction Forfaitaires'!$D311,Listes!$A$57:$E$63,2,FALSE))),IF('DP_Instruction Forfaitaires'!$E311&gt;Listes!$E$56,('DP_Instruction Forfaitaires'!$E311*(VLOOKUP('DP_Instruction Forfaitaires'!$D311,Listes!$A$57:$E$63,5,FALSE))),('DP_Instruction Forfaitaires'!$E311*(VLOOKUP('DP_Instruction Forfaitaires'!$D311,Listes!$A$57:$E$63,3,FALSE))+(VLOOKUP('DP_Instruction Forfaitaires'!$D311,Listes!$A$57:$E$63,4,FALSE)))))))</f>
        <v/>
      </c>
      <c r="N311" s="505" t="str">
        <f>IF($H311="","",IF($C311=Listes!$B$34,IF('DP_Instruction Forfaitaires'!$E311&lt;=Listes!$B$45,('DP_Instruction Forfaitaires'!$E311*(VLOOKUP('DP_Instruction Forfaitaires'!$D311,Listes!$A$46:$E$52,2,FALSE))),IF('DP_Instruction Forfaitaires'!$E311&gt;Listes!$D$45,('DP_Instruction Forfaitaires'!$E311*(VLOOKUP('DP_Instruction Forfaitaires'!$D311,Listes!$A$46:$E$52,5,FALSE))),('DP_Instruction Forfaitaires'!$E311*(VLOOKUP('DP_Instruction Forfaitaires'!$D311,Listes!$A$46:$E$52,3,FALSE))+(VLOOKUP('DP_Instruction Forfaitaires'!$D311,Listes!$A$46:$E$52,4,FALSE)))))))</f>
        <v/>
      </c>
      <c r="O311" s="506" t="str">
        <f>IF($H311="","",IF($C311=Listes!$B$37,Listes!$I$34,IF($C311=Listes!$B$38,(VLOOKUP('DP_Instruction Forfaitaires'!$F311,Listes!$E$34:$F$39,2,FALSE)),IF($C311=Listes!$B$36,IF('DP_Instruction Forfaitaires'!$E311&lt;=Listes!$A$67,'DP_Instruction Forfaitaires'!$E311*Listes!$A$68,IF('DP_Instruction Forfaitaires'!$E311&gt;Listes!$D$67,'DP_Instruction Forfaitaires'!$E311*Listes!$D$68,(('DP_Instruction Forfaitaires'!$E311*Listes!$B$68)+Listes!$C$68)))))))</f>
        <v/>
      </c>
      <c r="P311" s="507" t="str">
        <f>IF('Dépenses forfaitaire'!P311="","",'Dépenses forfaitaire'!P311)</f>
        <v/>
      </c>
      <c r="Q311" s="263"/>
      <c r="R311" s="262" t="str">
        <f t="shared" si="16"/>
        <v/>
      </c>
      <c r="S311" s="262" t="str">
        <f t="shared" si="17"/>
        <v/>
      </c>
      <c r="T311" s="37" t="str">
        <f t="shared" si="18"/>
        <v/>
      </c>
      <c r="U311" s="117"/>
      <c r="V311" s="168"/>
      <c r="W311" s="501" t="str">
        <f>IF(AND(OR(Q311="KO",T311&lt;&gt;""),OR(R311="",S311="",T311="")),Listes!$A$74,IF(AND(T311="",Q311&lt;&gt;""),Listes!$A$75,IF(AND(P311&lt;T311,V311=""),Listes!$A$76,IF(AND(R311&gt;S311),Listes!$A$77,IF(AND(P311&lt;&gt;"",P311&gt;T311,U311=""),Listes!$A$78,IF(AND(X311="",OR(Q311&lt;&gt;"",R311&lt;&gt;"",S311&lt;&gt;"")),Listes!$A$79,""))))))</f>
        <v/>
      </c>
      <c r="X311" s="38"/>
      <c r="Y311" s="10">
        <f t="shared" si="19"/>
        <v>0</v>
      </c>
    </row>
    <row r="312" spans="1:25" ht="20.100000000000001" customHeight="1" x14ac:dyDescent="0.25">
      <c r="A312" s="109">
        <v>306</v>
      </c>
      <c r="B312" s="505" t="str">
        <f>IF('Dépenses forfaitaire'!B312="","",'Dépenses forfaitaire'!B312)</f>
        <v/>
      </c>
      <c r="C312" s="505" t="str">
        <f>IF('Dépenses forfaitaire'!C312="","",'Dépenses forfaitaire'!C312)</f>
        <v/>
      </c>
      <c r="D312" s="505" t="str">
        <f>IF('Dépenses forfaitaire'!D312="","",'Dépenses forfaitaire'!D312)</f>
        <v/>
      </c>
      <c r="E312" s="505" t="str">
        <f>IF('Dépenses forfaitaire'!E312="","",'Dépenses forfaitaire'!E312)</f>
        <v/>
      </c>
      <c r="F312" s="505" t="str">
        <f>IF('Dépenses forfaitaire'!F312="","",'Dépenses forfaitaire'!F312)</f>
        <v/>
      </c>
      <c r="G312" s="503" t="str">
        <f>IF('Dépenses forfaitaire'!G312="","",'Dépenses forfaitaire'!G312)</f>
        <v/>
      </c>
      <c r="H312" s="505" t="str">
        <f>IF('Dépenses forfaitaire'!H312="","",'Dépenses forfaitaire'!H312)</f>
        <v/>
      </c>
      <c r="I312" s="505" t="str">
        <f>IF('Dépenses forfaitaire'!I312="","",'Dépenses forfaitaire'!I312)</f>
        <v/>
      </c>
      <c r="J312" s="504" t="str">
        <f>IF('Dépenses forfaitaire'!K312="","",'Dépenses forfaitaire'!K312)</f>
        <v/>
      </c>
      <c r="K312" s="504" t="str">
        <f>IF('Dépenses forfaitaire'!L312="","",'Dépenses forfaitaire'!L312)</f>
        <v/>
      </c>
      <c r="L312" s="503" t="str">
        <f>IF('Dépenses forfaitaire'!J312="","",'Dépenses forfaitaire'!J312)</f>
        <v/>
      </c>
      <c r="M312" s="505" t="str">
        <f>IF($H312="","",IF($C312=Listes!$B$35,IF('DP_Instruction Forfaitaires'!$E312&lt;=Listes!$B$56,('DP_Instruction Forfaitaires'!$E312*(VLOOKUP('DP_Instruction Forfaitaires'!$D312,Listes!$A$57:$E$63,2,FALSE))),IF('DP_Instruction Forfaitaires'!$E312&gt;Listes!$E$56,('DP_Instruction Forfaitaires'!$E312*(VLOOKUP('DP_Instruction Forfaitaires'!$D312,Listes!$A$57:$E$63,5,FALSE))),('DP_Instruction Forfaitaires'!$E312*(VLOOKUP('DP_Instruction Forfaitaires'!$D312,Listes!$A$57:$E$63,3,FALSE))+(VLOOKUP('DP_Instruction Forfaitaires'!$D312,Listes!$A$57:$E$63,4,FALSE)))))))</f>
        <v/>
      </c>
      <c r="N312" s="505" t="str">
        <f>IF($H312="","",IF($C312=Listes!$B$34,IF('DP_Instruction Forfaitaires'!$E312&lt;=Listes!$B$45,('DP_Instruction Forfaitaires'!$E312*(VLOOKUP('DP_Instruction Forfaitaires'!$D312,Listes!$A$46:$E$52,2,FALSE))),IF('DP_Instruction Forfaitaires'!$E312&gt;Listes!$D$45,('DP_Instruction Forfaitaires'!$E312*(VLOOKUP('DP_Instruction Forfaitaires'!$D312,Listes!$A$46:$E$52,5,FALSE))),('DP_Instruction Forfaitaires'!$E312*(VLOOKUP('DP_Instruction Forfaitaires'!$D312,Listes!$A$46:$E$52,3,FALSE))+(VLOOKUP('DP_Instruction Forfaitaires'!$D312,Listes!$A$46:$E$52,4,FALSE)))))))</f>
        <v/>
      </c>
      <c r="O312" s="506" t="str">
        <f>IF($H312="","",IF($C312=Listes!$B$37,Listes!$I$34,IF($C312=Listes!$B$38,(VLOOKUP('DP_Instruction Forfaitaires'!$F312,Listes!$E$34:$F$39,2,FALSE)),IF($C312=Listes!$B$36,IF('DP_Instruction Forfaitaires'!$E312&lt;=Listes!$A$67,'DP_Instruction Forfaitaires'!$E312*Listes!$A$68,IF('DP_Instruction Forfaitaires'!$E312&gt;Listes!$D$67,'DP_Instruction Forfaitaires'!$E312*Listes!$D$68,(('DP_Instruction Forfaitaires'!$E312*Listes!$B$68)+Listes!$C$68)))))))</f>
        <v/>
      </c>
      <c r="P312" s="507" t="str">
        <f>IF('Dépenses forfaitaire'!P312="","",'Dépenses forfaitaire'!P312)</f>
        <v/>
      </c>
      <c r="Q312" s="263"/>
      <c r="R312" s="262" t="str">
        <f t="shared" si="16"/>
        <v/>
      </c>
      <c r="S312" s="262" t="str">
        <f t="shared" si="17"/>
        <v/>
      </c>
      <c r="T312" s="37" t="str">
        <f t="shared" si="18"/>
        <v/>
      </c>
      <c r="U312" s="117"/>
      <c r="V312" s="168"/>
      <c r="W312" s="501" t="str">
        <f>IF(AND(OR(Q312="KO",T312&lt;&gt;""),OR(R312="",S312="",T312="")),Listes!$A$74,IF(AND(T312="",Q312&lt;&gt;""),Listes!$A$75,IF(AND(P312&lt;T312,V312=""),Listes!$A$76,IF(AND(R312&gt;S312),Listes!$A$77,IF(AND(P312&lt;&gt;"",P312&gt;T312,U312=""),Listes!$A$78,IF(AND(X312="",OR(Q312&lt;&gt;"",R312&lt;&gt;"",S312&lt;&gt;"")),Listes!$A$79,""))))))</f>
        <v/>
      </c>
      <c r="X312" s="38"/>
      <c r="Y312" s="10">
        <f t="shared" si="19"/>
        <v>0</v>
      </c>
    </row>
    <row r="313" spans="1:25" ht="20.100000000000001" customHeight="1" x14ac:dyDescent="0.25">
      <c r="A313" s="109">
        <v>307</v>
      </c>
      <c r="B313" s="505" t="str">
        <f>IF('Dépenses forfaitaire'!B313="","",'Dépenses forfaitaire'!B313)</f>
        <v/>
      </c>
      <c r="C313" s="505" t="str">
        <f>IF('Dépenses forfaitaire'!C313="","",'Dépenses forfaitaire'!C313)</f>
        <v/>
      </c>
      <c r="D313" s="505" t="str">
        <f>IF('Dépenses forfaitaire'!D313="","",'Dépenses forfaitaire'!D313)</f>
        <v/>
      </c>
      <c r="E313" s="505" t="str">
        <f>IF('Dépenses forfaitaire'!E313="","",'Dépenses forfaitaire'!E313)</f>
        <v/>
      </c>
      <c r="F313" s="505" t="str">
        <f>IF('Dépenses forfaitaire'!F313="","",'Dépenses forfaitaire'!F313)</f>
        <v/>
      </c>
      <c r="G313" s="503" t="str">
        <f>IF('Dépenses forfaitaire'!G313="","",'Dépenses forfaitaire'!G313)</f>
        <v/>
      </c>
      <c r="H313" s="505" t="str">
        <f>IF('Dépenses forfaitaire'!H313="","",'Dépenses forfaitaire'!H313)</f>
        <v/>
      </c>
      <c r="I313" s="505" t="str">
        <f>IF('Dépenses forfaitaire'!I313="","",'Dépenses forfaitaire'!I313)</f>
        <v/>
      </c>
      <c r="J313" s="504" t="str">
        <f>IF('Dépenses forfaitaire'!K313="","",'Dépenses forfaitaire'!K313)</f>
        <v/>
      </c>
      <c r="K313" s="504" t="str">
        <f>IF('Dépenses forfaitaire'!L313="","",'Dépenses forfaitaire'!L313)</f>
        <v/>
      </c>
      <c r="L313" s="503" t="str">
        <f>IF('Dépenses forfaitaire'!J313="","",'Dépenses forfaitaire'!J313)</f>
        <v/>
      </c>
      <c r="M313" s="505" t="str">
        <f>IF($H313="","",IF($C313=Listes!$B$35,IF('DP_Instruction Forfaitaires'!$E313&lt;=Listes!$B$56,('DP_Instruction Forfaitaires'!$E313*(VLOOKUP('DP_Instruction Forfaitaires'!$D313,Listes!$A$57:$E$63,2,FALSE))),IF('DP_Instruction Forfaitaires'!$E313&gt;Listes!$E$56,('DP_Instruction Forfaitaires'!$E313*(VLOOKUP('DP_Instruction Forfaitaires'!$D313,Listes!$A$57:$E$63,5,FALSE))),('DP_Instruction Forfaitaires'!$E313*(VLOOKUP('DP_Instruction Forfaitaires'!$D313,Listes!$A$57:$E$63,3,FALSE))+(VLOOKUP('DP_Instruction Forfaitaires'!$D313,Listes!$A$57:$E$63,4,FALSE)))))))</f>
        <v/>
      </c>
      <c r="N313" s="505" t="str">
        <f>IF($H313="","",IF($C313=Listes!$B$34,IF('DP_Instruction Forfaitaires'!$E313&lt;=Listes!$B$45,('DP_Instruction Forfaitaires'!$E313*(VLOOKUP('DP_Instruction Forfaitaires'!$D313,Listes!$A$46:$E$52,2,FALSE))),IF('DP_Instruction Forfaitaires'!$E313&gt;Listes!$D$45,('DP_Instruction Forfaitaires'!$E313*(VLOOKUP('DP_Instruction Forfaitaires'!$D313,Listes!$A$46:$E$52,5,FALSE))),('DP_Instruction Forfaitaires'!$E313*(VLOOKUP('DP_Instruction Forfaitaires'!$D313,Listes!$A$46:$E$52,3,FALSE))+(VLOOKUP('DP_Instruction Forfaitaires'!$D313,Listes!$A$46:$E$52,4,FALSE)))))))</f>
        <v/>
      </c>
      <c r="O313" s="506" t="str">
        <f>IF($H313="","",IF($C313=Listes!$B$37,Listes!$I$34,IF($C313=Listes!$B$38,(VLOOKUP('DP_Instruction Forfaitaires'!$F313,Listes!$E$34:$F$39,2,FALSE)),IF($C313=Listes!$B$36,IF('DP_Instruction Forfaitaires'!$E313&lt;=Listes!$A$67,'DP_Instruction Forfaitaires'!$E313*Listes!$A$68,IF('DP_Instruction Forfaitaires'!$E313&gt;Listes!$D$67,'DP_Instruction Forfaitaires'!$E313*Listes!$D$68,(('DP_Instruction Forfaitaires'!$E313*Listes!$B$68)+Listes!$C$68)))))))</f>
        <v/>
      </c>
      <c r="P313" s="507" t="str">
        <f>IF('Dépenses forfaitaire'!P313="","",'Dépenses forfaitaire'!P313)</f>
        <v/>
      </c>
      <c r="Q313" s="263"/>
      <c r="R313" s="262" t="str">
        <f t="shared" si="16"/>
        <v/>
      </c>
      <c r="S313" s="262" t="str">
        <f t="shared" si="17"/>
        <v/>
      </c>
      <c r="T313" s="37" t="str">
        <f t="shared" si="18"/>
        <v/>
      </c>
      <c r="U313" s="117"/>
      <c r="V313" s="168"/>
      <c r="W313" s="501" t="str">
        <f>IF(AND(OR(Q313="KO",T313&lt;&gt;""),OR(R313="",S313="",T313="")),Listes!$A$74,IF(AND(T313="",Q313&lt;&gt;""),Listes!$A$75,IF(AND(P313&lt;T313,V313=""),Listes!$A$76,IF(AND(R313&gt;S313),Listes!$A$77,IF(AND(P313&lt;&gt;"",P313&gt;T313,U313=""),Listes!$A$78,IF(AND(X313="",OR(Q313&lt;&gt;"",R313&lt;&gt;"",S313&lt;&gt;"")),Listes!$A$79,""))))))</f>
        <v/>
      </c>
      <c r="X313" s="38"/>
      <c r="Y313" s="10">
        <f t="shared" si="19"/>
        <v>0</v>
      </c>
    </row>
    <row r="314" spans="1:25" ht="20.100000000000001" customHeight="1" x14ac:dyDescent="0.25">
      <c r="A314" s="109">
        <v>308</v>
      </c>
      <c r="B314" s="505" t="str">
        <f>IF('Dépenses forfaitaire'!B314="","",'Dépenses forfaitaire'!B314)</f>
        <v/>
      </c>
      <c r="C314" s="505" t="str">
        <f>IF('Dépenses forfaitaire'!C314="","",'Dépenses forfaitaire'!C314)</f>
        <v/>
      </c>
      <c r="D314" s="505" t="str">
        <f>IF('Dépenses forfaitaire'!D314="","",'Dépenses forfaitaire'!D314)</f>
        <v/>
      </c>
      <c r="E314" s="505" t="str">
        <f>IF('Dépenses forfaitaire'!E314="","",'Dépenses forfaitaire'!E314)</f>
        <v/>
      </c>
      <c r="F314" s="505" t="str">
        <f>IF('Dépenses forfaitaire'!F314="","",'Dépenses forfaitaire'!F314)</f>
        <v/>
      </c>
      <c r="G314" s="503" t="str">
        <f>IF('Dépenses forfaitaire'!G314="","",'Dépenses forfaitaire'!G314)</f>
        <v/>
      </c>
      <c r="H314" s="505" t="str">
        <f>IF('Dépenses forfaitaire'!H314="","",'Dépenses forfaitaire'!H314)</f>
        <v/>
      </c>
      <c r="I314" s="505" t="str">
        <f>IF('Dépenses forfaitaire'!I314="","",'Dépenses forfaitaire'!I314)</f>
        <v/>
      </c>
      <c r="J314" s="504" t="str">
        <f>IF('Dépenses forfaitaire'!K314="","",'Dépenses forfaitaire'!K314)</f>
        <v/>
      </c>
      <c r="K314" s="504" t="str">
        <f>IF('Dépenses forfaitaire'!L314="","",'Dépenses forfaitaire'!L314)</f>
        <v/>
      </c>
      <c r="L314" s="503" t="str">
        <f>IF('Dépenses forfaitaire'!J314="","",'Dépenses forfaitaire'!J314)</f>
        <v/>
      </c>
      <c r="M314" s="505" t="str">
        <f>IF($H314="","",IF($C314=Listes!$B$35,IF('DP_Instruction Forfaitaires'!$E314&lt;=Listes!$B$56,('DP_Instruction Forfaitaires'!$E314*(VLOOKUP('DP_Instruction Forfaitaires'!$D314,Listes!$A$57:$E$63,2,FALSE))),IF('DP_Instruction Forfaitaires'!$E314&gt;Listes!$E$56,('DP_Instruction Forfaitaires'!$E314*(VLOOKUP('DP_Instruction Forfaitaires'!$D314,Listes!$A$57:$E$63,5,FALSE))),('DP_Instruction Forfaitaires'!$E314*(VLOOKUP('DP_Instruction Forfaitaires'!$D314,Listes!$A$57:$E$63,3,FALSE))+(VLOOKUP('DP_Instruction Forfaitaires'!$D314,Listes!$A$57:$E$63,4,FALSE)))))))</f>
        <v/>
      </c>
      <c r="N314" s="505" t="str">
        <f>IF($H314="","",IF($C314=Listes!$B$34,IF('DP_Instruction Forfaitaires'!$E314&lt;=Listes!$B$45,('DP_Instruction Forfaitaires'!$E314*(VLOOKUP('DP_Instruction Forfaitaires'!$D314,Listes!$A$46:$E$52,2,FALSE))),IF('DP_Instruction Forfaitaires'!$E314&gt;Listes!$D$45,('DP_Instruction Forfaitaires'!$E314*(VLOOKUP('DP_Instruction Forfaitaires'!$D314,Listes!$A$46:$E$52,5,FALSE))),('DP_Instruction Forfaitaires'!$E314*(VLOOKUP('DP_Instruction Forfaitaires'!$D314,Listes!$A$46:$E$52,3,FALSE))+(VLOOKUP('DP_Instruction Forfaitaires'!$D314,Listes!$A$46:$E$52,4,FALSE)))))))</f>
        <v/>
      </c>
      <c r="O314" s="506" t="str">
        <f>IF($H314="","",IF($C314=Listes!$B$37,Listes!$I$34,IF($C314=Listes!$B$38,(VLOOKUP('DP_Instruction Forfaitaires'!$F314,Listes!$E$34:$F$39,2,FALSE)),IF($C314=Listes!$B$36,IF('DP_Instruction Forfaitaires'!$E314&lt;=Listes!$A$67,'DP_Instruction Forfaitaires'!$E314*Listes!$A$68,IF('DP_Instruction Forfaitaires'!$E314&gt;Listes!$D$67,'DP_Instruction Forfaitaires'!$E314*Listes!$D$68,(('DP_Instruction Forfaitaires'!$E314*Listes!$B$68)+Listes!$C$68)))))))</f>
        <v/>
      </c>
      <c r="P314" s="507" t="str">
        <f>IF('Dépenses forfaitaire'!P314="","",'Dépenses forfaitaire'!P314)</f>
        <v/>
      </c>
      <c r="Q314" s="263"/>
      <c r="R314" s="262" t="str">
        <f t="shared" si="16"/>
        <v/>
      </c>
      <c r="S314" s="262" t="str">
        <f t="shared" si="17"/>
        <v/>
      </c>
      <c r="T314" s="37" t="str">
        <f t="shared" si="18"/>
        <v/>
      </c>
      <c r="U314" s="117"/>
      <c r="V314" s="168"/>
      <c r="W314" s="501" t="str">
        <f>IF(AND(OR(Q314="KO",T314&lt;&gt;""),OR(R314="",S314="",T314="")),Listes!$A$74,IF(AND(T314="",Q314&lt;&gt;""),Listes!$A$75,IF(AND(P314&lt;T314,V314=""),Listes!$A$76,IF(AND(R314&gt;S314),Listes!$A$77,IF(AND(P314&lt;&gt;"",P314&gt;T314,U314=""),Listes!$A$78,IF(AND(X314="",OR(Q314&lt;&gt;"",R314&lt;&gt;"",S314&lt;&gt;"")),Listes!$A$79,""))))))</f>
        <v/>
      </c>
      <c r="X314" s="38"/>
      <c r="Y314" s="10">
        <f t="shared" si="19"/>
        <v>0</v>
      </c>
    </row>
    <row r="315" spans="1:25" ht="20.100000000000001" customHeight="1" x14ac:dyDescent="0.25">
      <c r="A315" s="109">
        <v>309</v>
      </c>
      <c r="B315" s="505" t="str">
        <f>IF('Dépenses forfaitaire'!B315="","",'Dépenses forfaitaire'!B315)</f>
        <v/>
      </c>
      <c r="C315" s="505" t="str">
        <f>IF('Dépenses forfaitaire'!C315="","",'Dépenses forfaitaire'!C315)</f>
        <v/>
      </c>
      <c r="D315" s="505" t="str">
        <f>IF('Dépenses forfaitaire'!D315="","",'Dépenses forfaitaire'!D315)</f>
        <v/>
      </c>
      <c r="E315" s="505" t="str">
        <f>IF('Dépenses forfaitaire'!E315="","",'Dépenses forfaitaire'!E315)</f>
        <v/>
      </c>
      <c r="F315" s="505" t="str">
        <f>IF('Dépenses forfaitaire'!F315="","",'Dépenses forfaitaire'!F315)</f>
        <v/>
      </c>
      <c r="G315" s="503" t="str">
        <f>IF('Dépenses forfaitaire'!G315="","",'Dépenses forfaitaire'!G315)</f>
        <v/>
      </c>
      <c r="H315" s="505" t="str">
        <f>IF('Dépenses forfaitaire'!H315="","",'Dépenses forfaitaire'!H315)</f>
        <v/>
      </c>
      <c r="I315" s="505" t="str">
        <f>IF('Dépenses forfaitaire'!I315="","",'Dépenses forfaitaire'!I315)</f>
        <v/>
      </c>
      <c r="J315" s="504" t="str">
        <f>IF('Dépenses forfaitaire'!K315="","",'Dépenses forfaitaire'!K315)</f>
        <v/>
      </c>
      <c r="K315" s="504" t="str">
        <f>IF('Dépenses forfaitaire'!L315="","",'Dépenses forfaitaire'!L315)</f>
        <v/>
      </c>
      <c r="L315" s="503" t="str">
        <f>IF('Dépenses forfaitaire'!J315="","",'Dépenses forfaitaire'!J315)</f>
        <v/>
      </c>
      <c r="M315" s="505" t="str">
        <f>IF($H315="","",IF($C315=Listes!$B$35,IF('DP_Instruction Forfaitaires'!$E315&lt;=Listes!$B$56,('DP_Instruction Forfaitaires'!$E315*(VLOOKUP('DP_Instruction Forfaitaires'!$D315,Listes!$A$57:$E$63,2,FALSE))),IF('DP_Instruction Forfaitaires'!$E315&gt;Listes!$E$56,('DP_Instruction Forfaitaires'!$E315*(VLOOKUP('DP_Instruction Forfaitaires'!$D315,Listes!$A$57:$E$63,5,FALSE))),('DP_Instruction Forfaitaires'!$E315*(VLOOKUP('DP_Instruction Forfaitaires'!$D315,Listes!$A$57:$E$63,3,FALSE))+(VLOOKUP('DP_Instruction Forfaitaires'!$D315,Listes!$A$57:$E$63,4,FALSE)))))))</f>
        <v/>
      </c>
      <c r="N315" s="505" t="str">
        <f>IF($H315="","",IF($C315=Listes!$B$34,IF('DP_Instruction Forfaitaires'!$E315&lt;=Listes!$B$45,('DP_Instruction Forfaitaires'!$E315*(VLOOKUP('DP_Instruction Forfaitaires'!$D315,Listes!$A$46:$E$52,2,FALSE))),IF('DP_Instruction Forfaitaires'!$E315&gt;Listes!$D$45,('DP_Instruction Forfaitaires'!$E315*(VLOOKUP('DP_Instruction Forfaitaires'!$D315,Listes!$A$46:$E$52,5,FALSE))),('DP_Instruction Forfaitaires'!$E315*(VLOOKUP('DP_Instruction Forfaitaires'!$D315,Listes!$A$46:$E$52,3,FALSE))+(VLOOKUP('DP_Instruction Forfaitaires'!$D315,Listes!$A$46:$E$52,4,FALSE)))))))</f>
        <v/>
      </c>
      <c r="O315" s="506" t="str">
        <f>IF($H315="","",IF($C315=Listes!$B$37,Listes!$I$34,IF($C315=Listes!$B$38,(VLOOKUP('DP_Instruction Forfaitaires'!$F315,Listes!$E$34:$F$39,2,FALSE)),IF($C315=Listes!$B$36,IF('DP_Instruction Forfaitaires'!$E315&lt;=Listes!$A$67,'DP_Instruction Forfaitaires'!$E315*Listes!$A$68,IF('DP_Instruction Forfaitaires'!$E315&gt;Listes!$D$67,'DP_Instruction Forfaitaires'!$E315*Listes!$D$68,(('DP_Instruction Forfaitaires'!$E315*Listes!$B$68)+Listes!$C$68)))))))</f>
        <v/>
      </c>
      <c r="P315" s="507" t="str">
        <f>IF('Dépenses forfaitaire'!P315="","",'Dépenses forfaitaire'!P315)</f>
        <v/>
      </c>
      <c r="Q315" s="263"/>
      <c r="R315" s="262" t="str">
        <f t="shared" si="16"/>
        <v/>
      </c>
      <c r="S315" s="262" t="str">
        <f t="shared" si="17"/>
        <v/>
      </c>
      <c r="T315" s="37" t="str">
        <f t="shared" si="18"/>
        <v/>
      </c>
      <c r="U315" s="117"/>
      <c r="V315" s="168"/>
      <c r="W315" s="501" t="str">
        <f>IF(AND(OR(Q315="KO",T315&lt;&gt;""),OR(R315="",S315="",T315="")),Listes!$A$74,IF(AND(T315="",Q315&lt;&gt;""),Listes!$A$75,IF(AND(P315&lt;T315,V315=""),Listes!$A$76,IF(AND(R315&gt;S315),Listes!$A$77,IF(AND(P315&lt;&gt;"",P315&gt;T315,U315=""),Listes!$A$78,IF(AND(X315="",OR(Q315&lt;&gt;"",R315&lt;&gt;"",S315&lt;&gt;"")),Listes!$A$79,""))))))</f>
        <v/>
      </c>
      <c r="X315" s="38"/>
      <c r="Y315" s="10">
        <f t="shared" si="19"/>
        <v>0</v>
      </c>
    </row>
    <row r="316" spans="1:25" ht="20.100000000000001" customHeight="1" x14ac:dyDescent="0.25">
      <c r="A316" s="109">
        <v>310</v>
      </c>
      <c r="B316" s="505" t="str">
        <f>IF('Dépenses forfaitaire'!B316="","",'Dépenses forfaitaire'!B316)</f>
        <v/>
      </c>
      <c r="C316" s="505" t="str">
        <f>IF('Dépenses forfaitaire'!C316="","",'Dépenses forfaitaire'!C316)</f>
        <v/>
      </c>
      <c r="D316" s="505" t="str">
        <f>IF('Dépenses forfaitaire'!D316="","",'Dépenses forfaitaire'!D316)</f>
        <v/>
      </c>
      <c r="E316" s="505" t="str">
        <f>IF('Dépenses forfaitaire'!E316="","",'Dépenses forfaitaire'!E316)</f>
        <v/>
      </c>
      <c r="F316" s="505" t="str">
        <f>IF('Dépenses forfaitaire'!F316="","",'Dépenses forfaitaire'!F316)</f>
        <v/>
      </c>
      <c r="G316" s="503" t="str">
        <f>IF('Dépenses forfaitaire'!G316="","",'Dépenses forfaitaire'!G316)</f>
        <v/>
      </c>
      <c r="H316" s="505" t="str">
        <f>IF('Dépenses forfaitaire'!H316="","",'Dépenses forfaitaire'!H316)</f>
        <v/>
      </c>
      <c r="I316" s="505" t="str">
        <f>IF('Dépenses forfaitaire'!I316="","",'Dépenses forfaitaire'!I316)</f>
        <v/>
      </c>
      <c r="J316" s="504" t="str">
        <f>IF('Dépenses forfaitaire'!K316="","",'Dépenses forfaitaire'!K316)</f>
        <v/>
      </c>
      <c r="K316" s="504" t="str">
        <f>IF('Dépenses forfaitaire'!L316="","",'Dépenses forfaitaire'!L316)</f>
        <v/>
      </c>
      <c r="L316" s="503" t="str">
        <f>IF('Dépenses forfaitaire'!J316="","",'Dépenses forfaitaire'!J316)</f>
        <v/>
      </c>
      <c r="M316" s="505" t="str">
        <f>IF($H316="","",IF($C316=Listes!$B$35,IF('DP_Instruction Forfaitaires'!$E316&lt;=Listes!$B$56,('DP_Instruction Forfaitaires'!$E316*(VLOOKUP('DP_Instruction Forfaitaires'!$D316,Listes!$A$57:$E$63,2,FALSE))),IF('DP_Instruction Forfaitaires'!$E316&gt;Listes!$E$56,('DP_Instruction Forfaitaires'!$E316*(VLOOKUP('DP_Instruction Forfaitaires'!$D316,Listes!$A$57:$E$63,5,FALSE))),('DP_Instruction Forfaitaires'!$E316*(VLOOKUP('DP_Instruction Forfaitaires'!$D316,Listes!$A$57:$E$63,3,FALSE))+(VLOOKUP('DP_Instruction Forfaitaires'!$D316,Listes!$A$57:$E$63,4,FALSE)))))))</f>
        <v/>
      </c>
      <c r="N316" s="505" t="str">
        <f>IF($H316="","",IF($C316=Listes!$B$34,IF('DP_Instruction Forfaitaires'!$E316&lt;=Listes!$B$45,('DP_Instruction Forfaitaires'!$E316*(VLOOKUP('DP_Instruction Forfaitaires'!$D316,Listes!$A$46:$E$52,2,FALSE))),IF('DP_Instruction Forfaitaires'!$E316&gt;Listes!$D$45,('DP_Instruction Forfaitaires'!$E316*(VLOOKUP('DP_Instruction Forfaitaires'!$D316,Listes!$A$46:$E$52,5,FALSE))),('DP_Instruction Forfaitaires'!$E316*(VLOOKUP('DP_Instruction Forfaitaires'!$D316,Listes!$A$46:$E$52,3,FALSE))+(VLOOKUP('DP_Instruction Forfaitaires'!$D316,Listes!$A$46:$E$52,4,FALSE)))))))</f>
        <v/>
      </c>
      <c r="O316" s="506" t="str">
        <f>IF($H316="","",IF($C316=Listes!$B$37,Listes!$I$34,IF($C316=Listes!$B$38,(VLOOKUP('DP_Instruction Forfaitaires'!$F316,Listes!$E$34:$F$39,2,FALSE)),IF($C316=Listes!$B$36,IF('DP_Instruction Forfaitaires'!$E316&lt;=Listes!$A$67,'DP_Instruction Forfaitaires'!$E316*Listes!$A$68,IF('DP_Instruction Forfaitaires'!$E316&gt;Listes!$D$67,'DP_Instruction Forfaitaires'!$E316*Listes!$D$68,(('DP_Instruction Forfaitaires'!$E316*Listes!$B$68)+Listes!$C$68)))))))</f>
        <v/>
      </c>
      <c r="P316" s="507" t="str">
        <f>IF('Dépenses forfaitaire'!P316="","",'Dépenses forfaitaire'!P316)</f>
        <v/>
      </c>
      <c r="Q316" s="263"/>
      <c r="R316" s="262" t="str">
        <f t="shared" si="16"/>
        <v/>
      </c>
      <c r="S316" s="262" t="str">
        <f t="shared" si="17"/>
        <v/>
      </c>
      <c r="T316" s="37" t="str">
        <f t="shared" si="18"/>
        <v/>
      </c>
      <c r="U316" s="117"/>
      <c r="V316" s="168"/>
      <c r="W316" s="501" t="str">
        <f>IF(AND(OR(Q316="KO",T316&lt;&gt;""),OR(R316="",S316="",T316="")),Listes!$A$74,IF(AND(T316="",Q316&lt;&gt;""),Listes!$A$75,IF(AND(P316&lt;T316,V316=""),Listes!$A$76,IF(AND(R316&gt;S316),Listes!$A$77,IF(AND(P316&lt;&gt;"",P316&gt;T316,U316=""),Listes!$A$78,IF(AND(X316="",OR(Q316&lt;&gt;"",R316&lt;&gt;"",S316&lt;&gt;"")),Listes!$A$79,""))))))</f>
        <v/>
      </c>
      <c r="X316" s="38"/>
      <c r="Y316" s="10">
        <f t="shared" si="19"/>
        <v>0</v>
      </c>
    </row>
    <row r="317" spans="1:25" ht="20.100000000000001" customHeight="1" x14ac:dyDescent="0.25">
      <c r="A317" s="109">
        <v>311</v>
      </c>
      <c r="B317" s="505" t="str">
        <f>IF('Dépenses forfaitaire'!B317="","",'Dépenses forfaitaire'!B317)</f>
        <v/>
      </c>
      <c r="C317" s="505" t="str">
        <f>IF('Dépenses forfaitaire'!C317="","",'Dépenses forfaitaire'!C317)</f>
        <v/>
      </c>
      <c r="D317" s="505" t="str">
        <f>IF('Dépenses forfaitaire'!D317="","",'Dépenses forfaitaire'!D317)</f>
        <v/>
      </c>
      <c r="E317" s="505" t="str">
        <f>IF('Dépenses forfaitaire'!E317="","",'Dépenses forfaitaire'!E317)</f>
        <v/>
      </c>
      <c r="F317" s="505" t="str">
        <f>IF('Dépenses forfaitaire'!F317="","",'Dépenses forfaitaire'!F317)</f>
        <v/>
      </c>
      <c r="G317" s="503" t="str">
        <f>IF('Dépenses forfaitaire'!G317="","",'Dépenses forfaitaire'!G317)</f>
        <v/>
      </c>
      <c r="H317" s="505" t="str">
        <f>IF('Dépenses forfaitaire'!H317="","",'Dépenses forfaitaire'!H317)</f>
        <v/>
      </c>
      <c r="I317" s="505" t="str">
        <f>IF('Dépenses forfaitaire'!I317="","",'Dépenses forfaitaire'!I317)</f>
        <v/>
      </c>
      <c r="J317" s="504" t="str">
        <f>IF('Dépenses forfaitaire'!K317="","",'Dépenses forfaitaire'!K317)</f>
        <v/>
      </c>
      <c r="K317" s="504" t="str">
        <f>IF('Dépenses forfaitaire'!L317="","",'Dépenses forfaitaire'!L317)</f>
        <v/>
      </c>
      <c r="L317" s="503" t="str">
        <f>IF('Dépenses forfaitaire'!J317="","",'Dépenses forfaitaire'!J317)</f>
        <v/>
      </c>
      <c r="M317" s="505" t="str">
        <f>IF($H317="","",IF($C317=Listes!$B$35,IF('DP_Instruction Forfaitaires'!$E317&lt;=Listes!$B$56,('DP_Instruction Forfaitaires'!$E317*(VLOOKUP('DP_Instruction Forfaitaires'!$D317,Listes!$A$57:$E$63,2,FALSE))),IF('DP_Instruction Forfaitaires'!$E317&gt;Listes!$E$56,('DP_Instruction Forfaitaires'!$E317*(VLOOKUP('DP_Instruction Forfaitaires'!$D317,Listes!$A$57:$E$63,5,FALSE))),('DP_Instruction Forfaitaires'!$E317*(VLOOKUP('DP_Instruction Forfaitaires'!$D317,Listes!$A$57:$E$63,3,FALSE))+(VLOOKUP('DP_Instruction Forfaitaires'!$D317,Listes!$A$57:$E$63,4,FALSE)))))))</f>
        <v/>
      </c>
      <c r="N317" s="505" t="str">
        <f>IF($H317="","",IF($C317=Listes!$B$34,IF('DP_Instruction Forfaitaires'!$E317&lt;=Listes!$B$45,('DP_Instruction Forfaitaires'!$E317*(VLOOKUP('DP_Instruction Forfaitaires'!$D317,Listes!$A$46:$E$52,2,FALSE))),IF('DP_Instruction Forfaitaires'!$E317&gt;Listes!$D$45,('DP_Instruction Forfaitaires'!$E317*(VLOOKUP('DP_Instruction Forfaitaires'!$D317,Listes!$A$46:$E$52,5,FALSE))),('DP_Instruction Forfaitaires'!$E317*(VLOOKUP('DP_Instruction Forfaitaires'!$D317,Listes!$A$46:$E$52,3,FALSE))+(VLOOKUP('DP_Instruction Forfaitaires'!$D317,Listes!$A$46:$E$52,4,FALSE)))))))</f>
        <v/>
      </c>
      <c r="O317" s="506" t="str">
        <f>IF($H317="","",IF($C317=Listes!$B$37,Listes!$I$34,IF($C317=Listes!$B$38,(VLOOKUP('DP_Instruction Forfaitaires'!$F317,Listes!$E$34:$F$39,2,FALSE)),IF($C317=Listes!$B$36,IF('DP_Instruction Forfaitaires'!$E317&lt;=Listes!$A$67,'DP_Instruction Forfaitaires'!$E317*Listes!$A$68,IF('DP_Instruction Forfaitaires'!$E317&gt;Listes!$D$67,'DP_Instruction Forfaitaires'!$E317*Listes!$D$68,(('DP_Instruction Forfaitaires'!$E317*Listes!$B$68)+Listes!$C$68)))))))</f>
        <v/>
      </c>
      <c r="P317" s="507" t="str">
        <f>IF('Dépenses forfaitaire'!P317="","",'Dépenses forfaitaire'!P317)</f>
        <v/>
      </c>
      <c r="Q317" s="263"/>
      <c r="R317" s="262" t="str">
        <f t="shared" si="16"/>
        <v/>
      </c>
      <c r="S317" s="262" t="str">
        <f t="shared" si="17"/>
        <v/>
      </c>
      <c r="T317" s="37" t="str">
        <f t="shared" si="18"/>
        <v/>
      </c>
      <c r="U317" s="117"/>
      <c r="V317" s="168"/>
      <c r="W317" s="501" t="str">
        <f>IF(AND(OR(Q317="KO",T317&lt;&gt;""),OR(R317="",S317="",T317="")),Listes!$A$74,IF(AND(T317="",Q317&lt;&gt;""),Listes!$A$75,IF(AND(P317&lt;T317,V317=""),Listes!$A$76,IF(AND(R317&gt;S317),Listes!$A$77,IF(AND(P317&lt;&gt;"",P317&gt;T317,U317=""),Listes!$A$78,IF(AND(X317="",OR(Q317&lt;&gt;"",R317&lt;&gt;"",S317&lt;&gt;"")),Listes!$A$79,""))))))</f>
        <v/>
      </c>
      <c r="X317" s="38"/>
      <c r="Y317" s="10">
        <f t="shared" si="19"/>
        <v>0</v>
      </c>
    </row>
    <row r="318" spans="1:25" ht="20.100000000000001" customHeight="1" x14ac:dyDescent="0.25">
      <c r="A318" s="109">
        <v>312</v>
      </c>
      <c r="B318" s="505" t="str">
        <f>IF('Dépenses forfaitaire'!B318="","",'Dépenses forfaitaire'!B318)</f>
        <v/>
      </c>
      <c r="C318" s="505" t="str">
        <f>IF('Dépenses forfaitaire'!C318="","",'Dépenses forfaitaire'!C318)</f>
        <v/>
      </c>
      <c r="D318" s="505" t="str">
        <f>IF('Dépenses forfaitaire'!D318="","",'Dépenses forfaitaire'!D318)</f>
        <v/>
      </c>
      <c r="E318" s="505" t="str">
        <f>IF('Dépenses forfaitaire'!E318="","",'Dépenses forfaitaire'!E318)</f>
        <v/>
      </c>
      <c r="F318" s="505" t="str">
        <f>IF('Dépenses forfaitaire'!F318="","",'Dépenses forfaitaire'!F318)</f>
        <v/>
      </c>
      <c r="G318" s="503" t="str">
        <f>IF('Dépenses forfaitaire'!G318="","",'Dépenses forfaitaire'!G318)</f>
        <v/>
      </c>
      <c r="H318" s="505" t="str">
        <f>IF('Dépenses forfaitaire'!H318="","",'Dépenses forfaitaire'!H318)</f>
        <v/>
      </c>
      <c r="I318" s="505" t="str">
        <f>IF('Dépenses forfaitaire'!I318="","",'Dépenses forfaitaire'!I318)</f>
        <v/>
      </c>
      <c r="J318" s="504" t="str">
        <f>IF('Dépenses forfaitaire'!K318="","",'Dépenses forfaitaire'!K318)</f>
        <v/>
      </c>
      <c r="K318" s="504" t="str">
        <f>IF('Dépenses forfaitaire'!L318="","",'Dépenses forfaitaire'!L318)</f>
        <v/>
      </c>
      <c r="L318" s="503" t="str">
        <f>IF('Dépenses forfaitaire'!J318="","",'Dépenses forfaitaire'!J318)</f>
        <v/>
      </c>
      <c r="M318" s="505" t="str">
        <f>IF($H318="","",IF($C318=Listes!$B$35,IF('DP_Instruction Forfaitaires'!$E318&lt;=Listes!$B$56,('DP_Instruction Forfaitaires'!$E318*(VLOOKUP('DP_Instruction Forfaitaires'!$D318,Listes!$A$57:$E$63,2,FALSE))),IF('DP_Instruction Forfaitaires'!$E318&gt;Listes!$E$56,('DP_Instruction Forfaitaires'!$E318*(VLOOKUP('DP_Instruction Forfaitaires'!$D318,Listes!$A$57:$E$63,5,FALSE))),('DP_Instruction Forfaitaires'!$E318*(VLOOKUP('DP_Instruction Forfaitaires'!$D318,Listes!$A$57:$E$63,3,FALSE))+(VLOOKUP('DP_Instruction Forfaitaires'!$D318,Listes!$A$57:$E$63,4,FALSE)))))))</f>
        <v/>
      </c>
      <c r="N318" s="505" t="str">
        <f>IF($H318="","",IF($C318=Listes!$B$34,IF('DP_Instruction Forfaitaires'!$E318&lt;=Listes!$B$45,('DP_Instruction Forfaitaires'!$E318*(VLOOKUP('DP_Instruction Forfaitaires'!$D318,Listes!$A$46:$E$52,2,FALSE))),IF('DP_Instruction Forfaitaires'!$E318&gt;Listes!$D$45,('DP_Instruction Forfaitaires'!$E318*(VLOOKUP('DP_Instruction Forfaitaires'!$D318,Listes!$A$46:$E$52,5,FALSE))),('DP_Instruction Forfaitaires'!$E318*(VLOOKUP('DP_Instruction Forfaitaires'!$D318,Listes!$A$46:$E$52,3,FALSE))+(VLOOKUP('DP_Instruction Forfaitaires'!$D318,Listes!$A$46:$E$52,4,FALSE)))))))</f>
        <v/>
      </c>
      <c r="O318" s="506" t="str">
        <f>IF($H318="","",IF($C318=Listes!$B$37,Listes!$I$34,IF($C318=Listes!$B$38,(VLOOKUP('DP_Instruction Forfaitaires'!$F318,Listes!$E$34:$F$39,2,FALSE)),IF($C318=Listes!$B$36,IF('DP_Instruction Forfaitaires'!$E318&lt;=Listes!$A$67,'DP_Instruction Forfaitaires'!$E318*Listes!$A$68,IF('DP_Instruction Forfaitaires'!$E318&gt;Listes!$D$67,'DP_Instruction Forfaitaires'!$E318*Listes!$D$68,(('DP_Instruction Forfaitaires'!$E318*Listes!$B$68)+Listes!$C$68)))))))</f>
        <v/>
      </c>
      <c r="P318" s="507" t="str">
        <f>IF('Dépenses forfaitaire'!P318="","",'Dépenses forfaitaire'!P318)</f>
        <v/>
      </c>
      <c r="Q318" s="263"/>
      <c r="R318" s="262" t="str">
        <f t="shared" si="16"/>
        <v/>
      </c>
      <c r="S318" s="262" t="str">
        <f t="shared" si="17"/>
        <v/>
      </c>
      <c r="T318" s="37" t="str">
        <f t="shared" si="18"/>
        <v/>
      </c>
      <c r="U318" s="117"/>
      <c r="V318" s="168"/>
      <c r="W318" s="501" t="str">
        <f>IF(AND(OR(Q318="KO",T318&lt;&gt;""),OR(R318="",S318="",T318="")),Listes!$A$74,IF(AND(T318="",Q318&lt;&gt;""),Listes!$A$75,IF(AND(P318&lt;T318,V318=""),Listes!$A$76,IF(AND(R318&gt;S318),Listes!$A$77,IF(AND(P318&lt;&gt;"",P318&gt;T318,U318=""),Listes!$A$78,IF(AND(X318="",OR(Q318&lt;&gt;"",R318&lt;&gt;"",S318&lt;&gt;"")),Listes!$A$79,""))))))</f>
        <v/>
      </c>
      <c r="X318" s="38"/>
      <c r="Y318" s="10">
        <f t="shared" si="19"/>
        <v>0</v>
      </c>
    </row>
    <row r="319" spans="1:25" ht="20.100000000000001" customHeight="1" x14ac:dyDescent="0.25">
      <c r="A319" s="109">
        <v>313</v>
      </c>
      <c r="B319" s="505" t="str">
        <f>IF('Dépenses forfaitaire'!B319="","",'Dépenses forfaitaire'!B319)</f>
        <v/>
      </c>
      <c r="C319" s="505" t="str">
        <f>IF('Dépenses forfaitaire'!C319="","",'Dépenses forfaitaire'!C319)</f>
        <v/>
      </c>
      <c r="D319" s="505" t="str">
        <f>IF('Dépenses forfaitaire'!D319="","",'Dépenses forfaitaire'!D319)</f>
        <v/>
      </c>
      <c r="E319" s="505" t="str">
        <f>IF('Dépenses forfaitaire'!E319="","",'Dépenses forfaitaire'!E319)</f>
        <v/>
      </c>
      <c r="F319" s="505" t="str">
        <f>IF('Dépenses forfaitaire'!F319="","",'Dépenses forfaitaire'!F319)</f>
        <v/>
      </c>
      <c r="G319" s="503" t="str">
        <f>IF('Dépenses forfaitaire'!G319="","",'Dépenses forfaitaire'!G319)</f>
        <v/>
      </c>
      <c r="H319" s="505" t="str">
        <f>IF('Dépenses forfaitaire'!H319="","",'Dépenses forfaitaire'!H319)</f>
        <v/>
      </c>
      <c r="I319" s="505" t="str">
        <f>IF('Dépenses forfaitaire'!I319="","",'Dépenses forfaitaire'!I319)</f>
        <v/>
      </c>
      <c r="J319" s="504" t="str">
        <f>IF('Dépenses forfaitaire'!K319="","",'Dépenses forfaitaire'!K319)</f>
        <v/>
      </c>
      <c r="K319" s="504" t="str">
        <f>IF('Dépenses forfaitaire'!L319="","",'Dépenses forfaitaire'!L319)</f>
        <v/>
      </c>
      <c r="L319" s="503" t="str">
        <f>IF('Dépenses forfaitaire'!J319="","",'Dépenses forfaitaire'!J319)</f>
        <v/>
      </c>
      <c r="M319" s="505" t="str">
        <f>IF($H319="","",IF($C319=Listes!$B$35,IF('DP_Instruction Forfaitaires'!$E319&lt;=Listes!$B$56,('DP_Instruction Forfaitaires'!$E319*(VLOOKUP('DP_Instruction Forfaitaires'!$D319,Listes!$A$57:$E$63,2,FALSE))),IF('DP_Instruction Forfaitaires'!$E319&gt;Listes!$E$56,('DP_Instruction Forfaitaires'!$E319*(VLOOKUP('DP_Instruction Forfaitaires'!$D319,Listes!$A$57:$E$63,5,FALSE))),('DP_Instruction Forfaitaires'!$E319*(VLOOKUP('DP_Instruction Forfaitaires'!$D319,Listes!$A$57:$E$63,3,FALSE))+(VLOOKUP('DP_Instruction Forfaitaires'!$D319,Listes!$A$57:$E$63,4,FALSE)))))))</f>
        <v/>
      </c>
      <c r="N319" s="505" t="str">
        <f>IF($H319="","",IF($C319=Listes!$B$34,IF('DP_Instruction Forfaitaires'!$E319&lt;=Listes!$B$45,('DP_Instruction Forfaitaires'!$E319*(VLOOKUP('DP_Instruction Forfaitaires'!$D319,Listes!$A$46:$E$52,2,FALSE))),IF('DP_Instruction Forfaitaires'!$E319&gt;Listes!$D$45,('DP_Instruction Forfaitaires'!$E319*(VLOOKUP('DP_Instruction Forfaitaires'!$D319,Listes!$A$46:$E$52,5,FALSE))),('DP_Instruction Forfaitaires'!$E319*(VLOOKUP('DP_Instruction Forfaitaires'!$D319,Listes!$A$46:$E$52,3,FALSE))+(VLOOKUP('DP_Instruction Forfaitaires'!$D319,Listes!$A$46:$E$52,4,FALSE)))))))</f>
        <v/>
      </c>
      <c r="O319" s="506" t="str">
        <f>IF($H319="","",IF($C319=Listes!$B$37,Listes!$I$34,IF($C319=Listes!$B$38,(VLOOKUP('DP_Instruction Forfaitaires'!$F319,Listes!$E$34:$F$39,2,FALSE)),IF($C319=Listes!$B$36,IF('DP_Instruction Forfaitaires'!$E319&lt;=Listes!$A$67,'DP_Instruction Forfaitaires'!$E319*Listes!$A$68,IF('DP_Instruction Forfaitaires'!$E319&gt;Listes!$D$67,'DP_Instruction Forfaitaires'!$E319*Listes!$D$68,(('DP_Instruction Forfaitaires'!$E319*Listes!$B$68)+Listes!$C$68)))))))</f>
        <v/>
      </c>
      <c r="P319" s="507" t="str">
        <f>IF('Dépenses forfaitaire'!P319="","",'Dépenses forfaitaire'!P319)</f>
        <v/>
      </c>
      <c r="Q319" s="263"/>
      <c r="R319" s="262" t="str">
        <f t="shared" si="16"/>
        <v/>
      </c>
      <c r="S319" s="262" t="str">
        <f t="shared" si="17"/>
        <v/>
      </c>
      <c r="T319" s="37" t="str">
        <f t="shared" si="18"/>
        <v/>
      </c>
      <c r="U319" s="117"/>
      <c r="V319" s="168"/>
      <c r="W319" s="501" t="str">
        <f>IF(AND(OR(Q319="KO",T319&lt;&gt;""),OR(R319="",S319="",T319="")),Listes!$A$74,IF(AND(T319="",Q319&lt;&gt;""),Listes!$A$75,IF(AND(P319&lt;T319,V319=""),Listes!$A$76,IF(AND(R319&gt;S319),Listes!$A$77,IF(AND(P319&lt;&gt;"",P319&gt;T319,U319=""),Listes!$A$78,IF(AND(X319="",OR(Q319&lt;&gt;"",R319&lt;&gt;"",S319&lt;&gt;"")),Listes!$A$79,""))))))</f>
        <v/>
      </c>
      <c r="X319" s="38"/>
      <c r="Y319" s="10">
        <f t="shared" si="19"/>
        <v>0</v>
      </c>
    </row>
    <row r="320" spans="1:25" ht="20.100000000000001" customHeight="1" x14ac:dyDescent="0.25">
      <c r="A320" s="109">
        <v>314</v>
      </c>
      <c r="B320" s="505" t="str">
        <f>IF('Dépenses forfaitaire'!B320="","",'Dépenses forfaitaire'!B320)</f>
        <v/>
      </c>
      <c r="C320" s="505" t="str">
        <f>IF('Dépenses forfaitaire'!C320="","",'Dépenses forfaitaire'!C320)</f>
        <v/>
      </c>
      <c r="D320" s="505" t="str">
        <f>IF('Dépenses forfaitaire'!D320="","",'Dépenses forfaitaire'!D320)</f>
        <v/>
      </c>
      <c r="E320" s="505" t="str">
        <f>IF('Dépenses forfaitaire'!E320="","",'Dépenses forfaitaire'!E320)</f>
        <v/>
      </c>
      <c r="F320" s="505" t="str">
        <f>IF('Dépenses forfaitaire'!F320="","",'Dépenses forfaitaire'!F320)</f>
        <v/>
      </c>
      <c r="G320" s="503" t="str">
        <f>IF('Dépenses forfaitaire'!G320="","",'Dépenses forfaitaire'!G320)</f>
        <v/>
      </c>
      <c r="H320" s="505" t="str">
        <f>IF('Dépenses forfaitaire'!H320="","",'Dépenses forfaitaire'!H320)</f>
        <v/>
      </c>
      <c r="I320" s="505" t="str">
        <f>IF('Dépenses forfaitaire'!I320="","",'Dépenses forfaitaire'!I320)</f>
        <v/>
      </c>
      <c r="J320" s="504" t="str">
        <f>IF('Dépenses forfaitaire'!K320="","",'Dépenses forfaitaire'!K320)</f>
        <v/>
      </c>
      <c r="K320" s="504" t="str">
        <f>IF('Dépenses forfaitaire'!L320="","",'Dépenses forfaitaire'!L320)</f>
        <v/>
      </c>
      <c r="L320" s="503" t="str">
        <f>IF('Dépenses forfaitaire'!J320="","",'Dépenses forfaitaire'!J320)</f>
        <v/>
      </c>
      <c r="M320" s="505" t="str">
        <f>IF($H320="","",IF($C320=Listes!$B$35,IF('DP_Instruction Forfaitaires'!$E320&lt;=Listes!$B$56,('DP_Instruction Forfaitaires'!$E320*(VLOOKUP('DP_Instruction Forfaitaires'!$D320,Listes!$A$57:$E$63,2,FALSE))),IF('DP_Instruction Forfaitaires'!$E320&gt;Listes!$E$56,('DP_Instruction Forfaitaires'!$E320*(VLOOKUP('DP_Instruction Forfaitaires'!$D320,Listes!$A$57:$E$63,5,FALSE))),('DP_Instruction Forfaitaires'!$E320*(VLOOKUP('DP_Instruction Forfaitaires'!$D320,Listes!$A$57:$E$63,3,FALSE))+(VLOOKUP('DP_Instruction Forfaitaires'!$D320,Listes!$A$57:$E$63,4,FALSE)))))))</f>
        <v/>
      </c>
      <c r="N320" s="505" t="str">
        <f>IF($H320="","",IF($C320=Listes!$B$34,IF('DP_Instruction Forfaitaires'!$E320&lt;=Listes!$B$45,('DP_Instruction Forfaitaires'!$E320*(VLOOKUP('DP_Instruction Forfaitaires'!$D320,Listes!$A$46:$E$52,2,FALSE))),IF('DP_Instruction Forfaitaires'!$E320&gt;Listes!$D$45,('DP_Instruction Forfaitaires'!$E320*(VLOOKUP('DP_Instruction Forfaitaires'!$D320,Listes!$A$46:$E$52,5,FALSE))),('DP_Instruction Forfaitaires'!$E320*(VLOOKUP('DP_Instruction Forfaitaires'!$D320,Listes!$A$46:$E$52,3,FALSE))+(VLOOKUP('DP_Instruction Forfaitaires'!$D320,Listes!$A$46:$E$52,4,FALSE)))))))</f>
        <v/>
      </c>
      <c r="O320" s="506" t="str">
        <f>IF($H320="","",IF($C320=Listes!$B$37,Listes!$I$34,IF($C320=Listes!$B$38,(VLOOKUP('DP_Instruction Forfaitaires'!$F320,Listes!$E$34:$F$39,2,FALSE)),IF($C320=Listes!$B$36,IF('DP_Instruction Forfaitaires'!$E320&lt;=Listes!$A$67,'DP_Instruction Forfaitaires'!$E320*Listes!$A$68,IF('DP_Instruction Forfaitaires'!$E320&gt;Listes!$D$67,'DP_Instruction Forfaitaires'!$E320*Listes!$D$68,(('DP_Instruction Forfaitaires'!$E320*Listes!$B$68)+Listes!$C$68)))))))</f>
        <v/>
      </c>
      <c r="P320" s="507" t="str">
        <f>IF('Dépenses forfaitaire'!P320="","",'Dépenses forfaitaire'!P320)</f>
        <v/>
      </c>
      <c r="Q320" s="263"/>
      <c r="R320" s="262" t="str">
        <f t="shared" si="16"/>
        <v/>
      </c>
      <c r="S320" s="262" t="str">
        <f t="shared" si="17"/>
        <v/>
      </c>
      <c r="T320" s="37" t="str">
        <f t="shared" si="18"/>
        <v/>
      </c>
      <c r="U320" s="117"/>
      <c r="V320" s="168"/>
      <c r="W320" s="501" t="str">
        <f>IF(AND(OR(Q320="KO",T320&lt;&gt;""),OR(R320="",S320="",T320="")),Listes!$A$74,IF(AND(T320="",Q320&lt;&gt;""),Listes!$A$75,IF(AND(P320&lt;T320,V320=""),Listes!$A$76,IF(AND(R320&gt;S320),Listes!$A$77,IF(AND(P320&lt;&gt;"",P320&gt;T320,U320=""),Listes!$A$78,IF(AND(X320="",OR(Q320&lt;&gt;"",R320&lt;&gt;"",S320&lt;&gt;"")),Listes!$A$79,""))))))</f>
        <v/>
      </c>
      <c r="X320" s="38"/>
      <c r="Y320" s="10">
        <f t="shared" si="19"/>
        <v>0</v>
      </c>
    </row>
    <row r="321" spans="1:25" ht="20.100000000000001" customHeight="1" x14ac:dyDescent="0.25">
      <c r="A321" s="109">
        <v>315</v>
      </c>
      <c r="B321" s="505" t="str">
        <f>IF('Dépenses forfaitaire'!B321="","",'Dépenses forfaitaire'!B321)</f>
        <v/>
      </c>
      <c r="C321" s="505" t="str">
        <f>IF('Dépenses forfaitaire'!C321="","",'Dépenses forfaitaire'!C321)</f>
        <v/>
      </c>
      <c r="D321" s="505" t="str">
        <f>IF('Dépenses forfaitaire'!D321="","",'Dépenses forfaitaire'!D321)</f>
        <v/>
      </c>
      <c r="E321" s="505" t="str">
        <f>IF('Dépenses forfaitaire'!E321="","",'Dépenses forfaitaire'!E321)</f>
        <v/>
      </c>
      <c r="F321" s="505" t="str">
        <f>IF('Dépenses forfaitaire'!F321="","",'Dépenses forfaitaire'!F321)</f>
        <v/>
      </c>
      <c r="G321" s="503" t="str">
        <f>IF('Dépenses forfaitaire'!G321="","",'Dépenses forfaitaire'!G321)</f>
        <v/>
      </c>
      <c r="H321" s="505" t="str">
        <f>IF('Dépenses forfaitaire'!H321="","",'Dépenses forfaitaire'!H321)</f>
        <v/>
      </c>
      <c r="I321" s="505" t="str">
        <f>IF('Dépenses forfaitaire'!I321="","",'Dépenses forfaitaire'!I321)</f>
        <v/>
      </c>
      <c r="J321" s="504" t="str">
        <f>IF('Dépenses forfaitaire'!K321="","",'Dépenses forfaitaire'!K321)</f>
        <v/>
      </c>
      <c r="K321" s="504" t="str">
        <f>IF('Dépenses forfaitaire'!L321="","",'Dépenses forfaitaire'!L321)</f>
        <v/>
      </c>
      <c r="L321" s="503" t="str">
        <f>IF('Dépenses forfaitaire'!J321="","",'Dépenses forfaitaire'!J321)</f>
        <v/>
      </c>
      <c r="M321" s="505" t="str">
        <f>IF($H321="","",IF($C321=Listes!$B$35,IF('DP_Instruction Forfaitaires'!$E321&lt;=Listes!$B$56,('DP_Instruction Forfaitaires'!$E321*(VLOOKUP('DP_Instruction Forfaitaires'!$D321,Listes!$A$57:$E$63,2,FALSE))),IF('DP_Instruction Forfaitaires'!$E321&gt;Listes!$E$56,('DP_Instruction Forfaitaires'!$E321*(VLOOKUP('DP_Instruction Forfaitaires'!$D321,Listes!$A$57:$E$63,5,FALSE))),('DP_Instruction Forfaitaires'!$E321*(VLOOKUP('DP_Instruction Forfaitaires'!$D321,Listes!$A$57:$E$63,3,FALSE))+(VLOOKUP('DP_Instruction Forfaitaires'!$D321,Listes!$A$57:$E$63,4,FALSE)))))))</f>
        <v/>
      </c>
      <c r="N321" s="505" t="str">
        <f>IF($H321="","",IF($C321=Listes!$B$34,IF('DP_Instruction Forfaitaires'!$E321&lt;=Listes!$B$45,('DP_Instruction Forfaitaires'!$E321*(VLOOKUP('DP_Instruction Forfaitaires'!$D321,Listes!$A$46:$E$52,2,FALSE))),IF('DP_Instruction Forfaitaires'!$E321&gt;Listes!$D$45,('DP_Instruction Forfaitaires'!$E321*(VLOOKUP('DP_Instruction Forfaitaires'!$D321,Listes!$A$46:$E$52,5,FALSE))),('DP_Instruction Forfaitaires'!$E321*(VLOOKUP('DP_Instruction Forfaitaires'!$D321,Listes!$A$46:$E$52,3,FALSE))+(VLOOKUP('DP_Instruction Forfaitaires'!$D321,Listes!$A$46:$E$52,4,FALSE)))))))</f>
        <v/>
      </c>
      <c r="O321" s="506" t="str">
        <f>IF($H321="","",IF($C321=Listes!$B$37,Listes!$I$34,IF($C321=Listes!$B$38,(VLOOKUP('DP_Instruction Forfaitaires'!$F321,Listes!$E$34:$F$39,2,FALSE)),IF($C321=Listes!$B$36,IF('DP_Instruction Forfaitaires'!$E321&lt;=Listes!$A$67,'DP_Instruction Forfaitaires'!$E321*Listes!$A$68,IF('DP_Instruction Forfaitaires'!$E321&gt;Listes!$D$67,'DP_Instruction Forfaitaires'!$E321*Listes!$D$68,(('DP_Instruction Forfaitaires'!$E321*Listes!$B$68)+Listes!$C$68)))))))</f>
        <v/>
      </c>
      <c r="P321" s="507" t="str">
        <f>IF('Dépenses forfaitaire'!P321="","",'Dépenses forfaitaire'!P321)</f>
        <v/>
      </c>
      <c r="Q321" s="263"/>
      <c r="R321" s="262" t="str">
        <f t="shared" si="16"/>
        <v/>
      </c>
      <c r="S321" s="262" t="str">
        <f t="shared" si="17"/>
        <v/>
      </c>
      <c r="T321" s="37" t="str">
        <f t="shared" si="18"/>
        <v/>
      </c>
      <c r="U321" s="117"/>
      <c r="V321" s="168"/>
      <c r="W321" s="501" t="str">
        <f>IF(AND(OR(Q321="KO",T321&lt;&gt;""),OR(R321="",S321="",T321="")),Listes!$A$74,IF(AND(T321="",Q321&lt;&gt;""),Listes!$A$75,IF(AND(P321&lt;T321,V321=""),Listes!$A$76,IF(AND(R321&gt;S321),Listes!$A$77,IF(AND(P321&lt;&gt;"",P321&gt;T321,U321=""),Listes!$A$78,IF(AND(X321="",OR(Q321&lt;&gt;"",R321&lt;&gt;"",S321&lt;&gt;"")),Listes!$A$79,""))))))</f>
        <v/>
      </c>
      <c r="X321" s="38"/>
      <c r="Y321" s="10">
        <f t="shared" si="19"/>
        <v>0</v>
      </c>
    </row>
    <row r="322" spans="1:25" ht="20.100000000000001" customHeight="1" x14ac:dyDescent="0.25">
      <c r="A322" s="109">
        <v>316</v>
      </c>
      <c r="B322" s="505" t="str">
        <f>IF('Dépenses forfaitaire'!B322="","",'Dépenses forfaitaire'!B322)</f>
        <v/>
      </c>
      <c r="C322" s="505" t="str">
        <f>IF('Dépenses forfaitaire'!C322="","",'Dépenses forfaitaire'!C322)</f>
        <v/>
      </c>
      <c r="D322" s="505" t="str">
        <f>IF('Dépenses forfaitaire'!D322="","",'Dépenses forfaitaire'!D322)</f>
        <v/>
      </c>
      <c r="E322" s="505" t="str">
        <f>IF('Dépenses forfaitaire'!E322="","",'Dépenses forfaitaire'!E322)</f>
        <v/>
      </c>
      <c r="F322" s="505" t="str">
        <f>IF('Dépenses forfaitaire'!F322="","",'Dépenses forfaitaire'!F322)</f>
        <v/>
      </c>
      <c r="G322" s="503" t="str">
        <f>IF('Dépenses forfaitaire'!G322="","",'Dépenses forfaitaire'!G322)</f>
        <v/>
      </c>
      <c r="H322" s="505" t="str">
        <f>IF('Dépenses forfaitaire'!H322="","",'Dépenses forfaitaire'!H322)</f>
        <v/>
      </c>
      <c r="I322" s="505" t="str">
        <f>IF('Dépenses forfaitaire'!I322="","",'Dépenses forfaitaire'!I322)</f>
        <v/>
      </c>
      <c r="J322" s="504" t="str">
        <f>IF('Dépenses forfaitaire'!K322="","",'Dépenses forfaitaire'!K322)</f>
        <v/>
      </c>
      <c r="K322" s="504" t="str">
        <f>IF('Dépenses forfaitaire'!L322="","",'Dépenses forfaitaire'!L322)</f>
        <v/>
      </c>
      <c r="L322" s="503" t="str">
        <f>IF('Dépenses forfaitaire'!J322="","",'Dépenses forfaitaire'!J322)</f>
        <v/>
      </c>
      <c r="M322" s="505" t="str">
        <f>IF($H322="","",IF($C322=Listes!$B$35,IF('DP_Instruction Forfaitaires'!$E322&lt;=Listes!$B$56,('DP_Instruction Forfaitaires'!$E322*(VLOOKUP('DP_Instruction Forfaitaires'!$D322,Listes!$A$57:$E$63,2,FALSE))),IF('DP_Instruction Forfaitaires'!$E322&gt;Listes!$E$56,('DP_Instruction Forfaitaires'!$E322*(VLOOKUP('DP_Instruction Forfaitaires'!$D322,Listes!$A$57:$E$63,5,FALSE))),('DP_Instruction Forfaitaires'!$E322*(VLOOKUP('DP_Instruction Forfaitaires'!$D322,Listes!$A$57:$E$63,3,FALSE))+(VLOOKUP('DP_Instruction Forfaitaires'!$D322,Listes!$A$57:$E$63,4,FALSE)))))))</f>
        <v/>
      </c>
      <c r="N322" s="505" t="str">
        <f>IF($H322="","",IF($C322=Listes!$B$34,IF('DP_Instruction Forfaitaires'!$E322&lt;=Listes!$B$45,('DP_Instruction Forfaitaires'!$E322*(VLOOKUP('DP_Instruction Forfaitaires'!$D322,Listes!$A$46:$E$52,2,FALSE))),IF('DP_Instruction Forfaitaires'!$E322&gt;Listes!$D$45,('DP_Instruction Forfaitaires'!$E322*(VLOOKUP('DP_Instruction Forfaitaires'!$D322,Listes!$A$46:$E$52,5,FALSE))),('DP_Instruction Forfaitaires'!$E322*(VLOOKUP('DP_Instruction Forfaitaires'!$D322,Listes!$A$46:$E$52,3,FALSE))+(VLOOKUP('DP_Instruction Forfaitaires'!$D322,Listes!$A$46:$E$52,4,FALSE)))))))</f>
        <v/>
      </c>
      <c r="O322" s="506" t="str">
        <f>IF($H322="","",IF($C322=Listes!$B$37,Listes!$I$34,IF($C322=Listes!$B$38,(VLOOKUP('DP_Instruction Forfaitaires'!$F322,Listes!$E$34:$F$39,2,FALSE)),IF($C322=Listes!$B$36,IF('DP_Instruction Forfaitaires'!$E322&lt;=Listes!$A$67,'DP_Instruction Forfaitaires'!$E322*Listes!$A$68,IF('DP_Instruction Forfaitaires'!$E322&gt;Listes!$D$67,'DP_Instruction Forfaitaires'!$E322*Listes!$D$68,(('DP_Instruction Forfaitaires'!$E322*Listes!$B$68)+Listes!$C$68)))))))</f>
        <v/>
      </c>
      <c r="P322" s="507" t="str">
        <f>IF('Dépenses forfaitaire'!P322="","",'Dépenses forfaitaire'!P322)</f>
        <v/>
      </c>
      <c r="Q322" s="263"/>
      <c r="R322" s="262" t="str">
        <f t="shared" si="16"/>
        <v/>
      </c>
      <c r="S322" s="262" t="str">
        <f t="shared" si="17"/>
        <v/>
      </c>
      <c r="T322" s="37" t="str">
        <f t="shared" si="18"/>
        <v/>
      </c>
      <c r="U322" s="117"/>
      <c r="V322" s="168"/>
      <c r="W322" s="501" t="str">
        <f>IF(AND(OR(Q322="KO",T322&lt;&gt;""),OR(R322="",S322="",T322="")),Listes!$A$74,IF(AND(T322="",Q322&lt;&gt;""),Listes!$A$75,IF(AND(P322&lt;T322,V322=""),Listes!$A$76,IF(AND(R322&gt;S322),Listes!$A$77,IF(AND(P322&lt;&gt;"",P322&gt;T322,U322=""),Listes!$A$78,IF(AND(X322="",OR(Q322&lt;&gt;"",R322&lt;&gt;"",S322&lt;&gt;"")),Listes!$A$79,""))))))</f>
        <v/>
      </c>
      <c r="X322" s="38"/>
      <c r="Y322" s="10">
        <f t="shared" si="19"/>
        <v>0</v>
      </c>
    </row>
    <row r="323" spans="1:25" ht="20.100000000000001" customHeight="1" x14ac:dyDescent="0.25">
      <c r="A323" s="109">
        <v>317</v>
      </c>
      <c r="B323" s="505" t="str">
        <f>IF('Dépenses forfaitaire'!B323="","",'Dépenses forfaitaire'!B323)</f>
        <v/>
      </c>
      <c r="C323" s="505" t="str">
        <f>IF('Dépenses forfaitaire'!C323="","",'Dépenses forfaitaire'!C323)</f>
        <v/>
      </c>
      <c r="D323" s="505" t="str">
        <f>IF('Dépenses forfaitaire'!D323="","",'Dépenses forfaitaire'!D323)</f>
        <v/>
      </c>
      <c r="E323" s="505" t="str">
        <f>IF('Dépenses forfaitaire'!E323="","",'Dépenses forfaitaire'!E323)</f>
        <v/>
      </c>
      <c r="F323" s="505" t="str">
        <f>IF('Dépenses forfaitaire'!F323="","",'Dépenses forfaitaire'!F323)</f>
        <v/>
      </c>
      <c r="G323" s="503" t="str">
        <f>IF('Dépenses forfaitaire'!G323="","",'Dépenses forfaitaire'!G323)</f>
        <v/>
      </c>
      <c r="H323" s="505" t="str">
        <f>IF('Dépenses forfaitaire'!H323="","",'Dépenses forfaitaire'!H323)</f>
        <v/>
      </c>
      <c r="I323" s="505" t="str">
        <f>IF('Dépenses forfaitaire'!I323="","",'Dépenses forfaitaire'!I323)</f>
        <v/>
      </c>
      <c r="J323" s="504" t="str">
        <f>IF('Dépenses forfaitaire'!K323="","",'Dépenses forfaitaire'!K323)</f>
        <v/>
      </c>
      <c r="K323" s="504" t="str">
        <f>IF('Dépenses forfaitaire'!L323="","",'Dépenses forfaitaire'!L323)</f>
        <v/>
      </c>
      <c r="L323" s="503" t="str">
        <f>IF('Dépenses forfaitaire'!J323="","",'Dépenses forfaitaire'!J323)</f>
        <v/>
      </c>
      <c r="M323" s="505" t="str">
        <f>IF($H323="","",IF($C323=Listes!$B$35,IF('DP_Instruction Forfaitaires'!$E323&lt;=Listes!$B$56,('DP_Instruction Forfaitaires'!$E323*(VLOOKUP('DP_Instruction Forfaitaires'!$D323,Listes!$A$57:$E$63,2,FALSE))),IF('DP_Instruction Forfaitaires'!$E323&gt;Listes!$E$56,('DP_Instruction Forfaitaires'!$E323*(VLOOKUP('DP_Instruction Forfaitaires'!$D323,Listes!$A$57:$E$63,5,FALSE))),('DP_Instruction Forfaitaires'!$E323*(VLOOKUP('DP_Instruction Forfaitaires'!$D323,Listes!$A$57:$E$63,3,FALSE))+(VLOOKUP('DP_Instruction Forfaitaires'!$D323,Listes!$A$57:$E$63,4,FALSE)))))))</f>
        <v/>
      </c>
      <c r="N323" s="505" t="str">
        <f>IF($H323="","",IF($C323=Listes!$B$34,IF('DP_Instruction Forfaitaires'!$E323&lt;=Listes!$B$45,('DP_Instruction Forfaitaires'!$E323*(VLOOKUP('DP_Instruction Forfaitaires'!$D323,Listes!$A$46:$E$52,2,FALSE))),IF('DP_Instruction Forfaitaires'!$E323&gt;Listes!$D$45,('DP_Instruction Forfaitaires'!$E323*(VLOOKUP('DP_Instruction Forfaitaires'!$D323,Listes!$A$46:$E$52,5,FALSE))),('DP_Instruction Forfaitaires'!$E323*(VLOOKUP('DP_Instruction Forfaitaires'!$D323,Listes!$A$46:$E$52,3,FALSE))+(VLOOKUP('DP_Instruction Forfaitaires'!$D323,Listes!$A$46:$E$52,4,FALSE)))))))</f>
        <v/>
      </c>
      <c r="O323" s="506" t="str">
        <f>IF($H323="","",IF($C323=Listes!$B$37,Listes!$I$34,IF($C323=Listes!$B$38,(VLOOKUP('DP_Instruction Forfaitaires'!$F323,Listes!$E$34:$F$39,2,FALSE)),IF($C323=Listes!$B$36,IF('DP_Instruction Forfaitaires'!$E323&lt;=Listes!$A$67,'DP_Instruction Forfaitaires'!$E323*Listes!$A$68,IF('DP_Instruction Forfaitaires'!$E323&gt;Listes!$D$67,'DP_Instruction Forfaitaires'!$E323*Listes!$D$68,(('DP_Instruction Forfaitaires'!$E323*Listes!$B$68)+Listes!$C$68)))))))</f>
        <v/>
      </c>
      <c r="P323" s="507" t="str">
        <f>IF('Dépenses forfaitaire'!P323="","",'Dépenses forfaitaire'!P323)</f>
        <v/>
      </c>
      <c r="Q323" s="263"/>
      <c r="R323" s="262" t="str">
        <f t="shared" si="16"/>
        <v/>
      </c>
      <c r="S323" s="262" t="str">
        <f t="shared" si="17"/>
        <v/>
      </c>
      <c r="T323" s="37" t="str">
        <f t="shared" si="18"/>
        <v/>
      </c>
      <c r="U323" s="117"/>
      <c r="V323" s="168"/>
      <c r="W323" s="501" t="str">
        <f>IF(AND(OR(Q323="KO",T323&lt;&gt;""),OR(R323="",S323="",T323="")),Listes!$A$74,IF(AND(T323="",Q323&lt;&gt;""),Listes!$A$75,IF(AND(P323&lt;T323,V323=""),Listes!$A$76,IF(AND(R323&gt;S323),Listes!$A$77,IF(AND(P323&lt;&gt;"",P323&gt;T323,U323=""),Listes!$A$78,IF(AND(X323="",OR(Q323&lt;&gt;"",R323&lt;&gt;"",S323&lt;&gt;"")),Listes!$A$79,""))))))</f>
        <v/>
      </c>
      <c r="X323" s="38"/>
      <c r="Y323" s="10">
        <f t="shared" si="19"/>
        <v>0</v>
      </c>
    </row>
    <row r="324" spans="1:25" ht="20.100000000000001" customHeight="1" x14ac:dyDescent="0.25">
      <c r="A324" s="109">
        <v>318</v>
      </c>
      <c r="B324" s="505" t="str">
        <f>IF('Dépenses forfaitaire'!B324="","",'Dépenses forfaitaire'!B324)</f>
        <v/>
      </c>
      <c r="C324" s="505" t="str">
        <f>IF('Dépenses forfaitaire'!C324="","",'Dépenses forfaitaire'!C324)</f>
        <v/>
      </c>
      <c r="D324" s="505" t="str">
        <f>IF('Dépenses forfaitaire'!D324="","",'Dépenses forfaitaire'!D324)</f>
        <v/>
      </c>
      <c r="E324" s="505" t="str">
        <f>IF('Dépenses forfaitaire'!E324="","",'Dépenses forfaitaire'!E324)</f>
        <v/>
      </c>
      <c r="F324" s="505" t="str">
        <f>IF('Dépenses forfaitaire'!F324="","",'Dépenses forfaitaire'!F324)</f>
        <v/>
      </c>
      <c r="G324" s="503" t="str">
        <f>IF('Dépenses forfaitaire'!G324="","",'Dépenses forfaitaire'!G324)</f>
        <v/>
      </c>
      <c r="H324" s="505" t="str">
        <f>IF('Dépenses forfaitaire'!H324="","",'Dépenses forfaitaire'!H324)</f>
        <v/>
      </c>
      <c r="I324" s="505" t="str">
        <f>IF('Dépenses forfaitaire'!I324="","",'Dépenses forfaitaire'!I324)</f>
        <v/>
      </c>
      <c r="J324" s="504" t="str">
        <f>IF('Dépenses forfaitaire'!K324="","",'Dépenses forfaitaire'!K324)</f>
        <v/>
      </c>
      <c r="K324" s="504" t="str">
        <f>IF('Dépenses forfaitaire'!L324="","",'Dépenses forfaitaire'!L324)</f>
        <v/>
      </c>
      <c r="L324" s="503" t="str">
        <f>IF('Dépenses forfaitaire'!J324="","",'Dépenses forfaitaire'!J324)</f>
        <v/>
      </c>
      <c r="M324" s="505" t="str">
        <f>IF($H324="","",IF($C324=Listes!$B$35,IF('DP_Instruction Forfaitaires'!$E324&lt;=Listes!$B$56,('DP_Instruction Forfaitaires'!$E324*(VLOOKUP('DP_Instruction Forfaitaires'!$D324,Listes!$A$57:$E$63,2,FALSE))),IF('DP_Instruction Forfaitaires'!$E324&gt;Listes!$E$56,('DP_Instruction Forfaitaires'!$E324*(VLOOKUP('DP_Instruction Forfaitaires'!$D324,Listes!$A$57:$E$63,5,FALSE))),('DP_Instruction Forfaitaires'!$E324*(VLOOKUP('DP_Instruction Forfaitaires'!$D324,Listes!$A$57:$E$63,3,FALSE))+(VLOOKUP('DP_Instruction Forfaitaires'!$D324,Listes!$A$57:$E$63,4,FALSE)))))))</f>
        <v/>
      </c>
      <c r="N324" s="505" t="str">
        <f>IF($H324="","",IF($C324=Listes!$B$34,IF('DP_Instruction Forfaitaires'!$E324&lt;=Listes!$B$45,('DP_Instruction Forfaitaires'!$E324*(VLOOKUP('DP_Instruction Forfaitaires'!$D324,Listes!$A$46:$E$52,2,FALSE))),IF('DP_Instruction Forfaitaires'!$E324&gt;Listes!$D$45,('DP_Instruction Forfaitaires'!$E324*(VLOOKUP('DP_Instruction Forfaitaires'!$D324,Listes!$A$46:$E$52,5,FALSE))),('DP_Instruction Forfaitaires'!$E324*(VLOOKUP('DP_Instruction Forfaitaires'!$D324,Listes!$A$46:$E$52,3,FALSE))+(VLOOKUP('DP_Instruction Forfaitaires'!$D324,Listes!$A$46:$E$52,4,FALSE)))))))</f>
        <v/>
      </c>
      <c r="O324" s="506" t="str">
        <f>IF($H324="","",IF($C324=Listes!$B$37,Listes!$I$34,IF($C324=Listes!$B$38,(VLOOKUP('DP_Instruction Forfaitaires'!$F324,Listes!$E$34:$F$39,2,FALSE)),IF($C324=Listes!$B$36,IF('DP_Instruction Forfaitaires'!$E324&lt;=Listes!$A$67,'DP_Instruction Forfaitaires'!$E324*Listes!$A$68,IF('DP_Instruction Forfaitaires'!$E324&gt;Listes!$D$67,'DP_Instruction Forfaitaires'!$E324*Listes!$D$68,(('DP_Instruction Forfaitaires'!$E324*Listes!$B$68)+Listes!$C$68)))))))</f>
        <v/>
      </c>
      <c r="P324" s="507" t="str">
        <f>IF('Dépenses forfaitaire'!P324="","",'Dépenses forfaitaire'!P324)</f>
        <v/>
      </c>
      <c r="Q324" s="263"/>
      <c r="R324" s="262" t="str">
        <f t="shared" si="16"/>
        <v/>
      </c>
      <c r="S324" s="262" t="str">
        <f t="shared" si="17"/>
        <v/>
      </c>
      <c r="T324" s="37" t="str">
        <f t="shared" si="18"/>
        <v/>
      </c>
      <c r="U324" s="117"/>
      <c r="V324" s="168"/>
      <c r="W324" s="501" t="str">
        <f>IF(AND(OR(Q324="KO",T324&lt;&gt;""),OR(R324="",S324="",T324="")),Listes!$A$74,IF(AND(T324="",Q324&lt;&gt;""),Listes!$A$75,IF(AND(P324&lt;T324,V324=""),Listes!$A$76,IF(AND(R324&gt;S324),Listes!$A$77,IF(AND(P324&lt;&gt;"",P324&gt;T324,U324=""),Listes!$A$78,IF(AND(X324="",OR(Q324&lt;&gt;"",R324&lt;&gt;"",S324&lt;&gt;"")),Listes!$A$79,""))))))</f>
        <v/>
      </c>
      <c r="X324" s="38"/>
      <c r="Y324" s="10">
        <f t="shared" si="19"/>
        <v>0</v>
      </c>
    </row>
    <row r="325" spans="1:25" ht="20.100000000000001" customHeight="1" x14ac:dyDescent="0.25">
      <c r="A325" s="109">
        <v>319</v>
      </c>
      <c r="B325" s="505" t="str">
        <f>IF('Dépenses forfaitaire'!B325="","",'Dépenses forfaitaire'!B325)</f>
        <v/>
      </c>
      <c r="C325" s="505" t="str">
        <f>IF('Dépenses forfaitaire'!C325="","",'Dépenses forfaitaire'!C325)</f>
        <v/>
      </c>
      <c r="D325" s="505" t="str">
        <f>IF('Dépenses forfaitaire'!D325="","",'Dépenses forfaitaire'!D325)</f>
        <v/>
      </c>
      <c r="E325" s="505" t="str">
        <f>IF('Dépenses forfaitaire'!E325="","",'Dépenses forfaitaire'!E325)</f>
        <v/>
      </c>
      <c r="F325" s="505" t="str">
        <f>IF('Dépenses forfaitaire'!F325="","",'Dépenses forfaitaire'!F325)</f>
        <v/>
      </c>
      <c r="G325" s="503" t="str">
        <f>IF('Dépenses forfaitaire'!G325="","",'Dépenses forfaitaire'!G325)</f>
        <v/>
      </c>
      <c r="H325" s="505" t="str">
        <f>IF('Dépenses forfaitaire'!H325="","",'Dépenses forfaitaire'!H325)</f>
        <v/>
      </c>
      <c r="I325" s="505" t="str">
        <f>IF('Dépenses forfaitaire'!I325="","",'Dépenses forfaitaire'!I325)</f>
        <v/>
      </c>
      <c r="J325" s="504" t="str">
        <f>IF('Dépenses forfaitaire'!K325="","",'Dépenses forfaitaire'!K325)</f>
        <v/>
      </c>
      <c r="K325" s="504" t="str">
        <f>IF('Dépenses forfaitaire'!L325="","",'Dépenses forfaitaire'!L325)</f>
        <v/>
      </c>
      <c r="L325" s="503" t="str">
        <f>IF('Dépenses forfaitaire'!J325="","",'Dépenses forfaitaire'!J325)</f>
        <v/>
      </c>
      <c r="M325" s="505" t="str">
        <f>IF($H325="","",IF($C325=Listes!$B$35,IF('DP_Instruction Forfaitaires'!$E325&lt;=Listes!$B$56,('DP_Instruction Forfaitaires'!$E325*(VLOOKUP('DP_Instruction Forfaitaires'!$D325,Listes!$A$57:$E$63,2,FALSE))),IF('DP_Instruction Forfaitaires'!$E325&gt;Listes!$E$56,('DP_Instruction Forfaitaires'!$E325*(VLOOKUP('DP_Instruction Forfaitaires'!$D325,Listes!$A$57:$E$63,5,FALSE))),('DP_Instruction Forfaitaires'!$E325*(VLOOKUP('DP_Instruction Forfaitaires'!$D325,Listes!$A$57:$E$63,3,FALSE))+(VLOOKUP('DP_Instruction Forfaitaires'!$D325,Listes!$A$57:$E$63,4,FALSE)))))))</f>
        <v/>
      </c>
      <c r="N325" s="505" t="str">
        <f>IF($H325="","",IF($C325=Listes!$B$34,IF('DP_Instruction Forfaitaires'!$E325&lt;=Listes!$B$45,('DP_Instruction Forfaitaires'!$E325*(VLOOKUP('DP_Instruction Forfaitaires'!$D325,Listes!$A$46:$E$52,2,FALSE))),IF('DP_Instruction Forfaitaires'!$E325&gt;Listes!$D$45,('DP_Instruction Forfaitaires'!$E325*(VLOOKUP('DP_Instruction Forfaitaires'!$D325,Listes!$A$46:$E$52,5,FALSE))),('DP_Instruction Forfaitaires'!$E325*(VLOOKUP('DP_Instruction Forfaitaires'!$D325,Listes!$A$46:$E$52,3,FALSE))+(VLOOKUP('DP_Instruction Forfaitaires'!$D325,Listes!$A$46:$E$52,4,FALSE)))))))</f>
        <v/>
      </c>
      <c r="O325" s="506" t="str">
        <f>IF($H325="","",IF($C325=Listes!$B$37,Listes!$I$34,IF($C325=Listes!$B$38,(VLOOKUP('DP_Instruction Forfaitaires'!$F325,Listes!$E$34:$F$39,2,FALSE)),IF($C325=Listes!$B$36,IF('DP_Instruction Forfaitaires'!$E325&lt;=Listes!$A$67,'DP_Instruction Forfaitaires'!$E325*Listes!$A$68,IF('DP_Instruction Forfaitaires'!$E325&gt;Listes!$D$67,'DP_Instruction Forfaitaires'!$E325*Listes!$D$68,(('DP_Instruction Forfaitaires'!$E325*Listes!$B$68)+Listes!$C$68)))))))</f>
        <v/>
      </c>
      <c r="P325" s="507" t="str">
        <f>IF('Dépenses forfaitaire'!P325="","",'Dépenses forfaitaire'!P325)</f>
        <v/>
      </c>
      <c r="Q325" s="263"/>
      <c r="R325" s="262" t="str">
        <f t="shared" si="16"/>
        <v/>
      </c>
      <c r="S325" s="262" t="str">
        <f t="shared" si="17"/>
        <v/>
      </c>
      <c r="T325" s="37" t="str">
        <f t="shared" si="18"/>
        <v/>
      </c>
      <c r="U325" s="117"/>
      <c r="V325" s="168"/>
      <c r="W325" s="501" t="str">
        <f>IF(AND(OR(Q325="KO",T325&lt;&gt;""),OR(R325="",S325="",T325="")),Listes!$A$74,IF(AND(T325="",Q325&lt;&gt;""),Listes!$A$75,IF(AND(P325&lt;T325,V325=""),Listes!$A$76,IF(AND(R325&gt;S325),Listes!$A$77,IF(AND(P325&lt;&gt;"",P325&gt;T325,U325=""),Listes!$A$78,IF(AND(X325="",OR(Q325&lt;&gt;"",R325&lt;&gt;"",S325&lt;&gt;"")),Listes!$A$79,""))))))</f>
        <v/>
      </c>
      <c r="X325" s="38"/>
      <c r="Y325" s="10">
        <f t="shared" si="19"/>
        <v>0</v>
      </c>
    </row>
    <row r="326" spans="1:25" ht="20.100000000000001" customHeight="1" x14ac:dyDescent="0.25">
      <c r="A326" s="109">
        <v>320</v>
      </c>
      <c r="B326" s="505" t="str">
        <f>IF('Dépenses forfaitaire'!B326="","",'Dépenses forfaitaire'!B326)</f>
        <v/>
      </c>
      <c r="C326" s="505" t="str">
        <f>IF('Dépenses forfaitaire'!C326="","",'Dépenses forfaitaire'!C326)</f>
        <v/>
      </c>
      <c r="D326" s="505" t="str">
        <f>IF('Dépenses forfaitaire'!D326="","",'Dépenses forfaitaire'!D326)</f>
        <v/>
      </c>
      <c r="E326" s="505" t="str">
        <f>IF('Dépenses forfaitaire'!E326="","",'Dépenses forfaitaire'!E326)</f>
        <v/>
      </c>
      <c r="F326" s="505" t="str">
        <f>IF('Dépenses forfaitaire'!F326="","",'Dépenses forfaitaire'!F326)</f>
        <v/>
      </c>
      <c r="G326" s="503" t="str">
        <f>IF('Dépenses forfaitaire'!G326="","",'Dépenses forfaitaire'!G326)</f>
        <v/>
      </c>
      <c r="H326" s="505" t="str">
        <f>IF('Dépenses forfaitaire'!H326="","",'Dépenses forfaitaire'!H326)</f>
        <v/>
      </c>
      <c r="I326" s="505" t="str">
        <f>IF('Dépenses forfaitaire'!I326="","",'Dépenses forfaitaire'!I326)</f>
        <v/>
      </c>
      <c r="J326" s="504" t="str">
        <f>IF('Dépenses forfaitaire'!K326="","",'Dépenses forfaitaire'!K326)</f>
        <v/>
      </c>
      <c r="K326" s="504" t="str">
        <f>IF('Dépenses forfaitaire'!L326="","",'Dépenses forfaitaire'!L326)</f>
        <v/>
      </c>
      <c r="L326" s="503" t="str">
        <f>IF('Dépenses forfaitaire'!J326="","",'Dépenses forfaitaire'!J326)</f>
        <v/>
      </c>
      <c r="M326" s="505" t="str">
        <f>IF($H326="","",IF($C326=Listes!$B$35,IF('DP_Instruction Forfaitaires'!$E326&lt;=Listes!$B$56,('DP_Instruction Forfaitaires'!$E326*(VLOOKUP('DP_Instruction Forfaitaires'!$D326,Listes!$A$57:$E$63,2,FALSE))),IF('DP_Instruction Forfaitaires'!$E326&gt;Listes!$E$56,('DP_Instruction Forfaitaires'!$E326*(VLOOKUP('DP_Instruction Forfaitaires'!$D326,Listes!$A$57:$E$63,5,FALSE))),('DP_Instruction Forfaitaires'!$E326*(VLOOKUP('DP_Instruction Forfaitaires'!$D326,Listes!$A$57:$E$63,3,FALSE))+(VLOOKUP('DP_Instruction Forfaitaires'!$D326,Listes!$A$57:$E$63,4,FALSE)))))))</f>
        <v/>
      </c>
      <c r="N326" s="505" t="str">
        <f>IF($H326="","",IF($C326=Listes!$B$34,IF('DP_Instruction Forfaitaires'!$E326&lt;=Listes!$B$45,('DP_Instruction Forfaitaires'!$E326*(VLOOKUP('DP_Instruction Forfaitaires'!$D326,Listes!$A$46:$E$52,2,FALSE))),IF('DP_Instruction Forfaitaires'!$E326&gt;Listes!$D$45,('DP_Instruction Forfaitaires'!$E326*(VLOOKUP('DP_Instruction Forfaitaires'!$D326,Listes!$A$46:$E$52,5,FALSE))),('DP_Instruction Forfaitaires'!$E326*(VLOOKUP('DP_Instruction Forfaitaires'!$D326,Listes!$A$46:$E$52,3,FALSE))+(VLOOKUP('DP_Instruction Forfaitaires'!$D326,Listes!$A$46:$E$52,4,FALSE)))))))</f>
        <v/>
      </c>
      <c r="O326" s="506" t="str">
        <f>IF($H326="","",IF($C326=Listes!$B$37,Listes!$I$34,IF($C326=Listes!$B$38,(VLOOKUP('DP_Instruction Forfaitaires'!$F326,Listes!$E$34:$F$39,2,FALSE)),IF($C326=Listes!$B$36,IF('DP_Instruction Forfaitaires'!$E326&lt;=Listes!$A$67,'DP_Instruction Forfaitaires'!$E326*Listes!$A$68,IF('DP_Instruction Forfaitaires'!$E326&gt;Listes!$D$67,'DP_Instruction Forfaitaires'!$E326*Listes!$D$68,(('DP_Instruction Forfaitaires'!$E326*Listes!$B$68)+Listes!$C$68)))))))</f>
        <v/>
      </c>
      <c r="P326" s="507" t="str">
        <f>IF('Dépenses forfaitaire'!P326="","",'Dépenses forfaitaire'!P326)</f>
        <v/>
      </c>
      <c r="Q326" s="263"/>
      <c r="R326" s="262" t="str">
        <f t="shared" si="16"/>
        <v/>
      </c>
      <c r="S326" s="262" t="str">
        <f t="shared" si="17"/>
        <v/>
      </c>
      <c r="T326" s="37" t="str">
        <f t="shared" si="18"/>
        <v/>
      </c>
      <c r="U326" s="117"/>
      <c r="V326" s="168"/>
      <c r="W326" s="501" t="str">
        <f>IF(AND(OR(Q326="KO",T326&lt;&gt;""),OR(R326="",S326="",T326="")),Listes!$A$74,IF(AND(T326="",Q326&lt;&gt;""),Listes!$A$75,IF(AND(P326&lt;T326,V326=""),Listes!$A$76,IF(AND(R326&gt;S326),Listes!$A$77,IF(AND(P326&lt;&gt;"",P326&gt;T326,U326=""),Listes!$A$78,IF(AND(X326="",OR(Q326&lt;&gt;"",R326&lt;&gt;"",S326&lt;&gt;"")),Listes!$A$79,""))))))</f>
        <v/>
      </c>
      <c r="X326" s="38"/>
      <c r="Y326" s="10">
        <f t="shared" si="19"/>
        <v>0</v>
      </c>
    </row>
    <row r="327" spans="1:25" ht="20.100000000000001" customHeight="1" x14ac:dyDescent="0.25">
      <c r="A327" s="109">
        <v>321</v>
      </c>
      <c r="B327" s="505" t="str">
        <f>IF('Dépenses forfaitaire'!B327="","",'Dépenses forfaitaire'!B327)</f>
        <v/>
      </c>
      <c r="C327" s="505" t="str">
        <f>IF('Dépenses forfaitaire'!C327="","",'Dépenses forfaitaire'!C327)</f>
        <v/>
      </c>
      <c r="D327" s="505" t="str">
        <f>IF('Dépenses forfaitaire'!D327="","",'Dépenses forfaitaire'!D327)</f>
        <v/>
      </c>
      <c r="E327" s="505" t="str">
        <f>IF('Dépenses forfaitaire'!E327="","",'Dépenses forfaitaire'!E327)</f>
        <v/>
      </c>
      <c r="F327" s="505" t="str">
        <f>IF('Dépenses forfaitaire'!F327="","",'Dépenses forfaitaire'!F327)</f>
        <v/>
      </c>
      <c r="G327" s="503" t="str">
        <f>IF('Dépenses forfaitaire'!G327="","",'Dépenses forfaitaire'!G327)</f>
        <v/>
      </c>
      <c r="H327" s="505" t="str">
        <f>IF('Dépenses forfaitaire'!H327="","",'Dépenses forfaitaire'!H327)</f>
        <v/>
      </c>
      <c r="I327" s="505" t="str">
        <f>IF('Dépenses forfaitaire'!I327="","",'Dépenses forfaitaire'!I327)</f>
        <v/>
      </c>
      <c r="J327" s="504" t="str">
        <f>IF('Dépenses forfaitaire'!K327="","",'Dépenses forfaitaire'!K327)</f>
        <v/>
      </c>
      <c r="K327" s="504" t="str">
        <f>IF('Dépenses forfaitaire'!L327="","",'Dépenses forfaitaire'!L327)</f>
        <v/>
      </c>
      <c r="L327" s="503" t="str">
        <f>IF('Dépenses forfaitaire'!J327="","",'Dépenses forfaitaire'!J327)</f>
        <v/>
      </c>
      <c r="M327" s="505" t="str">
        <f>IF($H327="","",IF($C327=Listes!$B$35,IF('DP_Instruction Forfaitaires'!$E327&lt;=Listes!$B$56,('DP_Instruction Forfaitaires'!$E327*(VLOOKUP('DP_Instruction Forfaitaires'!$D327,Listes!$A$57:$E$63,2,FALSE))),IF('DP_Instruction Forfaitaires'!$E327&gt;Listes!$E$56,('DP_Instruction Forfaitaires'!$E327*(VLOOKUP('DP_Instruction Forfaitaires'!$D327,Listes!$A$57:$E$63,5,FALSE))),('DP_Instruction Forfaitaires'!$E327*(VLOOKUP('DP_Instruction Forfaitaires'!$D327,Listes!$A$57:$E$63,3,FALSE))+(VLOOKUP('DP_Instruction Forfaitaires'!$D327,Listes!$A$57:$E$63,4,FALSE)))))))</f>
        <v/>
      </c>
      <c r="N327" s="505" t="str">
        <f>IF($H327="","",IF($C327=Listes!$B$34,IF('DP_Instruction Forfaitaires'!$E327&lt;=Listes!$B$45,('DP_Instruction Forfaitaires'!$E327*(VLOOKUP('DP_Instruction Forfaitaires'!$D327,Listes!$A$46:$E$52,2,FALSE))),IF('DP_Instruction Forfaitaires'!$E327&gt;Listes!$D$45,('DP_Instruction Forfaitaires'!$E327*(VLOOKUP('DP_Instruction Forfaitaires'!$D327,Listes!$A$46:$E$52,5,FALSE))),('DP_Instruction Forfaitaires'!$E327*(VLOOKUP('DP_Instruction Forfaitaires'!$D327,Listes!$A$46:$E$52,3,FALSE))+(VLOOKUP('DP_Instruction Forfaitaires'!$D327,Listes!$A$46:$E$52,4,FALSE)))))))</f>
        <v/>
      </c>
      <c r="O327" s="506" t="str">
        <f>IF($H327="","",IF($C327=Listes!$B$37,Listes!$I$34,IF($C327=Listes!$B$38,(VLOOKUP('DP_Instruction Forfaitaires'!$F327,Listes!$E$34:$F$39,2,FALSE)),IF($C327=Listes!$B$36,IF('DP_Instruction Forfaitaires'!$E327&lt;=Listes!$A$67,'DP_Instruction Forfaitaires'!$E327*Listes!$A$68,IF('DP_Instruction Forfaitaires'!$E327&gt;Listes!$D$67,'DP_Instruction Forfaitaires'!$E327*Listes!$D$68,(('DP_Instruction Forfaitaires'!$E327*Listes!$B$68)+Listes!$C$68)))))))</f>
        <v/>
      </c>
      <c r="P327" s="507" t="str">
        <f>IF('Dépenses forfaitaire'!P327="","",'Dépenses forfaitaire'!P327)</f>
        <v/>
      </c>
      <c r="Q327" s="263"/>
      <c r="R327" s="262" t="str">
        <f t="shared" si="16"/>
        <v/>
      </c>
      <c r="S327" s="262" t="str">
        <f t="shared" si="17"/>
        <v/>
      </c>
      <c r="T327" s="37" t="str">
        <f t="shared" si="18"/>
        <v/>
      </c>
      <c r="U327" s="117"/>
      <c r="V327" s="168"/>
      <c r="W327" s="501" t="str">
        <f>IF(AND(OR(Q327="KO",T327&lt;&gt;""),OR(R327="",S327="",T327="")),Listes!$A$74,IF(AND(T327="",Q327&lt;&gt;""),Listes!$A$75,IF(AND(P327&lt;T327,V327=""),Listes!$A$76,IF(AND(R327&gt;S327),Listes!$A$77,IF(AND(P327&lt;&gt;"",P327&gt;T327,U327=""),Listes!$A$78,IF(AND(X327="",OR(Q327&lt;&gt;"",R327&lt;&gt;"",S327&lt;&gt;"")),Listes!$A$79,""))))))</f>
        <v/>
      </c>
      <c r="X327" s="38"/>
      <c r="Y327" s="10">
        <f t="shared" si="19"/>
        <v>0</v>
      </c>
    </row>
    <row r="328" spans="1:25" ht="20.100000000000001" customHeight="1" x14ac:dyDescent="0.25">
      <c r="A328" s="109">
        <v>322</v>
      </c>
      <c r="B328" s="505" t="str">
        <f>IF('Dépenses forfaitaire'!B328="","",'Dépenses forfaitaire'!B328)</f>
        <v/>
      </c>
      <c r="C328" s="505" t="str">
        <f>IF('Dépenses forfaitaire'!C328="","",'Dépenses forfaitaire'!C328)</f>
        <v/>
      </c>
      <c r="D328" s="505" t="str">
        <f>IF('Dépenses forfaitaire'!D328="","",'Dépenses forfaitaire'!D328)</f>
        <v/>
      </c>
      <c r="E328" s="505" t="str">
        <f>IF('Dépenses forfaitaire'!E328="","",'Dépenses forfaitaire'!E328)</f>
        <v/>
      </c>
      <c r="F328" s="505" t="str">
        <f>IF('Dépenses forfaitaire'!F328="","",'Dépenses forfaitaire'!F328)</f>
        <v/>
      </c>
      <c r="G328" s="503" t="str">
        <f>IF('Dépenses forfaitaire'!G328="","",'Dépenses forfaitaire'!G328)</f>
        <v/>
      </c>
      <c r="H328" s="505" t="str">
        <f>IF('Dépenses forfaitaire'!H328="","",'Dépenses forfaitaire'!H328)</f>
        <v/>
      </c>
      <c r="I328" s="505" t="str">
        <f>IF('Dépenses forfaitaire'!I328="","",'Dépenses forfaitaire'!I328)</f>
        <v/>
      </c>
      <c r="J328" s="504" t="str">
        <f>IF('Dépenses forfaitaire'!K328="","",'Dépenses forfaitaire'!K328)</f>
        <v/>
      </c>
      <c r="K328" s="504" t="str">
        <f>IF('Dépenses forfaitaire'!L328="","",'Dépenses forfaitaire'!L328)</f>
        <v/>
      </c>
      <c r="L328" s="503" t="str">
        <f>IF('Dépenses forfaitaire'!J328="","",'Dépenses forfaitaire'!J328)</f>
        <v/>
      </c>
      <c r="M328" s="505" t="str">
        <f>IF($H328="","",IF($C328=Listes!$B$35,IF('DP_Instruction Forfaitaires'!$E328&lt;=Listes!$B$56,('DP_Instruction Forfaitaires'!$E328*(VLOOKUP('DP_Instruction Forfaitaires'!$D328,Listes!$A$57:$E$63,2,FALSE))),IF('DP_Instruction Forfaitaires'!$E328&gt;Listes!$E$56,('DP_Instruction Forfaitaires'!$E328*(VLOOKUP('DP_Instruction Forfaitaires'!$D328,Listes!$A$57:$E$63,5,FALSE))),('DP_Instruction Forfaitaires'!$E328*(VLOOKUP('DP_Instruction Forfaitaires'!$D328,Listes!$A$57:$E$63,3,FALSE))+(VLOOKUP('DP_Instruction Forfaitaires'!$D328,Listes!$A$57:$E$63,4,FALSE)))))))</f>
        <v/>
      </c>
      <c r="N328" s="505" t="str">
        <f>IF($H328="","",IF($C328=Listes!$B$34,IF('DP_Instruction Forfaitaires'!$E328&lt;=Listes!$B$45,('DP_Instruction Forfaitaires'!$E328*(VLOOKUP('DP_Instruction Forfaitaires'!$D328,Listes!$A$46:$E$52,2,FALSE))),IF('DP_Instruction Forfaitaires'!$E328&gt;Listes!$D$45,('DP_Instruction Forfaitaires'!$E328*(VLOOKUP('DP_Instruction Forfaitaires'!$D328,Listes!$A$46:$E$52,5,FALSE))),('DP_Instruction Forfaitaires'!$E328*(VLOOKUP('DP_Instruction Forfaitaires'!$D328,Listes!$A$46:$E$52,3,FALSE))+(VLOOKUP('DP_Instruction Forfaitaires'!$D328,Listes!$A$46:$E$52,4,FALSE)))))))</f>
        <v/>
      </c>
      <c r="O328" s="506" t="str">
        <f>IF($H328="","",IF($C328=Listes!$B$37,Listes!$I$34,IF($C328=Listes!$B$38,(VLOOKUP('DP_Instruction Forfaitaires'!$F328,Listes!$E$34:$F$39,2,FALSE)),IF($C328=Listes!$B$36,IF('DP_Instruction Forfaitaires'!$E328&lt;=Listes!$A$67,'DP_Instruction Forfaitaires'!$E328*Listes!$A$68,IF('DP_Instruction Forfaitaires'!$E328&gt;Listes!$D$67,'DP_Instruction Forfaitaires'!$E328*Listes!$D$68,(('DP_Instruction Forfaitaires'!$E328*Listes!$B$68)+Listes!$C$68)))))))</f>
        <v/>
      </c>
      <c r="P328" s="507" t="str">
        <f>IF('Dépenses forfaitaire'!P328="","",'Dépenses forfaitaire'!P328)</f>
        <v/>
      </c>
      <c r="Q328" s="263"/>
      <c r="R328" s="262" t="str">
        <f t="shared" ref="R328:R391" si="20">IF(Q328="","",IF(Q328="KO","",J328))</f>
        <v/>
      </c>
      <c r="S328" s="262" t="str">
        <f t="shared" ref="S328:S391" si="21">IF(Q328="","",IF(Q328="KO","",K328))</f>
        <v/>
      </c>
      <c r="T328" s="37" t="str">
        <f t="shared" ref="T328:T391" si="22">IF($I328="","",($O328+$N328+$M328)*$I328)</f>
        <v/>
      </c>
      <c r="U328" s="117"/>
      <c r="V328" s="168"/>
      <c r="W328" s="501" t="str">
        <f>IF(AND(OR(Q328="KO",T328&lt;&gt;""),OR(R328="",S328="",T328="")),Listes!$A$74,IF(AND(T328="",Q328&lt;&gt;""),Listes!$A$75,IF(AND(P328&lt;T328,V328=""),Listes!$A$76,IF(AND(R328&gt;S328),Listes!$A$77,IF(AND(P328&lt;&gt;"",P328&gt;T328,U328=""),Listes!$A$78,IF(AND(X328="",OR(Q328&lt;&gt;"",R328&lt;&gt;"",S328&lt;&gt;"")),Listes!$A$79,""))))))</f>
        <v/>
      </c>
      <c r="X328" s="38"/>
      <c r="Y328" s="10">
        <f t="shared" ref="Y328:Y391" si="23">IF(AND(B328&lt;&gt;"",X328&lt;&gt;"Oui"),1,0)</f>
        <v>0</v>
      </c>
    </row>
    <row r="329" spans="1:25" ht="20.100000000000001" customHeight="1" x14ac:dyDescent="0.25">
      <c r="A329" s="109">
        <v>323</v>
      </c>
      <c r="B329" s="505" t="str">
        <f>IF('Dépenses forfaitaire'!B329="","",'Dépenses forfaitaire'!B329)</f>
        <v/>
      </c>
      <c r="C329" s="505" t="str">
        <f>IF('Dépenses forfaitaire'!C329="","",'Dépenses forfaitaire'!C329)</f>
        <v/>
      </c>
      <c r="D329" s="505" t="str">
        <f>IF('Dépenses forfaitaire'!D329="","",'Dépenses forfaitaire'!D329)</f>
        <v/>
      </c>
      <c r="E329" s="505" t="str">
        <f>IF('Dépenses forfaitaire'!E329="","",'Dépenses forfaitaire'!E329)</f>
        <v/>
      </c>
      <c r="F329" s="505" t="str">
        <f>IF('Dépenses forfaitaire'!F329="","",'Dépenses forfaitaire'!F329)</f>
        <v/>
      </c>
      <c r="G329" s="503" t="str">
        <f>IF('Dépenses forfaitaire'!G329="","",'Dépenses forfaitaire'!G329)</f>
        <v/>
      </c>
      <c r="H329" s="505" t="str">
        <f>IF('Dépenses forfaitaire'!H329="","",'Dépenses forfaitaire'!H329)</f>
        <v/>
      </c>
      <c r="I329" s="505" t="str">
        <f>IF('Dépenses forfaitaire'!I329="","",'Dépenses forfaitaire'!I329)</f>
        <v/>
      </c>
      <c r="J329" s="504" t="str">
        <f>IF('Dépenses forfaitaire'!K329="","",'Dépenses forfaitaire'!K329)</f>
        <v/>
      </c>
      <c r="K329" s="504" t="str">
        <f>IF('Dépenses forfaitaire'!L329="","",'Dépenses forfaitaire'!L329)</f>
        <v/>
      </c>
      <c r="L329" s="503" t="str">
        <f>IF('Dépenses forfaitaire'!J329="","",'Dépenses forfaitaire'!J329)</f>
        <v/>
      </c>
      <c r="M329" s="505" t="str">
        <f>IF($H329="","",IF($C329=Listes!$B$35,IF('DP_Instruction Forfaitaires'!$E329&lt;=Listes!$B$56,('DP_Instruction Forfaitaires'!$E329*(VLOOKUP('DP_Instruction Forfaitaires'!$D329,Listes!$A$57:$E$63,2,FALSE))),IF('DP_Instruction Forfaitaires'!$E329&gt;Listes!$E$56,('DP_Instruction Forfaitaires'!$E329*(VLOOKUP('DP_Instruction Forfaitaires'!$D329,Listes!$A$57:$E$63,5,FALSE))),('DP_Instruction Forfaitaires'!$E329*(VLOOKUP('DP_Instruction Forfaitaires'!$D329,Listes!$A$57:$E$63,3,FALSE))+(VLOOKUP('DP_Instruction Forfaitaires'!$D329,Listes!$A$57:$E$63,4,FALSE)))))))</f>
        <v/>
      </c>
      <c r="N329" s="505" t="str">
        <f>IF($H329="","",IF($C329=Listes!$B$34,IF('DP_Instruction Forfaitaires'!$E329&lt;=Listes!$B$45,('DP_Instruction Forfaitaires'!$E329*(VLOOKUP('DP_Instruction Forfaitaires'!$D329,Listes!$A$46:$E$52,2,FALSE))),IF('DP_Instruction Forfaitaires'!$E329&gt;Listes!$D$45,('DP_Instruction Forfaitaires'!$E329*(VLOOKUP('DP_Instruction Forfaitaires'!$D329,Listes!$A$46:$E$52,5,FALSE))),('DP_Instruction Forfaitaires'!$E329*(VLOOKUP('DP_Instruction Forfaitaires'!$D329,Listes!$A$46:$E$52,3,FALSE))+(VLOOKUP('DP_Instruction Forfaitaires'!$D329,Listes!$A$46:$E$52,4,FALSE)))))))</f>
        <v/>
      </c>
      <c r="O329" s="506" t="str">
        <f>IF($H329="","",IF($C329=Listes!$B$37,Listes!$I$34,IF($C329=Listes!$B$38,(VLOOKUP('DP_Instruction Forfaitaires'!$F329,Listes!$E$34:$F$39,2,FALSE)),IF($C329=Listes!$B$36,IF('DP_Instruction Forfaitaires'!$E329&lt;=Listes!$A$67,'DP_Instruction Forfaitaires'!$E329*Listes!$A$68,IF('DP_Instruction Forfaitaires'!$E329&gt;Listes!$D$67,'DP_Instruction Forfaitaires'!$E329*Listes!$D$68,(('DP_Instruction Forfaitaires'!$E329*Listes!$B$68)+Listes!$C$68)))))))</f>
        <v/>
      </c>
      <c r="P329" s="507" t="str">
        <f>IF('Dépenses forfaitaire'!P329="","",'Dépenses forfaitaire'!P329)</f>
        <v/>
      </c>
      <c r="Q329" s="263"/>
      <c r="R329" s="262" t="str">
        <f t="shared" si="20"/>
        <v/>
      </c>
      <c r="S329" s="262" t="str">
        <f t="shared" si="21"/>
        <v/>
      </c>
      <c r="T329" s="37" t="str">
        <f t="shared" si="22"/>
        <v/>
      </c>
      <c r="U329" s="117"/>
      <c r="V329" s="168"/>
      <c r="W329" s="501" t="str">
        <f>IF(AND(OR(Q329="KO",T329&lt;&gt;""),OR(R329="",S329="",T329="")),Listes!$A$74,IF(AND(T329="",Q329&lt;&gt;""),Listes!$A$75,IF(AND(P329&lt;T329,V329=""),Listes!$A$76,IF(AND(R329&gt;S329),Listes!$A$77,IF(AND(P329&lt;&gt;"",P329&gt;T329,U329=""),Listes!$A$78,IF(AND(X329="",OR(Q329&lt;&gt;"",R329&lt;&gt;"",S329&lt;&gt;"")),Listes!$A$79,""))))))</f>
        <v/>
      </c>
      <c r="X329" s="38"/>
      <c r="Y329" s="10">
        <f t="shared" si="23"/>
        <v>0</v>
      </c>
    </row>
    <row r="330" spans="1:25" ht="20.100000000000001" customHeight="1" x14ac:dyDescent="0.25">
      <c r="A330" s="109">
        <v>324</v>
      </c>
      <c r="B330" s="505" t="str">
        <f>IF('Dépenses forfaitaire'!B330="","",'Dépenses forfaitaire'!B330)</f>
        <v/>
      </c>
      <c r="C330" s="505" t="str">
        <f>IF('Dépenses forfaitaire'!C330="","",'Dépenses forfaitaire'!C330)</f>
        <v/>
      </c>
      <c r="D330" s="505" t="str">
        <f>IF('Dépenses forfaitaire'!D330="","",'Dépenses forfaitaire'!D330)</f>
        <v/>
      </c>
      <c r="E330" s="505" t="str">
        <f>IF('Dépenses forfaitaire'!E330="","",'Dépenses forfaitaire'!E330)</f>
        <v/>
      </c>
      <c r="F330" s="505" t="str">
        <f>IF('Dépenses forfaitaire'!F330="","",'Dépenses forfaitaire'!F330)</f>
        <v/>
      </c>
      <c r="G330" s="503" t="str">
        <f>IF('Dépenses forfaitaire'!G330="","",'Dépenses forfaitaire'!G330)</f>
        <v/>
      </c>
      <c r="H330" s="505" t="str">
        <f>IF('Dépenses forfaitaire'!H330="","",'Dépenses forfaitaire'!H330)</f>
        <v/>
      </c>
      <c r="I330" s="505" t="str">
        <f>IF('Dépenses forfaitaire'!I330="","",'Dépenses forfaitaire'!I330)</f>
        <v/>
      </c>
      <c r="J330" s="504" t="str">
        <f>IF('Dépenses forfaitaire'!K330="","",'Dépenses forfaitaire'!K330)</f>
        <v/>
      </c>
      <c r="K330" s="504" t="str">
        <f>IF('Dépenses forfaitaire'!L330="","",'Dépenses forfaitaire'!L330)</f>
        <v/>
      </c>
      <c r="L330" s="503" t="str">
        <f>IF('Dépenses forfaitaire'!J330="","",'Dépenses forfaitaire'!J330)</f>
        <v/>
      </c>
      <c r="M330" s="505" t="str">
        <f>IF($H330="","",IF($C330=Listes!$B$35,IF('DP_Instruction Forfaitaires'!$E330&lt;=Listes!$B$56,('DP_Instruction Forfaitaires'!$E330*(VLOOKUP('DP_Instruction Forfaitaires'!$D330,Listes!$A$57:$E$63,2,FALSE))),IF('DP_Instruction Forfaitaires'!$E330&gt;Listes!$E$56,('DP_Instruction Forfaitaires'!$E330*(VLOOKUP('DP_Instruction Forfaitaires'!$D330,Listes!$A$57:$E$63,5,FALSE))),('DP_Instruction Forfaitaires'!$E330*(VLOOKUP('DP_Instruction Forfaitaires'!$D330,Listes!$A$57:$E$63,3,FALSE))+(VLOOKUP('DP_Instruction Forfaitaires'!$D330,Listes!$A$57:$E$63,4,FALSE)))))))</f>
        <v/>
      </c>
      <c r="N330" s="505" t="str">
        <f>IF($H330="","",IF($C330=Listes!$B$34,IF('DP_Instruction Forfaitaires'!$E330&lt;=Listes!$B$45,('DP_Instruction Forfaitaires'!$E330*(VLOOKUP('DP_Instruction Forfaitaires'!$D330,Listes!$A$46:$E$52,2,FALSE))),IF('DP_Instruction Forfaitaires'!$E330&gt;Listes!$D$45,('DP_Instruction Forfaitaires'!$E330*(VLOOKUP('DP_Instruction Forfaitaires'!$D330,Listes!$A$46:$E$52,5,FALSE))),('DP_Instruction Forfaitaires'!$E330*(VLOOKUP('DP_Instruction Forfaitaires'!$D330,Listes!$A$46:$E$52,3,FALSE))+(VLOOKUP('DP_Instruction Forfaitaires'!$D330,Listes!$A$46:$E$52,4,FALSE)))))))</f>
        <v/>
      </c>
      <c r="O330" s="506" t="str">
        <f>IF($H330="","",IF($C330=Listes!$B$37,Listes!$I$34,IF($C330=Listes!$B$38,(VLOOKUP('DP_Instruction Forfaitaires'!$F330,Listes!$E$34:$F$39,2,FALSE)),IF($C330=Listes!$B$36,IF('DP_Instruction Forfaitaires'!$E330&lt;=Listes!$A$67,'DP_Instruction Forfaitaires'!$E330*Listes!$A$68,IF('DP_Instruction Forfaitaires'!$E330&gt;Listes!$D$67,'DP_Instruction Forfaitaires'!$E330*Listes!$D$68,(('DP_Instruction Forfaitaires'!$E330*Listes!$B$68)+Listes!$C$68)))))))</f>
        <v/>
      </c>
      <c r="P330" s="507" t="str">
        <f>IF('Dépenses forfaitaire'!P330="","",'Dépenses forfaitaire'!P330)</f>
        <v/>
      </c>
      <c r="Q330" s="263"/>
      <c r="R330" s="262" t="str">
        <f t="shared" si="20"/>
        <v/>
      </c>
      <c r="S330" s="262" t="str">
        <f t="shared" si="21"/>
        <v/>
      </c>
      <c r="T330" s="37" t="str">
        <f t="shared" si="22"/>
        <v/>
      </c>
      <c r="U330" s="117"/>
      <c r="V330" s="168"/>
      <c r="W330" s="501" t="str">
        <f>IF(AND(OR(Q330="KO",T330&lt;&gt;""),OR(R330="",S330="",T330="")),Listes!$A$74,IF(AND(T330="",Q330&lt;&gt;""),Listes!$A$75,IF(AND(P330&lt;T330,V330=""),Listes!$A$76,IF(AND(R330&gt;S330),Listes!$A$77,IF(AND(P330&lt;&gt;"",P330&gt;T330,U330=""),Listes!$A$78,IF(AND(X330="",OR(Q330&lt;&gt;"",R330&lt;&gt;"",S330&lt;&gt;"")),Listes!$A$79,""))))))</f>
        <v/>
      </c>
      <c r="X330" s="38"/>
      <c r="Y330" s="10">
        <f t="shared" si="23"/>
        <v>0</v>
      </c>
    </row>
    <row r="331" spans="1:25" ht="20.100000000000001" customHeight="1" x14ac:dyDescent="0.25">
      <c r="A331" s="109">
        <v>325</v>
      </c>
      <c r="B331" s="505" t="str">
        <f>IF('Dépenses forfaitaire'!B331="","",'Dépenses forfaitaire'!B331)</f>
        <v/>
      </c>
      <c r="C331" s="505" t="str">
        <f>IF('Dépenses forfaitaire'!C331="","",'Dépenses forfaitaire'!C331)</f>
        <v/>
      </c>
      <c r="D331" s="505" t="str">
        <f>IF('Dépenses forfaitaire'!D331="","",'Dépenses forfaitaire'!D331)</f>
        <v/>
      </c>
      <c r="E331" s="505" t="str">
        <f>IF('Dépenses forfaitaire'!E331="","",'Dépenses forfaitaire'!E331)</f>
        <v/>
      </c>
      <c r="F331" s="505" t="str">
        <f>IF('Dépenses forfaitaire'!F331="","",'Dépenses forfaitaire'!F331)</f>
        <v/>
      </c>
      <c r="G331" s="503" t="str">
        <f>IF('Dépenses forfaitaire'!G331="","",'Dépenses forfaitaire'!G331)</f>
        <v/>
      </c>
      <c r="H331" s="505" t="str">
        <f>IF('Dépenses forfaitaire'!H331="","",'Dépenses forfaitaire'!H331)</f>
        <v/>
      </c>
      <c r="I331" s="505" t="str">
        <f>IF('Dépenses forfaitaire'!I331="","",'Dépenses forfaitaire'!I331)</f>
        <v/>
      </c>
      <c r="J331" s="504" t="str">
        <f>IF('Dépenses forfaitaire'!K331="","",'Dépenses forfaitaire'!K331)</f>
        <v/>
      </c>
      <c r="K331" s="504" t="str">
        <f>IF('Dépenses forfaitaire'!L331="","",'Dépenses forfaitaire'!L331)</f>
        <v/>
      </c>
      <c r="L331" s="503" t="str">
        <f>IF('Dépenses forfaitaire'!J331="","",'Dépenses forfaitaire'!J331)</f>
        <v/>
      </c>
      <c r="M331" s="505" t="str">
        <f>IF($H331="","",IF($C331=Listes!$B$35,IF('DP_Instruction Forfaitaires'!$E331&lt;=Listes!$B$56,('DP_Instruction Forfaitaires'!$E331*(VLOOKUP('DP_Instruction Forfaitaires'!$D331,Listes!$A$57:$E$63,2,FALSE))),IF('DP_Instruction Forfaitaires'!$E331&gt;Listes!$E$56,('DP_Instruction Forfaitaires'!$E331*(VLOOKUP('DP_Instruction Forfaitaires'!$D331,Listes!$A$57:$E$63,5,FALSE))),('DP_Instruction Forfaitaires'!$E331*(VLOOKUP('DP_Instruction Forfaitaires'!$D331,Listes!$A$57:$E$63,3,FALSE))+(VLOOKUP('DP_Instruction Forfaitaires'!$D331,Listes!$A$57:$E$63,4,FALSE)))))))</f>
        <v/>
      </c>
      <c r="N331" s="505" t="str">
        <f>IF($H331="","",IF($C331=Listes!$B$34,IF('DP_Instruction Forfaitaires'!$E331&lt;=Listes!$B$45,('DP_Instruction Forfaitaires'!$E331*(VLOOKUP('DP_Instruction Forfaitaires'!$D331,Listes!$A$46:$E$52,2,FALSE))),IF('DP_Instruction Forfaitaires'!$E331&gt;Listes!$D$45,('DP_Instruction Forfaitaires'!$E331*(VLOOKUP('DP_Instruction Forfaitaires'!$D331,Listes!$A$46:$E$52,5,FALSE))),('DP_Instruction Forfaitaires'!$E331*(VLOOKUP('DP_Instruction Forfaitaires'!$D331,Listes!$A$46:$E$52,3,FALSE))+(VLOOKUP('DP_Instruction Forfaitaires'!$D331,Listes!$A$46:$E$52,4,FALSE)))))))</f>
        <v/>
      </c>
      <c r="O331" s="506" t="str">
        <f>IF($H331="","",IF($C331=Listes!$B$37,Listes!$I$34,IF($C331=Listes!$B$38,(VLOOKUP('DP_Instruction Forfaitaires'!$F331,Listes!$E$34:$F$39,2,FALSE)),IF($C331=Listes!$B$36,IF('DP_Instruction Forfaitaires'!$E331&lt;=Listes!$A$67,'DP_Instruction Forfaitaires'!$E331*Listes!$A$68,IF('DP_Instruction Forfaitaires'!$E331&gt;Listes!$D$67,'DP_Instruction Forfaitaires'!$E331*Listes!$D$68,(('DP_Instruction Forfaitaires'!$E331*Listes!$B$68)+Listes!$C$68)))))))</f>
        <v/>
      </c>
      <c r="P331" s="507" t="str">
        <f>IF('Dépenses forfaitaire'!P331="","",'Dépenses forfaitaire'!P331)</f>
        <v/>
      </c>
      <c r="Q331" s="263"/>
      <c r="R331" s="262" t="str">
        <f t="shared" si="20"/>
        <v/>
      </c>
      <c r="S331" s="262" t="str">
        <f t="shared" si="21"/>
        <v/>
      </c>
      <c r="T331" s="37" t="str">
        <f t="shared" si="22"/>
        <v/>
      </c>
      <c r="U331" s="117"/>
      <c r="V331" s="168"/>
      <c r="W331" s="501" t="str">
        <f>IF(AND(OR(Q331="KO",T331&lt;&gt;""),OR(R331="",S331="",T331="")),Listes!$A$74,IF(AND(T331="",Q331&lt;&gt;""),Listes!$A$75,IF(AND(P331&lt;T331,V331=""),Listes!$A$76,IF(AND(R331&gt;S331),Listes!$A$77,IF(AND(P331&lt;&gt;"",P331&gt;T331,U331=""),Listes!$A$78,IF(AND(X331="",OR(Q331&lt;&gt;"",R331&lt;&gt;"",S331&lt;&gt;"")),Listes!$A$79,""))))))</f>
        <v/>
      </c>
      <c r="X331" s="38"/>
      <c r="Y331" s="10">
        <f t="shared" si="23"/>
        <v>0</v>
      </c>
    </row>
    <row r="332" spans="1:25" ht="20.100000000000001" customHeight="1" x14ac:dyDescent="0.25">
      <c r="A332" s="109">
        <v>326</v>
      </c>
      <c r="B332" s="505" t="str">
        <f>IF('Dépenses forfaitaire'!B332="","",'Dépenses forfaitaire'!B332)</f>
        <v/>
      </c>
      <c r="C332" s="505" t="str">
        <f>IF('Dépenses forfaitaire'!C332="","",'Dépenses forfaitaire'!C332)</f>
        <v/>
      </c>
      <c r="D332" s="505" t="str">
        <f>IF('Dépenses forfaitaire'!D332="","",'Dépenses forfaitaire'!D332)</f>
        <v/>
      </c>
      <c r="E332" s="505" t="str">
        <f>IF('Dépenses forfaitaire'!E332="","",'Dépenses forfaitaire'!E332)</f>
        <v/>
      </c>
      <c r="F332" s="505" t="str">
        <f>IF('Dépenses forfaitaire'!F332="","",'Dépenses forfaitaire'!F332)</f>
        <v/>
      </c>
      <c r="G332" s="503" t="str">
        <f>IF('Dépenses forfaitaire'!G332="","",'Dépenses forfaitaire'!G332)</f>
        <v/>
      </c>
      <c r="H332" s="505" t="str">
        <f>IF('Dépenses forfaitaire'!H332="","",'Dépenses forfaitaire'!H332)</f>
        <v/>
      </c>
      <c r="I332" s="505" t="str">
        <f>IF('Dépenses forfaitaire'!I332="","",'Dépenses forfaitaire'!I332)</f>
        <v/>
      </c>
      <c r="J332" s="504" t="str">
        <f>IF('Dépenses forfaitaire'!K332="","",'Dépenses forfaitaire'!K332)</f>
        <v/>
      </c>
      <c r="K332" s="504" t="str">
        <f>IF('Dépenses forfaitaire'!L332="","",'Dépenses forfaitaire'!L332)</f>
        <v/>
      </c>
      <c r="L332" s="503" t="str">
        <f>IF('Dépenses forfaitaire'!J332="","",'Dépenses forfaitaire'!J332)</f>
        <v/>
      </c>
      <c r="M332" s="505" t="str">
        <f>IF($H332="","",IF($C332=Listes!$B$35,IF('DP_Instruction Forfaitaires'!$E332&lt;=Listes!$B$56,('DP_Instruction Forfaitaires'!$E332*(VLOOKUP('DP_Instruction Forfaitaires'!$D332,Listes!$A$57:$E$63,2,FALSE))),IF('DP_Instruction Forfaitaires'!$E332&gt;Listes!$E$56,('DP_Instruction Forfaitaires'!$E332*(VLOOKUP('DP_Instruction Forfaitaires'!$D332,Listes!$A$57:$E$63,5,FALSE))),('DP_Instruction Forfaitaires'!$E332*(VLOOKUP('DP_Instruction Forfaitaires'!$D332,Listes!$A$57:$E$63,3,FALSE))+(VLOOKUP('DP_Instruction Forfaitaires'!$D332,Listes!$A$57:$E$63,4,FALSE)))))))</f>
        <v/>
      </c>
      <c r="N332" s="505" t="str">
        <f>IF($H332="","",IF($C332=Listes!$B$34,IF('DP_Instruction Forfaitaires'!$E332&lt;=Listes!$B$45,('DP_Instruction Forfaitaires'!$E332*(VLOOKUP('DP_Instruction Forfaitaires'!$D332,Listes!$A$46:$E$52,2,FALSE))),IF('DP_Instruction Forfaitaires'!$E332&gt;Listes!$D$45,('DP_Instruction Forfaitaires'!$E332*(VLOOKUP('DP_Instruction Forfaitaires'!$D332,Listes!$A$46:$E$52,5,FALSE))),('DP_Instruction Forfaitaires'!$E332*(VLOOKUP('DP_Instruction Forfaitaires'!$D332,Listes!$A$46:$E$52,3,FALSE))+(VLOOKUP('DP_Instruction Forfaitaires'!$D332,Listes!$A$46:$E$52,4,FALSE)))))))</f>
        <v/>
      </c>
      <c r="O332" s="506" t="str">
        <f>IF($H332="","",IF($C332=Listes!$B$37,Listes!$I$34,IF($C332=Listes!$B$38,(VLOOKUP('DP_Instruction Forfaitaires'!$F332,Listes!$E$34:$F$39,2,FALSE)),IF($C332=Listes!$B$36,IF('DP_Instruction Forfaitaires'!$E332&lt;=Listes!$A$67,'DP_Instruction Forfaitaires'!$E332*Listes!$A$68,IF('DP_Instruction Forfaitaires'!$E332&gt;Listes!$D$67,'DP_Instruction Forfaitaires'!$E332*Listes!$D$68,(('DP_Instruction Forfaitaires'!$E332*Listes!$B$68)+Listes!$C$68)))))))</f>
        <v/>
      </c>
      <c r="P332" s="507" t="str">
        <f>IF('Dépenses forfaitaire'!P332="","",'Dépenses forfaitaire'!P332)</f>
        <v/>
      </c>
      <c r="Q332" s="263"/>
      <c r="R332" s="262" t="str">
        <f t="shared" si="20"/>
        <v/>
      </c>
      <c r="S332" s="262" t="str">
        <f t="shared" si="21"/>
        <v/>
      </c>
      <c r="T332" s="37" t="str">
        <f t="shared" si="22"/>
        <v/>
      </c>
      <c r="U332" s="117"/>
      <c r="V332" s="168"/>
      <c r="W332" s="501" t="str">
        <f>IF(AND(OR(Q332="KO",T332&lt;&gt;""),OR(R332="",S332="",T332="")),Listes!$A$74,IF(AND(T332="",Q332&lt;&gt;""),Listes!$A$75,IF(AND(P332&lt;T332,V332=""),Listes!$A$76,IF(AND(R332&gt;S332),Listes!$A$77,IF(AND(P332&lt;&gt;"",P332&gt;T332,U332=""),Listes!$A$78,IF(AND(X332="",OR(Q332&lt;&gt;"",R332&lt;&gt;"",S332&lt;&gt;"")),Listes!$A$79,""))))))</f>
        <v/>
      </c>
      <c r="X332" s="38"/>
      <c r="Y332" s="10">
        <f t="shared" si="23"/>
        <v>0</v>
      </c>
    </row>
    <row r="333" spans="1:25" ht="20.100000000000001" customHeight="1" x14ac:dyDescent="0.25">
      <c r="A333" s="109">
        <v>327</v>
      </c>
      <c r="B333" s="505" t="str">
        <f>IF('Dépenses forfaitaire'!B333="","",'Dépenses forfaitaire'!B333)</f>
        <v/>
      </c>
      <c r="C333" s="505" t="str">
        <f>IF('Dépenses forfaitaire'!C333="","",'Dépenses forfaitaire'!C333)</f>
        <v/>
      </c>
      <c r="D333" s="505" t="str">
        <f>IF('Dépenses forfaitaire'!D333="","",'Dépenses forfaitaire'!D333)</f>
        <v/>
      </c>
      <c r="E333" s="505" t="str">
        <f>IF('Dépenses forfaitaire'!E333="","",'Dépenses forfaitaire'!E333)</f>
        <v/>
      </c>
      <c r="F333" s="505" t="str">
        <f>IF('Dépenses forfaitaire'!F333="","",'Dépenses forfaitaire'!F333)</f>
        <v/>
      </c>
      <c r="G333" s="503" t="str">
        <f>IF('Dépenses forfaitaire'!G333="","",'Dépenses forfaitaire'!G333)</f>
        <v/>
      </c>
      <c r="H333" s="505" t="str">
        <f>IF('Dépenses forfaitaire'!H333="","",'Dépenses forfaitaire'!H333)</f>
        <v/>
      </c>
      <c r="I333" s="505" t="str">
        <f>IF('Dépenses forfaitaire'!I333="","",'Dépenses forfaitaire'!I333)</f>
        <v/>
      </c>
      <c r="J333" s="504" t="str">
        <f>IF('Dépenses forfaitaire'!K333="","",'Dépenses forfaitaire'!K333)</f>
        <v/>
      </c>
      <c r="K333" s="504" t="str">
        <f>IF('Dépenses forfaitaire'!L333="","",'Dépenses forfaitaire'!L333)</f>
        <v/>
      </c>
      <c r="L333" s="503" t="str">
        <f>IF('Dépenses forfaitaire'!J333="","",'Dépenses forfaitaire'!J333)</f>
        <v/>
      </c>
      <c r="M333" s="505" t="str">
        <f>IF($H333="","",IF($C333=Listes!$B$35,IF('DP_Instruction Forfaitaires'!$E333&lt;=Listes!$B$56,('DP_Instruction Forfaitaires'!$E333*(VLOOKUP('DP_Instruction Forfaitaires'!$D333,Listes!$A$57:$E$63,2,FALSE))),IF('DP_Instruction Forfaitaires'!$E333&gt;Listes!$E$56,('DP_Instruction Forfaitaires'!$E333*(VLOOKUP('DP_Instruction Forfaitaires'!$D333,Listes!$A$57:$E$63,5,FALSE))),('DP_Instruction Forfaitaires'!$E333*(VLOOKUP('DP_Instruction Forfaitaires'!$D333,Listes!$A$57:$E$63,3,FALSE))+(VLOOKUP('DP_Instruction Forfaitaires'!$D333,Listes!$A$57:$E$63,4,FALSE)))))))</f>
        <v/>
      </c>
      <c r="N333" s="505" t="str">
        <f>IF($H333="","",IF($C333=Listes!$B$34,IF('DP_Instruction Forfaitaires'!$E333&lt;=Listes!$B$45,('DP_Instruction Forfaitaires'!$E333*(VLOOKUP('DP_Instruction Forfaitaires'!$D333,Listes!$A$46:$E$52,2,FALSE))),IF('DP_Instruction Forfaitaires'!$E333&gt;Listes!$D$45,('DP_Instruction Forfaitaires'!$E333*(VLOOKUP('DP_Instruction Forfaitaires'!$D333,Listes!$A$46:$E$52,5,FALSE))),('DP_Instruction Forfaitaires'!$E333*(VLOOKUP('DP_Instruction Forfaitaires'!$D333,Listes!$A$46:$E$52,3,FALSE))+(VLOOKUP('DP_Instruction Forfaitaires'!$D333,Listes!$A$46:$E$52,4,FALSE)))))))</f>
        <v/>
      </c>
      <c r="O333" s="506" t="str">
        <f>IF($H333="","",IF($C333=Listes!$B$37,Listes!$I$34,IF($C333=Listes!$B$38,(VLOOKUP('DP_Instruction Forfaitaires'!$F333,Listes!$E$34:$F$39,2,FALSE)),IF($C333=Listes!$B$36,IF('DP_Instruction Forfaitaires'!$E333&lt;=Listes!$A$67,'DP_Instruction Forfaitaires'!$E333*Listes!$A$68,IF('DP_Instruction Forfaitaires'!$E333&gt;Listes!$D$67,'DP_Instruction Forfaitaires'!$E333*Listes!$D$68,(('DP_Instruction Forfaitaires'!$E333*Listes!$B$68)+Listes!$C$68)))))))</f>
        <v/>
      </c>
      <c r="P333" s="507" t="str">
        <f>IF('Dépenses forfaitaire'!P333="","",'Dépenses forfaitaire'!P333)</f>
        <v/>
      </c>
      <c r="Q333" s="263"/>
      <c r="R333" s="262" t="str">
        <f t="shared" si="20"/>
        <v/>
      </c>
      <c r="S333" s="262" t="str">
        <f t="shared" si="21"/>
        <v/>
      </c>
      <c r="T333" s="37" t="str">
        <f t="shared" si="22"/>
        <v/>
      </c>
      <c r="U333" s="117"/>
      <c r="V333" s="168"/>
      <c r="W333" s="501" t="str">
        <f>IF(AND(OR(Q333="KO",T333&lt;&gt;""),OR(R333="",S333="",T333="")),Listes!$A$74,IF(AND(T333="",Q333&lt;&gt;""),Listes!$A$75,IF(AND(P333&lt;T333,V333=""),Listes!$A$76,IF(AND(R333&gt;S333),Listes!$A$77,IF(AND(P333&lt;&gt;"",P333&gt;T333,U333=""),Listes!$A$78,IF(AND(X333="",OR(Q333&lt;&gt;"",R333&lt;&gt;"",S333&lt;&gt;"")),Listes!$A$79,""))))))</f>
        <v/>
      </c>
      <c r="X333" s="38"/>
      <c r="Y333" s="10">
        <f t="shared" si="23"/>
        <v>0</v>
      </c>
    </row>
    <row r="334" spans="1:25" ht="20.100000000000001" customHeight="1" x14ac:dyDescent="0.25">
      <c r="A334" s="109">
        <v>328</v>
      </c>
      <c r="B334" s="505" t="str">
        <f>IF('Dépenses forfaitaire'!B334="","",'Dépenses forfaitaire'!B334)</f>
        <v/>
      </c>
      <c r="C334" s="505" t="str">
        <f>IF('Dépenses forfaitaire'!C334="","",'Dépenses forfaitaire'!C334)</f>
        <v/>
      </c>
      <c r="D334" s="505" t="str">
        <f>IF('Dépenses forfaitaire'!D334="","",'Dépenses forfaitaire'!D334)</f>
        <v/>
      </c>
      <c r="E334" s="505" t="str">
        <f>IF('Dépenses forfaitaire'!E334="","",'Dépenses forfaitaire'!E334)</f>
        <v/>
      </c>
      <c r="F334" s="505" t="str">
        <f>IF('Dépenses forfaitaire'!F334="","",'Dépenses forfaitaire'!F334)</f>
        <v/>
      </c>
      <c r="G334" s="503" t="str">
        <f>IF('Dépenses forfaitaire'!G334="","",'Dépenses forfaitaire'!G334)</f>
        <v/>
      </c>
      <c r="H334" s="505" t="str">
        <f>IF('Dépenses forfaitaire'!H334="","",'Dépenses forfaitaire'!H334)</f>
        <v/>
      </c>
      <c r="I334" s="505" t="str">
        <f>IF('Dépenses forfaitaire'!I334="","",'Dépenses forfaitaire'!I334)</f>
        <v/>
      </c>
      <c r="J334" s="504" t="str">
        <f>IF('Dépenses forfaitaire'!K334="","",'Dépenses forfaitaire'!K334)</f>
        <v/>
      </c>
      <c r="K334" s="504" t="str">
        <f>IF('Dépenses forfaitaire'!L334="","",'Dépenses forfaitaire'!L334)</f>
        <v/>
      </c>
      <c r="L334" s="503" t="str">
        <f>IF('Dépenses forfaitaire'!J334="","",'Dépenses forfaitaire'!J334)</f>
        <v/>
      </c>
      <c r="M334" s="505" t="str">
        <f>IF($H334="","",IF($C334=Listes!$B$35,IF('DP_Instruction Forfaitaires'!$E334&lt;=Listes!$B$56,('DP_Instruction Forfaitaires'!$E334*(VLOOKUP('DP_Instruction Forfaitaires'!$D334,Listes!$A$57:$E$63,2,FALSE))),IF('DP_Instruction Forfaitaires'!$E334&gt;Listes!$E$56,('DP_Instruction Forfaitaires'!$E334*(VLOOKUP('DP_Instruction Forfaitaires'!$D334,Listes!$A$57:$E$63,5,FALSE))),('DP_Instruction Forfaitaires'!$E334*(VLOOKUP('DP_Instruction Forfaitaires'!$D334,Listes!$A$57:$E$63,3,FALSE))+(VLOOKUP('DP_Instruction Forfaitaires'!$D334,Listes!$A$57:$E$63,4,FALSE)))))))</f>
        <v/>
      </c>
      <c r="N334" s="505" t="str">
        <f>IF($H334="","",IF($C334=Listes!$B$34,IF('DP_Instruction Forfaitaires'!$E334&lt;=Listes!$B$45,('DP_Instruction Forfaitaires'!$E334*(VLOOKUP('DP_Instruction Forfaitaires'!$D334,Listes!$A$46:$E$52,2,FALSE))),IF('DP_Instruction Forfaitaires'!$E334&gt;Listes!$D$45,('DP_Instruction Forfaitaires'!$E334*(VLOOKUP('DP_Instruction Forfaitaires'!$D334,Listes!$A$46:$E$52,5,FALSE))),('DP_Instruction Forfaitaires'!$E334*(VLOOKUP('DP_Instruction Forfaitaires'!$D334,Listes!$A$46:$E$52,3,FALSE))+(VLOOKUP('DP_Instruction Forfaitaires'!$D334,Listes!$A$46:$E$52,4,FALSE)))))))</f>
        <v/>
      </c>
      <c r="O334" s="506" t="str">
        <f>IF($H334="","",IF($C334=Listes!$B$37,Listes!$I$34,IF($C334=Listes!$B$38,(VLOOKUP('DP_Instruction Forfaitaires'!$F334,Listes!$E$34:$F$39,2,FALSE)),IF($C334=Listes!$B$36,IF('DP_Instruction Forfaitaires'!$E334&lt;=Listes!$A$67,'DP_Instruction Forfaitaires'!$E334*Listes!$A$68,IF('DP_Instruction Forfaitaires'!$E334&gt;Listes!$D$67,'DP_Instruction Forfaitaires'!$E334*Listes!$D$68,(('DP_Instruction Forfaitaires'!$E334*Listes!$B$68)+Listes!$C$68)))))))</f>
        <v/>
      </c>
      <c r="P334" s="507" t="str">
        <f>IF('Dépenses forfaitaire'!P334="","",'Dépenses forfaitaire'!P334)</f>
        <v/>
      </c>
      <c r="Q334" s="263"/>
      <c r="R334" s="262" t="str">
        <f t="shared" si="20"/>
        <v/>
      </c>
      <c r="S334" s="262" t="str">
        <f t="shared" si="21"/>
        <v/>
      </c>
      <c r="T334" s="37" t="str">
        <f t="shared" si="22"/>
        <v/>
      </c>
      <c r="U334" s="117"/>
      <c r="V334" s="168"/>
      <c r="W334" s="501" t="str">
        <f>IF(AND(OR(Q334="KO",T334&lt;&gt;""),OR(R334="",S334="",T334="")),Listes!$A$74,IF(AND(T334="",Q334&lt;&gt;""),Listes!$A$75,IF(AND(P334&lt;T334,V334=""),Listes!$A$76,IF(AND(R334&gt;S334),Listes!$A$77,IF(AND(P334&lt;&gt;"",P334&gt;T334,U334=""),Listes!$A$78,IF(AND(X334="",OR(Q334&lt;&gt;"",R334&lt;&gt;"",S334&lt;&gt;"")),Listes!$A$79,""))))))</f>
        <v/>
      </c>
      <c r="X334" s="38"/>
      <c r="Y334" s="10">
        <f t="shared" si="23"/>
        <v>0</v>
      </c>
    </row>
    <row r="335" spans="1:25" ht="20.100000000000001" customHeight="1" x14ac:dyDescent="0.25">
      <c r="A335" s="109">
        <v>329</v>
      </c>
      <c r="B335" s="505" t="str">
        <f>IF('Dépenses forfaitaire'!B335="","",'Dépenses forfaitaire'!B335)</f>
        <v/>
      </c>
      <c r="C335" s="505" t="str">
        <f>IF('Dépenses forfaitaire'!C335="","",'Dépenses forfaitaire'!C335)</f>
        <v/>
      </c>
      <c r="D335" s="505" t="str">
        <f>IF('Dépenses forfaitaire'!D335="","",'Dépenses forfaitaire'!D335)</f>
        <v/>
      </c>
      <c r="E335" s="505" t="str">
        <f>IF('Dépenses forfaitaire'!E335="","",'Dépenses forfaitaire'!E335)</f>
        <v/>
      </c>
      <c r="F335" s="505" t="str">
        <f>IF('Dépenses forfaitaire'!F335="","",'Dépenses forfaitaire'!F335)</f>
        <v/>
      </c>
      <c r="G335" s="503" t="str">
        <f>IF('Dépenses forfaitaire'!G335="","",'Dépenses forfaitaire'!G335)</f>
        <v/>
      </c>
      <c r="H335" s="505" t="str">
        <f>IF('Dépenses forfaitaire'!H335="","",'Dépenses forfaitaire'!H335)</f>
        <v/>
      </c>
      <c r="I335" s="505" t="str">
        <f>IF('Dépenses forfaitaire'!I335="","",'Dépenses forfaitaire'!I335)</f>
        <v/>
      </c>
      <c r="J335" s="504" t="str">
        <f>IF('Dépenses forfaitaire'!K335="","",'Dépenses forfaitaire'!K335)</f>
        <v/>
      </c>
      <c r="K335" s="504" t="str">
        <f>IF('Dépenses forfaitaire'!L335="","",'Dépenses forfaitaire'!L335)</f>
        <v/>
      </c>
      <c r="L335" s="503" t="str">
        <f>IF('Dépenses forfaitaire'!J335="","",'Dépenses forfaitaire'!J335)</f>
        <v/>
      </c>
      <c r="M335" s="505" t="str">
        <f>IF($H335="","",IF($C335=Listes!$B$35,IF('DP_Instruction Forfaitaires'!$E335&lt;=Listes!$B$56,('DP_Instruction Forfaitaires'!$E335*(VLOOKUP('DP_Instruction Forfaitaires'!$D335,Listes!$A$57:$E$63,2,FALSE))),IF('DP_Instruction Forfaitaires'!$E335&gt;Listes!$E$56,('DP_Instruction Forfaitaires'!$E335*(VLOOKUP('DP_Instruction Forfaitaires'!$D335,Listes!$A$57:$E$63,5,FALSE))),('DP_Instruction Forfaitaires'!$E335*(VLOOKUP('DP_Instruction Forfaitaires'!$D335,Listes!$A$57:$E$63,3,FALSE))+(VLOOKUP('DP_Instruction Forfaitaires'!$D335,Listes!$A$57:$E$63,4,FALSE)))))))</f>
        <v/>
      </c>
      <c r="N335" s="505" t="str">
        <f>IF($H335="","",IF($C335=Listes!$B$34,IF('DP_Instruction Forfaitaires'!$E335&lt;=Listes!$B$45,('DP_Instruction Forfaitaires'!$E335*(VLOOKUP('DP_Instruction Forfaitaires'!$D335,Listes!$A$46:$E$52,2,FALSE))),IF('DP_Instruction Forfaitaires'!$E335&gt;Listes!$D$45,('DP_Instruction Forfaitaires'!$E335*(VLOOKUP('DP_Instruction Forfaitaires'!$D335,Listes!$A$46:$E$52,5,FALSE))),('DP_Instruction Forfaitaires'!$E335*(VLOOKUP('DP_Instruction Forfaitaires'!$D335,Listes!$A$46:$E$52,3,FALSE))+(VLOOKUP('DP_Instruction Forfaitaires'!$D335,Listes!$A$46:$E$52,4,FALSE)))))))</f>
        <v/>
      </c>
      <c r="O335" s="506" t="str">
        <f>IF($H335="","",IF($C335=Listes!$B$37,Listes!$I$34,IF($C335=Listes!$B$38,(VLOOKUP('DP_Instruction Forfaitaires'!$F335,Listes!$E$34:$F$39,2,FALSE)),IF($C335=Listes!$B$36,IF('DP_Instruction Forfaitaires'!$E335&lt;=Listes!$A$67,'DP_Instruction Forfaitaires'!$E335*Listes!$A$68,IF('DP_Instruction Forfaitaires'!$E335&gt;Listes!$D$67,'DP_Instruction Forfaitaires'!$E335*Listes!$D$68,(('DP_Instruction Forfaitaires'!$E335*Listes!$B$68)+Listes!$C$68)))))))</f>
        <v/>
      </c>
      <c r="P335" s="507" t="str">
        <f>IF('Dépenses forfaitaire'!P335="","",'Dépenses forfaitaire'!P335)</f>
        <v/>
      </c>
      <c r="Q335" s="263"/>
      <c r="R335" s="262" t="str">
        <f t="shared" si="20"/>
        <v/>
      </c>
      <c r="S335" s="262" t="str">
        <f t="shared" si="21"/>
        <v/>
      </c>
      <c r="T335" s="37" t="str">
        <f t="shared" si="22"/>
        <v/>
      </c>
      <c r="U335" s="117"/>
      <c r="V335" s="168"/>
      <c r="W335" s="501" t="str">
        <f>IF(AND(OR(Q335="KO",T335&lt;&gt;""),OR(R335="",S335="",T335="")),Listes!$A$74,IF(AND(T335="",Q335&lt;&gt;""),Listes!$A$75,IF(AND(P335&lt;T335,V335=""),Listes!$A$76,IF(AND(R335&gt;S335),Listes!$A$77,IF(AND(P335&lt;&gt;"",P335&gt;T335,U335=""),Listes!$A$78,IF(AND(X335="",OR(Q335&lt;&gt;"",R335&lt;&gt;"",S335&lt;&gt;"")),Listes!$A$79,""))))))</f>
        <v/>
      </c>
      <c r="X335" s="38"/>
      <c r="Y335" s="10">
        <f t="shared" si="23"/>
        <v>0</v>
      </c>
    </row>
    <row r="336" spans="1:25" ht="20.100000000000001" customHeight="1" x14ac:dyDescent="0.25">
      <c r="A336" s="109">
        <v>330</v>
      </c>
      <c r="B336" s="505" t="str">
        <f>IF('Dépenses forfaitaire'!B336="","",'Dépenses forfaitaire'!B336)</f>
        <v/>
      </c>
      <c r="C336" s="505" t="str">
        <f>IF('Dépenses forfaitaire'!C336="","",'Dépenses forfaitaire'!C336)</f>
        <v/>
      </c>
      <c r="D336" s="505" t="str">
        <f>IF('Dépenses forfaitaire'!D336="","",'Dépenses forfaitaire'!D336)</f>
        <v/>
      </c>
      <c r="E336" s="505" t="str">
        <f>IF('Dépenses forfaitaire'!E336="","",'Dépenses forfaitaire'!E336)</f>
        <v/>
      </c>
      <c r="F336" s="505" t="str">
        <f>IF('Dépenses forfaitaire'!F336="","",'Dépenses forfaitaire'!F336)</f>
        <v/>
      </c>
      <c r="G336" s="503" t="str">
        <f>IF('Dépenses forfaitaire'!G336="","",'Dépenses forfaitaire'!G336)</f>
        <v/>
      </c>
      <c r="H336" s="505" t="str">
        <f>IF('Dépenses forfaitaire'!H336="","",'Dépenses forfaitaire'!H336)</f>
        <v/>
      </c>
      <c r="I336" s="505" t="str">
        <f>IF('Dépenses forfaitaire'!I336="","",'Dépenses forfaitaire'!I336)</f>
        <v/>
      </c>
      <c r="J336" s="504" t="str">
        <f>IF('Dépenses forfaitaire'!K336="","",'Dépenses forfaitaire'!K336)</f>
        <v/>
      </c>
      <c r="K336" s="504" t="str">
        <f>IF('Dépenses forfaitaire'!L336="","",'Dépenses forfaitaire'!L336)</f>
        <v/>
      </c>
      <c r="L336" s="503" t="str">
        <f>IF('Dépenses forfaitaire'!J336="","",'Dépenses forfaitaire'!J336)</f>
        <v/>
      </c>
      <c r="M336" s="505" t="str">
        <f>IF($H336="","",IF($C336=Listes!$B$35,IF('DP_Instruction Forfaitaires'!$E336&lt;=Listes!$B$56,('DP_Instruction Forfaitaires'!$E336*(VLOOKUP('DP_Instruction Forfaitaires'!$D336,Listes!$A$57:$E$63,2,FALSE))),IF('DP_Instruction Forfaitaires'!$E336&gt;Listes!$E$56,('DP_Instruction Forfaitaires'!$E336*(VLOOKUP('DP_Instruction Forfaitaires'!$D336,Listes!$A$57:$E$63,5,FALSE))),('DP_Instruction Forfaitaires'!$E336*(VLOOKUP('DP_Instruction Forfaitaires'!$D336,Listes!$A$57:$E$63,3,FALSE))+(VLOOKUP('DP_Instruction Forfaitaires'!$D336,Listes!$A$57:$E$63,4,FALSE)))))))</f>
        <v/>
      </c>
      <c r="N336" s="505" t="str">
        <f>IF($H336="","",IF($C336=Listes!$B$34,IF('DP_Instruction Forfaitaires'!$E336&lt;=Listes!$B$45,('DP_Instruction Forfaitaires'!$E336*(VLOOKUP('DP_Instruction Forfaitaires'!$D336,Listes!$A$46:$E$52,2,FALSE))),IF('DP_Instruction Forfaitaires'!$E336&gt;Listes!$D$45,('DP_Instruction Forfaitaires'!$E336*(VLOOKUP('DP_Instruction Forfaitaires'!$D336,Listes!$A$46:$E$52,5,FALSE))),('DP_Instruction Forfaitaires'!$E336*(VLOOKUP('DP_Instruction Forfaitaires'!$D336,Listes!$A$46:$E$52,3,FALSE))+(VLOOKUP('DP_Instruction Forfaitaires'!$D336,Listes!$A$46:$E$52,4,FALSE)))))))</f>
        <v/>
      </c>
      <c r="O336" s="506" t="str">
        <f>IF($H336="","",IF($C336=Listes!$B$37,Listes!$I$34,IF($C336=Listes!$B$38,(VLOOKUP('DP_Instruction Forfaitaires'!$F336,Listes!$E$34:$F$39,2,FALSE)),IF($C336=Listes!$B$36,IF('DP_Instruction Forfaitaires'!$E336&lt;=Listes!$A$67,'DP_Instruction Forfaitaires'!$E336*Listes!$A$68,IF('DP_Instruction Forfaitaires'!$E336&gt;Listes!$D$67,'DP_Instruction Forfaitaires'!$E336*Listes!$D$68,(('DP_Instruction Forfaitaires'!$E336*Listes!$B$68)+Listes!$C$68)))))))</f>
        <v/>
      </c>
      <c r="P336" s="507" t="str">
        <f>IF('Dépenses forfaitaire'!P336="","",'Dépenses forfaitaire'!P336)</f>
        <v/>
      </c>
      <c r="Q336" s="263"/>
      <c r="R336" s="262" t="str">
        <f t="shared" si="20"/>
        <v/>
      </c>
      <c r="S336" s="262" t="str">
        <f t="shared" si="21"/>
        <v/>
      </c>
      <c r="T336" s="37" t="str">
        <f t="shared" si="22"/>
        <v/>
      </c>
      <c r="U336" s="117"/>
      <c r="V336" s="168"/>
      <c r="W336" s="501" t="str">
        <f>IF(AND(OR(Q336="KO",T336&lt;&gt;""),OR(R336="",S336="",T336="")),Listes!$A$74,IF(AND(T336="",Q336&lt;&gt;""),Listes!$A$75,IF(AND(P336&lt;T336,V336=""),Listes!$A$76,IF(AND(R336&gt;S336),Listes!$A$77,IF(AND(P336&lt;&gt;"",P336&gt;T336,U336=""),Listes!$A$78,IF(AND(X336="",OR(Q336&lt;&gt;"",R336&lt;&gt;"",S336&lt;&gt;"")),Listes!$A$79,""))))))</f>
        <v/>
      </c>
      <c r="X336" s="38"/>
      <c r="Y336" s="10">
        <f t="shared" si="23"/>
        <v>0</v>
      </c>
    </row>
    <row r="337" spans="1:25" ht="20.100000000000001" customHeight="1" x14ac:dyDescent="0.25">
      <c r="A337" s="109">
        <v>331</v>
      </c>
      <c r="B337" s="505" t="str">
        <f>IF('Dépenses forfaitaire'!B337="","",'Dépenses forfaitaire'!B337)</f>
        <v/>
      </c>
      <c r="C337" s="505" t="str">
        <f>IF('Dépenses forfaitaire'!C337="","",'Dépenses forfaitaire'!C337)</f>
        <v/>
      </c>
      <c r="D337" s="505" t="str">
        <f>IF('Dépenses forfaitaire'!D337="","",'Dépenses forfaitaire'!D337)</f>
        <v/>
      </c>
      <c r="E337" s="505" t="str">
        <f>IF('Dépenses forfaitaire'!E337="","",'Dépenses forfaitaire'!E337)</f>
        <v/>
      </c>
      <c r="F337" s="505" t="str">
        <f>IF('Dépenses forfaitaire'!F337="","",'Dépenses forfaitaire'!F337)</f>
        <v/>
      </c>
      <c r="G337" s="503" t="str">
        <f>IF('Dépenses forfaitaire'!G337="","",'Dépenses forfaitaire'!G337)</f>
        <v/>
      </c>
      <c r="H337" s="505" t="str">
        <f>IF('Dépenses forfaitaire'!H337="","",'Dépenses forfaitaire'!H337)</f>
        <v/>
      </c>
      <c r="I337" s="505" t="str">
        <f>IF('Dépenses forfaitaire'!I337="","",'Dépenses forfaitaire'!I337)</f>
        <v/>
      </c>
      <c r="J337" s="504" t="str">
        <f>IF('Dépenses forfaitaire'!K337="","",'Dépenses forfaitaire'!K337)</f>
        <v/>
      </c>
      <c r="K337" s="504" t="str">
        <f>IF('Dépenses forfaitaire'!L337="","",'Dépenses forfaitaire'!L337)</f>
        <v/>
      </c>
      <c r="L337" s="503" t="str">
        <f>IF('Dépenses forfaitaire'!J337="","",'Dépenses forfaitaire'!J337)</f>
        <v/>
      </c>
      <c r="M337" s="505" t="str">
        <f>IF($H337="","",IF($C337=Listes!$B$35,IF('DP_Instruction Forfaitaires'!$E337&lt;=Listes!$B$56,('DP_Instruction Forfaitaires'!$E337*(VLOOKUP('DP_Instruction Forfaitaires'!$D337,Listes!$A$57:$E$63,2,FALSE))),IF('DP_Instruction Forfaitaires'!$E337&gt;Listes!$E$56,('DP_Instruction Forfaitaires'!$E337*(VLOOKUP('DP_Instruction Forfaitaires'!$D337,Listes!$A$57:$E$63,5,FALSE))),('DP_Instruction Forfaitaires'!$E337*(VLOOKUP('DP_Instruction Forfaitaires'!$D337,Listes!$A$57:$E$63,3,FALSE))+(VLOOKUP('DP_Instruction Forfaitaires'!$D337,Listes!$A$57:$E$63,4,FALSE)))))))</f>
        <v/>
      </c>
      <c r="N337" s="505" t="str">
        <f>IF($H337="","",IF($C337=Listes!$B$34,IF('DP_Instruction Forfaitaires'!$E337&lt;=Listes!$B$45,('DP_Instruction Forfaitaires'!$E337*(VLOOKUP('DP_Instruction Forfaitaires'!$D337,Listes!$A$46:$E$52,2,FALSE))),IF('DP_Instruction Forfaitaires'!$E337&gt;Listes!$D$45,('DP_Instruction Forfaitaires'!$E337*(VLOOKUP('DP_Instruction Forfaitaires'!$D337,Listes!$A$46:$E$52,5,FALSE))),('DP_Instruction Forfaitaires'!$E337*(VLOOKUP('DP_Instruction Forfaitaires'!$D337,Listes!$A$46:$E$52,3,FALSE))+(VLOOKUP('DP_Instruction Forfaitaires'!$D337,Listes!$A$46:$E$52,4,FALSE)))))))</f>
        <v/>
      </c>
      <c r="O337" s="506" t="str">
        <f>IF($H337="","",IF($C337=Listes!$B$37,Listes!$I$34,IF($C337=Listes!$B$38,(VLOOKUP('DP_Instruction Forfaitaires'!$F337,Listes!$E$34:$F$39,2,FALSE)),IF($C337=Listes!$B$36,IF('DP_Instruction Forfaitaires'!$E337&lt;=Listes!$A$67,'DP_Instruction Forfaitaires'!$E337*Listes!$A$68,IF('DP_Instruction Forfaitaires'!$E337&gt;Listes!$D$67,'DP_Instruction Forfaitaires'!$E337*Listes!$D$68,(('DP_Instruction Forfaitaires'!$E337*Listes!$B$68)+Listes!$C$68)))))))</f>
        <v/>
      </c>
      <c r="P337" s="507" t="str">
        <f>IF('Dépenses forfaitaire'!P337="","",'Dépenses forfaitaire'!P337)</f>
        <v/>
      </c>
      <c r="Q337" s="263"/>
      <c r="R337" s="262" t="str">
        <f t="shared" si="20"/>
        <v/>
      </c>
      <c r="S337" s="262" t="str">
        <f t="shared" si="21"/>
        <v/>
      </c>
      <c r="T337" s="37" t="str">
        <f t="shared" si="22"/>
        <v/>
      </c>
      <c r="U337" s="117"/>
      <c r="V337" s="168"/>
      <c r="W337" s="501" t="str">
        <f>IF(AND(OR(Q337="KO",T337&lt;&gt;""),OR(R337="",S337="",T337="")),Listes!$A$74,IF(AND(T337="",Q337&lt;&gt;""),Listes!$A$75,IF(AND(P337&lt;T337,V337=""),Listes!$A$76,IF(AND(R337&gt;S337),Listes!$A$77,IF(AND(P337&lt;&gt;"",P337&gt;T337,U337=""),Listes!$A$78,IF(AND(X337="",OR(Q337&lt;&gt;"",R337&lt;&gt;"",S337&lt;&gt;"")),Listes!$A$79,""))))))</f>
        <v/>
      </c>
      <c r="X337" s="38"/>
      <c r="Y337" s="10">
        <f t="shared" si="23"/>
        <v>0</v>
      </c>
    </row>
    <row r="338" spans="1:25" ht="20.100000000000001" customHeight="1" x14ac:dyDescent="0.25">
      <c r="A338" s="109">
        <v>332</v>
      </c>
      <c r="B338" s="505" t="str">
        <f>IF('Dépenses forfaitaire'!B338="","",'Dépenses forfaitaire'!B338)</f>
        <v/>
      </c>
      <c r="C338" s="505" t="str">
        <f>IF('Dépenses forfaitaire'!C338="","",'Dépenses forfaitaire'!C338)</f>
        <v/>
      </c>
      <c r="D338" s="505" t="str">
        <f>IF('Dépenses forfaitaire'!D338="","",'Dépenses forfaitaire'!D338)</f>
        <v/>
      </c>
      <c r="E338" s="505" t="str">
        <f>IF('Dépenses forfaitaire'!E338="","",'Dépenses forfaitaire'!E338)</f>
        <v/>
      </c>
      <c r="F338" s="505" t="str">
        <f>IF('Dépenses forfaitaire'!F338="","",'Dépenses forfaitaire'!F338)</f>
        <v/>
      </c>
      <c r="G338" s="503" t="str">
        <f>IF('Dépenses forfaitaire'!G338="","",'Dépenses forfaitaire'!G338)</f>
        <v/>
      </c>
      <c r="H338" s="505" t="str">
        <f>IF('Dépenses forfaitaire'!H338="","",'Dépenses forfaitaire'!H338)</f>
        <v/>
      </c>
      <c r="I338" s="505" t="str">
        <f>IF('Dépenses forfaitaire'!I338="","",'Dépenses forfaitaire'!I338)</f>
        <v/>
      </c>
      <c r="J338" s="504" t="str">
        <f>IF('Dépenses forfaitaire'!K338="","",'Dépenses forfaitaire'!K338)</f>
        <v/>
      </c>
      <c r="K338" s="504" t="str">
        <f>IF('Dépenses forfaitaire'!L338="","",'Dépenses forfaitaire'!L338)</f>
        <v/>
      </c>
      <c r="L338" s="503" t="str">
        <f>IF('Dépenses forfaitaire'!J338="","",'Dépenses forfaitaire'!J338)</f>
        <v/>
      </c>
      <c r="M338" s="505" t="str">
        <f>IF($H338="","",IF($C338=Listes!$B$35,IF('DP_Instruction Forfaitaires'!$E338&lt;=Listes!$B$56,('DP_Instruction Forfaitaires'!$E338*(VLOOKUP('DP_Instruction Forfaitaires'!$D338,Listes!$A$57:$E$63,2,FALSE))),IF('DP_Instruction Forfaitaires'!$E338&gt;Listes!$E$56,('DP_Instruction Forfaitaires'!$E338*(VLOOKUP('DP_Instruction Forfaitaires'!$D338,Listes!$A$57:$E$63,5,FALSE))),('DP_Instruction Forfaitaires'!$E338*(VLOOKUP('DP_Instruction Forfaitaires'!$D338,Listes!$A$57:$E$63,3,FALSE))+(VLOOKUP('DP_Instruction Forfaitaires'!$D338,Listes!$A$57:$E$63,4,FALSE)))))))</f>
        <v/>
      </c>
      <c r="N338" s="505" t="str">
        <f>IF($H338="","",IF($C338=Listes!$B$34,IF('DP_Instruction Forfaitaires'!$E338&lt;=Listes!$B$45,('DP_Instruction Forfaitaires'!$E338*(VLOOKUP('DP_Instruction Forfaitaires'!$D338,Listes!$A$46:$E$52,2,FALSE))),IF('DP_Instruction Forfaitaires'!$E338&gt;Listes!$D$45,('DP_Instruction Forfaitaires'!$E338*(VLOOKUP('DP_Instruction Forfaitaires'!$D338,Listes!$A$46:$E$52,5,FALSE))),('DP_Instruction Forfaitaires'!$E338*(VLOOKUP('DP_Instruction Forfaitaires'!$D338,Listes!$A$46:$E$52,3,FALSE))+(VLOOKUP('DP_Instruction Forfaitaires'!$D338,Listes!$A$46:$E$52,4,FALSE)))))))</f>
        <v/>
      </c>
      <c r="O338" s="506" t="str">
        <f>IF($H338="","",IF($C338=Listes!$B$37,Listes!$I$34,IF($C338=Listes!$B$38,(VLOOKUP('DP_Instruction Forfaitaires'!$F338,Listes!$E$34:$F$39,2,FALSE)),IF($C338=Listes!$B$36,IF('DP_Instruction Forfaitaires'!$E338&lt;=Listes!$A$67,'DP_Instruction Forfaitaires'!$E338*Listes!$A$68,IF('DP_Instruction Forfaitaires'!$E338&gt;Listes!$D$67,'DP_Instruction Forfaitaires'!$E338*Listes!$D$68,(('DP_Instruction Forfaitaires'!$E338*Listes!$B$68)+Listes!$C$68)))))))</f>
        <v/>
      </c>
      <c r="P338" s="507" t="str">
        <f>IF('Dépenses forfaitaire'!P338="","",'Dépenses forfaitaire'!P338)</f>
        <v/>
      </c>
      <c r="Q338" s="263"/>
      <c r="R338" s="262" t="str">
        <f t="shared" si="20"/>
        <v/>
      </c>
      <c r="S338" s="262" t="str">
        <f t="shared" si="21"/>
        <v/>
      </c>
      <c r="T338" s="37" t="str">
        <f t="shared" si="22"/>
        <v/>
      </c>
      <c r="U338" s="117"/>
      <c r="V338" s="168"/>
      <c r="W338" s="501" t="str">
        <f>IF(AND(OR(Q338="KO",T338&lt;&gt;""),OR(R338="",S338="",T338="")),Listes!$A$74,IF(AND(T338="",Q338&lt;&gt;""),Listes!$A$75,IF(AND(P338&lt;T338,V338=""),Listes!$A$76,IF(AND(R338&gt;S338),Listes!$A$77,IF(AND(P338&lt;&gt;"",P338&gt;T338,U338=""),Listes!$A$78,IF(AND(X338="",OR(Q338&lt;&gt;"",R338&lt;&gt;"",S338&lt;&gt;"")),Listes!$A$79,""))))))</f>
        <v/>
      </c>
      <c r="X338" s="38"/>
      <c r="Y338" s="10">
        <f t="shared" si="23"/>
        <v>0</v>
      </c>
    </row>
    <row r="339" spans="1:25" ht="20.100000000000001" customHeight="1" x14ac:dyDescent="0.25">
      <c r="A339" s="109">
        <v>333</v>
      </c>
      <c r="B339" s="505" t="str">
        <f>IF('Dépenses forfaitaire'!B339="","",'Dépenses forfaitaire'!B339)</f>
        <v/>
      </c>
      <c r="C339" s="505" t="str">
        <f>IF('Dépenses forfaitaire'!C339="","",'Dépenses forfaitaire'!C339)</f>
        <v/>
      </c>
      <c r="D339" s="505" t="str">
        <f>IF('Dépenses forfaitaire'!D339="","",'Dépenses forfaitaire'!D339)</f>
        <v/>
      </c>
      <c r="E339" s="505" t="str">
        <f>IF('Dépenses forfaitaire'!E339="","",'Dépenses forfaitaire'!E339)</f>
        <v/>
      </c>
      <c r="F339" s="505" t="str">
        <f>IF('Dépenses forfaitaire'!F339="","",'Dépenses forfaitaire'!F339)</f>
        <v/>
      </c>
      <c r="G339" s="503" t="str">
        <f>IF('Dépenses forfaitaire'!G339="","",'Dépenses forfaitaire'!G339)</f>
        <v/>
      </c>
      <c r="H339" s="505" t="str">
        <f>IF('Dépenses forfaitaire'!H339="","",'Dépenses forfaitaire'!H339)</f>
        <v/>
      </c>
      <c r="I339" s="505" t="str">
        <f>IF('Dépenses forfaitaire'!I339="","",'Dépenses forfaitaire'!I339)</f>
        <v/>
      </c>
      <c r="J339" s="504" t="str">
        <f>IF('Dépenses forfaitaire'!K339="","",'Dépenses forfaitaire'!K339)</f>
        <v/>
      </c>
      <c r="K339" s="504" t="str">
        <f>IF('Dépenses forfaitaire'!L339="","",'Dépenses forfaitaire'!L339)</f>
        <v/>
      </c>
      <c r="L339" s="503" t="str">
        <f>IF('Dépenses forfaitaire'!J339="","",'Dépenses forfaitaire'!J339)</f>
        <v/>
      </c>
      <c r="M339" s="505" t="str">
        <f>IF($H339="","",IF($C339=Listes!$B$35,IF('DP_Instruction Forfaitaires'!$E339&lt;=Listes!$B$56,('DP_Instruction Forfaitaires'!$E339*(VLOOKUP('DP_Instruction Forfaitaires'!$D339,Listes!$A$57:$E$63,2,FALSE))),IF('DP_Instruction Forfaitaires'!$E339&gt;Listes!$E$56,('DP_Instruction Forfaitaires'!$E339*(VLOOKUP('DP_Instruction Forfaitaires'!$D339,Listes!$A$57:$E$63,5,FALSE))),('DP_Instruction Forfaitaires'!$E339*(VLOOKUP('DP_Instruction Forfaitaires'!$D339,Listes!$A$57:$E$63,3,FALSE))+(VLOOKUP('DP_Instruction Forfaitaires'!$D339,Listes!$A$57:$E$63,4,FALSE)))))))</f>
        <v/>
      </c>
      <c r="N339" s="505" t="str">
        <f>IF($H339="","",IF($C339=Listes!$B$34,IF('DP_Instruction Forfaitaires'!$E339&lt;=Listes!$B$45,('DP_Instruction Forfaitaires'!$E339*(VLOOKUP('DP_Instruction Forfaitaires'!$D339,Listes!$A$46:$E$52,2,FALSE))),IF('DP_Instruction Forfaitaires'!$E339&gt;Listes!$D$45,('DP_Instruction Forfaitaires'!$E339*(VLOOKUP('DP_Instruction Forfaitaires'!$D339,Listes!$A$46:$E$52,5,FALSE))),('DP_Instruction Forfaitaires'!$E339*(VLOOKUP('DP_Instruction Forfaitaires'!$D339,Listes!$A$46:$E$52,3,FALSE))+(VLOOKUP('DP_Instruction Forfaitaires'!$D339,Listes!$A$46:$E$52,4,FALSE)))))))</f>
        <v/>
      </c>
      <c r="O339" s="506" t="str">
        <f>IF($H339="","",IF($C339=Listes!$B$37,Listes!$I$34,IF($C339=Listes!$B$38,(VLOOKUP('DP_Instruction Forfaitaires'!$F339,Listes!$E$34:$F$39,2,FALSE)),IF($C339=Listes!$B$36,IF('DP_Instruction Forfaitaires'!$E339&lt;=Listes!$A$67,'DP_Instruction Forfaitaires'!$E339*Listes!$A$68,IF('DP_Instruction Forfaitaires'!$E339&gt;Listes!$D$67,'DP_Instruction Forfaitaires'!$E339*Listes!$D$68,(('DP_Instruction Forfaitaires'!$E339*Listes!$B$68)+Listes!$C$68)))))))</f>
        <v/>
      </c>
      <c r="P339" s="507" t="str">
        <f>IF('Dépenses forfaitaire'!P339="","",'Dépenses forfaitaire'!P339)</f>
        <v/>
      </c>
      <c r="Q339" s="263"/>
      <c r="R339" s="262" t="str">
        <f t="shared" si="20"/>
        <v/>
      </c>
      <c r="S339" s="262" t="str">
        <f t="shared" si="21"/>
        <v/>
      </c>
      <c r="T339" s="37" t="str">
        <f t="shared" si="22"/>
        <v/>
      </c>
      <c r="U339" s="117"/>
      <c r="V339" s="168"/>
      <c r="W339" s="501" t="str">
        <f>IF(AND(OR(Q339="KO",T339&lt;&gt;""),OR(R339="",S339="",T339="")),Listes!$A$74,IF(AND(T339="",Q339&lt;&gt;""),Listes!$A$75,IF(AND(P339&lt;T339,V339=""),Listes!$A$76,IF(AND(R339&gt;S339),Listes!$A$77,IF(AND(P339&lt;&gt;"",P339&gt;T339,U339=""),Listes!$A$78,IF(AND(X339="",OR(Q339&lt;&gt;"",R339&lt;&gt;"",S339&lt;&gt;"")),Listes!$A$79,""))))))</f>
        <v/>
      </c>
      <c r="X339" s="38"/>
      <c r="Y339" s="10">
        <f t="shared" si="23"/>
        <v>0</v>
      </c>
    </row>
    <row r="340" spans="1:25" ht="20.100000000000001" customHeight="1" x14ac:dyDescent="0.25">
      <c r="A340" s="109">
        <v>334</v>
      </c>
      <c r="B340" s="505" t="str">
        <f>IF('Dépenses forfaitaire'!B340="","",'Dépenses forfaitaire'!B340)</f>
        <v/>
      </c>
      <c r="C340" s="505" t="str">
        <f>IF('Dépenses forfaitaire'!C340="","",'Dépenses forfaitaire'!C340)</f>
        <v/>
      </c>
      <c r="D340" s="505" t="str">
        <f>IF('Dépenses forfaitaire'!D340="","",'Dépenses forfaitaire'!D340)</f>
        <v/>
      </c>
      <c r="E340" s="505" t="str">
        <f>IF('Dépenses forfaitaire'!E340="","",'Dépenses forfaitaire'!E340)</f>
        <v/>
      </c>
      <c r="F340" s="505" t="str">
        <f>IF('Dépenses forfaitaire'!F340="","",'Dépenses forfaitaire'!F340)</f>
        <v/>
      </c>
      <c r="G340" s="503" t="str">
        <f>IF('Dépenses forfaitaire'!G340="","",'Dépenses forfaitaire'!G340)</f>
        <v/>
      </c>
      <c r="H340" s="505" t="str">
        <f>IF('Dépenses forfaitaire'!H340="","",'Dépenses forfaitaire'!H340)</f>
        <v/>
      </c>
      <c r="I340" s="505" t="str">
        <f>IF('Dépenses forfaitaire'!I340="","",'Dépenses forfaitaire'!I340)</f>
        <v/>
      </c>
      <c r="J340" s="504" t="str">
        <f>IF('Dépenses forfaitaire'!K340="","",'Dépenses forfaitaire'!K340)</f>
        <v/>
      </c>
      <c r="K340" s="504" t="str">
        <f>IF('Dépenses forfaitaire'!L340="","",'Dépenses forfaitaire'!L340)</f>
        <v/>
      </c>
      <c r="L340" s="503" t="str">
        <f>IF('Dépenses forfaitaire'!J340="","",'Dépenses forfaitaire'!J340)</f>
        <v/>
      </c>
      <c r="M340" s="505" t="str">
        <f>IF($H340="","",IF($C340=Listes!$B$35,IF('DP_Instruction Forfaitaires'!$E340&lt;=Listes!$B$56,('DP_Instruction Forfaitaires'!$E340*(VLOOKUP('DP_Instruction Forfaitaires'!$D340,Listes!$A$57:$E$63,2,FALSE))),IF('DP_Instruction Forfaitaires'!$E340&gt;Listes!$E$56,('DP_Instruction Forfaitaires'!$E340*(VLOOKUP('DP_Instruction Forfaitaires'!$D340,Listes!$A$57:$E$63,5,FALSE))),('DP_Instruction Forfaitaires'!$E340*(VLOOKUP('DP_Instruction Forfaitaires'!$D340,Listes!$A$57:$E$63,3,FALSE))+(VLOOKUP('DP_Instruction Forfaitaires'!$D340,Listes!$A$57:$E$63,4,FALSE)))))))</f>
        <v/>
      </c>
      <c r="N340" s="505" t="str">
        <f>IF($H340="","",IF($C340=Listes!$B$34,IF('DP_Instruction Forfaitaires'!$E340&lt;=Listes!$B$45,('DP_Instruction Forfaitaires'!$E340*(VLOOKUP('DP_Instruction Forfaitaires'!$D340,Listes!$A$46:$E$52,2,FALSE))),IF('DP_Instruction Forfaitaires'!$E340&gt;Listes!$D$45,('DP_Instruction Forfaitaires'!$E340*(VLOOKUP('DP_Instruction Forfaitaires'!$D340,Listes!$A$46:$E$52,5,FALSE))),('DP_Instruction Forfaitaires'!$E340*(VLOOKUP('DP_Instruction Forfaitaires'!$D340,Listes!$A$46:$E$52,3,FALSE))+(VLOOKUP('DP_Instruction Forfaitaires'!$D340,Listes!$A$46:$E$52,4,FALSE)))))))</f>
        <v/>
      </c>
      <c r="O340" s="506" t="str">
        <f>IF($H340="","",IF($C340=Listes!$B$37,Listes!$I$34,IF($C340=Listes!$B$38,(VLOOKUP('DP_Instruction Forfaitaires'!$F340,Listes!$E$34:$F$39,2,FALSE)),IF($C340=Listes!$B$36,IF('DP_Instruction Forfaitaires'!$E340&lt;=Listes!$A$67,'DP_Instruction Forfaitaires'!$E340*Listes!$A$68,IF('DP_Instruction Forfaitaires'!$E340&gt;Listes!$D$67,'DP_Instruction Forfaitaires'!$E340*Listes!$D$68,(('DP_Instruction Forfaitaires'!$E340*Listes!$B$68)+Listes!$C$68)))))))</f>
        <v/>
      </c>
      <c r="P340" s="507" t="str">
        <f>IF('Dépenses forfaitaire'!P340="","",'Dépenses forfaitaire'!P340)</f>
        <v/>
      </c>
      <c r="Q340" s="263"/>
      <c r="R340" s="262" t="str">
        <f t="shared" si="20"/>
        <v/>
      </c>
      <c r="S340" s="262" t="str">
        <f t="shared" si="21"/>
        <v/>
      </c>
      <c r="T340" s="37" t="str">
        <f t="shared" si="22"/>
        <v/>
      </c>
      <c r="U340" s="117"/>
      <c r="V340" s="168"/>
      <c r="W340" s="501" t="str">
        <f>IF(AND(OR(Q340="KO",T340&lt;&gt;""),OR(R340="",S340="",T340="")),Listes!$A$74,IF(AND(T340="",Q340&lt;&gt;""),Listes!$A$75,IF(AND(P340&lt;T340,V340=""),Listes!$A$76,IF(AND(R340&gt;S340),Listes!$A$77,IF(AND(P340&lt;&gt;"",P340&gt;T340,U340=""),Listes!$A$78,IF(AND(X340="",OR(Q340&lt;&gt;"",R340&lt;&gt;"",S340&lt;&gt;"")),Listes!$A$79,""))))))</f>
        <v/>
      </c>
      <c r="X340" s="38"/>
      <c r="Y340" s="10">
        <f t="shared" si="23"/>
        <v>0</v>
      </c>
    </row>
    <row r="341" spans="1:25" ht="20.100000000000001" customHeight="1" x14ac:dyDescent="0.25">
      <c r="A341" s="109">
        <v>335</v>
      </c>
      <c r="B341" s="505" t="str">
        <f>IF('Dépenses forfaitaire'!B341="","",'Dépenses forfaitaire'!B341)</f>
        <v/>
      </c>
      <c r="C341" s="505" t="str">
        <f>IF('Dépenses forfaitaire'!C341="","",'Dépenses forfaitaire'!C341)</f>
        <v/>
      </c>
      <c r="D341" s="505" t="str">
        <f>IF('Dépenses forfaitaire'!D341="","",'Dépenses forfaitaire'!D341)</f>
        <v/>
      </c>
      <c r="E341" s="505" t="str">
        <f>IF('Dépenses forfaitaire'!E341="","",'Dépenses forfaitaire'!E341)</f>
        <v/>
      </c>
      <c r="F341" s="505" t="str">
        <f>IF('Dépenses forfaitaire'!F341="","",'Dépenses forfaitaire'!F341)</f>
        <v/>
      </c>
      <c r="G341" s="503" t="str">
        <f>IF('Dépenses forfaitaire'!G341="","",'Dépenses forfaitaire'!G341)</f>
        <v/>
      </c>
      <c r="H341" s="505" t="str">
        <f>IF('Dépenses forfaitaire'!H341="","",'Dépenses forfaitaire'!H341)</f>
        <v/>
      </c>
      <c r="I341" s="505" t="str">
        <f>IF('Dépenses forfaitaire'!I341="","",'Dépenses forfaitaire'!I341)</f>
        <v/>
      </c>
      <c r="J341" s="504" t="str">
        <f>IF('Dépenses forfaitaire'!K341="","",'Dépenses forfaitaire'!K341)</f>
        <v/>
      </c>
      <c r="K341" s="504" t="str">
        <f>IF('Dépenses forfaitaire'!L341="","",'Dépenses forfaitaire'!L341)</f>
        <v/>
      </c>
      <c r="L341" s="503" t="str">
        <f>IF('Dépenses forfaitaire'!J341="","",'Dépenses forfaitaire'!J341)</f>
        <v/>
      </c>
      <c r="M341" s="505" t="str">
        <f>IF($H341="","",IF($C341=Listes!$B$35,IF('DP_Instruction Forfaitaires'!$E341&lt;=Listes!$B$56,('DP_Instruction Forfaitaires'!$E341*(VLOOKUP('DP_Instruction Forfaitaires'!$D341,Listes!$A$57:$E$63,2,FALSE))),IF('DP_Instruction Forfaitaires'!$E341&gt;Listes!$E$56,('DP_Instruction Forfaitaires'!$E341*(VLOOKUP('DP_Instruction Forfaitaires'!$D341,Listes!$A$57:$E$63,5,FALSE))),('DP_Instruction Forfaitaires'!$E341*(VLOOKUP('DP_Instruction Forfaitaires'!$D341,Listes!$A$57:$E$63,3,FALSE))+(VLOOKUP('DP_Instruction Forfaitaires'!$D341,Listes!$A$57:$E$63,4,FALSE)))))))</f>
        <v/>
      </c>
      <c r="N341" s="505" t="str">
        <f>IF($H341="","",IF($C341=Listes!$B$34,IF('DP_Instruction Forfaitaires'!$E341&lt;=Listes!$B$45,('DP_Instruction Forfaitaires'!$E341*(VLOOKUP('DP_Instruction Forfaitaires'!$D341,Listes!$A$46:$E$52,2,FALSE))),IF('DP_Instruction Forfaitaires'!$E341&gt;Listes!$D$45,('DP_Instruction Forfaitaires'!$E341*(VLOOKUP('DP_Instruction Forfaitaires'!$D341,Listes!$A$46:$E$52,5,FALSE))),('DP_Instruction Forfaitaires'!$E341*(VLOOKUP('DP_Instruction Forfaitaires'!$D341,Listes!$A$46:$E$52,3,FALSE))+(VLOOKUP('DP_Instruction Forfaitaires'!$D341,Listes!$A$46:$E$52,4,FALSE)))))))</f>
        <v/>
      </c>
      <c r="O341" s="506" t="str">
        <f>IF($H341="","",IF($C341=Listes!$B$37,Listes!$I$34,IF($C341=Listes!$B$38,(VLOOKUP('DP_Instruction Forfaitaires'!$F341,Listes!$E$34:$F$39,2,FALSE)),IF($C341=Listes!$B$36,IF('DP_Instruction Forfaitaires'!$E341&lt;=Listes!$A$67,'DP_Instruction Forfaitaires'!$E341*Listes!$A$68,IF('DP_Instruction Forfaitaires'!$E341&gt;Listes!$D$67,'DP_Instruction Forfaitaires'!$E341*Listes!$D$68,(('DP_Instruction Forfaitaires'!$E341*Listes!$B$68)+Listes!$C$68)))))))</f>
        <v/>
      </c>
      <c r="P341" s="507" t="str">
        <f>IF('Dépenses forfaitaire'!P341="","",'Dépenses forfaitaire'!P341)</f>
        <v/>
      </c>
      <c r="Q341" s="263"/>
      <c r="R341" s="262" t="str">
        <f t="shared" si="20"/>
        <v/>
      </c>
      <c r="S341" s="262" t="str">
        <f t="shared" si="21"/>
        <v/>
      </c>
      <c r="T341" s="37" t="str">
        <f t="shared" si="22"/>
        <v/>
      </c>
      <c r="U341" s="117"/>
      <c r="V341" s="168"/>
      <c r="W341" s="501" t="str">
        <f>IF(AND(OR(Q341="KO",T341&lt;&gt;""),OR(R341="",S341="",T341="")),Listes!$A$74,IF(AND(T341="",Q341&lt;&gt;""),Listes!$A$75,IF(AND(P341&lt;T341,V341=""),Listes!$A$76,IF(AND(R341&gt;S341),Listes!$A$77,IF(AND(P341&lt;&gt;"",P341&gt;T341,U341=""),Listes!$A$78,IF(AND(X341="",OR(Q341&lt;&gt;"",R341&lt;&gt;"",S341&lt;&gt;"")),Listes!$A$79,""))))))</f>
        <v/>
      </c>
      <c r="X341" s="38"/>
      <c r="Y341" s="10">
        <f t="shared" si="23"/>
        <v>0</v>
      </c>
    </row>
    <row r="342" spans="1:25" ht="20.100000000000001" customHeight="1" x14ac:dyDescent="0.25">
      <c r="A342" s="109">
        <v>336</v>
      </c>
      <c r="B342" s="505" t="str">
        <f>IF('Dépenses forfaitaire'!B342="","",'Dépenses forfaitaire'!B342)</f>
        <v/>
      </c>
      <c r="C342" s="505" t="str">
        <f>IF('Dépenses forfaitaire'!C342="","",'Dépenses forfaitaire'!C342)</f>
        <v/>
      </c>
      <c r="D342" s="505" t="str">
        <f>IF('Dépenses forfaitaire'!D342="","",'Dépenses forfaitaire'!D342)</f>
        <v/>
      </c>
      <c r="E342" s="505" t="str">
        <f>IF('Dépenses forfaitaire'!E342="","",'Dépenses forfaitaire'!E342)</f>
        <v/>
      </c>
      <c r="F342" s="505" t="str">
        <f>IF('Dépenses forfaitaire'!F342="","",'Dépenses forfaitaire'!F342)</f>
        <v/>
      </c>
      <c r="G342" s="503" t="str">
        <f>IF('Dépenses forfaitaire'!G342="","",'Dépenses forfaitaire'!G342)</f>
        <v/>
      </c>
      <c r="H342" s="505" t="str">
        <f>IF('Dépenses forfaitaire'!H342="","",'Dépenses forfaitaire'!H342)</f>
        <v/>
      </c>
      <c r="I342" s="505" t="str">
        <f>IF('Dépenses forfaitaire'!I342="","",'Dépenses forfaitaire'!I342)</f>
        <v/>
      </c>
      <c r="J342" s="504" t="str">
        <f>IF('Dépenses forfaitaire'!K342="","",'Dépenses forfaitaire'!K342)</f>
        <v/>
      </c>
      <c r="K342" s="504" t="str">
        <f>IF('Dépenses forfaitaire'!L342="","",'Dépenses forfaitaire'!L342)</f>
        <v/>
      </c>
      <c r="L342" s="503" t="str">
        <f>IF('Dépenses forfaitaire'!J342="","",'Dépenses forfaitaire'!J342)</f>
        <v/>
      </c>
      <c r="M342" s="505" t="str">
        <f>IF($H342="","",IF($C342=Listes!$B$35,IF('DP_Instruction Forfaitaires'!$E342&lt;=Listes!$B$56,('DP_Instruction Forfaitaires'!$E342*(VLOOKUP('DP_Instruction Forfaitaires'!$D342,Listes!$A$57:$E$63,2,FALSE))),IF('DP_Instruction Forfaitaires'!$E342&gt;Listes!$E$56,('DP_Instruction Forfaitaires'!$E342*(VLOOKUP('DP_Instruction Forfaitaires'!$D342,Listes!$A$57:$E$63,5,FALSE))),('DP_Instruction Forfaitaires'!$E342*(VLOOKUP('DP_Instruction Forfaitaires'!$D342,Listes!$A$57:$E$63,3,FALSE))+(VLOOKUP('DP_Instruction Forfaitaires'!$D342,Listes!$A$57:$E$63,4,FALSE)))))))</f>
        <v/>
      </c>
      <c r="N342" s="505" t="str">
        <f>IF($H342="","",IF($C342=Listes!$B$34,IF('DP_Instruction Forfaitaires'!$E342&lt;=Listes!$B$45,('DP_Instruction Forfaitaires'!$E342*(VLOOKUP('DP_Instruction Forfaitaires'!$D342,Listes!$A$46:$E$52,2,FALSE))),IF('DP_Instruction Forfaitaires'!$E342&gt;Listes!$D$45,('DP_Instruction Forfaitaires'!$E342*(VLOOKUP('DP_Instruction Forfaitaires'!$D342,Listes!$A$46:$E$52,5,FALSE))),('DP_Instruction Forfaitaires'!$E342*(VLOOKUP('DP_Instruction Forfaitaires'!$D342,Listes!$A$46:$E$52,3,FALSE))+(VLOOKUP('DP_Instruction Forfaitaires'!$D342,Listes!$A$46:$E$52,4,FALSE)))))))</f>
        <v/>
      </c>
      <c r="O342" s="506" t="str">
        <f>IF($H342="","",IF($C342=Listes!$B$37,Listes!$I$34,IF($C342=Listes!$B$38,(VLOOKUP('DP_Instruction Forfaitaires'!$F342,Listes!$E$34:$F$39,2,FALSE)),IF($C342=Listes!$B$36,IF('DP_Instruction Forfaitaires'!$E342&lt;=Listes!$A$67,'DP_Instruction Forfaitaires'!$E342*Listes!$A$68,IF('DP_Instruction Forfaitaires'!$E342&gt;Listes!$D$67,'DP_Instruction Forfaitaires'!$E342*Listes!$D$68,(('DP_Instruction Forfaitaires'!$E342*Listes!$B$68)+Listes!$C$68)))))))</f>
        <v/>
      </c>
      <c r="P342" s="507" t="str">
        <f>IF('Dépenses forfaitaire'!P342="","",'Dépenses forfaitaire'!P342)</f>
        <v/>
      </c>
      <c r="Q342" s="263"/>
      <c r="R342" s="262" t="str">
        <f t="shared" si="20"/>
        <v/>
      </c>
      <c r="S342" s="262" t="str">
        <f t="shared" si="21"/>
        <v/>
      </c>
      <c r="T342" s="37" t="str">
        <f t="shared" si="22"/>
        <v/>
      </c>
      <c r="U342" s="117"/>
      <c r="V342" s="168"/>
      <c r="W342" s="501" t="str">
        <f>IF(AND(OR(Q342="KO",T342&lt;&gt;""),OR(R342="",S342="",T342="")),Listes!$A$74,IF(AND(T342="",Q342&lt;&gt;""),Listes!$A$75,IF(AND(P342&lt;T342,V342=""),Listes!$A$76,IF(AND(R342&gt;S342),Listes!$A$77,IF(AND(P342&lt;&gt;"",P342&gt;T342,U342=""),Listes!$A$78,IF(AND(X342="",OR(Q342&lt;&gt;"",R342&lt;&gt;"",S342&lt;&gt;"")),Listes!$A$79,""))))))</f>
        <v/>
      </c>
      <c r="X342" s="38"/>
      <c r="Y342" s="10">
        <f t="shared" si="23"/>
        <v>0</v>
      </c>
    </row>
    <row r="343" spans="1:25" ht="20.100000000000001" customHeight="1" x14ac:dyDescent="0.25">
      <c r="A343" s="109">
        <v>337</v>
      </c>
      <c r="B343" s="505" t="str">
        <f>IF('Dépenses forfaitaire'!B343="","",'Dépenses forfaitaire'!B343)</f>
        <v/>
      </c>
      <c r="C343" s="505" t="str">
        <f>IF('Dépenses forfaitaire'!C343="","",'Dépenses forfaitaire'!C343)</f>
        <v/>
      </c>
      <c r="D343" s="505" t="str">
        <f>IF('Dépenses forfaitaire'!D343="","",'Dépenses forfaitaire'!D343)</f>
        <v/>
      </c>
      <c r="E343" s="505" t="str">
        <f>IF('Dépenses forfaitaire'!E343="","",'Dépenses forfaitaire'!E343)</f>
        <v/>
      </c>
      <c r="F343" s="505" t="str">
        <f>IF('Dépenses forfaitaire'!F343="","",'Dépenses forfaitaire'!F343)</f>
        <v/>
      </c>
      <c r="G343" s="503" t="str">
        <f>IF('Dépenses forfaitaire'!G343="","",'Dépenses forfaitaire'!G343)</f>
        <v/>
      </c>
      <c r="H343" s="505" t="str">
        <f>IF('Dépenses forfaitaire'!H343="","",'Dépenses forfaitaire'!H343)</f>
        <v/>
      </c>
      <c r="I343" s="505" t="str">
        <f>IF('Dépenses forfaitaire'!I343="","",'Dépenses forfaitaire'!I343)</f>
        <v/>
      </c>
      <c r="J343" s="504" t="str">
        <f>IF('Dépenses forfaitaire'!K343="","",'Dépenses forfaitaire'!K343)</f>
        <v/>
      </c>
      <c r="K343" s="504" t="str">
        <f>IF('Dépenses forfaitaire'!L343="","",'Dépenses forfaitaire'!L343)</f>
        <v/>
      </c>
      <c r="L343" s="503" t="str">
        <f>IF('Dépenses forfaitaire'!J343="","",'Dépenses forfaitaire'!J343)</f>
        <v/>
      </c>
      <c r="M343" s="505" t="str">
        <f>IF($H343="","",IF($C343=Listes!$B$35,IF('DP_Instruction Forfaitaires'!$E343&lt;=Listes!$B$56,('DP_Instruction Forfaitaires'!$E343*(VLOOKUP('DP_Instruction Forfaitaires'!$D343,Listes!$A$57:$E$63,2,FALSE))),IF('DP_Instruction Forfaitaires'!$E343&gt;Listes!$E$56,('DP_Instruction Forfaitaires'!$E343*(VLOOKUP('DP_Instruction Forfaitaires'!$D343,Listes!$A$57:$E$63,5,FALSE))),('DP_Instruction Forfaitaires'!$E343*(VLOOKUP('DP_Instruction Forfaitaires'!$D343,Listes!$A$57:$E$63,3,FALSE))+(VLOOKUP('DP_Instruction Forfaitaires'!$D343,Listes!$A$57:$E$63,4,FALSE)))))))</f>
        <v/>
      </c>
      <c r="N343" s="505" t="str">
        <f>IF($H343="","",IF($C343=Listes!$B$34,IF('DP_Instruction Forfaitaires'!$E343&lt;=Listes!$B$45,('DP_Instruction Forfaitaires'!$E343*(VLOOKUP('DP_Instruction Forfaitaires'!$D343,Listes!$A$46:$E$52,2,FALSE))),IF('DP_Instruction Forfaitaires'!$E343&gt;Listes!$D$45,('DP_Instruction Forfaitaires'!$E343*(VLOOKUP('DP_Instruction Forfaitaires'!$D343,Listes!$A$46:$E$52,5,FALSE))),('DP_Instruction Forfaitaires'!$E343*(VLOOKUP('DP_Instruction Forfaitaires'!$D343,Listes!$A$46:$E$52,3,FALSE))+(VLOOKUP('DP_Instruction Forfaitaires'!$D343,Listes!$A$46:$E$52,4,FALSE)))))))</f>
        <v/>
      </c>
      <c r="O343" s="506" t="str">
        <f>IF($H343="","",IF($C343=Listes!$B$37,Listes!$I$34,IF($C343=Listes!$B$38,(VLOOKUP('DP_Instruction Forfaitaires'!$F343,Listes!$E$34:$F$39,2,FALSE)),IF($C343=Listes!$B$36,IF('DP_Instruction Forfaitaires'!$E343&lt;=Listes!$A$67,'DP_Instruction Forfaitaires'!$E343*Listes!$A$68,IF('DP_Instruction Forfaitaires'!$E343&gt;Listes!$D$67,'DP_Instruction Forfaitaires'!$E343*Listes!$D$68,(('DP_Instruction Forfaitaires'!$E343*Listes!$B$68)+Listes!$C$68)))))))</f>
        <v/>
      </c>
      <c r="P343" s="507" t="str">
        <f>IF('Dépenses forfaitaire'!P343="","",'Dépenses forfaitaire'!P343)</f>
        <v/>
      </c>
      <c r="Q343" s="263"/>
      <c r="R343" s="262" t="str">
        <f t="shared" si="20"/>
        <v/>
      </c>
      <c r="S343" s="262" t="str">
        <f t="shared" si="21"/>
        <v/>
      </c>
      <c r="T343" s="37" t="str">
        <f t="shared" si="22"/>
        <v/>
      </c>
      <c r="U343" s="117"/>
      <c r="V343" s="168"/>
      <c r="W343" s="501" t="str">
        <f>IF(AND(OR(Q343="KO",T343&lt;&gt;""),OR(R343="",S343="",T343="")),Listes!$A$74,IF(AND(T343="",Q343&lt;&gt;""),Listes!$A$75,IF(AND(P343&lt;T343,V343=""),Listes!$A$76,IF(AND(R343&gt;S343),Listes!$A$77,IF(AND(P343&lt;&gt;"",P343&gt;T343,U343=""),Listes!$A$78,IF(AND(X343="",OR(Q343&lt;&gt;"",R343&lt;&gt;"",S343&lt;&gt;"")),Listes!$A$79,""))))))</f>
        <v/>
      </c>
      <c r="X343" s="38"/>
      <c r="Y343" s="10">
        <f t="shared" si="23"/>
        <v>0</v>
      </c>
    </row>
    <row r="344" spans="1:25" ht="20.100000000000001" customHeight="1" x14ac:dyDescent="0.25">
      <c r="A344" s="109">
        <v>338</v>
      </c>
      <c r="B344" s="505" t="str">
        <f>IF('Dépenses forfaitaire'!B344="","",'Dépenses forfaitaire'!B344)</f>
        <v/>
      </c>
      <c r="C344" s="505" t="str">
        <f>IF('Dépenses forfaitaire'!C344="","",'Dépenses forfaitaire'!C344)</f>
        <v/>
      </c>
      <c r="D344" s="505" t="str">
        <f>IF('Dépenses forfaitaire'!D344="","",'Dépenses forfaitaire'!D344)</f>
        <v/>
      </c>
      <c r="E344" s="505" t="str">
        <f>IF('Dépenses forfaitaire'!E344="","",'Dépenses forfaitaire'!E344)</f>
        <v/>
      </c>
      <c r="F344" s="505" t="str">
        <f>IF('Dépenses forfaitaire'!F344="","",'Dépenses forfaitaire'!F344)</f>
        <v/>
      </c>
      <c r="G344" s="503" t="str">
        <f>IF('Dépenses forfaitaire'!G344="","",'Dépenses forfaitaire'!G344)</f>
        <v/>
      </c>
      <c r="H344" s="505" t="str">
        <f>IF('Dépenses forfaitaire'!H344="","",'Dépenses forfaitaire'!H344)</f>
        <v/>
      </c>
      <c r="I344" s="505" t="str">
        <f>IF('Dépenses forfaitaire'!I344="","",'Dépenses forfaitaire'!I344)</f>
        <v/>
      </c>
      <c r="J344" s="504" t="str">
        <f>IF('Dépenses forfaitaire'!K344="","",'Dépenses forfaitaire'!K344)</f>
        <v/>
      </c>
      <c r="K344" s="504" t="str">
        <f>IF('Dépenses forfaitaire'!L344="","",'Dépenses forfaitaire'!L344)</f>
        <v/>
      </c>
      <c r="L344" s="503" t="str">
        <f>IF('Dépenses forfaitaire'!J344="","",'Dépenses forfaitaire'!J344)</f>
        <v/>
      </c>
      <c r="M344" s="505" t="str">
        <f>IF($H344="","",IF($C344=Listes!$B$35,IF('DP_Instruction Forfaitaires'!$E344&lt;=Listes!$B$56,('DP_Instruction Forfaitaires'!$E344*(VLOOKUP('DP_Instruction Forfaitaires'!$D344,Listes!$A$57:$E$63,2,FALSE))),IF('DP_Instruction Forfaitaires'!$E344&gt;Listes!$E$56,('DP_Instruction Forfaitaires'!$E344*(VLOOKUP('DP_Instruction Forfaitaires'!$D344,Listes!$A$57:$E$63,5,FALSE))),('DP_Instruction Forfaitaires'!$E344*(VLOOKUP('DP_Instruction Forfaitaires'!$D344,Listes!$A$57:$E$63,3,FALSE))+(VLOOKUP('DP_Instruction Forfaitaires'!$D344,Listes!$A$57:$E$63,4,FALSE)))))))</f>
        <v/>
      </c>
      <c r="N344" s="505" t="str">
        <f>IF($H344="","",IF($C344=Listes!$B$34,IF('DP_Instruction Forfaitaires'!$E344&lt;=Listes!$B$45,('DP_Instruction Forfaitaires'!$E344*(VLOOKUP('DP_Instruction Forfaitaires'!$D344,Listes!$A$46:$E$52,2,FALSE))),IF('DP_Instruction Forfaitaires'!$E344&gt;Listes!$D$45,('DP_Instruction Forfaitaires'!$E344*(VLOOKUP('DP_Instruction Forfaitaires'!$D344,Listes!$A$46:$E$52,5,FALSE))),('DP_Instruction Forfaitaires'!$E344*(VLOOKUP('DP_Instruction Forfaitaires'!$D344,Listes!$A$46:$E$52,3,FALSE))+(VLOOKUP('DP_Instruction Forfaitaires'!$D344,Listes!$A$46:$E$52,4,FALSE)))))))</f>
        <v/>
      </c>
      <c r="O344" s="506" t="str">
        <f>IF($H344="","",IF($C344=Listes!$B$37,Listes!$I$34,IF($C344=Listes!$B$38,(VLOOKUP('DP_Instruction Forfaitaires'!$F344,Listes!$E$34:$F$39,2,FALSE)),IF($C344=Listes!$B$36,IF('DP_Instruction Forfaitaires'!$E344&lt;=Listes!$A$67,'DP_Instruction Forfaitaires'!$E344*Listes!$A$68,IF('DP_Instruction Forfaitaires'!$E344&gt;Listes!$D$67,'DP_Instruction Forfaitaires'!$E344*Listes!$D$68,(('DP_Instruction Forfaitaires'!$E344*Listes!$B$68)+Listes!$C$68)))))))</f>
        <v/>
      </c>
      <c r="P344" s="507" t="str">
        <f>IF('Dépenses forfaitaire'!P344="","",'Dépenses forfaitaire'!P344)</f>
        <v/>
      </c>
      <c r="Q344" s="263"/>
      <c r="R344" s="262" t="str">
        <f t="shared" si="20"/>
        <v/>
      </c>
      <c r="S344" s="262" t="str">
        <f t="shared" si="21"/>
        <v/>
      </c>
      <c r="T344" s="37" t="str">
        <f t="shared" si="22"/>
        <v/>
      </c>
      <c r="U344" s="117"/>
      <c r="V344" s="168"/>
      <c r="W344" s="501" t="str">
        <f>IF(AND(OR(Q344="KO",T344&lt;&gt;""),OR(R344="",S344="",T344="")),Listes!$A$74,IF(AND(T344="",Q344&lt;&gt;""),Listes!$A$75,IF(AND(P344&lt;T344,V344=""),Listes!$A$76,IF(AND(R344&gt;S344),Listes!$A$77,IF(AND(P344&lt;&gt;"",P344&gt;T344,U344=""),Listes!$A$78,IF(AND(X344="",OR(Q344&lt;&gt;"",R344&lt;&gt;"",S344&lt;&gt;"")),Listes!$A$79,""))))))</f>
        <v/>
      </c>
      <c r="X344" s="38"/>
      <c r="Y344" s="10">
        <f t="shared" si="23"/>
        <v>0</v>
      </c>
    </row>
    <row r="345" spans="1:25" ht="20.100000000000001" customHeight="1" x14ac:dyDescent="0.25">
      <c r="A345" s="109">
        <v>339</v>
      </c>
      <c r="B345" s="505" t="str">
        <f>IF('Dépenses forfaitaire'!B345="","",'Dépenses forfaitaire'!B345)</f>
        <v/>
      </c>
      <c r="C345" s="505" t="str">
        <f>IF('Dépenses forfaitaire'!C345="","",'Dépenses forfaitaire'!C345)</f>
        <v/>
      </c>
      <c r="D345" s="505" t="str">
        <f>IF('Dépenses forfaitaire'!D345="","",'Dépenses forfaitaire'!D345)</f>
        <v/>
      </c>
      <c r="E345" s="505" t="str">
        <f>IF('Dépenses forfaitaire'!E345="","",'Dépenses forfaitaire'!E345)</f>
        <v/>
      </c>
      <c r="F345" s="505" t="str">
        <f>IF('Dépenses forfaitaire'!F345="","",'Dépenses forfaitaire'!F345)</f>
        <v/>
      </c>
      <c r="G345" s="503" t="str">
        <f>IF('Dépenses forfaitaire'!G345="","",'Dépenses forfaitaire'!G345)</f>
        <v/>
      </c>
      <c r="H345" s="505" t="str">
        <f>IF('Dépenses forfaitaire'!H345="","",'Dépenses forfaitaire'!H345)</f>
        <v/>
      </c>
      <c r="I345" s="505" t="str">
        <f>IF('Dépenses forfaitaire'!I345="","",'Dépenses forfaitaire'!I345)</f>
        <v/>
      </c>
      <c r="J345" s="504" t="str">
        <f>IF('Dépenses forfaitaire'!K345="","",'Dépenses forfaitaire'!K345)</f>
        <v/>
      </c>
      <c r="K345" s="504" t="str">
        <f>IF('Dépenses forfaitaire'!L345="","",'Dépenses forfaitaire'!L345)</f>
        <v/>
      </c>
      <c r="L345" s="503" t="str">
        <f>IF('Dépenses forfaitaire'!J345="","",'Dépenses forfaitaire'!J345)</f>
        <v/>
      </c>
      <c r="M345" s="505" t="str">
        <f>IF($H345="","",IF($C345=Listes!$B$35,IF('DP_Instruction Forfaitaires'!$E345&lt;=Listes!$B$56,('DP_Instruction Forfaitaires'!$E345*(VLOOKUP('DP_Instruction Forfaitaires'!$D345,Listes!$A$57:$E$63,2,FALSE))),IF('DP_Instruction Forfaitaires'!$E345&gt;Listes!$E$56,('DP_Instruction Forfaitaires'!$E345*(VLOOKUP('DP_Instruction Forfaitaires'!$D345,Listes!$A$57:$E$63,5,FALSE))),('DP_Instruction Forfaitaires'!$E345*(VLOOKUP('DP_Instruction Forfaitaires'!$D345,Listes!$A$57:$E$63,3,FALSE))+(VLOOKUP('DP_Instruction Forfaitaires'!$D345,Listes!$A$57:$E$63,4,FALSE)))))))</f>
        <v/>
      </c>
      <c r="N345" s="505" t="str">
        <f>IF($H345="","",IF($C345=Listes!$B$34,IF('DP_Instruction Forfaitaires'!$E345&lt;=Listes!$B$45,('DP_Instruction Forfaitaires'!$E345*(VLOOKUP('DP_Instruction Forfaitaires'!$D345,Listes!$A$46:$E$52,2,FALSE))),IF('DP_Instruction Forfaitaires'!$E345&gt;Listes!$D$45,('DP_Instruction Forfaitaires'!$E345*(VLOOKUP('DP_Instruction Forfaitaires'!$D345,Listes!$A$46:$E$52,5,FALSE))),('DP_Instruction Forfaitaires'!$E345*(VLOOKUP('DP_Instruction Forfaitaires'!$D345,Listes!$A$46:$E$52,3,FALSE))+(VLOOKUP('DP_Instruction Forfaitaires'!$D345,Listes!$A$46:$E$52,4,FALSE)))))))</f>
        <v/>
      </c>
      <c r="O345" s="506" t="str">
        <f>IF($H345="","",IF($C345=Listes!$B$37,Listes!$I$34,IF($C345=Listes!$B$38,(VLOOKUP('DP_Instruction Forfaitaires'!$F345,Listes!$E$34:$F$39,2,FALSE)),IF($C345=Listes!$B$36,IF('DP_Instruction Forfaitaires'!$E345&lt;=Listes!$A$67,'DP_Instruction Forfaitaires'!$E345*Listes!$A$68,IF('DP_Instruction Forfaitaires'!$E345&gt;Listes!$D$67,'DP_Instruction Forfaitaires'!$E345*Listes!$D$68,(('DP_Instruction Forfaitaires'!$E345*Listes!$B$68)+Listes!$C$68)))))))</f>
        <v/>
      </c>
      <c r="P345" s="507" t="str">
        <f>IF('Dépenses forfaitaire'!P345="","",'Dépenses forfaitaire'!P345)</f>
        <v/>
      </c>
      <c r="Q345" s="263"/>
      <c r="R345" s="262" t="str">
        <f t="shared" si="20"/>
        <v/>
      </c>
      <c r="S345" s="262" t="str">
        <f t="shared" si="21"/>
        <v/>
      </c>
      <c r="T345" s="37" t="str">
        <f t="shared" si="22"/>
        <v/>
      </c>
      <c r="U345" s="117"/>
      <c r="V345" s="168"/>
      <c r="W345" s="501" t="str">
        <f>IF(AND(OR(Q345="KO",T345&lt;&gt;""),OR(R345="",S345="",T345="")),Listes!$A$74,IF(AND(T345="",Q345&lt;&gt;""),Listes!$A$75,IF(AND(P345&lt;T345,V345=""),Listes!$A$76,IF(AND(R345&gt;S345),Listes!$A$77,IF(AND(P345&lt;&gt;"",P345&gt;T345,U345=""),Listes!$A$78,IF(AND(X345="",OR(Q345&lt;&gt;"",R345&lt;&gt;"",S345&lt;&gt;"")),Listes!$A$79,""))))))</f>
        <v/>
      </c>
      <c r="X345" s="38"/>
      <c r="Y345" s="10">
        <f t="shared" si="23"/>
        <v>0</v>
      </c>
    </row>
    <row r="346" spans="1:25" ht="20.100000000000001" customHeight="1" x14ac:dyDescent="0.25">
      <c r="A346" s="109">
        <v>340</v>
      </c>
      <c r="B346" s="505" t="str">
        <f>IF('Dépenses forfaitaire'!B346="","",'Dépenses forfaitaire'!B346)</f>
        <v/>
      </c>
      <c r="C346" s="505" t="str">
        <f>IF('Dépenses forfaitaire'!C346="","",'Dépenses forfaitaire'!C346)</f>
        <v/>
      </c>
      <c r="D346" s="505" t="str">
        <f>IF('Dépenses forfaitaire'!D346="","",'Dépenses forfaitaire'!D346)</f>
        <v/>
      </c>
      <c r="E346" s="505" t="str">
        <f>IF('Dépenses forfaitaire'!E346="","",'Dépenses forfaitaire'!E346)</f>
        <v/>
      </c>
      <c r="F346" s="505" t="str">
        <f>IF('Dépenses forfaitaire'!F346="","",'Dépenses forfaitaire'!F346)</f>
        <v/>
      </c>
      <c r="G346" s="503" t="str">
        <f>IF('Dépenses forfaitaire'!G346="","",'Dépenses forfaitaire'!G346)</f>
        <v/>
      </c>
      <c r="H346" s="505" t="str">
        <f>IF('Dépenses forfaitaire'!H346="","",'Dépenses forfaitaire'!H346)</f>
        <v/>
      </c>
      <c r="I346" s="505" t="str">
        <f>IF('Dépenses forfaitaire'!I346="","",'Dépenses forfaitaire'!I346)</f>
        <v/>
      </c>
      <c r="J346" s="504" t="str">
        <f>IF('Dépenses forfaitaire'!K346="","",'Dépenses forfaitaire'!K346)</f>
        <v/>
      </c>
      <c r="K346" s="504" t="str">
        <f>IF('Dépenses forfaitaire'!L346="","",'Dépenses forfaitaire'!L346)</f>
        <v/>
      </c>
      <c r="L346" s="503" t="str">
        <f>IF('Dépenses forfaitaire'!J346="","",'Dépenses forfaitaire'!J346)</f>
        <v/>
      </c>
      <c r="M346" s="505" t="str">
        <f>IF($H346="","",IF($C346=Listes!$B$35,IF('DP_Instruction Forfaitaires'!$E346&lt;=Listes!$B$56,('DP_Instruction Forfaitaires'!$E346*(VLOOKUP('DP_Instruction Forfaitaires'!$D346,Listes!$A$57:$E$63,2,FALSE))),IF('DP_Instruction Forfaitaires'!$E346&gt;Listes!$E$56,('DP_Instruction Forfaitaires'!$E346*(VLOOKUP('DP_Instruction Forfaitaires'!$D346,Listes!$A$57:$E$63,5,FALSE))),('DP_Instruction Forfaitaires'!$E346*(VLOOKUP('DP_Instruction Forfaitaires'!$D346,Listes!$A$57:$E$63,3,FALSE))+(VLOOKUP('DP_Instruction Forfaitaires'!$D346,Listes!$A$57:$E$63,4,FALSE)))))))</f>
        <v/>
      </c>
      <c r="N346" s="505" t="str">
        <f>IF($H346="","",IF($C346=Listes!$B$34,IF('DP_Instruction Forfaitaires'!$E346&lt;=Listes!$B$45,('DP_Instruction Forfaitaires'!$E346*(VLOOKUP('DP_Instruction Forfaitaires'!$D346,Listes!$A$46:$E$52,2,FALSE))),IF('DP_Instruction Forfaitaires'!$E346&gt;Listes!$D$45,('DP_Instruction Forfaitaires'!$E346*(VLOOKUP('DP_Instruction Forfaitaires'!$D346,Listes!$A$46:$E$52,5,FALSE))),('DP_Instruction Forfaitaires'!$E346*(VLOOKUP('DP_Instruction Forfaitaires'!$D346,Listes!$A$46:$E$52,3,FALSE))+(VLOOKUP('DP_Instruction Forfaitaires'!$D346,Listes!$A$46:$E$52,4,FALSE)))))))</f>
        <v/>
      </c>
      <c r="O346" s="506" t="str">
        <f>IF($H346="","",IF($C346=Listes!$B$37,Listes!$I$34,IF($C346=Listes!$B$38,(VLOOKUP('DP_Instruction Forfaitaires'!$F346,Listes!$E$34:$F$39,2,FALSE)),IF($C346=Listes!$B$36,IF('DP_Instruction Forfaitaires'!$E346&lt;=Listes!$A$67,'DP_Instruction Forfaitaires'!$E346*Listes!$A$68,IF('DP_Instruction Forfaitaires'!$E346&gt;Listes!$D$67,'DP_Instruction Forfaitaires'!$E346*Listes!$D$68,(('DP_Instruction Forfaitaires'!$E346*Listes!$B$68)+Listes!$C$68)))))))</f>
        <v/>
      </c>
      <c r="P346" s="507" t="str">
        <f>IF('Dépenses forfaitaire'!P346="","",'Dépenses forfaitaire'!P346)</f>
        <v/>
      </c>
      <c r="Q346" s="263"/>
      <c r="R346" s="262" t="str">
        <f t="shared" si="20"/>
        <v/>
      </c>
      <c r="S346" s="262" t="str">
        <f t="shared" si="21"/>
        <v/>
      </c>
      <c r="T346" s="37" t="str">
        <f t="shared" si="22"/>
        <v/>
      </c>
      <c r="U346" s="117"/>
      <c r="V346" s="168"/>
      <c r="W346" s="501" t="str">
        <f>IF(AND(OR(Q346="KO",T346&lt;&gt;""),OR(R346="",S346="",T346="")),Listes!$A$74,IF(AND(T346="",Q346&lt;&gt;""),Listes!$A$75,IF(AND(P346&lt;T346,V346=""),Listes!$A$76,IF(AND(R346&gt;S346),Listes!$A$77,IF(AND(P346&lt;&gt;"",P346&gt;T346,U346=""),Listes!$A$78,IF(AND(X346="",OR(Q346&lt;&gt;"",R346&lt;&gt;"",S346&lt;&gt;"")),Listes!$A$79,""))))))</f>
        <v/>
      </c>
      <c r="X346" s="38"/>
      <c r="Y346" s="10">
        <f t="shared" si="23"/>
        <v>0</v>
      </c>
    </row>
    <row r="347" spans="1:25" ht="20.100000000000001" customHeight="1" x14ac:dyDescent="0.25">
      <c r="A347" s="109">
        <v>341</v>
      </c>
      <c r="B347" s="505" t="str">
        <f>IF('Dépenses forfaitaire'!B347="","",'Dépenses forfaitaire'!B347)</f>
        <v/>
      </c>
      <c r="C347" s="505" t="str">
        <f>IF('Dépenses forfaitaire'!C347="","",'Dépenses forfaitaire'!C347)</f>
        <v/>
      </c>
      <c r="D347" s="505" t="str">
        <f>IF('Dépenses forfaitaire'!D347="","",'Dépenses forfaitaire'!D347)</f>
        <v/>
      </c>
      <c r="E347" s="505" t="str">
        <f>IF('Dépenses forfaitaire'!E347="","",'Dépenses forfaitaire'!E347)</f>
        <v/>
      </c>
      <c r="F347" s="505" t="str">
        <f>IF('Dépenses forfaitaire'!F347="","",'Dépenses forfaitaire'!F347)</f>
        <v/>
      </c>
      <c r="G347" s="503" t="str">
        <f>IF('Dépenses forfaitaire'!G347="","",'Dépenses forfaitaire'!G347)</f>
        <v/>
      </c>
      <c r="H347" s="505" t="str">
        <f>IF('Dépenses forfaitaire'!H347="","",'Dépenses forfaitaire'!H347)</f>
        <v/>
      </c>
      <c r="I347" s="505" t="str">
        <f>IF('Dépenses forfaitaire'!I347="","",'Dépenses forfaitaire'!I347)</f>
        <v/>
      </c>
      <c r="J347" s="504" t="str">
        <f>IF('Dépenses forfaitaire'!K347="","",'Dépenses forfaitaire'!K347)</f>
        <v/>
      </c>
      <c r="K347" s="504" t="str">
        <f>IF('Dépenses forfaitaire'!L347="","",'Dépenses forfaitaire'!L347)</f>
        <v/>
      </c>
      <c r="L347" s="503" t="str">
        <f>IF('Dépenses forfaitaire'!J347="","",'Dépenses forfaitaire'!J347)</f>
        <v/>
      </c>
      <c r="M347" s="505" t="str">
        <f>IF($H347="","",IF($C347=Listes!$B$35,IF('DP_Instruction Forfaitaires'!$E347&lt;=Listes!$B$56,('DP_Instruction Forfaitaires'!$E347*(VLOOKUP('DP_Instruction Forfaitaires'!$D347,Listes!$A$57:$E$63,2,FALSE))),IF('DP_Instruction Forfaitaires'!$E347&gt;Listes!$E$56,('DP_Instruction Forfaitaires'!$E347*(VLOOKUP('DP_Instruction Forfaitaires'!$D347,Listes!$A$57:$E$63,5,FALSE))),('DP_Instruction Forfaitaires'!$E347*(VLOOKUP('DP_Instruction Forfaitaires'!$D347,Listes!$A$57:$E$63,3,FALSE))+(VLOOKUP('DP_Instruction Forfaitaires'!$D347,Listes!$A$57:$E$63,4,FALSE)))))))</f>
        <v/>
      </c>
      <c r="N347" s="505" t="str">
        <f>IF($H347="","",IF($C347=Listes!$B$34,IF('DP_Instruction Forfaitaires'!$E347&lt;=Listes!$B$45,('DP_Instruction Forfaitaires'!$E347*(VLOOKUP('DP_Instruction Forfaitaires'!$D347,Listes!$A$46:$E$52,2,FALSE))),IF('DP_Instruction Forfaitaires'!$E347&gt;Listes!$D$45,('DP_Instruction Forfaitaires'!$E347*(VLOOKUP('DP_Instruction Forfaitaires'!$D347,Listes!$A$46:$E$52,5,FALSE))),('DP_Instruction Forfaitaires'!$E347*(VLOOKUP('DP_Instruction Forfaitaires'!$D347,Listes!$A$46:$E$52,3,FALSE))+(VLOOKUP('DP_Instruction Forfaitaires'!$D347,Listes!$A$46:$E$52,4,FALSE)))))))</f>
        <v/>
      </c>
      <c r="O347" s="506" t="str">
        <f>IF($H347="","",IF($C347=Listes!$B$37,Listes!$I$34,IF($C347=Listes!$B$38,(VLOOKUP('DP_Instruction Forfaitaires'!$F347,Listes!$E$34:$F$39,2,FALSE)),IF($C347=Listes!$B$36,IF('DP_Instruction Forfaitaires'!$E347&lt;=Listes!$A$67,'DP_Instruction Forfaitaires'!$E347*Listes!$A$68,IF('DP_Instruction Forfaitaires'!$E347&gt;Listes!$D$67,'DP_Instruction Forfaitaires'!$E347*Listes!$D$68,(('DP_Instruction Forfaitaires'!$E347*Listes!$B$68)+Listes!$C$68)))))))</f>
        <v/>
      </c>
      <c r="P347" s="507" t="str">
        <f>IF('Dépenses forfaitaire'!P347="","",'Dépenses forfaitaire'!P347)</f>
        <v/>
      </c>
      <c r="Q347" s="263"/>
      <c r="R347" s="262" t="str">
        <f t="shared" si="20"/>
        <v/>
      </c>
      <c r="S347" s="262" t="str">
        <f t="shared" si="21"/>
        <v/>
      </c>
      <c r="T347" s="37" t="str">
        <f t="shared" si="22"/>
        <v/>
      </c>
      <c r="U347" s="117"/>
      <c r="V347" s="168"/>
      <c r="W347" s="501" t="str">
        <f>IF(AND(OR(Q347="KO",T347&lt;&gt;""),OR(R347="",S347="",T347="")),Listes!$A$74,IF(AND(T347="",Q347&lt;&gt;""),Listes!$A$75,IF(AND(P347&lt;T347,V347=""),Listes!$A$76,IF(AND(R347&gt;S347),Listes!$A$77,IF(AND(P347&lt;&gt;"",P347&gt;T347,U347=""),Listes!$A$78,IF(AND(X347="",OR(Q347&lt;&gt;"",R347&lt;&gt;"",S347&lt;&gt;"")),Listes!$A$79,""))))))</f>
        <v/>
      </c>
      <c r="X347" s="38"/>
      <c r="Y347" s="10">
        <f t="shared" si="23"/>
        <v>0</v>
      </c>
    </row>
    <row r="348" spans="1:25" ht="20.100000000000001" customHeight="1" x14ac:dyDescent="0.25">
      <c r="A348" s="109">
        <v>342</v>
      </c>
      <c r="B348" s="505" t="str">
        <f>IF('Dépenses forfaitaire'!B348="","",'Dépenses forfaitaire'!B348)</f>
        <v/>
      </c>
      <c r="C348" s="505" t="str">
        <f>IF('Dépenses forfaitaire'!C348="","",'Dépenses forfaitaire'!C348)</f>
        <v/>
      </c>
      <c r="D348" s="505" t="str">
        <f>IF('Dépenses forfaitaire'!D348="","",'Dépenses forfaitaire'!D348)</f>
        <v/>
      </c>
      <c r="E348" s="505" t="str">
        <f>IF('Dépenses forfaitaire'!E348="","",'Dépenses forfaitaire'!E348)</f>
        <v/>
      </c>
      <c r="F348" s="505" t="str">
        <f>IF('Dépenses forfaitaire'!F348="","",'Dépenses forfaitaire'!F348)</f>
        <v/>
      </c>
      <c r="G348" s="503" t="str">
        <f>IF('Dépenses forfaitaire'!G348="","",'Dépenses forfaitaire'!G348)</f>
        <v/>
      </c>
      <c r="H348" s="505" t="str">
        <f>IF('Dépenses forfaitaire'!H348="","",'Dépenses forfaitaire'!H348)</f>
        <v/>
      </c>
      <c r="I348" s="505" t="str">
        <f>IF('Dépenses forfaitaire'!I348="","",'Dépenses forfaitaire'!I348)</f>
        <v/>
      </c>
      <c r="J348" s="504" t="str">
        <f>IF('Dépenses forfaitaire'!K348="","",'Dépenses forfaitaire'!K348)</f>
        <v/>
      </c>
      <c r="K348" s="504" t="str">
        <f>IF('Dépenses forfaitaire'!L348="","",'Dépenses forfaitaire'!L348)</f>
        <v/>
      </c>
      <c r="L348" s="503" t="str">
        <f>IF('Dépenses forfaitaire'!J348="","",'Dépenses forfaitaire'!J348)</f>
        <v/>
      </c>
      <c r="M348" s="505" t="str">
        <f>IF($H348="","",IF($C348=Listes!$B$35,IF('DP_Instruction Forfaitaires'!$E348&lt;=Listes!$B$56,('DP_Instruction Forfaitaires'!$E348*(VLOOKUP('DP_Instruction Forfaitaires'!$D348,Listes!$A$57:$E$63,2,FALSE))),IF('DP_Instruction Forfaitaires'!$E348&gt;Listes!$E$56,('DP_Instruction Forfaitaires'!$E348*(VLOOKUP('DP_Instruction Forfaitaires'!$D348,Listes!$A$57:$E$63,5,FALSE))),('DP_Instruction Forfaitaires'!$E348*(VLOOKUP('DP_Instruction Forfaitaires'!$D348,Listes!$A$57:$E$63,3,FALSE))+(VLOOKUP('DP_Instruction Forfaitaires'!$D348,Listes!$A$57:$E$63,4,FALSE)))))))</f>
        <v/>
      </c>
      <c r="N348" s="505" t="str">
        <f>IF($H348="","",IF($C348=Listes!$B$34,IF('DP_Instruction Forfaitaires'!$E348&lt;=Listes!$B$45,('DP_Instruction Forfaitaires'!$E348*(VLOOKUP('DP_Instruction Forfaitaires'!$D348,Listes!$A$46:$E$52,2,FALSE))),IF('DP_Instruction Forfaitaires'!$E348&gt;Listes!$D$45,('DP_Instruction Forfaitaires'!$E348*(VLOOKUP('DP_Instruction Forfaitaires'!$D348,Listes!$A$46:$E$52,5,FALSE))),('DP_Instruction Forfaitaires'!$E348*(VLOOKUP('DP_Instruction Forfaitaires'!$D348,Listes!$A$46:$E$52,3,FALSE))+(VLOOKUP('DP_Instruction Forfaitaires'!$D348,Listes!$A$46:$E$52,4,FALSE)))))))</f>
        <v/>
      </c>
      <c r="O348" s="506" t="str">
        <f>IF($H348="","",IF($C348=Listes!$B$37,Listes!$I$34,IF($C348=Listes!$B$38,(VLOOKUP('DP_Instruction Forfaitaires'!$F348,Listes!$E$34:$F$39,2,FALSE)),IF($C348=Listes!$B$36,IF('DP_Instruction Forfaitaires'!$E348&lt;=Listes!$A$67,'DP_Instruction Forfaitaires'!$E348*Listes!$A$68,IF('DP_Instruction Forfaitaires'!$E348&gt;Listes!$D$67,'DP_Instruction Forfaitaires'!$E348*Listes!$D$68,(('DP_Instruction Forfaitaires'!$E348*Listes!$B$68)+Listes!$C$68)))))))</f>
        <v/>
      </c>
      <c r="P348" s="507" t="str">
        <f>IF('Dépenses forfaitaire'!P348="","",'Dépenses forfaitaire'!P348)</f>
        <v/>
      </c>
      <c r="Q348" s="263"/>
      <c r="R348" s="262" t="str">
        <f t="shared" si="20"/>
        <v/>
      </c>
      <c r="S348" s="262" t="str">
        <f t="shared" si="21"/>
        <v/>
      </c>
      <c r="T348" s="37" t="str">
        <f t="shared" si="22"/>
        <v/>
      </c>
      <c r="U348" s="117"/>
      <c r="V348" s="168"/>
      <c r="W348" s="501" t="str">
        <f>IF(AND(OR(Q348="KO",T348&lt;&gt;""),OR(R348="",S348="",T348="")),Listes!$A$74,IF(AND(T348="",Q348&lt;&gt;""),Listes!$A$75,IF(AND(P348&lt;T348,V348=""),Listes!$A$76,IF(AND(R348&gt;S348),Listes!$A$77,IF(AND(P348&lt;&gt;"",P348&gt;T348,U348=""),Listes!$A$78,IF(AND(X348="",OR(Q348&lt;&gt;"",R348&lt;&gt;"",S348&lt;&gt;"")),Listes!$A$79,""))))))</f>
        <v/>
      </c>
      <c r="X348" s="38"/>
      <c r="Y348" s="10">
        <f t="shared" si="23"/>
        <v>0</v>
      </c>
    </row>
    <row r="349" spans="1:25" ht="20.100000000000001" customHeight="1" x14ac:dyDescent="0.25">
      <c r="A349" s="109">
        <v>343</v>
      </c>
      <c r="B349" s="505" t="str">
        <f>IF('Dépenses forfaitaire'!B349="","",'Dépenses forfaitaire'!B349)</f>
        <v/>
      </c>
      <c r="C349" s="505" t="str">
        <f>IF('Dépenses forfaitaire'!C349="","",'Dépenses forfaitaire'!C349)</f>
        <v/>
      </c>
      <c r="D349" s="505" t="str">
        <f>IF('Dépenses forfaitaire'!D349="","",'Dépenses forfaitaire'!D349)</f>
        <v/>
      </c>
      <c r="E349" s="505" t="str">
        <f>IF('Dépenses forfaitaire'!E349="","",'Dépenses forfaitaire'!E349)</f>
        <v/>
      </c>
      <c r="F349" s="505" t="str">
        <f>IF('Dépenses forfaitaire'!F349="","",'Dépenses forfaitaire'!F349)</f>
        <v/>
      </c>
      <c r="G349" s="503" t="str">
        <f>IF('Dépenses forfaitaire'!G349="","",'Dépenses forfaitaire'!G349)</f>
        <v/>
      </c>
      <c r="H349" s="505" t="str">
        <f>IF('Dépenses forfaitaire'!H349="","",'Dépenses forfaitaire'!H349)</f>
        <v/>
      </c>
      <c r="I349" s="505" t="str">
        <f>IF('Dépenses forfaitaire'!I349="","",'Dépenses forfaitaire'!I349)</f>
        <v/>
      </c>
      <c r="J349" s="504" t="str">
        <f>IF('Dépenses forfaitaire'!K349="","",'Dépenses forfaitaire'!K349)</f>
        <v/>
      </c>
      <c r="K349" s="504" t="str">
        <f>IF('Dépenses forfaitaire'!L349="","",'Dépenses forfaitaire'!L349)</f>
        <v/>
      </c>
      <c r="L349" s="503" t="str">
        <f>IF('Dépenses forfaitaire'!J349="","",'Dépenses forfaitaire'!J349)</f>
        <v/>
      </c>
      <c r="M349" s="505" t="str">
        <f>IF($H349="","",IF($C349=Listes!$B$35,IF('DP_Instruction Forfaitaires'!$E349&lt;=Listes!$B$56,('DP_Instruction Forfaitaires'!$E349*(VLOOKUP('DP_Instruction Forfaitaires'!$D349,Listes!$A$57:$E$63,2,FALSE))),IF('DP_Instruction Forfaitaires'!$E349&gt;Listes!$E$56,('DP_Instruction Forfaitaires'!$E349*(VLOOKUP('DP_Instruction Forfaitaires'!$D349,Listes!$A$57:$E$63,5,FALSE))),('DP_Instruction Forfaitaires'!$E349*(VLOOKUP('DP_Instruction Forfaitaires'!$D349,Listes!$A$57:$E$63,3,FALSE))+(VLOOKUP('DP_Instruction Forfaitaires'!$D349,Listes!$A$57:$E$63,4,FALSE)))))))</f>
        <v/>
      </c>
      <c r="N349" s="505" t="str">
        <f>IF($H349="","",IF($C349=Listes!$B$34,IF('DP_Instruction Forfaitaires'!$E349&lt;=Listes!$B$45,('DP_Instruction Forfaitaires'!$E349*(VLOOKUP('DP_Instruction Forfaitaires'!$D349,Listes!$A$46:$E$52,2,FALSE))),IF('DP_Instruction Forfaitaires'!$E349&gt;Listes!$D$45,('DP_Instruction Forfaitaires'!$E349*(VLOOKUP('DP_Instruction Forfaitaires'!$D349,Listes!$A$46:$E$52,5,FALSE))),('DP_Instruction Forfaitaires'!$E349*(VLOOKUP('DP_Instruction Forfaitaires'!$D349,Listes!$A$46:$E$52,3,FALSE))+(VLOOKUP('DP_Instruction Forfaitaires'!$D349,Listes!$A$46:$E$52,4,FALSE)))))))</f>
        <v/>
      </c>
      <c r="O349" s="506" t="str">
        <f>IF($H349="","",IF($C349=Listes!$B$37,Listes!$I$34,IF($C349=Listes!$B$38,(VLOOKUP('DP_Instruction Forfaitaires'!$F349,Listes!$E$34:$F$39,2,FALSE)),IF($C349=Listes!$B$36,IF('DP_Instruction Forfaitaires'!$E349&lt;=Listes!$A$67,'DP_Instruction Forfaitaires'!$E349*Listes!$A$68,IF('DP_Instruction Forfaitaires'!$E349&gt;Listes!$D$67,'DP_Instruction Forfaitaires'!$E349*Listes!$D$68,(('DP_Instruction Forfaitaires'!$E349*Listes!$B$68)+Listes!$C$68)))))))</f>
        <v/>
      </c>
      <c r="P349" s="507" t="str">
        <f>IF('Dépenses forfaitaire'!P349="","",'Dépenses forfaitaire'!P349)</f>
        <v/>
      </c>
      <c r="Q349" s="263"/>
      <c r="R349" s="262" t="str">
        <f t="shared" si="20"/>
        <v/>
      </c>
      <c r="S349" s="262" t="str">
        <f t="shared" si="21"/>
        <v/>
      </c>
      <c r="T349" s="37" t="str">
        <f t="shared" si="22"/>
        <v/>
      </c>
      <c r="U349" s="117"/>
      <c r="V349" s="168"/>
      <c r="W349" s="501" t="str">
        <f>IF(AND(OR(Q349="KO",T349&lt;&gt;""),OR(R349="",S349="",T349="")),Listes!$A$74,IF(AND(T349="",Q349&lt;&gt;""),Listes!$A$75,IF(AND(P349&lt;T349,V349=""),Listes!$A$76,IF(AND(R349&gt;S349),Listes!$A$77,IF(AND(P349&lt;&gt;"",P349&gt;T349,U349=""),Listes!$A$78,IF(AND(X349="",OR(Q349&lt;&gt;"",R349&lt;&gt;"",S349&lt;&gt;"")),Listes!$A$79,""))))))</f>
        <v/>
      </c>
      <c r="X349" s="38"/>
      <c r="Y349" s="10">
        <f t="shared" si="23"/>
        <v>0</v>
      </c>
    </row>
    <row r="350" spans="1:25" ht="20.100000000000001" customHeight="1" x14ac:dyDescent="0.25">
      <c r="A350" s="109">
        <v>344</v>
      </c>
      <c r="B350" s="505" t="str">
        <f>IF('Dépenses forfaitaire'!B350="","",'Dépenses forfaitaire'!B350)</f>
        <v/>
      </c>
      <c r="C350" s="505" t="str">
        <f>IF('Dépenses forfaitaire'!C350="","",'Dépenses forfaitaire'!C350)</f>
        <v/>
      </c>
      <c r="D350" s="505" t="str">
        <f>IF('Dépenses forfaitaire'!D350="","",'Dépenses forfaitaire'!D350)</f>
        <v/>
      </c>
      <c r="E350" s="505" t="str">
        <f>IF('Dépenses forfaitaire'!E350="","",'Dépenses forfaitaire'!E350)</f>
        <v/>
      </c>
      <c r="F350" s="505" t="str">
        <f>IF('Dépenses forfaitaire'!F350="","",'Dépenses forfaitaire'!F350)</f>
        <v/>
      </c>
      <c r="G350" s="503" t="str">
        <f>IF('Dépenses forfaitaire'!G350="","",'Dépenses forfaitaire'!G350)</f>
        <v/>
      </c>
      <c r="H350" s="505" t="str">
        <f>IF('Dépenses forfaitaire'!H350="","",'Dépenses forfaitaire'!H350)</f>
        <v/>
      </c>
      <c r="I350" s="505" t="str">
        <f>IF('Dépenses forfaitaire'!I350="","",'Dépenses forfaitaire'!I350)</f>
        <v/>
      </c>
      <c r="J350" s="504" t="str">
        <f>IF('Dépenses forfaitaire'!K350="","",'Dépenses forfaitaire'!K350)</f>
        <v/>
      </c>
      <c r="K350" s="504" t="str">
        <f>IF('Dépenses forfaitaire'!L350="","",'Dépenses forfaitaire'!L350)</f>
        <v/>
      </c>
      <c r="L350" s="503" t="str">
        <f>IF('Dépenses forfaitaire'!J350="","",'Dépenses forfaitaire'!J350)</f>
        <v/>
      </c>
      <c r="M350" s="505" t="str">
        <f>IF($H350="","",IF($C350=Listes!$B$35,IF('DP_Instruction Forfaitaires'!$E350&lt;=Listes!$B$56,('DP_Instruction Forfaitaires'!$E350*(VLOOKUP('DP_Instruction Forfaitaires'!$D350,Listes!$A$57:$E$63,2,FALSE))),IF('DP_Instruction Forfaitaires'!$E350&gt;Listes!$E$56,('DP_Instruction Forfaitaires'!$E350*(VLOOKUP('DP_Instruction Forfaitaires'!$D350,Listes!$A$57:$E$63,5,FALSE))),('DP_Instruction Forfaitaires'!$E350*(VLOOKUP('DP_Instruction Forfaitaires'!$D350,Listes!$A$57:$E$63,3,FALSE))+(VLOOKUP('DP_Instruction Forfaitaires'!$D350,Listes!$A$57:$E$63,4,FALSE)))))))</f>
        <v/>
      </c>
      <c r="N350" s="505" t="str">
        <f>IF($H350="","",IF($C350=Listes!$B$34,IF('DP_Instruction Forfaitaires'!$E350&lt;=Listes!$B$45,('DP_Instruction Forfaitaires'!$E350*(VLOOKUP('DP_Instruction Forfaitaires'!$D350,Listes!$A$46:$E$52,2,FALSE))),IF('DP_Instruction Forfaitaires'!$E350&gt;Listes!$D$45,('DP_Instruction Forfaitaires'!$E350*(VLOOKUP('DP_Instruction Forfaitaires'!$D350,Listes!$A$46:$E$52,5,FALSE))),('DP_Instruction Forfaitaires'!$E350*(VLOOKUP('DP_Instruction Forfaitaires'!$D350,Listes!$A$46:$E$52,3,FALSE))+(VLOOKUP('DP_Instruction Forfaitaires'!$D350,Listes!$A$46:$E$52,4,FALSE)))))))</f>
        <v/>
      </c>
      <c r="O350" s="506" t="str">
        <f>IF($H350="","",IF($C350=Listes!$B$37,Listes!$I$34,IF($C350=Listes!$B$38,(VLOOKUP('DP_Instruction Forfaitaires'!$F350,Listes!$E$34:$F$39,2,FALSE)),IF($C350=Listes!$B$36,IF('DP_Instruction Forfaitaires'!$E350&lt;=Listes!$A$67,'DP_Instruction Forfaitaires'!$E350*Listes!$A$68,IF('DP_Instruction Forfaitaires'!$E350&gt;Listes!$D$67,'DP_Instruction Forfaitaires'!$E350*Listes!$D$68,(('DP_Instruction Forfaitaires'!$E350*Listes!$B$68)+Listes!$C$68)))))))</f>
        <v/>
      </c>
      <c r="P350" s="507" t="str">
        <f>IF('Dépenses forfaitaire'!P350="","",'Dépenses forfaitaire'!P350)</f>
        <v/>
      </c>
      <c r="Q350" s="263"/>
      <c r="R350" s="262" t="str">
        <f t="shared" si="20"/>
        <v/>
      </c>
      <c r="S350" s="262" t="str">
        <f t="shared" si="21"/>
        <v/>
      </c>
      <c r="T350" s="37" t="str">
        <f t="shared" si="22"/>
        <v/>
      </c>
      <c r="U350" s="117"/>
      <c r="V350" s="168"/>
      <c r="W350" s="501" t="str">
        <f>IF(AND(OR(Q350="KO",T350&lt;&gt;""),OR(R350="",S350="",T350="")),Listes!$A$74,IF(AND(T350="",Q350&lt;&gt;""),Listes!$A$75,IF(AND(P350&lt;T350,V350=""),Listes!$A$76,IF(AND(R350&gt;S350),Listes!$A$77,IF(AND(P350&lt;&gt;"",P350&gt;T350,U350=""),Listes!$A$78,IF(AND(X350="",OR(Q350&lt;&gt;"",R350&lt;&gt;"",S350&lt;&gt;"")),Listes!$A$79,""))))))</f>
        <v/>
      </c>
      <c r="X350" s="38"/>
      <c r="Y350" s="10">
        <f t="shared" si="23"/>
        <v>0</v>
      </c>
    </row>
    <row r="351" spans="1:25" ht="20.100000000000001" customHeight="1" x14ac:dyDescent="0.25">
      <c r="A351" s="109">
        <v>345</v>
      </c>
      <c r="B351" s="505" t="str">
        <f>IF('Dépenses forfaitaire'!B351="","",'Dépenses forfaitaire'!B351)</f>
        <v/>
      </c>
      <c r="C351" s="505" t="str">
        <f>IF('Dépenses forfaitaire'!C351="","",'Dépenses forfaitaire'!C351)</f>
        <v/>
      </c>
      <c r="D351" s="505" t="str">
        <f>IF('Dépenses forfaitaire'!D351="","",'Dépenses forfaitaire'!D351)</f>
        <v/>
      </c>
      <c r="E351" s="505" t="str">
        <f>IF('Dépenses forfaitaire'!E351="","",'Dépenses forfaitaire'!E351)</f>
        <v/>
      </c>
      <c r="F351" s="505" t="str">
        <f>IF('Dépenses forfaitaire'!F351="","",'Dépenses forfaitaire'!F351)</f>
        <v/>
      </c>
      <c r="G351" s="503" t="str">
        <f>IF('Dépenses forfaitaire'!G351="","",'Dépenses forfaitaire'!G351)</f>
        <v/>
      </c>
      <c r="H351" s="505" t="str">
        <f>IF('Dépenses forfaitaire'!H351="","",'Dépenses forfaitaire'!H351)</f>
        <v/>
      </c>
      <c r="I351" s="505" t="str">
        <f>IF('Dépenses forfaitaire'!I351="","",'Dépenses forfaitaire'!I351)</f>
        <v/>
      </c>
      <c r="J351" s="504" t="str">
        <f>IF('Dépenses forfaitaire'!K351="","",'Dépenses forfaitaire'!K351)</f>
        <v/>
      </c>
      <c r="K351" s="504" t="str">
        <f>IF('Dépenses forfaitaire'!L351="","",'Dépenses forfaitaire'!L351)</f>
        <v/>
      </c>
      <c r="L351" s="503" t="str">
        <f>IF('Dépenses forfaitaire'!J351="","",'Dépenses forfaitaire'!J351)</f>
        <v/>
      </c>
      <c r="M351" s="505" t="str">
        <f>IF($H351="","",IF($C351=Listes!$B$35,IF('DP_Instruction Forfaitaires'!$E351&lt;=Listes!$B$56,('DP_Instruction Forfaitaires'!$E351*(VLOOKUP('DP_Instruction Forfaitaires'!$D351,Listes!$A$57:$E$63,2,FALSE))),IF('DP_Instruction Forfaitaires'!$E351&gt;Listes!$E$56,('DP_Instruction Forfaitaires'!$E351*(VLOOKUP('DP_Instruction Forfaitaires'!$D351,Listes!$A$57:$E$63,5,FALSE))),('DP_Instruction Forfaitaires'!$E351*(VLOOKUP('DP_Instruction Forfaitaires'!$D351,Listes!$A$57:$E$63,3,FALSE))+(VLOOKUP('DP_Instruction Forfaitaires'!$D351,Listes!$A$57:$E$63,4,FALSE)))))))</f>
        <v/>
      </c>
      <c r="N351" s="505" t="str">
        <f>IF($H351="","",IF($C351=Listes!$B$34,IF('DP_Instruction Forfaitaires'!$E351&lt;=Listes!$B$45,('DP_Instruction Forfaitaires'!$E351*(VLOOKUP('DP_Instruction Forfaitaires'!$D351,Listes!$A$46:$E$52,2,FALSE))),IF('DP_Instruction Forfaitaires'!$E351&gt;Listes!$D$45,('DP_Instruction Forfaitaires'!$E351*(VLOOKUP('DP_Instruction Forfaitaires'!$D351,Listes!$A$46:$E$52,5,FALSE))),('DP_Instruction Forfaitaires'!$E351*(VLOOKUP('DP_Instruction Forfaitaires'!$D351,Listes!$A$46:$E$52,3,FALSE))+(VLOOKUP('DP_Instruction Forfaitaires'!$D351,Listes!$A$46:$E$52,4,FALSE)))))))</f>
        <v/>
      </c>
      <c r="O351" s="506" t="str">
        <f>IF($H351="","",IF($C351=Listes!$B$37,Listes!$I$34,IF($C351=Listes!$B$38,(VLOOKUP('DP_Instruction Forfaitaires'!$F351,Listes!$E$34:$F$39,2,FALSE)),IF($C351=Listes!$B$36,IF('DP_Instruction Forfaitaires'!$E351&lt;=Listes!$A$67,'DP_Instruction Forfaitaires'!$E351*Listes!$A$68,IF('DP_Instruction Forfaitaires'!$E351&gt;Listes!$D$67,'DP_Instruction Forfaitaires'!$E351*Listes!$D$68,(('DP_Instruction Forfaitaires'!$E351*Listes!$B$68)+Listes!$C$68)))))))</f>
        <v/>
      </c>
      <c r="P351" s="507" t="str">
        <f>IF('Dépenses forfaitaire'!P351="","",'Dépenses forfaitaire'!P351)</f>
        <v/>
      </c>
      <c r="Q351" s="263"/>
      <c r="R351" s="262" t="str">
        <f t="shared" si="20"/>
        <v/>
      </c>
      <c r="S351" s="262" t="str">
        <f t="shared" si="21"/>
        <v/>
      </c>
      <c r="T351" s="37" t="str">
        <f t="shared" si="22"/>
        <v/>
      </c>
      <c r="U351" s="117"/>
      <c r="V351" s="168"/>
      <c r="W351" s="501" t="str">
        <f>IF(AND(OR(Q351="KO",T351&lt;&gt;""),OR(R351="",S351="",T351="")),Listes!$A$74,IF(AND(T351="",Q351&lt;&gt;""),Listes!$A$75,IF(AND(P351&lt;T351,V351=""),Listes!$A$76,IF(AND(R351&gt;S351),Listes!$A$77,IF(AND(P351&lt;&gt;"",P351&gt;T351,U351=""),Listes!$A$78,IF(AND(X351="",OR(Q351&lt;&gt;"",R351&lt;&gt;"",S351&lt;&gt;"")),Listes!$A$79,""))))))</f>
        <v/>
      </c>
      <c r="X351" s="38"/>
      <c r="Y351" s="10">
        <f t="shared" si="23"/>
        <v>0</v>
      </c>
    </row>
    <row r="352" spans="1:25" ht="20.100000000000001" customHeight="1" x14ac:dyDescent="0.25">
      <c r="A352" s="109">
        <v>346</v>
      </c>
      <c r="B352" s="505" t="str">
        <f>IF('Dépenses forfaitaire'!B352="","",'Dépenses forfaitaire'!B352)</f>
        <v/>
      </c>
      <c r="C352" s="505" t="str">
        <f>IF('Dépenses forfaitaire'!C352="","",'Dépenses forfaitaire'!C352)</f>
        <v/>
      </c>
      <c r="D352" s="505" t="str">
        <f>IF('Dépenses forfaitaire'!D352="","",'Dépenses forfaitaire'!D352)</f>
        <v/>
      </c>
      <c r="E352" s="505" t="str">
        <f>IF('Dépenses forfaitaire'!E352="","",'Dépenses forfaitaire'!E352)</f>
        <v/>
      </c>
      <c r="F352" s="505" t="str">
        <f>IF('Dépenses forfaitaire'!F352="","",'Dépenses forfaitaire'!F352)</f>
        <v/>
      </c>
      <c r="G352" s="503" t="str">
        <f>IF('Dépenses forfaitaire'!G352="","",'Dépenses forfaitaire'!G352)</f>
        <v/>
      </c>
      <c r="H352" s="505" t="str">
        <f>IF('Dépenses forfaitaire'!H352="","",'Dépenses forfaitaire'!H352)</f>
        <v/>
      </c>
      <c r="I352" s="505" t="str">
        <f>IF('Dépenses forfaitaire'!I352="","",'Dépenses forfaitaire'!I352)</f>
        <v/>
      </c>
      <c r="J352" s="504" t="str">
        <f>IF('Dépenses forfaitaire'!K352="","",'Dépenses forfaitaire'!K352)</f>
        <v/>
      </c>
      <c r="K352" s="504" t="str">
        <f>IF('Dépenses forfaitaire'!L352="","",'Dépenses forfaitaire'!L352)</f>
        <v/>
      </c>
      <c r="L352" s="503" t="str">
        <f>IF('Dépenses forfaitaire'!J352="","",'Dépenses forfaitaire'!J352)</f>
        <v/>
      </c>
      <c r="M352" s="505" t="str">
        <f>IF($H352="","",IF($C352=Listes!$B$35,IF('DP_Instruction Forfaitaires'!$E352&lt;=Listes!$B$56,('DP_Instruction Forfaitaires'!$E352*(VLOOKUP('DP_Instruction Forfaitaires'!$D352,Listes!$A$57:$E$63,2,FALSE))),IF('DP_Instruction Forfaitaires'!$E352&gt;Listes!$E$56,('DP_Instruction Forfaitaires'!$E352*(VLOOKUP('DP_Instruction Forfaitaires'!$D352,Listes!$A$57:$E$63,5,FALSE))),('DP_Instruction Forfaitaires'!$E352*(VLOOKUP('DP_Instruction Forfaitaires'!$D352,Listes!$A$57:$E$63,3,FALSE))+(VLOOKUP('DP_Instruction Forfaitaires'!$D352,Listes!$A$57:$E$63,4,FALSE)))))))</f>
        <v/>
      </c>
      <c r="N352" s="505" t="str">
        <f>IF($H352="","",IF($C352=Listes!$B$34,IF('DP_Instruction Forfaitaires'!$E352&lt;=Listes!$B$45,('DP_Instruction Forfaitaires'!$E352*(VLOOKUP('DP_Instruction Forfaitaires'!$D352,Listes!$A$46:$E$52,2,FALSE))),IF('DP_Instruction Forfaitaires'!$E352&gt;Listes!$D$45,('DP_Instruction Forfaitaires'!$E352*(VLOOKUP('DP_Instruction Forfaitaires'!$D352,Listes!$A$46:$E$52,5,FALSE))),('DP_Instruction Forfaitaires'!$E352*(VLOOKUP('DP_Instruction Forfaitaires'!$D352,Listes!$A$46:$E$52,3,FALSE))+(VLOOKUP('DP_Instruction Forfaitaires'!$D352,Listes!$A$46:$E$52,4,FALSE)))))))</f>
        <v/>
      </c>
      <c r="O352" s="506" t="str">
        <f>IF($H352="","",IF($C352=Listes!$B$37,Listes!$I$34,IF($C352=Listes!$B$38,(VLOOKUP('DP_Instruction Forfaitaires'!$F352,Listes!$E$34:$F$39,2,FALSE)),IF($C352=Listes!$B$36,IF('DP_Instruction Forfaitaires'!$E352&lt;=Listes!$A$67,'DP_Instruction Forfaitaires'!$E352*Listes!$A$68,IF('DP_Instruction Forfaitaires'!$E352&gt;Listes!$D$67,'DP_Instruction Forfaitaires'!$E352*Listes!$D$68,(('DP_Instruction Forfaitaires'!$E352*Listes!$B$68)+Listes!$C$68)))))))</f>
        <v/>
      </c>
      <c r="P352" s="507" t="str">
        <f>IF('Dépenses forfaitaire'!P352="","",'Dépenses forfaitaire'!P352)</f>
        <v/>
      </c>
      <c r="Q352" s="263"/>
      <c r="R352" s="262" t="str">
        <f t="shared" si="20"/>
        <v/>
      </c>
      <c r="S352" s="262" t="str">
        <f t="shared" si="21"/>
        <v/>
      </c>
      <c r="T352" s="37" t="str">
        <f t="shared" si="22"/>
        <v/>
      </c>
      <c r="U352" s="117"/>
      <c r="V352" s="168"/>
      <c r="W352" s="501" t="str">
        <f>IF(AND(OR(Q352="KO",T352&lt;&gt;""),OR(R352="",S352="",T352="")),Listes!$A$74,IF(AND(T352="",Q352&lt;&gt;""),Listes!$A$75,IF(AND(P352&lt;T352,V352=""),Listes!$A$76,IF(AND(R352&gt;S352),Listes!$A$77,IF(AND(P352&lt;&gt;"",P352&gt;T352,U352=""),Listes!$A$78,IF(AND(X352="",OR(Q352&lt;&gt;"",R352&lt;&gt;"",S352&lt;&gt;"")),Listes!$A$79,""))))))</f>
        <v/>
      </c>
      <c r="X352" s="38"/>
      <c r="Y352" s="10">
        <f t="shared" si="23"/>
        <v>0</v>
      </c>
    </row>
    <row r="353" spans="1:25" ht="20.100000000000001" customHeight="1" x14ac:dyDescent="0.25">
      <c r="A353" s="109">
        <v>347</v>
      </c>
      <c r="B353" s="505" t="str">
        <f>IF('Dépenses forfaitaire'!B353="","",'Dépenses forfaitaire'!B353)</f>
        <v/>
      </c>
      <c r="C353" s="505" t="str">
        <f>IF('Dépenses forfaitaire'!C353="","",'Dépenses forfaitaire'!C353)</f>
        <v/>
      </c>
      <c r="D353" s="505" t="str">
        <f>IF('Dépenses forfaitaire'!D353="","",'Dépenses forfaitaire'!D353)</f>
        <v/>
      </c>
      <c r="E353" s="505" t="str">
        <f>IF('Dépenses forfaitaire'!E353="","",'Dépenses forfaitaire'!E353)</f>
        <v/>
      </c>
      <c r="F353" s="505" t="str">
        <f>IF('Dépenses forfaitaire'!F353="","",'Dépenses forfaitaire'!F353)</f>
        <v/>
      </c>
      <c r="G353" s="503" t="str">
        <f>IF('Dépenses forfaitaire'!G353="","",'Dépenses forfaitaire'!G353)</f>
        <v/>
      </c>
      <c r="H353" s="505" t="str">
        <f>IF('Dépenses forfaitaire'!H353="","",'Dépenses forfaitaire'!H353)</f>
        <v/>
      </c>
      <c r="I353" s="505" t="str">
        <f>IF('Dépenses forfaitaire'!I353="","",'Dépenses forfaitaire'!I353)</f>
        <v/>
      </c>
      <c r="J353" s="504" t="str">
        <f>IF('Dépenses forfaitaire'!K353="","",'Dépenses forfaitaire'!K353)</f>
        <v/>
      </c>
      <c r="K353" s="504" t="str">
        <f>IF('Dépenses forfaitaire'!L353="","",'Dépenses forfaitaire'!L353)</f>
        <v/>
      </c>
      <c r="L353" s="503" t="str">
        <f>IF('Dépenses forfaitaire'!J353="","",'Dépenses forfaitaire'!J353)</f>
        <v/>
      </c>
      <c r="M353" s="505" t="str">
        <f>IF($H353="","",IF($C353=Listes!$B$35,IF('DP_Instruction Forfaitaires'!$E353&lt;=Listes!$B$56,('DP_Instruction Forfaitaires'!$E353*(VLOOKUP('DP_Instruction Forfaitaires'!$D353,Listes!$A$57:$E$63,2,FALSE))),IF('DP_Instruction Forfaitaires'!$E353&gt;Listes!$E$56,('DP_Instruction Forfaitaires'!$E353*(VLOOKUP('DP_Instruction Forfaitaires'!$D353,Listes!$A$57:$E$63,5,FALSE))),('DP_Instruction Forfaitaires'!$E353*(VLOOKUP('DP_Instruction Forfaitaires'!$D353,Listes!$A$57:$E$63,3,FALSE))+(VLOOKUP('DP_Instruction Forfaitaires'!$D353,Listes!$A$57:$E$63,4,FALSE)))))))</f>
        <v/>
      </c>
      <c r="N353" s="505" t="str">
        <f>IF($H353="","",IF($C353=Listes!$B$34,IF('DP_Instruction Forfaitaires'!$E353&lt;=Listes!$B$45,('DP_Instruction Forfaitaires'!$E353*(VLOOKUP('DP_Instruction Forfaitaires'!$D353,Listes!$A$46:$E$52,2,FALSE))),IF('DP_Instruction Forfaitaires'!$E353&gt;Listes!$D$45,('DP_Instruction Forfaitaires'!$E353*(VLOOKUP('DP_Instruction Forfaitaires'!$D353,Listes!$A$46:$E$52,5,FALSE))),('DP_Instruction Forfaitaires'!$E353*(VLOOKUP('DP_Instruction Forfaitaires'!$D353,Listes!$A$46:$E$52,3,FALSE))+(VLOOKUP('DP_Instruction Forfaitaires'!$D353,Listes!$A$46:$E$52,4,FALSE)))))))</f>
        <v/>
      </c>
      <c r="O353" s="506" t="str">
        <f>IF($H353="","",IF($C353=Listes!$B$37,Listes!$I$34,IF($C353=Listes!$B$38,(VLOOKUP('DP_Instruction Forfaitaires'!$F353,Listes!$E$34:$F$39,2,FALSE)),IF($C353=Listes!$B$36,IF('DP_Instruction Forfaitaires'!$E353&lt;=Listes!$A$67,'DP_Instruction Forfaitaires'!$E353*Listes!$A$68,IF('DP_Instruction Forfaitaires'!$E353&gt;Listes!$D$67,'DP_Instruction Forfaitaires'!$E353*Listes!$D$68,(('DP_Instruction Forfaitaires'!$E353*Listes!$B$68)+Listes!$C$68)))))))</f>
        <v/>
      </c>
      <c r="P353" s="507" t="str">
        <f>IF('Dépenses forfaitaire'!P353="","",'Dépenses forfaitaire'!P353)</f>
        <v/>
      </c>
      <c r="Q353" s="263"/>
      <c r="R353" s="262" t="str">
        <f t="shared" si="20"/>
        <v/>
      </c>
      <c r="S353" s="262" t="str">
        <f t="shared" si="21"/>
        <v/>
      </c>
      <c r="T353" s="37" t="str">
        <f t="shared" si="22"/>
        <v/>
      </c>
      <c r="U353" s="117"/>
      <c r="V353" s="168"/>
      <c r="W353" s="501" t="str">
        <f>IF(AND(OR(Q353="KO",T353&lt;&gt;""),OR(R353="",S353="",T353="")),Listes!$A$74,IF(AND(T353="",Q353&lt;&gt;""),Listes!$A$75,IF(AND(P353&lt;T353,V353=""),Listes!$A$76,IF(AND(R353&gt;S353),Listes!$A$77,IF(AND(P353&lt;&gt;"",P353&gt;T353,U353=""),Listes!$A$78,IF(AND(X353="",OR(Q353&lt;&gt;"",R353&lt;&gt;"",S353&lt;&gt;"")),Listes!$A$79,""))))))</f>
        <v/>
      </c>
      <c r="X353" s="38"/>
      <c r="Y353" s="10">
        <f t="shared" si="23"/>
        <v>0</v>
      </c>
    </row>
    <row r="354" spans="1:25" ht="20.100000000000001" customHeight="1" x14ac:dyDescent="0.25">
      <c r="A354" s="109">
        <v>348</v>
      </c>
      <c r="B354" s="505" t="str">
        <f>IF('Dépenses forfaitaire'!B354="","",'Dépenses forfaitaire'!B354)</f>
        <v/>
      </c>
      <c r="C354" s="505" t="str">
        <f>IF('Dépenses forfaitaire'!C354="","",'Dépenses forfaitaire'!C354)</f>
        <v/>
      </c>
      <c r="D354" s="505" t="str">
        <f>IF('Dépenses forfaitaire'!D354="","",'Dépenses forfaitaire'!D354)</f>
        <v/>
      </c>
      <c r="E354" s="505" t="str">
        <f>IF('Dépenses forfaitaire'!E354="","",'Dépenses forfaitaire'!E354)</f>
        <v/>
      </c>
      <c r="F354" s="505" t="str">
        <f>IF('Dépenses forfaitaire'!F354="","",'Dépenses forfaitaire'!F354)</f>
        <v/>
      </c>
      <c r="G354" s="503" t="str">
        <f>IF('Dépenses forfaitaire'!G354="","",'Dépenses forfaitaire'!G354)</f>
        <v/>
      </c>
      <c r="H354" s="505" t="str">
        <f>IF('Dépenses forfaitaire'!H354="","",'Dépenses forfaitaire'!H354)</f>
        <v/>
      </c>
      <c r="I354" s="505" t="str">
        <f>IF('Dépenses forfaitaire'!I354="","",'Dépenses forfaitaire'!I354)</f>
        <v/>
      </c>
      <c r="J354" s="504" t="str">
        <f>IF('Dépenses forfaitaire'!K354="","",'Dépenses forfaitaire'!K354)</f>
        <v/>
      </c>
      <c r="K354" s="504" t="str">
        <f>IF('Dépenses forfaitaire'!L354="","",'Dépenses forfaitaire'!L354)</f>
        <v/>
      </c>
      <c r="L354" s="503" t="str">
        <f>IF('Dépenses forfaitaire'!J354="","",'Dépenses forfaitaire'!J354)</f>
        <v/>
      </c>
      <c r="M354" s="505" t="str">
        <f>IF($H354="","",IF($C354=Listes!$B$35,IF('DP_Instruction Forfaitaires'!$E354&lt;=Listes!$B$56,('DP_Instruction Forfaitaires'!$E354*(VLOOKUP('DP_Instruction Forfaitaires'!$D354,Listes!$A$57:$E$63,2,FALSE))),IF('DP_Instruction Forfaitaires'!$E354&gt;Listes!$E$56,('DP_Instruction Forfaitaires'!$E354*(VLOOKUP('DP_Instruction Forfaitaires'!$D354,Listes!$A$57:$E$63,5,FALSE))),('DP_Instruction Forfaitaires'!$E354*(VLOOKUP('DP_Instruction Forfaitaires'!$D354,Listes!$A$57:$E$63,3,FALSE))+(VLOOKUP('DP_Instruction Forfaitaires'!$D354,Listes!$A$57:$E$63,4,FALSE)))))))</f>
        <v/>
      </c>
      <c r="N354" s="505" t="str">
        <f>IF($H354="","",IF($C354=Listes!$B$34,IF('DP_Instruction Forfaitaires'!$E354&lt;=Listes!$B$45,('DP_Instruction Forfaitaires'!$E354*(VLOOKUP('DP_Instruction Forfaitaires'!$D354,Listes!$A$46:$E$52,2,FALSE))),IF('DP_Instruction Forfaitaires'!$E354&gt;Listes!$D$45,('DP_Instruction Forfaitaires'!$E354*(VLOOKUP('DP_Instruction Forfaitaires'!$D354,Listes!$A$46:$E$52,5,FALSE))),('DP_Instruction Forfaitaires'!$E354*(VLOOKUP('DP_Instruction Forfaitaires'!$D354,Listes!$A$46:$E$52,3,FALSE))+(VLOOKUP('DP_Instruction Forfaitaires'!$D354,Listes!$A$46:$E$52,4,FALSE)))))))</f>
        <v/>
      </c>
      <c r="O354" s="506" t="str">
        <f>IF($H354="","",IF($C354=Listes!$B$37,Listes!$I$34,IF($C354=Listes!$B$38,(VLOOKUP('DP_Instruction Forfaitaires'!$F354,Listes!$E$34:$F$39,2,FALSE)),IF($C354=Listes!$B$36,IF('DP_Instruction Forfaitaires'!$E354&lt;=Listes!$A$67,'DP_Instruction Forfaitaires'!$E354*Listes!$A$68,IF('DP_Instruction Forfaitaires'!$E354&gt;Listes!$D$67,'DP_Instruction Forfaitaires'!$E354*Listes!$D$68,(('DP_Instruction Forfaitaires'!$E354*Listes!$B$68)+Listes!$C$68)))))))</f>
        <v/>
      </c>
      <c r="P354" s="507" t="str">
        <f>IF('Dépenses forfaitaire'!P354="","",'Dépenses forfaitaire'!P354)</f>
        <v/>
      </c>
      <c r="Q354" s="263"/>
      <c r="R354" s="262" t="str">
        <f t="shared" si="20"/>
        <v/>
      </c>
      <c r="S354" s="262" t="str">
        <f t="shared" si="21"/>
        <v/>
      </c>
      <c r="T354" s="37" t="str">
        <f t="shared" si="22"/>
        <v/>
      </c>
      <c r="U354" s="117"/>
      <c r="V354" s="168"/>
      <c r="W354" s="501" t="str">
        <f>IF(AND(OR(Q354="KO",T354&lt;&gt;""),OR(R354="",S354="",T354="")),Listes!$A$74,IF(AND(T354="",Q354&lt;&gt;""),Listes!$A$75,IF(AND(P354&lt;T354,V354=""),Listes!$A$76,IF(AND(R354&gt;S354),Listes!$A$77,IF(AND(P354&lt;&gt;"",P354&gt;T354,U354=""),Listes!$A$78,IF(AND(X354="",OR(Q354&lt;&gt;"",R354&lt;&gt;"",S354&lt;&gt;"")),Listes!$A$79,""))))))</f>
        <v/>
      </c>
      <c r="X354" s="38"/>
      <c r="Y354" s="10">
        <f t="shared" si="23"/>
        <v>0</v>
      </c>
    </row>
    <row r="355" spans="1:25" ht="20.100000000000001" customHeight="1" x14ac:dyDescent="0.25">
      <c r="A355" s="109">
        <v>349</v>
      </c>
      <c r="B355" s="505" t="str">
        <f>IF('Dépenses forfaitaire'!B355="","",'Dépenses forfaitaire'!B355)</f>
        <v/>
      </c>
      <c r="C355" s="505" t="str">
        <f>IF('Dépenses forfaitaire'!C355="","",'Dépenses forfaitaire'!C355)</f>
        <v/>
      </c>
      <c r="D355" s="505" t="str">
        <f>IF('Dépenses forfaitaire'!D355="","",'Dépenses forfaitaire'!D355)</f>
        <v/>
      </c>
      <c r="E355" s="505" t="str">
        <f>IF('Dépenses forfaitaire'!E355="","",'Dépenses forfaitaire'!E355)</f>
        <v/>
      </c>
      <c r="F355" s="505" t="str">
        <f>IF('Dépenses forfaitaire'!F355="","",'Dépenses forfaitaire'!F355)</f>
        <v/>
      </c>
      <c r="G355" s="503" t="str">
        <f>IF('Dépenses forfaitaire'!G355="","",'Dépenses forfaitaire'!G355)</f>
        <v/>
      </c>
      <c r="H355" s="505" t="str">
        <f>IF('Dépenses forfaitaire'!H355="","",'Dépenses forfaitaire'!H355)</f>
        <v/>
      </c>
      <c r="I355" s="505" t="str">
        <f>IF('Dépenses forfaitaire'!I355="","",'Dépenses forfaitaire'!I355)</f>
        <v/>
      </c>
      <c r="J355" s="504" t="str">
        <f>IF('Dépenses forfaitaire'!K355="","",'Dépenses forfaitaire'!K355)</f>
        <v/>
      </c>
      <c r="K355" s="504" t="str">
        <f>IF('Dépenses forfaitaire'!L355="","",'Dépenses forfaitaire'!L355)</f>
        <v/>
      </c>
      <c r="L355" s="503" t="str">
        <f>IF('Dépenses forfaitaire'!J355="","",'Dépenses forfaitaire'!J355)</f>
        <v/>
      </c>
      <c r="M355" s="505" t="str">
        <f>IF($H355="","",IF($C355=Listes!$B$35,IF('DP_Instruction Forfaitaires'!$E355&lt;=Listes!$B$56,('DP_Instruction Forfaitaires'!$E355*(VLOOKUP('DP_Instruction Forfaitaires'!$D355,Listes!$A$57:$E$63,2,FALSE))),IF('DP_Instruction Forfaitaires'!$E355&gt;Listes!$E$56,('DP_Instruction Forfaitaires'!$E355*(VLOOKUP('DP_Instruction Forfaitaires'!$D355,Listes!$A$57:$E$63,5,FALSE))),('DP_Instruction Forfaitaires'!$E355*(VLOOKUP('DP_Instruction Forfaitaires'!$D355,Listes!$A$57:$E$63,3,FALSE))+(VLOOKUP('DP_Instruction Forfaitaires'!$D355,Listes!$A$57:$E$63,4,FALSE)))))))</f>
        <v/>
      </c>
      <c r="N355" s="505" t="str">
        <f>IF($H355="","",IF($C355=Listes!$B$34,IF('DP_Instruction Forfaitaires'!$E355&lt;=Listes!$B$45,('DP_Instruction Forfaitaires'!$E355*(VLOOKUP('DP_Instruction Forfaitaires'!$D355,Listes!$A$46:$E$52,2,FALSE))),IF('DP_Instruction Forfaitaires'!$E355&gt;Listes!$D$45,('DP_Instruction Forfaitaires'!$E355*(VLOOKUP('DP_Instruction Forfaitaires'!$D355,Listes!$A$46:$E$52,5,FALSE))),('DP_Instruction Forfaitaires'!$E355*(VLOOKUP('DP_Instruction Forfaitaires'!$D355,Listes!$A$46:$E$52,3,FALSE))+(VLOOKUP('DP_Instruction Forfaitaires'!$D355,Listes!$A$46:$E$52,4,FALSE)))))))</f>
        <v/>
      </c>
      <c r="O355" s="506" t="str">
        <f>IF($H355="","",IF($C355=Listes!$B$37,Listes!$I$34,IF($C355=Listes!$B$38,(VLOOKUP('DP_Instruction Forfaitaires'!$F355,Listes!$E$34:$F$39,2,FALSE)),IF($C355=Listes!$B$36,IF('DP_Instruction Forfaitaires'!$E355&lt;=Listes!$A$67,'DP_Instruction Forfaitaires'!$E355*Listes!$A$68,IF('DP_Instruction Forfaitaires'!$E355&gt;Listes!$D$67,'DP_Instruction Forfaitaires'!$E355*Listes!$D$68,(('DP_Instruction Forfaitaires'!$E355*Listes!$B$68)+Listes!$C$68)))))))</f>
        <v/>
      </c>
      <c r="P355" s="507" t="str">
        <f>IF('Dépenses forfaitaire'!P355="","",'Dépenses forfaitaire'!P355)</f>
        <v/>
      </c>
      <c r="Q355" s="263"/>
      <c r="R355" s="262" t="str">
        <f t="shared" si="20"/>
        <v/>
      </c>
      <c r="S355" s="262" t="str">
        <f t="shared" si="21"/>
        <v/>
      </c>
      <c r="T355" s="37" t="str">
        <f t="shared" si="22"/>
        <v/>
      </c>
      <c r="U355" s="117"/>
      <c r="V355" s="168"/>
      <c r="W355" s="501" t="str">
        <f>IF(AND(OR(Q355="KO",T355&lt;&gt;""),OR(R355="",S355="",T355="")),Listes!$A$74,IF(AND(T355="",Q355&lt;&gt;""),Listes!$A$75,IF(AND(P355&lt;T355,V355=""),Listes!$A$76,IF(AND(R355&gt;S355),Listes!$A$77,IF(AND(P355&lt;&gt;"",P355&gt;T355,U355=""),Listes!$A$78,IF(AND(X355="",OR(Q355&lt;&gt;"",R355&lt;&gt;"",S355&lt;&gt;"")),Listes!$A$79,""))))))</f>
        <v/>
      </c>
      <c r="X355" s="38"/>
      <c r="Y355" s="10">
        <f t="shared" si="23"/>
        <v>0</v>
      </c>
    </row>
    <row r="356" spans="1:25" ht="20.100000000000001" customHeight="1" x14ac:dyDescent="0.25">
      <c r="A356" s="109">
        <v>350</v>
      </c>
      <c r="B356" s="505" t="str">
        <f>IF('Dépenses forfaitaire'!B356="","",'Dépenses forfaitaire'!B356)</f>
        <v/>
      </c>
      <c r="C356" s="505" t="str">
        <f>IF('Dépenses forfaitaire'!C356="","",'Dépenses forfaitaire'!C356)</f>
        <v/>
      </c>
      <c r="D356" s="505" t="str">
        <f>IF('Dépenses forfaitaire'!D356="","",'Dépenses forfaitaire'!D356)</f>
        <v/>
      </c>
      <c r="E356" s="505" t="str">
        <f>IF('Dépenses forfaitaire'!E356="","",'Dépenses forfaitaire'!E356)</f>
        <v/>
      </c>
      <c r="F356" s="505" t="str">
        <f>IF('Dépenses forfaitaire'!F356="","",'Dépenses forfaitaire'!F356)</f>
        <v/>
      </c>
      <c r="G356" s="503" t="str">
        <f>IF('Dépenses forfaitaire'!G356="","",'Dépenses forfaitaire'!G356)</f>
        <v/>
      </c>
      <c r="H356" s="505" t="str">
        <f>IF('Dépenses forfaitaire'!H356="","",'Dépenses forfaitaire'!H356)</f>
        <v/>
      </c>
      <c r="I356" s="505" t="str">
        <f>IF('Dépenses forfaitaire'!I356="","",'Dépenses forfaitaire'!I356)</f>
        <v/>
      </c>
      <c r="J356" s="504" t="str">
        <f>IF('Dépenses forfaitaire'!K356="","",'Dépenses forfaitaire'!K356)</f>
        <v/>
      </c>
      <c r="K356" s="504" t="str">
        <f>IF('Dépenses forfaitaire'!L356="","",'Dépenses forfaitaire'!L356)</f>
        <v/>
      </c>
      <c r="L356" s="503" t="str">
        <f>IF('Dépenses forfaitaire'!J356="","",'Dépenses forfaitaire'!J356)</f>
        <v/>
      </c>
      <c r="M356" s="505" t="str">
        <f>IF($H356="","",IF($C356=Listes!$B$35,IF('DP_Instruction Forfaitaires'!$E356&lt;=Listes!$B$56,('DP_Instruction Forfaitaires'!$E356*(VLOOKUP('DP_Instruction Forfaitaires'!$D356,Listes!$A$57:$E$63,2,FALSE))),IF('DP_Instruction Forfaitaires'!$E356&gt;Listes!$E$56,('DP_Instruction Forfaitaires'!$E356*(VLOOKUP('DP_Instruction Forfaitaires'!$D356,Listes!$A$57:$E$63,5,FALSE))),('DP_Instruction Forfaitaires'!$E356*(VLOOKUP('DP_Instruction Forfaitaires'!$D356,Listes!$A$57:$E$63,3,FALSE))+(VLOOKUP('DP_Instruction Forfaitaires'!$D356,Listes!$A$57:$E$63,4,FALSE)))))))</f>
        <v/>
      </c>
      <c r="N356" s="505" t="str">
        <f>IF($H356="","",IF($C356=Listes!$B$34,IF('DP_Instruction Forfaitaires'!$E356&lt;=Listes!$B$45,('DP_Instruction Forfaitaires'!$E356*(VLOOKUP('DP_Instruction Forfaitaires'!$D356,Listes!$A$46:$E$52,2,FALSE))),IF('DP_Instruction Forfaitaires'!$E356&gt;Listes!$D$45,('DP_Instruction Forfaitaires'!$E356*(VLOOKUP('DP_Instruction Forfaitaires'!$D356,Listes!$A$46:$E$52,5,FALSE))),('DP_Instruction Forfaitaires'!$E356*(VLOOKUP('DP_Instruction Forfaitaires'!$D356,Listes!$A$46:$E$52,3,FALSE))+(VLOOKUP('DP_Instruction Forfaitaires'!$D356,Listes!$A$46:$E$52,4,FALSE)))))))</f>
        <v/>
      </c>
      <c r="O356" s="506" t="str">
        <f>IF($H356="","",IF($C356=Listes!$B$37,Listes!$I$34,IF($C356=Listes!$B$38,(VLOOKUP('DP_Instruction Forfaitaires'!$F356,Listes!$E$34:$F$39,2,FALSE)),IF($C356=Listes!$B$36,IF('DP_Instruction Forfaitaires'!$E356&lt;=Listes!$A$67,'DP_Instruction Forfaitaires'!$E356*Listes!$A$68,IF('DP_Instruction Forfaitaires'!$E356&gt;Listes!$D$67,'DP_Instruction Forfaitaires'!$E356*Listes!$D$68,(('DP_Instruction Forfaitaires'!$E356*Listes!$B$68)+Listes!$C$68)))))))</f>
        <v/>
      </c>
      <c r="P356" s="507" t="str">
        <f>IF('Dépenses forfaitaire'!P356="","",'Dépenses forfaitaire'!P356)</f>
        <v/>
      </c>
      <c r="Q356" s="263"/>
      <c r="R356" s="262" t="str">
        <f t="shared" si="20"/>
        <v/>
      </c>
      <c r="S356" s="262" t="str">
        <f t="shared" si="21"/>
        <v/>
      </c>
      <c r="T356" s="37" t="str">
        <f t="shared" si="22"/>
        <v/>
      </c>
      <c r="U356" s="117"/>
      <c r="V356" s="168"/>
      <c r="W356" s="501" t="str">
        <f>IF(AND(OR(Q356="KO",T356&lt;&gt;""),OR(R356="",S356="",T356="")),Listes!$A$74,IF(AND(T356="",Q356&lt;&gt;""),Listes!$A$75,IF(AND(P356&lt;T356,V356=""),Listes!$A$76,IF(AND(R356&gt;S356),Listes!$A$77,IF(AND(P356&lt;&gt;"",P356&gt;T356,U356=""),Listes!$A$78,IF(AND(X356="",OR(Q356&lt;&gt;"",R356&lt;&gt;"",S356&lt;&gt;"")),Listes!$A$79,""))))))</f>
        <v/>
      </c>
      <c r="X356" s="38"/>
      <c r="Y356" s="10">
        <f t="shared" si="23"/>
        <v>0</v>
      </c>
    </row>
    <row r="357" spans="1:25" ht="20.100000000000001" customHeight="1" x14ac:dyDescent="0.25">
      <c r="A357" s="109">
        <v>351</v>
      </c>
      <c r="B357" s="505" t="str">
        <f>IF('Dépenses forfaitaire'!B357="","",'Dépenses forfaitaire'!B357)</f>
        <v/>
      </c>
      <c r="C357" s="505" t="str">
        <f>IF('Dépenses forfaitaire'!C357="","",'Dépenses forfaitaire'!C357)</f>
        <v/>
      </c>
      <c r="D357" s="505" t="str">
        <f>IF('Dépenses forfaitaire'!D357="","",'Dépenses forfaitaire'!D357)</f>
        <v/>
      </c>
      <c r="E357" s="505" t="str">
        <f>IF('Dépenses forfaitaire'!E357="","",'Dépenses forfaitaire'!E357)</f>
        <v/>
      </c>
      <c r="F357" s="505" t="str">
        <f>IF('Dépenses forfaitaire'!F357="","",'Dépenses forfaitaire'!F357)</f>
        <v/>
      </c>
      <c r="G357" s="503" t="str">
        <f>IF('Dépenses forfaitaire'!G357="","",'Dépenses forfaitaire'!G357)</f>
        <v/>
      </c>
      <c r="H357" s="505" t="str">
        <f>IF('Dépenses forfaitaire'!H357="","",'Dépenses forfaitaire'!H357)</f>
        <v/>
      </c>
      <c r="I357" s="505" t="str">
        <f>IF('Dépenses forfaitaire'!I357="","",'Dépenses forfaitaire'!I357)</f>
        <v/>
      </c>
      <c r="J357" s="504" t="str">
        <f>IF('Dépenses forfaitaire'!K357="","",'Dépenses forfaitaire'!K357)</f>
        <v/>
      </c>
      <c r="K357" s="504" t="str">
        <f>IF('Dépenses forfaitaire'!L357="","",'Dépenses forfaitaire'!L357)</f>
        <v/>
      </c>
      <c r="L357" s="503" t="str">
        <f>IF('Dépenses forfaitaire'!J357="","",'Dépenses forfaitaire'!J357)</f>
        <v/>
      </c>
      <c r="M357" s="505" t="str">
        <f>IF($H357="","",IF($C357=Listes!$B$35,IF('DP_Instruction Forfaitaires'!$E357&lt;=Listes!$B$56,('DP_Instruction Forfaitaires'!$E357*(VLOOKUP('DP_Instruction Forfaitaires'!$D357,Listes!$A$57:$E$63,2,FALSE))),IF('DP_Instruction Forfaitaires'!$E357&gt;Listes!$E$56,('DP_Instruction Forfaitaires'!$E357*(VLOOKUP('DP_Instruction Forfaitaires'!$D357,Listes!$A$57:$E$63,5,FALSE))),('DP_Instruction Forfaitaires'!$E357*(VLOOKUP('DP_Instruction Forfaitaires'!$D357,Listes!$A$57:$E$63,3,FALSE))+(VLOOKUP('DP_Instruction Forfaitaires'!$D357,Listes!$A$57:$E$63,4,FALSE)))))))</f>
        <v/>
      </c>
      <c r="N357" s="505" t="str">
        <f>IF($H357="","",IF($C357=Listes!$B$34,IF('DP_Instruction Forfaitaires'!$E357&lt;=Listes!$B$45,('DP_Instruction Forfaitaires'!$E357*(VLOOKUP('DP_Instruction Forfaitaires'!$D357,Listes!$A$46:$E$52,2,FALSE))),IF('DP_Instruction Forfaitaires'!$E357&gt;Listes!$D$45,('DP_Instruction Forfaitaires'!$E357*(VLOOKUP('DP_Instruction Forfaitaires'!$D357,Listes!$A$46:$E$52,5,FALSE))),('DP_Instruction Forfaitaires'!$E357*(VLOOKUP('DP_Instruction Forfaitaires'!$D357,Listes!$A$46:$E$52,3,FALSE))+(VLOOKUP('DP_Instruction Forfaitaires'!$D357,Listes!$A$46:$E$52,4,FALSE)))))))</f>
        <v/>
      </c>
      <c r="O357" s="506" t="str">
        <f>IF($H357="","",IF($C357=Listes!$B$37,Listes!$I$34,IF($C357=Listes!$B$38,(VLOOKUP('DP_Instruction Forfaitaires'!$F357,Listes!$E$34:$F$39,2,FALSE)),IF($C357=Listes!$B$36,IF('DP_Instruction Forfaitaires'!$E357&lt;=Listes!$A$67,'DP_Instruction Forfaitaires'!$E357*Listes!$A$68,IF('DP_Instruction Forfaitaires'!$E357&gt;Listes!$D$67,'DP_Instruction Forfaitaires'!$E357*Listes!$D$68,(('DP_Instruction Forfaitaires'!$E357*Listes!$B$68)+Listes!$C$68)))))))</f>
        <v/>
      </c>
      <c r="P357" s="507" t="str">
        <f>IF('Dépenses forfaitaire'!P357="","",'Dépenses forfaitaire'!P357)</f>
        <v/>
      </c>
      <c r="Q357" s="263"/>
      <c r="R357" s="262" t="str">
        <f t="shared" si="20"/>
        <v/>
      </c>
      <c r="S357" s="262" t="str">
        <f t="shared" si="21"/>
        <v/>
      </c>
      <c r="T357" s="37" t="str">
        <f t="shared" si="22"/>
        <v/>
      </c>
      <c r="U357" s="117"/>
      <c r="V357" s="168"/>
      <c r="W357" s="501" t="str">
        <f>IF(AND(OR(Q357="KO",T357&lt;&gt;""),OR(R357="",S357="",T357="")),Listes!$A$74,IF(AND(T357="",Q357&lt;&gt;""),Listes!$A$75,IF(AND(P357&lt;T357,V357=""),Listes!$A$76,IF(AND(R357&gt;S357),Listes!$A$77,IF(AND(P357&lt;&gt;"",P357&gt;T357,U357=""),Listes!$A$78,IF(AND(X357="",OR(Q357&lt;&gt;"",R357&lt;&gt;"",S357&lt;&gt;"")),Listes!$A$79,""))))))</f>
        <v/>
      </c>
      <c r="X357" s="38"/>
      <c r="Y357" s="10">
        <f t="shared" si="23"/>
        <v>0</v>
      </c>
    </row>
    <row r="358" spans="1:25" ht="20.100000000000001" customHeight="1" x14ac:dyDescent="0.25">
      <c r="A358" s="109">
        <v>352</v>
      </c>
      <c r="B358" s="505" t="str">
        <f>IF('Dépenses forfaitaire'!B358="","",'Dépenses forfaitaire'!B358)</f>
        <v/>
      </c>
      <c r="C358" s="505" t="str">
        <f>IF('Dépenses forfaitaire'!C358="","",'Dépenses forfaitaire'!C358)</f>
        <v/>
      </c>
      <c r="D358" s="505" t="str">
        <f>IF('Dépenses forfaitaire'!D358="","",'Dépenses forfaitaire'!D358)</f>
        <v/>
      </c>
      <c r="E358" s="505" t="str">
        <f>IF('Dépenses forfaitaire'!E358="","",'Dépenses forfaitaire'!E358)</f>
        <v/>
      </c>
      <c r="F358" s="505" t="str">
        <f>IF('Dépenses forfaitaire'!F358="","",'Dépenses forfaitaire'!F358)</f>
        <v/>
      </c>
      <c r="G358" s="503" t="str">
        <f>IF('Dépenses forfaitaire'!G358="","",'Dépenses forfaitaire'!G358)</f>
        <v/>
      </c>
      <c r="H358" s="505" t="str">
        <f>IF('Dépenses forfaitaire'!H358="","",'Dépenses forfaitaire'!H358)</f>
        <v/>
      </c>
      <c r="I358" s="505" t="str">
        <f>IF('Dépenses forfaitaire'!I358="","",'Dépenses forfaitaire'!I358)</f>
        <v/>
      </c>
      <c r="J358" s="504" t="str">
        <f>IF('Dépenses forfaitaire'!K358="","",'Dépenses forfaitaire'!K358)</f>
        <v/>
      </c>
      <c r="K358" s="504" t="str">
        <f>IF('Dépenses forfaitaire'!L358="","",'Dépenses forfaitaire'!L358)</f>
        <v/>
      </c>
      <c r="L358" s="503" t="str">
        <f>IF('Dépenses forfaitaire'!J358="","",'Dépenses forfaitaire'!J358)</f>
        <v/>
      </c>
      <c r="M358" s="505" t="str">
        <f>IF($H358="","",IF($C358=Listes!$B$35,IF('DP_Instruction Forfaitaires'!$E358&lt;=Listes!$B$56,('DP_Instruction Forfaitaires'!$E358*(VLOOKUP('DP_Instruction Forfaitaires'!$D358,Listes!$A$57:$E$63,2,FALSE))),IF('DP_Instruction Forfaitaires'!$E358&gt;Listes!$E$56,('DP_Instruction Forfaitaires'!$E358*(VLOOKUP('DP_Instruction Forfaitaires'!$D358,Listes!$A$57:$E$63,5,FALSE))),('DP_Instruction Forfaitaires'!$E358*(VLOOKUP('DP_Instruction Forfaitaires'!$D358,Listes!$A$57:$E$63,3,FALSE))+(VLOOKUP('DP_Instruction Forfaitaires'!$D358,Listes!$A$57:$E$63,4,FALSE)))))))</f>
        <v/>
      </c>
      <c r="N358" s="505" t="str">
        <f>IF($H358="","",IF($C358=Listes!$B$34,IF('DP_Instruction Forfaitaires'!$E358&lt;=Listes!$B$45,('DP_Instruction Forfaitaires'!$E358*(VLOOKUP('DP_Instruction Forfaitaires'!$D358,Listes!$A$46:$E$52,2,FALSE))),IF('DP_Instruction Forfaitaires'!$E358&gt;Listes!$D$45,('DP_Instruction Forfaitaires'!$E358*(VLOOKUP('DP_Instruction Forfaitaires'!$D358,Listes!$A$46:$E$52,5,FALSE))),('DP_Instruction Forfaitaires'!$E358*(VLOOKUP('DP_Instruction Forfaitaires'!$D358,Listes!$A$46:$E$52,3,FALSE))+(VLOOKUP('DP_Instruction Forfaitaires'!$D358,Listes!$A$46:$E$52,4,FALSE)))))))</f>
        <v/>
      </c>
      <c r="O358" s="506" t="str">
        <f>IF($H358="","",IF($C358=Listes!$B$37,Listes!$I$34,IF($C358=Listes!$B$38,(VLOOKUP('DP_Instruction Forfaitaires'!$F358,Listes!$E$34:$F$39,2,FALSE)),IF($C358=Listes!$B$36,IF('DP_Instruction Forfaitaires'!$E358&lt;=Listes!$A$67,'DP_Instruction Forfaitaires'!$E358*Listes!$A$68,IF('DP_Instruction Forfaitaires'!$E358&gt;Listes!$D$67,'DP_Instruction Forfaitaires'!$E358*Listes!$D$68,(('DP_Instruction Forfaitaires'!$E358*Listes!$B$68)+Listes!$C$68)))))))</f>
        <v/>
      </c>
      <c r="P358" s="507" t="str">
        <f>IF('Dépenses forfaitaire'!P358="","",'Dépenses forfaitaire'!P358)</f>
        <v/>
      </c>
      <c r="Q358" s="263"/>
      <c r="R358" s="262" t="str">
        <f t="shared" si="20"/>
        <v/>
      </c>
      <c r="S358" s="262" t="str">
        <f t="shared" si="21"/>
        <v/>
      </c>
      <c r="T358" s="37" t="str">
        <f t="shared" si="22"/>
        <v/>
      </c>
      <c r="U358" s="117"/>
      <c r="V358" s="168"/>
      <c r="W358" s="501" t="str">
        <f>IF(AND(OR(Q358="KO",T358&lt;&gt;""),OR(R358="",S358="",T358="")),Listes!$A$74,IF(AND(T358="",Q358&lt;&gt;""),Listes!$A$75,IF(AND(P358&lt;T358,V358=""),Listes!$A$76,IF(AND(R358&gt;S358),Listes!$A$77,IF(AND(P358&lt;&gt;"",P358&gt;T358,U358=""),Listes!$A$78,IF(AND(X358="",OR(Q358&lt;&gt;"",R358&lt;&gt;"",S358&lt;&gt;"")),Listes!$A$79,""))))))</f>
        <v/>
      </c>
      <c r="X358" s="38"/>
      <c r="Y358" s="10">
        <f t="shared" si="23"/>
        <v>0</v>
      </c>
    </row>
    <row r="359" spans="1:25" ht="20.100000000000001" customHeight="1" x14ac:dyDescent="0.25">
      <c r="A359" s="109">
        <v>353</v>
      </c>
      <c r="B359" s="505" t="str">
        <f>IF('Dépenses forfaitaire'!B359="","",'Dépenses forfaitaire'!B359)</f>
        <v/>
      </c>
      <c r="C359" s="505" t="str">
        <f>IF('Dépenses forfaitaire'!C359="","",'Dépenses forfaitaire'!C359)</f>
        <v/>
      </c>
      <c r="D359" s="505" t="str">
        <f>IF('Dépenses forfaitaire'!D359="","",'Dépenses forfaitaire'!D359)</f>
        <v/>
      </c>
      <c r="E359" s="505" t="str">
        <f>IF('Dépenses forfaitaire'!E359="","",'Dépenses forfaitaire'!E359)</f>
        <v/>
      </c>
      <c r="F359" s="505" t="str">
        <f>IF('Dépenses forfaitaire'!F359="","",'Dépenses forfaitaire'!F359)</f>
        <v/>
      </c>
      <c r="G359" s="503" t="str">
        <f>IF('Dépenses forfaitaire'!G359="","",'Dépenses forfaitaire'!G359)</f>
        <v/>
      </c>
      <c r="H359" s="505" t="str">
        <f>IF('Dépenses forfaitaire'!H359="","",'Dépenses forfaitaire'!H359)</f>
        <v/>
      </c>
      <c r="I359" s="505" t="str">
        <f>IF('Dépenses forfaitaire'!I359="","",'Dépenses forfaitaire'!I359)</f>
        <v/>
      </c>
      <c r="J359" s="504" t="str">
        <f>IF('Dépenses forfaitaire'!K359="","",'Dépenses forfaitaire'!K359)</f>
        <v/>
      </c>
      <c r="K359" s="504" t="str">
        <f>IF('Dépenses forfaitaire'!L359="","",'Dépenses forfaitaire'!L359)</f>
        <v/>
      </c>
      <c r="L359" s="503" t="str">
        <f>IF('Dépenses forfaitaire'!J359="","",'Dépenses forfaitaire'!J359)</f>
        <v/>
      </c>
      <c r="M359" s="505" t="str">
        <f>IF($H359="","",IF($C359=Listes!$B$35,IF('DP_Instruction Forfaitaires'!$E359&lt;=Listes!$B$56,('DP_Instruction Forfaitaires'!$E359*(VLOOKUP('DP_Instruction Forfaitaires'!$D359,Listes!$A$57:$E$63,2,FALSE))),IF('DP_Instruction Forfaitaires'!$E359&gt;Listes!$E$56,('DP_Instruction Forfaitaires'!$E359*(VLOOKUP('DP_Instruction Forfaitaires'!$D359,Listes!$A$57:$E$63,5,FALSE))),('DP_Instruction Forfaitaires'!$E359*(VLOOKUP('DP_Instruction Forfaitaires'!$D359,Listes!$A$57:$E$63,3,FALSE))+(VLOOKUP('DP_Instruction Forfaitaires'!$D359,Listes!$A$57:$E$63,4,FALSE)))))))</f>
        <v/>
      </c>
      <c r="N359" s="505" t="str">
        <f>IF($H359="","",IF($C359=Listes!$B$34,IF('DP_Instruction Forfaitaires'!$E359&lt;=Listes!$B$45,('DP_Instruction Forfaitaires'!$E359*(VLOOKUP('DP_Instruction Forfaitaires'!$D359,Listes!$A$46:$E$52,2,FALSE))),IF('DP_Instruction Forfaitaires'!$E359&gt;Listes!$D$45,('DP_Instruction Forfaitaires'!$E359*(VLOOKUP('DP_Instruction Forfaitaires'!$D359,Listes!$A$46:$E$52,5,FALSE))),('DP_Instruction Forfaitaires'!$E359*(VLOOKUP('DP_Instruction Forfaitaires'!$D359,Listes!$A$46:$E$52,3,FALSE))+(VLOOKUP('DP_Instruction Forfaitaires'!$D359,Listes!$A$46:$E$52,4,FALSE)))))))</f>
        <v/>
      </c>
      <c r="O359" s="506" t="str">
        <f>IF($H359="","",IF($C359=Listes!$B$37,Listes!$I$34,IF($C359=Listes!$B$38,(VLOOKUP('DP_Instruction Forfaitaires'!$F359,Listes!$E$34:$F$39,2,FALSE)),IF($C359=Listes!$B$36,IF('DP_Instruction Forfaitaires'!$E359&lt;=Listes!$A$67,'DP_Instruction Forfaitaires'!$E359*Listes!$A$68,IF('DP_Instruction Forfaitaires'!$E359&gt;Listes!$D$67,'DP_Instruction Forfaitaires'!$E359*Listes!$D$68,(('DP_Instruction Forfaitaires'!$E359*Listes!$B$68)+Listes!$C$68)))))))</f>
        <v/>
      </c>
      <c r="P359" s="507" t="str">
        <f>IF('Dépenses forfaitaire'!P359="","",'Dépenses forfaitaire'!P359)</f>
        <v/>
      </c>
      <c r="Q359" s="263"/>
      <c r="R359" s="262" t="str">
        <f t="shared" si="20"/>
        <v/>
      </c>
      <c r="S359" s="262" t="str">
        <f t="shared" si="21"/>
        <v/>
      </c>
      <c r="T359" s="37" t="str">
        <f t="shared" si="22"/>
        <v/>
      </c>
      <c r="U359" s="117"/>
      <c r="V359" s="168"/>
      <c r="W359" s="501" t="str">
        <f>IF(AND(OR(Q359="KO",T359&lt;&gt;""),OR(R359="",S359="",T359="")),Listes!$A$74,IF(AND(T359="",Q359&lt;&gt;""),Listes!$A$75,IF(AND(P359&lt;T359,V359=""),Listes!$A$76,IF(AND(R359&gt;S359),Listes!$A$77,IF(AND(P359&lt;&gt;"",P359&gt;T359,U359=""),Listes!$A$78,IF(AND(X359="",OR(Q359&lt;&gt;"",R359&lt;&gt;"",S359&lt;&gt;"")),Listes!$A$79,""))))))</f>
        <v/>
      </c>
      <c r="X359" s="38"/>
      <c r="Y359" s="10">
        <f t="shared" si="23"/>
        <v>0</v>
      </c>
    </row>
    <row r="360" spans="1:25" ht="20.100000000000001" customHeight="1" x14ac:dyDescent="0.25">
      <c r="A360" s="109">
        <v>354</v>
      </c>
      <c r="B360" s="505" t="str">
        <f>IF('Dépenses forfaitaire'!B360="","",'Dépenses forfaitaire'!B360)</f>
        <v/>
      </c>
      <c r="C360" s="505" t="str">
        <f>IF('Dépenses forfaitaire'!C360="","",'Dépenses forfaitaire'!C360)</f>
        <v/>
      </c>
      <c r="D360" s="505" t="str">
        <f>IF('Dépenses forfaitaire'!D360="","",'Dépenses forfaitaire'!D360)</f>
        <v/>
      </c>
      <c r="E360" s="505" t="str">
        <f>IF('Dépenses forfaitaire'!E360="","",'Dépenses forfaitaire'!E360)</f>
        <v/>
      </c>
      <c r="F360" s="505" t="str">
        <f>IF('Dépenses forfaitaire'!F360="","",'Dépenses forfaitaire'!F360)</f>
        <v/>
      </c>
      <c r="G360" s="503" t="str">
        <f>IF('Dépenses forfaitaire'!G360="","",'Dépenses forfaitaire'!G360)</f>
        <v/>
      </c>
      <c r="H360" s="505" t="str">
        <f>IF('Dépenses forfaitaire'!H360="","",'Dépenses forfaitaire'!H360)</f>
        <v/>
      </c>
      <c r="I360" s="505" t="str">
        <f>IF('Dépenses forfaitaire'!I360="","",'Dépenses forfaitaire'!I360)</f>
        <v/>
      </c>
      <c r="J360" s="504" t="str">
        <f>IF('Dépenses forfaitaire'!K360="","",'Dépenses forfaitaire'!K360)</f>
        <v/>
      </c>
      <c r="K360" s="504" t="str">
        <f>IF('Dépenses forfaitaire'!L360="","",'Dépenses forfaitaire'!L360)</f>
        <v/>
      </c>
      <c r="L360" s="503" t="str">
        <f>IF('Dépenses forfaitaire'!J360="","",'Dépenses forfaitaire'!J360)</f>
        <v/>
      </c>
      <c r="M360" s="505" t="str">
        <f>IF($H360="","",IF($C360=Listes!$B$35,IF('DP_Instruction Forfaitaires'!$E360&lt;=Listes!$B$56,('DP_Instruction Forfaitaires'!$E360*(VLOOKUP('DP_Instruction Forfaitaires'!$D360,Listes!$A$57:$E$63,2,FALSE))),IF('DP_Instruction Forfaitaires'!$E360&gt;Listes!$E$56,('DP_Instruction Forfaitaires'!$E360*(VLOOKUP('DP_Instruction Forfaitaires'!$D360,Listes!$A$57:$E$63,5,FALSE))),('DP_Instruction Forfaitaires'!$E360*(VLOOKUP('DP_Instruction Forfaitaires'!$D360,Listes!$A$57:$E$63,3,FALSE))+(VLOOKUP('DP_Instruction Forfaitaires'!$D360,Listes!$A$57:$E$63,4,FALSE)))))))</f>
        <v/>
      </c>
      <c r="N360" s="505" t="str">
        <f>IF($H360="","",IF($C360=Listes!$B$34,IF('DP_Instruction Forfaitaires'!$E360&lt;=Listes!$B$45,('DP_Instruction Forfaitaires'!$E360*(VLOOKUP('DP_Instruction Forfaitaires'!$D360,Listes!$A$46:$E$52,2,FALSE))),IF('DP_Instruction Forfaitaires'!$E360&gt;Listes!$D$45,('DP_Instruction Forfaitaires'!$E360*(VLOOKUP('DP_Instruction Forfaitaires'!$D360,Listes!$A$46:$E$52,5,FALSE))),('DP_Instruction Forfaitaires'!$E360*(VLOOKUP('DP_Instruction Forfaitaires'!$D360,Listes!$A$46:$E$52,3,FALSE))+(VLOOKUP('DP_Instruction Forfaitaires'!$D360,Listes!$A$46:$E$52,4,FALSE)))))))</f>
        <v/>
      </c>
      <c r="O360" s="506" t="str">
        <f>IF($H360="","",IF($C360=Listes!$B$37,Listes!$I$34,IF($C360=Listes!$B$38,(VLOOKUP('DP_Instruction Forfaitaires'!$F360,Listes!$E$34:$F$39,2,FALSE)),IF($C360=Listes!$B$36,IF('DP_Instruction Forfaitaires'!$E360&lt;=Listes!$A$67,'DP_Instruction Forfaitaires'!$E360*Listes!$A$68,IF('DP_Instruction Forfaitaires'!$E360&gt;Listes!$D$67,'DP_Instruction Forfaitaires'!$E360*Listes!$D$68,(('DP_Instruction Forfaitaires'!$E360*Listes!$B$68)+Listes!$C$68)))))))</f>
        <v/>
      </c>
      <c r="P360" s="507" t="str">
        <f>IF('Dépenses forfaitaire'!P360="","",'Dépenses forfaitaire'!P360)</f>
        <v/>
      </c>
      <c r="Q360" s="263"/>
      <c r="R360" s="262" t="str">
        <f t="shared" si="20"/>
        <v/>
      </c>
      <c r="S360" s="262" t="str">
        <f t="shared" si="21"/>
        <v/>
      </c>
      <c r="T360" s="37" t="str">
        <f t="shared" si="22"/>
        <v/>
      </c>
      <c r="U360" s="117"/>
      <c r="V360" s="168"/>
      <c r="W360" s="501" t="str">
        <f>IF(AND(OR(Q360="KO",T360&lt;&gt;""),OR(R360="",S360="",T360="")),Listes!$A$74,IF(AND(T360="",Q360&lt;&gt;""),Listes!$A$75,IF(AND(P360&lt;T360,V360=""),Listes!$A$76,IF(AND(R360&gt;S360),Listes!$A$77,IF(AND(P360&lt;&gt;"",P360&gt;T360,U360=""),Listes!$A$78,IF(AND(X360="",OR(Q360&lt;&gt;"",R360&lt;&gt;"",S360&lt;&gt;"")),Listes!$A$79,""))))))</f>
        <v/>
      </c>
      <c r="X360" s="38"/>
      <c r="Y360" s="10">
        <f t="shared" si="23"/>
        <v>0</v>
      </c>
    </row>
    <row r="361" spans="1:25" ht="20.100000000000001" customHeight="1" x14ac:dyDescent="0.25">
      <c r="A361" s="109">
        <v>355</v>
      </c>
      <c r="B361" s="505" t="str">
        <f>IF('Dépenses forfaitaire'!B361="","",'Dépenses forfaitaire'!B361)</f>
        <v/>
      </c>
      <c r="C361" s="505" t="str">
        <f>IF('Dépenses forfaitaire'!C361="","",'Dépenses forfaitaire'!C361)</f>
        <v/>
      </c>
      <c r="D361" s="505" t="str">
        <f>IF('Dépenses forfaitaire'!D361="","",'Dépenses forfaitaire'!D361)</f>
        <v/>
      </c>
      <c r="E361" s="505" t="str">
        <f>IF('Dépenses forfaitaire'!E361="","",'Dépenses forfaitaire'!E361)</f>
        <v/>
      </c>
      <c r="F361" s="505" t="str">
        <f>IF('Dépenses forfaitaire'!F361="","",'Dépenses forfaitaire'!F361)</f>
        <v/>
      </c>
      <c r="G361" s="503" t="str">
        <f>IF('Dépenses forfaitaire'!G361="","",'Dépenses forfaitaire'!G361)</f>
        <v/>
      </c>
      <c r="H361" s="505" t="str">
        <f>IF('Dépenses forfaitaire'!H361="","",'Dépenses forfaitaire'!H361)</f>
        <v/>
      </c>
      <c r="I361" s="505" t="str">
        <f>IF('Dépenses forfaitaire'!I361="","",'Dépenses forfaitaire'!I361)</f>
        <v/>
      </c>
      <c r="J361" s="504" t="str">
        <f>IF('Dépenses forfaitaire'!K361="","",'Dépenses forfaitaire'!K361)</f>
        <v/>
      </c>
      <c r="K361" s="504" t="str">
        <f>IF('Dépenses forfaitaire'!L361="","",'Dépenses forfaitaire'!L361)</f>
        <v/>
      </c>
      <c r="L361" s="503" t="str">
        <f>IF('Dépenses forfaitaire'!J361="","",'Dépenses forfaitaire'!J361)</f>
        <v/>
      </c>
      <c r="M361" s="505" t="str">
        <f>IF($H361="","",IF($C361=Listes!$B$35,IF('DP_Instruction Forfaitaires'!$E361&lt;=Listes!$B$56,('DP_Instruction Forfaitaires'!$E361*(VLOOKUP('DP_Instruction Forfaitaires'!$D361,Listes!$A$57:$E$63,2,FALSE))),IF('DP_Instruction Forfaitaires'!$E361&gt;Listes!$E$56,('DP_Instruction Forfaitaires'!$E361*(VLOOKUP('DP_Instruction Forfaitaires'!$D361,Listes!$A$57:$E$63,5,FALSE))),('DP_Instruction Forfaitaires'!$E361*(VLOOKUP('DP_Instruction Forfaitaires'!$D361,Listes!$A$57:$E$63,3,FALSE))+(VLOOKUP('DP_Instruction Forfaitaires'!$D361,Listes!$A$57:$E$63,4,FALSE)))))))</f>
        <v/>
      </c>
      <c r="N361" s="505" t="str">
        <f>IF($H361="","",IF($C361=Listes!$B$34,IF('DP_Instruction Forfaitaires'!$E361&lt;=Listes!$B$45,('DP_Instruction Forfaitaires'!$E361*(VLOOKUP('DP_Instruction Forfaitaires'!$D361,Listes!$A$46:$E$52,2,FALSE))),IF('DP_Instruction Forfaitaires'!$E361&gt;Listes!$D$45,('DP_Instruction Forfaitaires'!$E361*(VLOOKUP('DP_Instruction Forfaitaires'!$D361,Listes!$A$46:$E$52,5,FALSE))),('DP_Instruction Forfaitaires'!$E361*(VLOOKUP('DP_Instruction Forfaitaires'!$D361,Listes!$A$46:$E$52,3,FALSE))+(VLOOKUP('DP_Instruction Forfaitaires'!$D361,Listes!$A$46:$E$52,4,FALSE)))))))</f>
        <v/>
      </c>
      <c r="O361" s="506" t="str">
        <f>IF($H361="","",IF($C361=Listes!$B$37,Listes!$I$34,IF($C361=Listes!$B$38,(VLOOKUP('DP_Instruction Forfaitaires'!$F361,Listes!$E$34:$F$39,2,FALSE)),IF($C361=Listes!$B$36,IF('DP_Instruction Forfaitaires'!$E361&lt;=Listes!$A$67,'DP_Instruction Forfaitaires'!$E361*Listes!$A$68,IF('DP_Instruction Forfaitaires'!$E361&gt;Listes!$D$67,'DP_Instruction Forfaitaires'!$E361*Listes!$D$68,(('DP_Instruction Forfaitaires'!$E361*Listes!$B$68)+Listes!$C$68)))))))</f>
        <v/>
      </c>
      <c r="P361" s="507" t="str">
        <f>IF('Dépenses forfaitaire'!P361="","",'Dépenses forfaitaire'!P361)</f>
        <v/>
      </c>
      <c r="Q361" s="263"/>
      <c r="R361" s="262" t="str">
        <f t="shared" si="20"/>
        <v/>
      </c>
      <c r="S361" s="262" t="str">
        <f t="shared" si="21"/>
        <v/>
      </c>
      <c r="T361" s="37" t="str">
        <f t="shared" si="22"/>
        <v/>
      </c>
      <c r="U361" s="117"/>
      <c r="V361" s="168"/>
      <c r="W361" s="501" t="str">
        <f>IF(AND(OR(Q361="KO",T361&lt;&gt;""),OR(R361="",S361="",T361="")),Listes!$A$74,IF(AND(T361="",Q361&lt;&gt;""),Listes!$A$75,IF(AND(P361&lt;T361,V361=""),Listes!$A$76,IF(AND(R361&gt;S361),Listes!$A$77,IF(AND(P361&lt;&gt;"",P361&gt;T361,U361=""),Listes!$A$78,IF(AND(X361="",OR(Q361&lt;&gt;"",R361&lt;&gt;"",S361&lt;&gt;"")),Listes!$A$79,""))))))</f>
        <v/>
      </c>
      <c r="X361" s="38"/>
      <c r="Y361" s="10">
        <f t="shared" si="23"/>
        <v>0</v>
      </c>
    </row>
    <row r="362" spans="1:25" ht="20.100000000000001" customHeight="1" x14ac:dyDescent="0.25">
      <c r="A362" s="109">
        <v>356</v>
      </c>
      <c r="B362" s="505" t="str">
        <f>IF('Dépenses forfaitaire'!B362="","",'Dépenses forfaitaire'!B362)</f>
        <v/>
      </c>
      <c r="C362" s="505" t="str">
        <f>IF('Dépenses forfaitaire'!C362="","",'Dépenses forfaitaire'!C362)</f>
        <v/>
      </c>
      <c r="D362" s="505" t="str">
        <f>IF('Dépenses forfaitaire'!D362="","",'Dépenses forfaitaire'!D362)</f>
        <v/>
      </c>
      <c r="E362" s="505" t="str">
        <f>IF('Dépenses forfaitaire'!E362="","",'Dépenses forfaitaire'!E362)</f>
        <v/>
      </c>
      <c r="F362" s="505" t="str">
        <f>IF('Dépenses forfaitaire'!F362="","",'Dépenses forfaitaire'!F362)</f>
        <v/>
      </c>
      <c r="G362" s="503" t="str">
        <f>IF('Dépenses forfaitaire'!G362="","",'Dépenses forfaitaire'!G362)</f>
        <v/>
      </c>
      <c r="H362" s="505" t="str">
        <f>IF('Dépenses forfaitaire'!H362="","",'Dépenses forfaitaire'!H362)</f>
        <v/>
      </c>
      <c r="I362" s="505" t="str">
        <f>IF('Dépenses forfaitaire'!I362="","",'Dépenses forfaitaire'!I362)</f>
        <v/>
      </c>
      <c r="J362" s="504" t="str">
        <f>IF('Dépenses forfaitaire'!K362="","",'Dépenses forfaitaire'!K362)</f>
        <v/>
      </c>
      <c r="K362" s="504" t="str">
        <f>IF('Dépenses forfaitaire'!L362="","",'Dépenses forfaitaire'!L362)</f>
        <v/>
      </c>
      <c r="L362" s="503" t="str">
        <f>IF('Dépenses forfaitaire'!J362="","",'Dépenses forfaitaire'!J362)</f>
        <v/>
      </c>
      <c r="M362" s="505" t="str">
        <f>IF($H362="","",IF($C362=Listes!$B$35,IF('DP_Instruction Forfaitaires'!$E362&lt;=Listes!$B$56,('DP_Instruction Forfaitaires'!$E362*(VLOOKUP('DP_Instruction Forfaitaires'!$D362,Listes!$A$57:$E$63,2,FALSE))),IF('DP_Instruction Forfaitaires'!$E362&gt;Listes!$E$56,('DP_Instruction Forfaitaires'!$E362*(VLOOKUP('DP_Instruction Forfaitaires'!$D362,Listes!$A$57:$E$63,5,FALSE))),('DP_Instruction Forfaitaires'!$E362*(VLOOKUP('DP_Instruction Forfaitaires'!$D362,Listes!$A$57:$E$63,3,FALSE))+(VLOOKUP('DP_Instruction Forfaitaires'!$D362,Listes!$A$57:$E$63,4,FALSE)))))))</f>
        <v/>
      </c>
      <c r="N362" s="505" t="str">
        <f>IF($H362="","",IF($C362=Listes!$B$34,IF('DP_Instruction Forfaitaires'!$E362&lt;=Listes!$B$45,('DP_Instruction Forfaitaires'!$E362*(VLOOKUP('DP_Instruction Forfaitaires'!$D362,Listes!$A$46:$E$52,2,FALSE))),IF('DP_Instruction Forfaitaires'!$E362&gt;Listes!$D$45,('DP_Instruction Forfaitaires'!$E362*(VLOOKUP('DP_Instruction Forfaitaires'!$D362,Listes!$A$46:$E$52,5,FALSE))),('DP_Instruction Forfaitaires'!$E362*(VLOOKUP('DP_Instruction Forfaitaires'!$D362,Listes!$A$46:$E$52,3,FALSE))+(VLOOKUP('DP_Instruction Forfaitaires'!$D362,Listes!$A$46:$E$52,4,FALSE)))))))</f>
        <v/>
      </c>
      <c r="O362" s="506" t="str">
        <f>IF($H362="","",IF($C362=Listes!$B$37,Listes!$I$34,IF($C362=Listes!$B$38,(VLOOKUP('DP_Instruction Forfaitaires'!$F362,Listes!$E$34:$F$39,2,FALSE)),IF($C362=Listes!$B$36,IF('DP_Instruction Forfaitaires'!$E362&lt;=Listes!$A$67,'DP_Instruction Forfaitaires'!$E362*Listes!$A$68,IF('DP_Instruction Forfaitaires'!$E362&gt;Listes!$D$67,'DP_Instruction Forfaitaires'!$E362*Listes!$D$68,(('DP_Instruction Forfaitaires'!$E362*Listes!$B$68)+Listes!$C$68)))))))</f>
        <v/>
      </c>
      <c r="P362" s="507" t="str">
        <f>IF('Dépenses forfaitaire'!P362="","",'Dépenses forfaitaire'!P362)</f>
        <v/>
      </c>
      <c r="Q362" s="263"/>
      <c r="R362" s="262" t="str">
        <f t="shared" si="20"/>
        <v/>
      </c>
      <c r="S362" s="262" t="str">
        <f t="shared" si="21"/>
        <v/>
      </c>
      <c r="T362" s="37" t="str">
        <f t="shared" si="22"/>
        <v/>
      </c>
      <c r="U362" s="117"/>
      <c r="V362" s="168"/>
      <c r="W362" s="501" t="str">
        <f>IF(AND(OR(Q362="KO",T362&lt;&gt;""),OR(R362="",S362="",T362="")),Listes!$A$74,IF(AND(T362="",Q362&lt;&gt;""),Listes!$A$75,IF(AND(P362&lt;T362,V362=""),Listes!$A$76,IF(AND(R362&gt;S362),Listes!$A$77,IF(AND(P362&lt;&gt;"",P362&gt;T362,U362=""),Listes!$A$78,IF(AND(X362="",OR(Q362&lt;&gt;"",R362&lt;&gt;"",S362&lt;&gt;"")),Listes!$A$79,""))))))</f>
        <v/>
      </c>
      <c r="X362" s="38"/>
      <c r="Y362" s="10">
        <f t="shared" si="23"/>
        <v>0</v>
      </c>
    </row>
    <row r="363" spans="1:25" ht="20.100000000000001" customHeight="1" x14ac:dyDescent="0.25">
      <c r="A363" s="109">
        <v>357</v>
      </c>
      <c r="B363" s="505" t="str">
        <f>IF('Dépenses forfaitaire'!B363="","",'Dépenses forfaitaire'!B363)</f>
        <v/>
      </c>
      <c r="C363" s="505" t="str">
        <f>IF('Dépenses forfaitaire'!C363="","",'Dépenses forfaitaire'!C363)</f>
        <v/>
      </c>
      <c r="D363" s="505" t="str">
        <f>IF('Dépenses forfaitaire'!D363="","",'Dépenses forfaitaire'!D363)</f>
        <v/>
      </c>
      <c r="E363" s="505" t="str">
        <f>IF('Dépenses forfaitaire'!E363="","",'Dépenses forfaitaire'!E363)</f>
        <v/>
      </c>
      <c r="F363" s="505" t="str">
        <f>IF('Dépenses forfaitaire'!F363="","",'Dépenses forfaitaire'!F363)</f>
        <v/>
      </c>
      <c r="G363" s="503" t="str">
        <f>IF('Dépenses forfaitaire'!G363="","",'Dépenses forfaitaire'!G363)</f>
        <v/>
      </c>
      <c r="H363" s="505" t="str">
        <f>IF('Dépenses forfaitaire'!H363="","",'Dépenses forfaitaire'!H363)</f>
        <v/>
      </c>
      <c r="I363" s="505" t="str">
        <f>IF('Dépenses forfaitaire'!I363="","",'Dépenses forfaitaire'!I363)</f>
        <v/>
      </c>
      <c r="J363" s="504" t="str">
        <f>IF('Dépenses forfaitaire'!K363="","",'Dépenses forfaitaire'!K363)</f>
        <v/>
      </c>
      <c r="K363" s="504" t="str">
        <f>IF('Dépenses forfaitaire'!L363="","",'Dépenses forfaitaire'!L363)</f>
        <v/>
      </c>
      <c r="L363" s="503" t="str">
        <f>IF('Dépenses forfaitaire'!J363="","",'Dépenses forfaitaire'!J363)</f>
        <v/>
      </c>
      <c r="M363" s="505" t="str">
        <f>IF($H363="","",IF($C363=Listes!$B$35,IF('DP_Instruction Forfaitaires'!$E363&lt;=Listes!$B$56,('DP_Instruction Forfaitaires'!$E363*(VLOOKUP('DP_Instruction Forfaitaires'!$D363,Listes!$A$57:$E$63,2,FALSE))),IF('DP_Instruction Forfaitaires'!$E363&gt;Listes!$E$56,('DP_Instruction Forfaitaires'!$E363*(VLOOKUP('DP_Instruction Forfaitaires'!$D363,Listes!$A$57:$E$63,5,FALSE))),('DP_Instruction Forfaitaires'!$E363*(VLOOKUP('DP_Instruction Forfaitaires'!$D363,Listes!$A$57:$E$63,3,FALSE))+(VLOOKUP('DP_Instruction Forfaitaires'!$D363,Listes!$A$57:$E$63,4,FALSE)))))))</f>
        <v/>
      </c>
      <c r="N363" s="505" t="str">
        <f>IF($H363="","",IF($C363=Listes!$B$34,IF('DP_Instruction Forfaitaires'!$E363&lt;=Listes!$B$45,('DP_Instruction Forfaitaires'!$E363*(VLOOKUP('DP_Instruction Forfaitaires'!$D363,Listes!$A$46:$E$52,2,FALSE))),IF('DP_Instruction Forfaitaires'!$E363&gt;Listes!$D$45,('DP_Instruction Forfaitaires'!$E363*(VLOOKUP('DP_Instruction Forfaitaires'!$D363,Listes!$A$46:$E$52,5,FALSE))),('DP_Instruction Forfaitaires'!$E363*(VLOOKUP('DP_Instruction Forfaitaires'!$D363,Listes!$A$46:$E$52,3,FALSE))+(VLOOKUP('DP_Instruction Forfaitaires'!$D363,Listes!$A$46:$E$52,4,FALSE)))))))</f>
        <v/>
      </c>
      <c r="O363" s="506" t="str">
        <f>IF($H363="","",IF($C363=Listes!$B$37,Listes!$I$34,IF($C363=Listes!$B$38,(VLOOKUP('DP_Instruction Forfaitaires'!$F363,Listes!$E$34:$F$39,2,FALSE)),IF($C363=Listes!$B$36,IF('DP_Instruction Forfaitaires'!$E363&lt;=Listes!$A$67,'DP_Instruction Forfaitaires'!$E363*Listes!$A$68,IF('DP_Instruction Forfaitaires'!$E363&gt;Listes!$D$67,'DP_Instruction Forfaitaires'!$E363*Listes!$D$68,(('DP_Instruction Forfaitaires'!$E363*Listes!$B$68)+Listes!$C$68)))))))</f>
        <v/>
      </c>
      <c r="P363" s="507" t="str">
        <f>IF('Dépenses forfaitaire'!P363="","",'Dépenses forfaitaire'!P363)</f>
        <v/>
      </c>
      <c r="Q363" s="263"/>
      <c r="R363" s="262" t="str">
        <f t="shared" si="20"/>
        <v/>
      </c>
      <c r="S363" s="262" t="str">
        <f t="shared" si="21"/>
        <v/>
      </c>
      <c r="T363" s="37" t="str">
        <f t="shared" si="22"/>
        <v/>
      </c>
      <c r="U363" s="117"/>
      <c r="V363" s="168"/>
      <c r="W363" s="501" t="str">
        <f>IF(AND(OR(Q363="KO",T363&lt;&gt;""),OR(R363="",S363="",T363="")),Listes!$A$74,IF(AND(T363="",Q363&lt;&gt;""),Listes!$A$75,IF(AND(P363&lt;T363,V363=""),Listes!$A$76,IF(AND(R363&gt;S363),Listes!$A$77,IF(AND(P363&lt;&gt;"",P363&gt;T363,U363=""),Listes!$A$78,IF(AND(X363="",OR(Q363&lt;&gt;"",R363&lt;&gt;"",S363&lt;&gt;"")),Listes!$A$79,""))))))</f>
        <v/>
      </c>
      <c r="X363" s="38"/>
      <c r="Y363" s="10">
        <f t="shared" si="23"/>
        <v>0</v>
      </c>
    </row>
    <row r="364" spans="1:25" ht="20.100000000000001" customHeight="1" x14ac:dyDescent="0.25">
      <c r="A364" s="109">
        <v>358</v>
      </c>
      <c r="B364" s="505" t="str">
        <f>IF('Dépenses forfaitaire'!B364="","",'Dépenses forfaitaire'!B364)</f>
        <v/>
      </c>
      <c r="C364" s="505" t="str">
        <f>IF('Dépenses forfaitaire'!C364="","",'Dépenses forfaitaire'!C364)</f>
        <v/>
      </c>
      <c r="D364" s="505" t="str">
        <f>IF('Dépenses forfaitaire'!D364="","",'Dépenses forfaitaire'!D364)</f>
        <v/>
      </c>
      <c r="E364" s="505" t="str">
        <f>IF('Dépenses forfaitaire'!E364="","",'Dépenses forfaitaire'!E364)</f>
        <v/>
      </c>
      <c r="F364" s="505" t="str">
        <f>IF('Dépenses forfaitaire'!F364="","",'Dépenses forfaitaire'!F364)</f>
        <v/>
      </c>
      <c r="G364" s="503" t="str">
        <f>IF('Dépenses forfaitaire'!G364="","",'Dépenses forfaitaire'!G364)</f>
        <v/>
      </c>
      <c r="H364" s="505" t="str">
        <f>IF('Dépenses forfaitaire'!H364="","",'Dépenses forfaitaire'!H364)</f>
        <v/>
      </c>
      <c r="I364" s="505" t="str">
        <f>IF('Dépenses forfaitaire'!I364="","",'Dépenses forfaitaire'!I364)</f>
        <v/>
      </c>
      <c r="J364" s="504" t="str">
        <f>IF('Dépenses forfaitaire'!K364="","",'Dépenses forfaitaire'!K364)</f>
        <v/>
      </c>
      <c r="K364" s="504" t="str">
        <f>IF('Dépenses forfaitaire'!L364="","",'Dépenses forfaitaire'!L364)</f>
        <v/>
      </c>
      <c r="L364" s="503" t="str">
        <f>IF('Dépenses forfaitaire'!J364="","",'Dépenses forfaitaire'!J364)</f>
        <v/>
      </c>
      <c r="M364" s="505" t="str">
        <f>IF($H364="","",IF($C364=Listes!$B$35,IF('DP_Instruction Forfaitaires'!$E364&lt;=Listes!$B$56,('DP_Instruction Forfaitaires'!$E364*(VLOOKUP('DP_Instruction Forfaitaires'!$D364,Listes!$A$57:$E$63,2,FALSE))),IF('DP_Instruction Forfaitaires'!$E364&gt;Listes!$E$56,('DP_Instruction Forfaitaires'!$E364*(VLOOKUP('DP_Instruction Forfaitaires'!$D364,Listes!$A$57:$E$63,5,FALSE))),('DP_Instruction Forfaitaires'!$E364*(VLOOKUP('DP_Instruction Forfaitaires'!$D364,Listes!$A$57:$E$63,3,FALSE))+(VLOOKUP('DP_Instruction Forfaitaires'!$D364,Listes!$A$57:$E$63,4,FALSE)))))))</f>
        <v/>
      </c>
      <c r="N364" s="505" t="str">
        <f>IF($H364="","",IF($C364=Listes!$B$34,IF('DP_Instruction Forfaitaires'!$E364&lt;=Listes!$B$45,('DP_Instruction Forfaitaires'!$E364*(VLOOKUP('DP_Instruction Forfaitaires'!$D364,Listes!$A$46:$E$52,2,FALSE))),IF('DP_Instruction Forfaitaires'!$E364&gt;Listes!$D$45,('DP_Instruction Forfaitaires'!$E364*(VLOOKUP('DP_Instruction Forfaitaires'!$D364,Listes!$A$46:$E$52,5,FALSE))),('DP_Instruction Forfaitaires'!$E364*(VLOOKUP('DP_Instruction Forfaitaires'!$D364,Listes!$A$46:$E$52,3,FALSE))+(VLOOKUP('DP_Instruction Forfaitaires'!$D364,Listes!$A$46:$E$52,4,FALSE)))))))</f>
        <v/>
      </c>
      <c r="O364" s="506" t="str">
        <f>IF($H364="","",IF($C364=Listes!$B$37,Listes!$I$34,IF($C364=Listes!$B$38,(VLOOKUP('DP_Instruction Forfaitaires'!$F364,Listes!$E$34:$F$39,2,FALSE)),IF($C364=Listes!$B$36,IF('DP_Instruction Forfaitaires'!$E364&lt;=Listes!$A$67,'DP_Instruction Forfaitaires'!$E364*Listes!$A$68,IF('DP_Instruction Forfaitaires'!$E364&gt;Listes!$D$67,'DP_Instruction Forfaitaires'!$E364*Listes!$D$68,(('DP_Instruction Forfaitaires'!$E364*Listes!$B$68)+Listes!$C$68)))))))</f>
        <v/>
      </c>
      <c r="P364" s="507" t="str">
        <f>IF('Dépenses forfaitaire'!P364="","",'Dépenses forfaitaire'!P364)</f>
        <v/>
      </c>
      <c r="Q364" s="263"/>
      <c r="R364" s="262" t="str">
        <f t="shared" si="20"/>
        <v/>
      </c>
      <c r="S364" s="262" t="str">
        <f t="shared" si="21"/>
        <v/>
      </c>
      <c r="T364" s="37" t="str">
        <f t="shared" si="22"/>
        <v/>
      </c>
      <c r="U364" s="117"/>
      <c r="V364" s="168"/>
      <c r="W364" s="501" t="str">
        <f>IF(AND(OR(Q364="KO",T364&lt;&gt;""),OR(R364="",S364="",T364="")),Listes!$A$74,IF(AND(T364="",Q364&lt;&gt;""),Listes!$A$75,IF(AND(P364&lt;T364,V364=""),Listes!$A$76,IF(AND(R364&gt;S364),Listes!$A$77,IF(AND(P364&lt;&gt;"",P364&gt;T364,U364=""),Listes!$A$78,IF(AND(X364="",OR(Q364&lt;&gt;"",R364&lt;&gt;"",S364&lt;&gt;"")),Listes!$A$79,""))))))</f>
        <v/>
      </c>
      <c r="X364" s="38"/>
      <c r="Y364" s="10">
        <f t="shared" si="23"/>
        <v>0</v>
      </c>
    </row>
    <row r="365" spans="1:25" ht="20.100000000000001" customHeight="1" x14ac:dyDescent="0.25">
      <c r="A365" s="109">
        <v>359</v>
      </c>
      <c r="B365" s="505" t="str">
        <f>IF('Dépenses forfaitaire'!B365="","",'Dépenses forfaitaire'!B365)</f>
        <v/>
      </c>
      <c r="C365" s="505" t="str">
        <f>IF('Dépenses forfaitaire'!C365="","",'Dépenses forfaitaire'!C365)</f>
        <v/>
      </c>
      <c r="D365" s="505" t="str">
        <f>IF('Dépenses forfaitaire'!D365="","",'Dépenses forfaitaire'!D365)</f>
        <v/>
      </c>
      <c r="E365" s="505" t="str">
        <f>IF('Dépenses forfaitaire'!E365="","",'Dépenses forfaitaire'!E365)</f>
        <v/>
      </c>
      <c r="F365" s="505" t="str">
        <f>IF('Dépenses forfaitaire'!F365="","",'Dépenses forfaitaire'!F365)</f>
        <v/>
      </c>
      <c r="G365" s="503" t="str">
        <f>IF('Dépenses forfaitaire'!G365="","",'Dépenses forfaitaire'!G365)</f>
        <v/>
      </c>
      <c r="H365" s="505" t="str">
        <f>IF('Dépenses forfaitaire'!H365="","",'Dépenses forfaitaire'!H365)</f>
        <v/>
      </c>
      <c r="I365" s="505" t="str">
        <f>IF('Dépenses forfaitaire'!I365="","",'Dépenses forfaitaire'!I365)</f>
        <v/>
      </c>
      <c r="J365" s="504" t="str">
        <f>IF('Dépenses forfaitaire'!K365="","",'Dépenses forfaitaire'!K365)</f>
        <v/>
      </c>
      <c r="K365" s="504" t="str">
        <f>IF('Dépenses forfaitaire'!L365="","",'Dépenses forfaitaire'!L365)</f>
        <v/>
      </c>
      <c r="L365" s="503" t="str">
        <f>IF('Dépenses forfaitaire'!J365="","",'Dépenses forfaitaire'!J365)</f>
        <v/>
      </c>
      <c r="M365" s="505" t="str">
        <f>IF($H365="","",IF($C365=Listes!$B$35,IF('DP_Instruction Forfaitaires'!$E365&lt;=Listes!$B$56,('DP_Instruction Forfaitaires'!$E365*(VLOOKUP('DP_Instruction Forfaitaires'!$D365,Listes!$A$57:$E$63,2,FALSE))),IF('DP_Instruction Forfaitaires'!$E365&gt;Listes!$E$56,('DP_Instruction Forfaitaires'!$E365*(VLOOKUP('DP_Instruction Forfaitaires'!$D365,Listes!$A$57:$E$63,5,FALSE))),('DP_Instruction Forfaitaires'!$E365*(VLOOKUP('DP_Instruction Forfaitaires'!$D365,Listes!$A$57:$E$63,3,FALSE))+(VLOOKUP('DP_Instruction Forfaitaires'!$D365,Listes!$A$57:$E$63,4,FALSE)))))))</f>
        <v/>
      </c>
      <c r="N365" s="505" t="str">
        <f>IF($H365="","",IF($C365=Listes!$B$34,IF('DP_Instruction Forfaitaires'!$E365&lt;=Listes!$B$45,('DP_Instruction Forfaitaires'!$E365*(VLOOKUP('DP_Instruction Forfaitaires'!$D365,Listes!$A$46:$E$52,2,FALSE))),IF('DP_Instruction Forfaitaires'!$E365&gt;Listes!$D$45,('DP_Instruction Forfaitaires'!$E365*(VLOOKUP('DP_Instruction Forfaitaires'!$D365,Listes!$A$46:$E$52,5,FALSE))),('DP_Instruction Forfaitaires'!$E365*(VLOOKUP('DP_Instruction Forfaitaires'!$D365,Listes!$A$46:$E$52,3,FALSE))+(VLOOKUP('DP_Instruction Forfaitaires'!$D365,Listes!$A$46:$E$52,4,FALSE)))))))</f>
        <v/>
      </c>
      <c r="O365" s="506" t="str">
        <f>IF($H365="","",IF($C365=Listes!$B$37,Listes!$I$34,IF($C365=Listes!$B$38,(VLOOKUP('DP_Instruction Forfaitaires'!$F365,Listes!$E$34:$F$39,2,FALSE)),IF($C365=Listes!$B$36,IF('DP_Instruction Forfaitaires'!$E365&lt;=Listes!$A$67,'DP_Instruction Forfaitaires'!$E365*Listes!$A$68,IF('DP_Instruction Forfaitaires'!$E365&gt;Listes!$D$67,'DP_Instruction Forfaitaires'!$E365*Listes!$D$68,(('DP_Instruction Forfaitaires'!$E365*Listes!$B$68)+Listes!$C$68)))))))</f>
        <v/>
      </c>
      <c r="P365" s="507" t="str">
        <f>IF('Dépenses forfaitaire'!P365="","",'Dépenses forfaitaire'!P365)</f>
        <v/>
      </c>
      <c r="Q365" s="263"/>
      <c r="R365" s="262" t="str">
        <f t="shared" si="20"/>
        <v/>
      </c>
      <c r="S365" s="262" t="str">
        <f t="shared" si="21"/>
        <v/>
      </c>
      <c r="T365" s="37" t="str">
        <f t="shared" si="22"/>
        <v/>
      </c>
      <c r="U365" s="117"/>
      <c r="V365" s="168"/>
      <c r="W365" s="501" t="str">
        <f>IF(AND(OR(Q365="KO",T365&lt;&gt;""),OR(R365="",S365="",T365="")),Listes!$A$74,IF(AND(T365="",Q365&lt;&gt;""),Listes!$A$75,IF(AND(P365&lt;T365,V365=""),Listes!$A$76,IF(AND(R365&gt;S365),Listes!$A$77,IF(AND(P365&lt;&gt;"",P365&gt;T365,U365=""),Listes!$A$78,IF(AND(X365="",OR(Q365&lt;&gt;"",R365&lt;&gt;"",S365&lt;&gt;"")),Listes!$A$79,""))))))</f>
        <v/>
      </c>
      <c r="X365" s="38"/>
      <c r="Y365" s="10">
        <f t="shared" si="23"/>
        <v>0</v>
      </c>
    </row>
    <row r="366" spans="1:25" ht="20.100000000000001" customHeight="1" x14ac:dyDescent="0.25">
      <c r="A366" s="109">
        <v>360</v>
      </c>
      <c r="B366" s="505" t="str">
        <f>IF('Dépenses forfaitaire'!B366="","",'Dépenses forfaitaire'!B366)</f>
        <v/>
      </c>
      <c r="C366" s="505" t="str">
        <f>IF('Dépenses forfaitaire'!C366="","",'Dépenses forfaitaire'!C366)</f>
        <v/>
      </c>
      <c r="D366" s="505" t="str">
        <f>IF('Dépenses forfaitaire'!D366="","",'Dépenses forfaitaire'!D366)</f>
        <v/>
      </c>
      <c r="E366" s="505" t="str">
        <f>IF('Dépenses forfaitaire'!E366="","",'Dépenses forfaitaire'!E366)</f>
        <v/>
      </c>
      <c r="F366" s="505" t="str">
        <f>IF('Dépenses forfaitaire'!F366="","",'Dépenses forfaitaire'!F366)</f>
        <v/>
      </c>
      <c r="G366" s="503" t="str">
        <f>IF('Dépenses forfaitaire'!G366="","",'Dépenses forfaitaire'!G366)</f>
        <v/>
      </c>
      <c r="H366" s="505" t="str">
        <f>IF('Dépenses forfaitaire'!H366="","",'Dépenses forfaitaire'!H366)</f>
        <v/>
      </c>
      <c r="I366" s="505" t="str">
        <f>IF('Dépenses forfaitaire'!I366="","",'Dépenses forfaitaire'!I366)</f>
        <v/>
      </c>
      <c r="J366" s="504" t="str">
        <f>IF('Dépenses forfaitaire'!K366="","",'Dépenses forfaitaire'!K366)</f>
        <v/>
      </c>
      <c r="K366" s="504" t="str">
        <f>IF('Dépenses forfaitaire'!L366="","",'Dépenses forfaitaire'!L366)</f>
        <v/>
      </c>
      <c r="L366" s="503" t="str">
        <f>IF('Dépenses forfaitaire'!J366="","",'Dépenses forfaitaire'!J366)</f>
        <v/>
      </c>
      <c r="M366" s="505" t="str">
        <f>IF($H366="","",IF($C366=Listes!$B$35,IF('DP_Instruction Forfaitaires'!$E366&lt;=Listes!$B$56,('DP_Instruction Forfaitaires'!$E366*(VLOOKUP('DP_Instruction Forfaitaires'!$D366,Listes!$A$57:$E$63,2,FALSE))),IF('DP_Instruction Forfaitaires'!$E366&gt;Listes!$E$56,('DP_Instruction Forfaitaires'!$E366*(VLOOKUP('DP_Instruction Forfaitaires'!$D366,Listes!$A$57:$E$63,5,FALSE))),('DP_Instruction Forfaitaires'!$E366*(VLOOKUP('DP_Instruction Forfaitaires'!$D366,Listes!$A$57:$E$63,3,FALSE))+(VLOOKUP('DP_Instruction Forfaitaires'!$D366,Listes!$A$57:$E$63,4,FALSE)))))))</f>
        <v/>
      </c>
      <c r="N366" s="505" t="str">
        <f>IF($H366="","",IF($C366=Listes!$B$34,IF('DP_Instruction Forfaitaires'!$E366&lt;=Listes!$B$45,('DP_Instruction Forfaitaires'!$E366*(VLOOKUP('DP_Instruction Forfaitaires'!$D366,Listes!$A$46:$E$52,2,FALSE))),IF('DP_Instruction Forfaitaires'!$E366&gt;Listes!$D$45,('DP_Instruction Forfaitaires'!$E366*(VLOOKUP('DP_Instruction Forfaitaires'!$D366,Listes!$A$46:$E$52,5,FALSE))),('DP_Instruction Forfaitaires'!$E366*(VLOOKUP('DP_Instruction Forfaitaires'!$D366,Listes!$A$46:$E$52,3,FALSE))+(VLOOKUP('DP_Instruction Forfaitaires'!$D366,Listes!$A$46:$E$52,4,FALSE)))))))</f>
        <v/>
      </c>
      <c r="O366" s="506" t="str">
        <f>IF($H366="","",IF($C366=Listes!$B$37,Listes!$I$34,IF($C366=Listes!$B$38,(VLOOKUP('DP_Instruction Forfaitaires'!$F366,Listes!$E$34:$F$39,2,FALSE)),IF($C366=Listes!$B$36,IF('DP_Instruction Forfaitaires'!$E366&lt;=Listes!$A$67,'DP_Instruction Forfaitaires'!$E366*Listes!$A$68,IF('DP_Instruction Forfaitaires'!$E366&gt;Listes!$D$67,'DP_Instruction Forfaitaires'!$E366*Listes!$D$68,(('DP_Instruction Forfaitaires'!$E366*Listes!$B$68)+Listes!$C$68)))))))</f>
        <v/>
      </c>
      <c r="P366" s="507" t="str">
        <f>IF('Dépenses forfaitaire'!P366="","",'Dépenses forfaitaire'!P366)</f>
        <v/>
      </c>
      <c r="Q366" s="263"/>
      <c r="R366" s="262" t="str">
        <f t="shared" si="20"/>
        <v/>
      </c>
      <c r="S366" s="262" t="str">
        <f t="shared" si="21"/>
        <v/>
      </c>
      <c r="T366" s="37" t="str">
        <f t="shared" si="22"/>
        <v/>
      </c>
      <c r="U366" s="117"/>
      <c r="V366" s="168"/>
      <c r="W366" s="501" t="str">
        <f>IF(AND(OR(Q366="KO",T366&lt;&gt;""),OR(R366="",S366="",T366="")),Listes!$A$74,IF(AND(T366="",Q366&lt;&gt;""),Listes!$A$75,IF(AND(P366&lt;T366,V366=""),Listes!$A$76,IF(AND(R366&gt;S366),Listes!$A$77,IF(AND(P366&lt;&gt;"",P366&gt;T366,U366=""),Listes!$A$78,IF(AND(X366="",OR(Q366&lt;&gt;"",R366&lt;&gt;"",S366&lt;&gt;"")),Listes!$A$79,""))))))</f>
        <v/>
      </c>
      <c r="X366" s="38"/>
      <c r="Y366" s="10">
        <f t="shared" si="23"/>
        <v>0</v>
      </c>
    </row>
    <row r="367" spans="1:25" ht="20.100000000000001" customHeight="1" x14ac:dyDescent="0.25">
      <c r="A367" s="109">
        <v>361</v>
      </c>
      <c r="B367" s="505" t="str">
        <f>IF('Dépenses forfaitaire'!B367="","",'Dépenses forfaitaire'!B367)</f>
        <v/>
      </c>
      <c r="C367" s="505" t="str">
        <f>IF('Dépenses forfaitaire'!C367="","",'Dépenses forfaitaire'!C367)</f>
        <v/>
      </c>
      <c r="D367" s="505" t="str">
        <f>IF('Dépenses forfaitaire'!D367="","",'Dépenses forfaitaire'!D367)</f>
        <v/>
      </c>
      <c r="E367" s="505" t="str">
        <f>IF('Dépenses forfaitaire'!E367="","",'Dépenses forfaitaire'!E367)</f>
        <v/>
      </c>
      <c r="F367" s="505" t="str">
        <f>IF('Dépenses forfaitaire'!F367="","",'Dépenses forfaitaire'!F367)</f>
        <v/>
      </c>
      <c r="G367" s="503" t="str">
        <f>IF('Dépenses forfaitaire'!G367="","",'Dépenses forfaitaire'!G367)</f>
        <v/>
      </c>
      <c r="H367" s="505" t="str">
        <f>IF('Dépenses forfaitaire'!H367="","",'Dépenses forfaitaire'!H367)</f>
        <v/>
      </c>
      <c r="I367" s="505" t="str">
        <f>IF('Dépenses forfaitaire'!I367="","",'Dépenses forfaitaire'!I367)</f>
        <v/>
      </c>
      <c r="J367" s="504" t="str">
        <f>IF('Dépenses forfaitaire'!K367="","",'Dépenses forfaitaire'!K367)</f>
        <v/>
      </c>
      <c r="K367" s="504" t="str">
        <f>IF('Dépenses forfaitaire'!L367="","",'Dépenses forfaitaire'!L367)</f>
        <v/>
      </c>
      <c r="L367" s="503" t="str">
        <f>IF('Dépenses forfaitaire'!J367="","",'Dépenses forfaitaire'!J367)</f>
        <v/>
      </c>
      <c r="M367" s="505" t="str">
        <f>IF($H367="","",IF($C367=Listes!$B$35,IF('DP_Instruction Forfaitaires'!$E367&lt;=Listes!$B$56,('DP_Instruction Forfaitaires'!$E367*(VLOOKUP('DP_Instruction Forfaitaires'!$D367,Listes!$A$57:$E$63,2,FALSE))),IF('DP_Instruction Forfaitaires'!$E367&gt;Listes!$E$56,('DP_Instruction Forfaitaires'!$E367*(VLOOKUP('DP_Instruction Forfaitaires'!$D367,Listes!$A$57:$E$63,5,FALSE))),('DP_Instruction Forfaitaires'!$E367*(VLOOKUP('DP_Instruction Forfaitaires'!$D367,Listes!$A$57:$E$63,3,FALSE))+(VLOOKUP('DP_Instruction Forfaitaires'!$D367,Listes!$A$57:$E$63,4,FALSE)))))))</f>
        <v/>
      </c>
      <c r="N367" s="505" t="str">
        <f>IF($H367="","",IF($C367=Listes!$B$34,IF('DP_Instruction Forfaitaires'!$E367&lt;=Listes!$B$45,('DP_Instruction Forfaitaires'!$E367*(VLOOKUP('DP_Instruction Forfaitaires'!$D367,Listes!$A$46:$E$52,2,FALSE))),IF('DP_Instruction Forfaitaires'!$E367&gt;Listes!$D$45,('DP_Instruction Forfaitaires'!$E367*(VLOOKUP('DP_Instruction Forfaitaires'!$D367,Listes!$A$46:$E$52,5,FALSE))),('DP_Instruction Forfaitaires'!$E367*(VLOOKUP('DP_Instruction Forfaitaires'!$D367,Listes!$A$46:$E$52,3,FALSE))+(VLOOKUP('DP_Instruction Forfaitaires'!$D367,Listes!$A$46:$E$52,4,FALSE)))))))</f>
        <v/>
      </c>
      <c r="O367" s="506" t="str">
        <f>IF($H367="","",IF($C367=Listes!$B$37,Listes!$I$34,IF($C367=Listes!$B$38,(VLOOKUP('DP_Instruction Forfaitaires'!$F367,Listes!$E$34:$F$39,2,FALSE)),IF($C367=Listes!$B$36,IF('DP_Instruction Forfaitaires'!$E367&lt;=Listes!$A$67,'DP_Instruction Forfaitaires'!$E367*Listes!$A$68,IF('DP_Instruction Forfaitaires'!$E367&gt;Listes!$D$67,'DP_Instruction Forfaitaires'!$E367*Listes!$D$68,(('DP_Instruction Forfaitaires'!$E367*Listes!$B$68)+Listes!$C$68)))))))</f>
        <v/>
      </c>
      <c r="P367" s="507" t="str">
        <f>IF('Dépenses forfaitaire'!P367="","",'Dépenses forfaitaire'!P367)</f>
        <v/>
      </c>
      <c r="Q367" s="263"/>
      <c r="R367" s="262" t="str">
        <f t="shared" si="20"/>
        <v/>
      </c>
      <c r="S367" s="262" t="str">
        <f t="shared" si="21"/>
        <v/>
      </c>
      <c r="T367" s="37" t="str">
        <f t="shared" si="22"/>
        <v/>
      </c>
      <c r="U367" s="117"/>
      <c r="V367" s="168"/>
      <c r="W367" s="501" t="str">
        <f>IF(AND(OR(Q367="KO",T367&lt;&gt;""),OR(R367="",S367="",T367="")),Listes!$A$74,IF(AND(T367="",Q367&lt;&gt;""),Listes!$A$75,IF(AND(P367&lt;T367,V367=""),Listes!$A$76,IF(AND(R367&gt;S367),Listes!$A$77,IF(AND(P367&lt;&gt;"",P367&gt;T367,U367=""),Listes!$A$78,IF(AND(X367="",OR(Q367&lt;&gt;"",R367&lt;&gt;"",S367&lt;&gt;"")),Listes!$A$79,""))))))</f>
        <v/>
      </c>
      <c r="X367" s="38"/>
      <c r="Y367" s="10">
        <f t="shared" si="23"/>
        <v>0</v>
      </c>
    </row>
    <row r="368" spans="1:25" ht="20.100000000000001" customHeight="1" x14ac:dyDescent="0.25">
      <c r="A368" s="109">
        <v>362</v>
      </c>
      <c r="B368" s="505" t="str">
        <f>IF('Dépenses forfaitaire'!B368="","",'Dépenses forfaitaire'!B368)</f>
        <v/>
      </c>
      <c r="C368" s="505" t="str">
        <f>IF('Dépenses forfaitaire'!C368="","",'Dépenses forfaitaire'!C368)</f>
        <v/>
      </c>
      <c r="D368" s="505" t="str">
        <f>IF('Dépenses forfaitaire'!D368="","",'Dépenses forfaitaire'!D368)</f>
        <v/>
      </c>
      <c r="E368" s="505" t="str">
        <f>IF('Dépenses forfaitaire'!E368="","",'Dépenses forfaitaire'!E368)</f>
        <v/>
      </c>
      <c r="F368" s="505" t="str">
        <f>IF('Dépenses forfaitaire'!F368="","",'Dépenses forfaitaire'!F368)</f>
        <v/>
      </c>
      <c r="G368" s="503" t="str">
        <f>IF('Dépenses forfaitaire'!G368="","",'Dépenses forfaitaire'!G368)</f>
        <v/>
      </c>
      <c r="H368" s="505" t="str">
        <f>IF('Dépenses forfaitaire'!H368="","",'Dépenses forfaitaire'!H368)</f>
        <v/>
      </c>
      <c r="I368" s="505" t="str">
        <f>IF('Dépenses forfaitaire'!I368="","",'Dépenses forfaitaire'!I368)</f>
        <v/>
      </c>
      <c r="J368" s="504" t="str">
        <f>IF('Dépenses forfaitaire'!K368="","",'Dépenses forfaitaire'!K368)</f>
        <v/>
      </c>
      <c r="K368" s="504" t="str">
        <f>IF('Dépenses forfaitaire'!L368="","",'Dépenses forfaitaire'!L368)</f>
        <v/>
      </c>
      <c r="L368" s="503" t="str">
        <f>IF('Dépenses forfaitaire'!J368="","",'Dépenses forfaitaire'!J368)</f>
        <v/>
      </c>
      <c r="M368" s="505" t="str">
        <f>IF($H368="","",IF($C368=Listes!$B$35,IF('DP_Instruction Forfaitaires'!$E368&lt;=Listes!$B$56,('DP_Instruction Forfaitaires'!$E368*(VLOOKUP('DP_Instruction Forfaitaires'!$D368,Listes!$A$57:$E$63,2,FALSE))),IF('DP_Instruction Forfaitaires'!$E368&gt;Listes!$E$56,('DP_Instruction Forfaitaires'!$E368*(VLOOKUP('DP_Instruction Forfaitaires'!$D368,Listes!$A$57:$E$63,5,FALSE))),('DP_Instruction Forfaitaires'!$E368*(VLOOKUP('DP_Instruction Forfaitaires'!$D368,Listes!$A$57:$E$63,3,FALSE))+(VLOOKUP('DP_Instruction Forfaitaires'!$D368,Listes!$A$57:$E$63,4,FALSE)))))))</f>
        <v/>
      </c>
      <c r="N368" s="505" t="str">
        <f>IF($H368="","",IF($C368=Listes!$B$34,IF('DP_Instruction Forfaitaires'!$E368&lt;=Listes!$B$45,('DP_Instruction Forfaitaires'!$E368*(VLOOKUP('DP_Instruction Forfaitaires'!$D368,Listes!$A$46:$E$52,2,FALSE))),IF('DP_Instruction Forfaitaires'!$E368&gt;Listes!$D$45,('DP_Instruction Forfaitaires'!$E368*(VLOOKUP('DP_Instruction Forfaitaires'!$D368,Listes!$A$46:$E$52,5,FALSE))),('DP_Instruction Forfaitaires'!$E368*(VLOOKUP('DP_Instruction Forfaitaires'!$D368,Listes!$A$46:$E$52,3,FALSE))+(VLOOKUP('DP_Instruction Forfaitaires'!$D368,Listes!$A$46:$E$52,4,FALSE)))))))</f>
        <v/>
      </c>
      <c r="O368" s="506" t="str">
        <f>IF($H368="","",IF($C368=Listes!$B$37,Listes!$I$34,IF($C368=Listes!$B$38,(VLOOKUP('DP_Instruction Forfaitaires'!$F368,Listes!$E$34:$F$39,2,FALSE)),IF($C368=Listes!$B$36,IF('DP_Instruction Forfaitaires'!$E368&lt;=Listes!$A$67,'DP_Instruction Forfaitaires'!$E368*Listes!$A$68,IF('DP_Instruction Forfaitaires'!$E368&gt;Listes!$D$67,'DP_Instruction Forfaitaires'!$E368*Listes!$D$68,(('DP_Instruction Forfaitaires'!$E368*Listes!$B$68)+Listes!$C$68)))))))</f>
        <v/>
      </c>
      <c r="P368" s="507" t="str">
        <f>IF('Dépenses forfaitaire'!P368="","",'Dépenses forfaitaire'!P368)</f>
        <v/>
      </c>
      <c r="Q368" s="263"/>
      <c r="R368" s="262" t="str">
        <f t="shared" si="20"/>
        <v/>
      </c>
      <c r="S368" s="262" t="str">
        <f t="shared" si="21"/>
        <v/>
      </c>
      <c r="T368" s="37" t="str">
        <f t="shared" si="22"/>
        <v/>
      </c>
      <c r="U368" s="117"/>
      <c r="V368" s="168"/>
      <c r="W368" s="501" t="str">
        <f>IF(AND(OR(Q368="KO",T368&lt;&gt;""),OR(R368="",S368="",T368="")),Listes!$A$74,IF(AND(T368="",Q368&lt;&gt;""),Listes!$A$75,IF(AND(P368&lt;T368,V368=""),Listes!$A$76,IF(AND(R368&gt;S368),Listes!$A$77,IF(AND(P368&lt;&gt;"",P368&gt;T368,U368=""),Listes!$A$78,IF(AND(X368="",OR(Q368&lt;&gt;"",R368&lt;&gt;"",S368&lt;&gt;"")),Listes!$A$79,""))))))</f>
        <v/>
      </c>
      <c r="X368" s="38"/>
      <c r="Y368" s="10">
        <f t="shared" si="23"/>
        <v>0</v>
      </c>
    </row>
    <row r="369" spans="1:25" ht="20.100000000000001" customHeight="1" x14ac:dyDescent="0.25">
      <c r="A369" s="109">
        <v>363</v>
      </c>
      <c r="B369" s="505" t="str">
        <f>IF('Dépenses forfaitaire'!B369="","",'Dépenses forfaitaire'!B369)</f>
        <v/>
      </c>
      <c r="C369" s="505" t="str">
        <f>IF('Dépenses forfaitaire'!C369="","",'Dépenses forfaitaire'!C369)</f>
        <v/>
      </c>
      <c r="D369" s="505" t="str">
        <f>IF('Dépenses forfaitaire'!D369="","",'Dépenses forfaitaire'!D369)</f>
        <v/>
      </c>
      <c r="E369" s="505" t="str">
        <f>IF('Dépenses forfaitaire'!E369="","",'Dépenses forfaitaire'!E369)</f>
        <v/>
      </c>
      <c r="F369" s="505" t="str">
        <f>IF('Dépenses forfaitaire'!F369="","",'Dépenses forfaitaire'!F369)</f>
        <v/>
      </c>
      <c r="G369" s="503" t="str">
        <f>IF('Dépenses forfaitaire'!G369="","",'Dépenses forfaitaire'!G369)</f>
        <v/>
      </c>
      <c r="H369" s="505" t="str">
        <f>IF('Dépenses forfaitaire'!H369="","",'Dépenses forfaitaire'!H369)</f>
        <v/>
      </c>
      <c r="I369" s="505" t="str">
        <f>IF('Dépenses forfaitaire'!I369="","",'Dépenses forfaitaire'!I369)</f>
        <v/>
      </c>
      <c r="J369" s="504" t="str">
        <f>IF('Dépenses forfaitaire'!K369="","",'Dépenses forfaitaire'!K369)</f>
        <v/>
      </c>
      <c r="K369" s="504" t="str">
        <f>IF('Dépenses forfaitaire'!L369="","",'Dépenses forfaitaire'!L369)</f>
        <v/>
      </c>
      <c r="L369" s="503" t="str">
        <f>IF('Dépenses forfaitaire'!J369="","",'Dépenses forfaitaire'!J369)</f>
        <v/>
      </c>
      <c r="M369" s="505" t="str">
        <f>IF($H369="","",IF($C369=Listes!$B$35,IF('DP_Instruction Forfaitaires'!$E369&lt;=Listes!$B$56,('DP_Instruction Forfaitaires'!$E369*(VLOOKUP('DP_Instruction Forfaitaires'!$D369,Listes!$A$57:$E$63,2,FALSE))),IF('DP_Instruction Forfaitaires'!$E369&gt;Listes!$E$56,('DP_Instruction Forfaitaires'!$E369*(VLOOKUP('DP_Instruction Forfaitaires'!$D369,Listes!$A$57:$E$63,5,FALSE))),('DP_Instruction Forfaitaires'!$E369*(VLOOKUP('DP_Instruction Forfaitaires'!$D369,Listes!$A$57:$E$63,3,FALSE))+(VLOOKUP('DP_Instruction Forfaitaires'!$D369,Listes!$A$57:$E$63,4,FALSE)))))))</f>
        <v/>
      </c>
      <c r="N369" s="505" t="str">
        <f>IF($H369="","",IF($C369=Listes!$B$34,IF('DP_Instruction Forfaitaires'!$E369&lt;=Listes!$B$45,('DP_Instruction Forfaitaires'!$E369*(VLOOKUP('DP_Instruction Forfaitaires'!$D369,Listes!$A$46:$E$52,2,FALSE))),IF('DP_Instruction Forfaitaires'!$E369&gt;Listes!$D$45,('DP_Instruction Forfaitaires'!$E369*(VLOOKUP('DP_Instruction Forfaitaires'!$D369,Listes!$A$46:$E$52,5,FALSE))),('DP_Instruction Forfaitaires'!$E369*(VLOOKUP('DP_Instruction Forfaitaires'!$D369,Listes!$A$46:$E$52,3,FALSE))+(VLOOKUP('DP_Instruction Forfaitaires'!$D369,Listes!$A$46:$E$52,4,FALSE)))))))</f>
        <v/>
      </c>
      <c r="O369" s="506" t="str">
        <f>IF($H369="","",IF($C369=Listes!$B$37,Listes!$I$34,IF($C369=Listes!$B$38,(VLOOKUP('DP_Instruction Forfaitaires'!$F369,Listes!$E$34:$F$39,2,FALSE)),IF($C369=Listes!$B$36,IF('DP_Instruction Forfaitaires'!$E369&lt;=Listes!$A$67,'DP_Instruction Forfaitaires'!$E369*Listes!$A$68,IF('DP_Instruction Forfaitaires'!$E369&gt;Listes!$D$67,'DP_Instruction Forfaitaires'!$E369*Listes!$D$68,(('DP_Instruction Forfaitaires'!$E369*Listes!$B$68)+Listes!$C$68)))))))</f>
        <v/>
      </c>
      <c r="P369" s="507" t="str">
        <f>IF('Dépenses forfaitaire'!P369="","",'Dépenses forfaitaire'!P369)</f>
        <v/>
      </c>
      <c r="Q369" s="263"/>
      <c r="R369" s="262" t="str">
        <f t="shared" si="20"/>
        <v/>
      </c>
      <c r="S369" s="262" t="str">
        <f t="shared" si="21"/>
        <v/>
      </c>
      <c r="T369" s="37" t="str">
        <f t="shared" si="22"/>
        <v/>
      </c>
      <c r="U369" s="117"/>
      <c r="V369" s="168"/>
      <c r="W369" s="501" t="str">
        <f>IF(AND(OR(Q369="KO",T369&lt;&gt;""),OR(R369="",S369="",T369="")),Listes!$A$74,IF(AND(T369="",Q369&lt;&gt;""),Listes!$A$75,IF(AND(P369&lt;T369,V369=""),Listes!$A$76,IF(AND(R369&gt;S369),Listes!$A$77,IF(AND(P369&lt;&gt;"",P369&gt;T369,U369=""),Listes!$A$78,IF(AND(X369="",OR(Q369&lt;&gt;"",R369&lt;&gt;"",S369&lt;&gt;"")),Listes!$A$79,""))))))</f>
        <v/>
      </c>
      <c r="X369" s="38"/>
      <c r="Y369" s="10">
        <f t="shared" si="23"/>
        <v>0</v>
      </c>
    </row>
    <row r="370" spans="1:25" ht="20.100000000000001" customHeight="1" x14ac:dyDescent="0.25">
      <c r="A370" s="109">
        <v>364</v>
      </c>
      <c r="B370" s="505" t="str">
        <f>IF('Dépenses forfaitaire'!B370="","",'Dépenses forfaitaire'!B370)</f>
        <v/>
      </c>
      <c r="C370" s="505" t="str">
        <f>IF('Dépenses forfaitaire'!C370="","",'Dépenses forfaitaire'!C370)</f>
        <v/>
      </c>
      <c r="D370" s="505" t="str">
        <f>IF('Dépenses forfaitaire'!D370="","",'Dépenses forfaitaire'!D370)</f>
        <v/>
      </c>
      <c r="E370" s="505" t="str">
        <f>IF('Dépenses forfaitaire'!E370="","",'Dépenses forfaitaire'!E370)</f>
        <v/>
      </c>
      <c r="F370" s="505" t="str">
        <f>IF('Dépenses forfaitaire'!F370="","",'Dépenses forfaitaire'!F370)</f>
        <v/>
      </c>
      <c r="G370" s="503" t="str">
        <f>IF('Dépenses forfaitaire'!G370="","",'Dépenses forfaitaire'!G370)</f>
        <v/>
      </c>
      <c r="H370" s="505" t="str">
        <f>IF('Dépenses forfaitaire'!H370="","",'Dépenses forfaitaire'!H370)</f>
        <v/>
      </c>
      <c r="I370" s="505" t="str">
        <f>IF('Dépenses forfaitaire'!I370="","",'Dépenses forfaitaire'!I370)</f>
        <v/>
      </c>
      <c r="J370" s="504" t="str">
        <f>IF('Dépenses forfaitaire'!K370="","",'Dépenses forfaitaire'!K370)</f>
        <v/>
      </c>
      <c r="K370" s="504" t="str">
        <f>IF('Dépenses forfaitaire'!L370="","",'Dépenses forfaitaire'!L370)</f>
        <v/>
      </c>
      <c r="L370" s="503" t="str">
        <f>IF('Dépenses forfaitaire'!J370="","",'Dépenses forfaitaire'!J370)</f>
        <v/>
      </c>
      <c r="M370" s="505" t="str">
        <f>IF($H370="","",IF($C370=Listes!$B$35,IF('DP_Instruction Forfaitaires'!$E370&lt;=Listes!$B$56,('DP_Instruction Forfaitaires'!$E370*(VLOOKUP('DP_Instruction Forfaitaires'!$D370,Listes!$A$57:$E$63,2,FALSE))),IF('DP_Instruction Forfaitaires'!$E370&gt;Listes!$E$56,('DP_Instruction Forfaitaires'!$E370*(VLOOKUP('DP_Instruction Forfaitaires'!$D370,Listes!$A$57:$E$63,5,FALSE))),('DP_Instruction Forfaitaires'!$E370*(VLOOKUP('DP_Instruction Forfaitaires'!$D370,Listes!$A$57:$E$63,3,FALSE))+(VLOOKUP('DP_Instruction Forfaitaires'!$D370,Listes!$A$57:$E$63,4,FALSE)))))))</f>
        <v/>
      </c>
      <c r="N370" s="505" t="str">
        <f>IF($H370="","",IF($C370=Listes!$B$34,IF('DP_Instruction Forfaitaires'!$E370&lt;=Listes!$B$45,('DP_Instruction Forfaitaires'!$E370*(VLOOKUP('DP_Instruction Forfaitaires'!$D370,Listes!$A$46:$E$52,2,FALSE))),IF('DP_Instruction Forfaitaires'!$E370&gt;Listes!$D$45,('DP_Instruction Forfaitaires'!$E370*(VLOOKUP('DP_Instruction Forfaitaires'!$D370,Listes!$A$46:$E$52,5,FALSE))),('DP_Instruction Forfaitaires'!$E370*(VLOOKUP('DP_Instruction Forfaitaires'!$D370,Listes!$A$46:$E$52,3,FALSE))+(VLOOKUP('DP_Instruction Forfaitaires'!$D370,Listes!$A$46:$E$52,4,FALSE)))))))</f>
        <v/>
      </c>
      <c r="O370" s="506" t="str">
        <f>IF($H370="","",IF($C370=Listes!$B$37,Listes!$I$34,IF($C370=Listes!$B$38,(VLOOKUP('DP_Instruction Forfaitaires'!$F370,Listes!$E$34:$F$39,2,FALSE)),IF($C370=Listes!$B$36,IF('DP_Instruction Forfaitaires'!$E370&lt;=Listes!$A$67,'DP_Instruction Forfaitaires'!$E370*Listes!$A$68,IF('DP_Instruction Forfaitaires'!$E370&gt;Listes!$D$67,'DP_Instruction Forfaitaires'!$E370*Listes!$D$68,(('DP_Instruction Forfaitaires'!$E370*Listes!$B$68)+Listes!$C$68)))))))</f>
        <v/>
      </c>
      <c r="P370" s="507" t="str">
        <f>IF('Dépenses forfaitaire'!P370="","",'Dépenses forfaitaire'!P370)</f>
        <v/>
      </c>
      <c r="Q370" s="263"/>
      <c r="R370" s="262" t="str">
        <f t="shared" si="20"/>
        <v/>
      </c>
      <c r="S370" s="262" t="str">
        <f t="shared" si="21"/>
        <v/>
      </c>
      <c r="T370" s="37" t="str">
        <f t="shared" si="22"/>
        <v/>
      </c>
      <c r="U370" s="117"/>
      <c r="V370" s="168"/>
      <c r="W370" s="501" t="str">
        <f>IF(AND(OR(Q370="KO",T370&lt;&gt;""),OR(R370="",S370="",T370="")),Listes!$A$74,IF(AND(T370="",Q370&lt;&gt;""),Listes!$A$75,IF(AND(P370&lt;T370,V370=""),Listes!$A$76,IF(AND(R370&gt;S370),Listes!$A$77,IF(AND(P370&lt;&gt;"",P370&gt;T370,U370=""),Listes!$A$78,IF(AND(X370="",OR(Q370&lt;&gt;"",R370&lt;&gt;"",S370&lt;&gt;"")),Listes!$A$79,""))))))</f>
        <v/>
      </c>
      <c r="X370" s="38"/>
      <c r="Y370" s="10">
        <f t="shared" si="23"/>
        <v>0</v>
      </c>
    </row>
    <row r="371" spans="1:25" ht="20.100000000000001" customHeight="1" x14ac:dyDescent="0.25">
      <c r="A371" s="109">
        <v>365</v>
      </c>
      <c r="B371" s="505" t="str">
        <f>IF('Dépenses forfaitaire'!B371="","",'Dépenses forfaitaire'!B371)</f>
        <v/>
      </c>
      <c r="C371" s="505" t="str">
        <f>IF('Dépenses forfaitaire'!C371="","",'Dépenses forfaitaire'!C371)</f>
        <v/>
      </c>
      <c r="D371" s="505" t="str">
        <f>IF('Dépenses forfaitaire'!D371="","",'Dépenses forfaitaire'!D371)</f>
        <v/>
      </c>
      <c r="E371" s="505" t="str">
        <f>IF('Dépenses forfaitaire'!E371="","",'Dépenses forfaitaire'!E371)</f>
        <v/>
      </c>
      <c r="F371" s="505" t="str">
        <f>IF('Dépenses forfaitaire'!F371="","",'Dépenses forfaitaire'!F371)</f>
        <v/>
      </c>
      <c r="G371" s="503" t="str">
        <f>IF('Dépenses forfaitaire'!G371="","",'Dépenses forfaitaire'!G371)</f>
        <v/>
      </c>
      <c r="H371" s="505" t="str">
        <f>IF('Dépenses forfaitaire'!H371="","",'Dépenses forfaitaire'!H371)</f>
        <v/>
      </c>
      <c r="I371" s="505" t="str">
        <f>IF('Dépenses forfaitaire'!I371="","",'Dépenses forfaitaire'!I371)</f>
        <v/>
      </c>
      <c r="J371" s="504" t="str">
        <f>IF('Dépenses forfaitaire'!K371="","",'Dépenses forfaitaire'!K371)</f>
        <v/>
      </c>
      <c r="K371" s="504" t="str">
        <f>IF('Dépenses forfaitaire'!L371="","",'Dépenses forfaitaire'!L371)</f>
        <v/>
      </c>
      <c r="L371" s="503" t="str">
        <f>IF('Dépenses forfaitaire'!J371="","",'Dépenses forfaitaire'!J371)</f>
        <v/>
      </c>
      <c r="M371" s="505" t="str">
        <f>IF($H371="","",IF($C371=Listes!$B$35,IF('DP_Instruction Forfaitaires'!$E371&lt;=Listes!$B$56,('DP_Instruction Forfaitaires'!$E371*(VLOOKUP('DP_Instruction Forfaitaires'!$D371,Listes!$A$57:$E$63,2,FALSE))),IF('DP_Instruction Forfaitaires'!$E371&gt;Listes!$E$56,('DP_Instruction Forfaitaires'!$E371*(VLOOKUP('DP_Instruction Forfaitaires'!$D371,Listes!$A$57:$E$63,5,FALSE))),('DP_Instruction Forfaitaires'!$E371*(VLOOKUP('DP_Instruction Forfaitaires'!$D371,Listes!$A$57:$E$63,3,FALSE))+(VLOOKUP('DP_Instruction Forfaitaires'!$D371,Listes!$A$57:$E$63,4,FALSE)))))))</f>
        <v/>
      </c>
      <c r="N371" s="505" t="str">
        <f>IF($H371="","",IF($C371=Listes!$B$34,IF('DP_Instruction Forfaitaires'!$E371&lt;=Listes!$B$45,('DP_Instruction Forfaitaires'!$E371*(VLOOKUP('DP_Instruction Forfaitaires'!$D371,Listes!$A$46:$E$52,2,FALSE))),IF('DP_Instruction Forfaitaires'!$E371&gt;Listes!$D$45,('DP_Instruction Forfaitaires'!$E371*(VLOOKUP('DP_Instruction Forfaitaires'!$D371,Listes!$A$46:$E$52,5,FALSE))),('DP_Instruction Forfaitaires'!$E371*(VLOOKUP('DP_Instruction Forfaitaires'!$D371,Listes!$A$46:$E$52,3,FALSE))+(VLOOKUP('DP_Instruction Forfaitaires'!$D371,Listes!$A$46:$E$52,4,FALSE)))))))</f>
        <v/>
      </c>
      <c r="O371" s="506" t="str">
        <f>IF($H371="","",IF($C371=Listes!$B$37,Listes!$I$34,IF($C371=Listes!$B$38,(VLOOKUP('DP_Instruction Forfaitaires'!$F371,Listes!$E$34:$F$39,2,FALSE)),IF($C371=Listes!$B$36,IF('DP_Instruction Forfaitaires'!$E371&lt;=Listes!$A$67,'DP_Instruction Forfaitaires'!$E371*Listes!$A$68,IF('DP_Instruction Forfaitaires'!$E371&gt;Listes!$D$67,'DP_Instruction Forfaitaires'!$E371*Listes!$D$68,(('DP_Instruction Forfaitaires'!$E371*Listes!$B$68)+Listes!$C$68)))))))</f>
        <v/>
      </c>
      <c r="P371" s="507" t="str">
        <f>IF('Dépenses forfaitaire'!P371="","",'Dépenses forfaitaire'!P371)</f>
        <v/>
      </c>
      <c r="Q371" s="263"/>
      <c r="R371" s="262" t="str">
        <f t="shared" si="20"/>
        <v/>
      </c>
      <c r="S371" s="262" t="str">
        <f t="shared" si="21"/>
        <v/>
      </c>
      <c r="T371" s="37" t="str">
        <f t="shared" si="22"/>
        <v/>
      </c>
      <c r="U371" s="117"/>
      <c r="V371" s="168"/>
      <c r="W371" s="501" t="str">
        <f>IF(AND(OR(Q371="KO",T371&lt;&gt;""),OR(R371="",S371="",T371="")),Listes!$A$74,IF(AND(T371="",Q371&lt;&gt;""),Listes!$A$75,IF(AND(P371&lt;T371,V371=""),Listes!$A$76,IF(AND(R371&gt;S371),Listes!$A$77,IF(AND(P371&lt;&gt;"",P371&gt;T371,U371=""),Listes!$A$78,IF(AND(X371="",OR(Q371&lt;&gt;"",R371&lt;&gt;"",S371&lt;&gt;"")),Listes!$A$79,""))))))</f>
        <v/>
      </c>
      <c r="X371" s="38"/>
      <c r="Y371" s="10">
        <f t="shared" si="23"/>
        <v>0</v>
      </c>
    </row>
    <row r="372" spans="1:25" ht="20.100000000000001" customHeight="1" x14ac:dyDescent="0.25">
      <c r="A372" s="109">
        <v>366</v>
      </c>
      <c r="B372" s="505" t="str">
        <f>IF('Dépenses forfaitaire'!B372="","",'Dépenses forfaitaire'!B372)</f>
        <v/>
      </c>
      <c r="C372" s="505" t="str">
        <f>IF('Dépenses forfaitaire'!C372="","",'Dépenses forfaitaire'!C372)</f>
        <v/>
      </c>
      <c r="D372" s="505" t="str">
        <f>IF('Dépenses forfaitaire'!D372="","",'Dépenses forfaitaire'!D372)</f>
        <v/>
      </c>
      <c r="E372" s="505" t="str">
        <f>IF('Dépenses forfaitaire'!E372="","",'Dépenses forfaitaire'!E372)</f>
        <v/>
      </c>
      <c r="F372" s="505" t="str">
        <f>IF('Dépenses forfaitaire'!F372="","",'Dépenses forfaitaire'!F372)</f>
        <v/>
      </c>
      <c r="G372" s="503" t="str">
        <f>IF('Dépenses forfaitaire'!G372="","",'Dépenses forfaitaire'!G372)</f>
        <v/>
      </c>
      <c r="H372" s="505" t="str">
        <f>IF('Dépenses forfaitaire'!H372="","",'Dépenses forfaitaire'!H372)</f>
        <v/>
      </c>
      <c r="I372" s="505" t="str">
        <f>IF('Dépenses forfaitaire'!I372="","",'Dépenses forfaitaire'!I372)</f>
        <v/>
      </c>
      <c r="J372" s="504" t="str">
        <f>IF('Dépenses forfaitaire'!K372="","",'Dépenses forfaitaire'!K372)</f>
        <v/>
      </c>
      <c r="K372" s="504" t="str">
        <f>IF('Dépenses forfaitaire'!L372="","",'Dépenses forfaitaire'!L372)</f>
        <v/>
      </c>
      <c r="L372" s="503" t="str">
        <f>IF('Dépenses forfaitaire'!J372="","",'Dépenses forfaitaire'!J372)</f>
        <v/>
      </c>
      <c r="M372" s="505" t="str">
        <f>IF($H372="","",IF($C372=Listes!$B$35,IF('DP_Instruction Forfaitaires'!$E372&lt;=Listes!$B$56,('DP_Instruction Forfaitaires'!$E372*(VLOOKUP('DP_Instruction Forfaitaires'!$D372,Listes!$A$57:$E$63,2,FALSE))),IF('DP_Instruction Forfaitaires'!$E372&gt;Listes!$E$56,('DP_Instruction Forfaitaires'!$E372*(VLOOKUP('DP_Instruction Forfaitaires'!$D372,Listes!$A$57:$E$63,5,FALSE))),('DP_Instruction Forfaitaires'!$E372*(VLOOKUP('DP_Instruction Forfaitaires'!$D372,Listes!$A$57:$E$63,3,FALSE))+(VLOOKUP('DP_Instruction Forfaitaires'!$D372,Listes!$A$57:$E$63,4,FALSE)))))))</f>
        <v/>
      </c>
      <c r="N372" s="505" t="str">
        <f>IF($H372="","",IF($C372=Listes!$B$34,IF('DP_Instruction Forfaitaires'!$E372&lt;=Listes!$B$45,('DP_Instruction Forfaitaires'!$E372*(VLOOKUP('DP_Instruction Forfaitaires'!$D372,Listes!$A$46:$E$52,2,FALSE))),IF('DP_Instruction Forfaitaires'!$E372&gt;Listes!$D$45,('DP_Instruction Forfaitaires'!$E372*(VLOOKUP('DP_Instruction Forfaitaires'!$D372,Listes!$A$46:$E$52,5,FALSE))),('DP_Instruction Forfaitaires'!$E372*(VLOOKUP('DP_Instruction Forfaitaires'!$D372,Listes!$A$46:$E$52,3,FALSE))+(VLOOKUP('DP_Instruction Forfaitaires'!$D372,Listes!$A$46:$E$52,4,FALSE)))))))</f>
        <v/>
      </c>
      <c r="O372" s="506" t="str">
        <f>IF($H372="","",IF($C372=Listes!$B$37,Listes!$I$34,IF($C372=Listes!$B$38,(VLOOKUP('DP_Instruction Forfaitaires'!$F372,Listes!$E$34:$F$39,2,FALSE)),IF($C372=Listes!$B$36,IF('DP_Instruction Forfaitaires'!$E372&lt;=Listes!$A$67,'DP_Instruction Forfaitaires'!$E372*Listes!$A$68,IF('DP_Instruction Forfaitaires'!$E372&gt;Listes!$D$67,'DP_Instruction Forfaitaires'!$E372*Listes!$D$68,(('DP_Instruction Forfaitaires'!$E372*Listes!$B$68)+Listes!$C$68)))))))</f>
        <v/>
      </c>
      <c r="P372" s="507" t="str">
        <f>IF('Dépenses forfaitaire'!P372="","",'Dépenses forfaitaire'!P372)</f>
        <v/>
      </c>
      <c r="Q372" s="263"/>
      <c r="R372" s="262" t="str">
        <f t="shared" si="20"/>
        <v/>
      </c>
      <c r="S372" s="262" t="str">
        <f t="shared" si="21"/>
        <v/>
      </c>
      <c r="T372" s="37" t="str">
        <f t="shared" si="22"/>
        <v/>
      </c>
      <c r="U372" s="117"/>
      <c r="V372" s="168"/>
      <c r="W372" s="501" t="str">
        <f>IF(AND(OR(Q372="KO",T372&lt;&gt;""),OR(R372="",S372="",T372="")),Listes!$A$74,IF(AND(T372="",Q372&lt;&gt;""),Listes!$A$75,IF(AND(P372&lt;T372,V372=""),Listes!$A$76,IF(AND(R372&gt;S372),Listes!$A$77,IF(AND(P372&lt;&gt;"",P372&gt;T372,U372=""),Listes!$A$78,IF(AND(X372="",OR(Q372&lt;&gt;"",R372&lt;&gt;"",S372&lt;&gt;"")),Listes!$A$79,""))))))</f>
        <v/>
      </c>
      <c r="X372" s="38"/>
      <c r="Y372" s="10">
        <f t="shared" si="23"/>
        <v>0</v>
      </c>
    </row>
    <row r="373" spans="1:25" ht="20.100000000000001" customHeight="1" x14ac:dyDescent="0.25">
      <c r="A373" s="109">
        <v>367</v>
      </c>
      <c r="B373" s="505" t="str">
        <f>IF('Dépenses forfaitaire'!B373="","",'Dépenses forfaitaire'!B373)</f>
        <v/>
      </c>
      <c r="C373" s="505" t="str">
        <f>IF('Dépenses forfaitaire'!C373="","",'Dépenses forfaitaire'!C373)</f>
        <v/>
      </c>
      <c r="D373" s="505" t="str">
        <f>IF('Dépenses forfaitaire'!D373="","",'Dépenses forfaitaire'!D373)</f>
        <v/>
      </c>
      <c r="E373" s="505" t="str">
        <f>IF('Dépenses forfaitaire'!E373="","",'Dépenses forfaitaire'!E373)</f>
        <v/>
      </c>
      <c r="F373" s="505" t="str">
        <f>IF('Dépenses forfaitaire'!F373="","",'Dépenses forfaitaire'!F373)</f>
        <v/>
      </c>
      <c r="G373" s="503" t="str">
        <f>IF('Dépenses forfaitaire'!G373="","",'Dépenses forfaitaire'!G373)</f>
        <v/>
      </c>
      <c r="H373" s="505" t="str">
        <f>IF('Dépenses forfaitaire'!H373="","",'Dépenses forfaitaire'!H373)</f>
        <v/>
      </c>
      <c r="I373" s="505" t="str">
        <f>IF('Dépenses forfaitaire'!I373="","",'Dépenses forfaitaire'!I373)</f>
        <v/>
      </c>
      <c r="J373" s="504" t="str">
        <f>IF('Dépenses forfaitaire'!K373="","",'Dépenses forfaitaire'!K373)</f>
        <v/>
      </c>
      <c r="K373" s="504" t="str">
        <f>IF('Dépenses forfaitaire'!L373="","",'Dépenses forfaitaire'!L373)</f>
        <v/>
      </c>
      <c r="L373" s="503" t="str">
        <f>IF('Dépenses forfaitaire'!J373="","",'Dépenses forfaitaire'!J373)</f>
        <v/>
      </c>
      <c r="M373" s="505" t="str">
        <f>IF($H373="","",IF($C373=Listes!$B$35,IF('DP_Instruction Forfaitaires'!$E373&lt;=Listes!$B$56,('DP_Instruction Forfaitaires'!$E373*(VLOOKUP('DP_Instruction Forfaitaires'!$D373,Listes!$A$57:$E$63,2,FALSE))),IF('DP_Instruction Forfaitaires'!$E373&gt;Listes!$E$56,('DP_Instruction Forfaitaires'!$E373*(VLOOKUP('DP_Instruction Forfaitaires'!$D373,Listes!$A$57:$E$63,5,FALSE))),('DP_Instruction Forfaitaires'!$E373*(VLOOKUP('DP_Instruction Forfaitaires'!$D373,Listes!$A$57:$E$63,3,FALSE))+(VLOOKUP('DP_Instruction Forfaitaires'!$D373,Listes!$A$57:$E$63,4,FALSE)))))))</f>
        <v/>
      </c>
      <c r="N373" s="505" t="str">
        <f>IF($H373="","",IF($C373=Listes!$B$34,IF('DP_Instruction Forfaitaires'!$E373&lt;=Listes!$B$45,('DP_Instruction Forfaitaires'!$E373*(VLOOKUP('DP_Instruction Forfaitaires'!$D373,Listes!$A$46:$E$52,2,FALSE))),IF('DP_Instruction Forfaitaires'!$E373&gt;Listes!$D$45,('DP_Instruction Forfaitaires'!$E373*(VLOOKUP('DP_Instruction Forfaitaires'!$D373,Listes!$A$46:$E$52,5,FALSE))),('DP_Instruction Forfaitaires'!$E373*(VLOOKUP('DP_Instruction Forfaitaires'!$D373,Listes!$A$46:$E$52,3,FALSE))+(VLOOKUP('DP_Instruction Forfaitaires'!$D373,Listes!$A$46:$E$52,4,FALSE)))))))</f>
        <v/>
      </c>
      <c r="O373" s="506" t="str">
        <f>IF($H373="","",IF($C373=Listes!$B$37,Listes!$I$34,IF($C373=Listes!$B$38,(VLOOKUP('DP_Instruction Forfaitaires'!$F373,Listes!$E$34:$F$39,2,FALSE)),IF($C373=Listes!$B$36,IF('DP_Instruction Forfaitaires'!$E373&lt;=Listes!$A$67,'DP_Instruction Forfaitaires'!$E373*Listes!$A$68,IF('DP_Instruction Forfaitaires'!$E373&gt;Listes!$D$67,'DP_Instruction Forfaitaires'!$E373*Listes!$D$68,(('DP_Instruction Forfaitaires'!$E373*Listes!$B$68)+Listes!$C$68)))))))</f>
        <v/>
      </c>
      <c r="P373" s="507" t="str">
        <f>IF('Dépenses forfaitaire'!P373="","",'Dépenses forfaitaire'!P373)</f>
        <v/>
      </c>
      <c r="Q373" s="263"/>
      <c r="R373" s="262" t="str">
        <f t="shared" si="20"/>
        <v/>
      </c>
      <c r="S373" s="262" t="str">
        <f t="shared" si="21"/>
        <v/>
      </c>
      <c r="T373" s="37" t="str">
        <f t="shared" si="22"/>
        <v/>
      </c>
      <c r="U373" s="117"/>
      <c r="V373" s="168"/>
      <c r="W373" s="501" t="str">
        <f>IF(AND(OR(Q373="KO",T373&lt;&gt;""),OR(R373="",S373="",T373="")),Listes!$A$74,IF(AND(T373="",Q373&lt;&gt;""),Listes!$A$75,IF(AND(P373&lt;T373,V373=""),Listes!$A$76,IF(AND(R373&gt;S373),Listes!$A$77,IF(AND(P373&lt;&gt;"",P373&gt;T373,U373=""),Listes!$A$78,IF(AND(X373="",OR(Q373&lt;&gt;"",R373&lt;&gt;"",S373&lt;&gt;"")),Listes!$A$79,""))))))</f>
        <v/>
      </c>
      <c r="X373" s="38"/>
      <c r="Y373" s="10">
        <f t="shared" si="23"/>
        <v>0</v>
      </c>
    </row>
    <row r="374" spans="1:25" ht="20.100000000000001" customHeight="1" x14ac:dyDescent="0.25">
      <c r="A374" s="109">
        <v>368</v>
      </c>
      <c r="B374" s="505" t="str">
        <f>IF('Dépenses forfaitaire'!B374="","",'Dépenses forfaitaire'!B374)</f>
        <v/>
      </c>
      <c r="C374" s="505" t="str">
        <f>IF('Dépenses forfaitaire'!C374="","",'Dépenses forfaitaire'!C374)</f>
        <v/>
      </c>
      <c r="D374" s="505" t="str">
        <f>IF('Dépenses forfaitaire'!D374="","",'Dépenses forfaitaire'!D374)</f>
        <v/>
      </c>
      <c r="E374" s="505" t="str">
        <f>IF('Dépenses forfaitaire'!E374="","",'Dépenses forfaitaire'!E374)</f>
        <v/>
      </c>
      <c r="F374" s="505" t="str">
        <f>IF('Dépenses forfaitaire'!F374="","",'Dépenses forfaitaire'!F374)</f>
        <v/>
      </c>
      <c r="G374" s="503" t="str">
        <f>IF('Dépenses forfaitaire'!G374="","",'Dépenses forfaitaire'!G374)</f>
        <v/>
      </c>
      <c r="H374" s="505" t="str">
        <f>IF('Dépenses forfaitaire'!H374="","",'Dépenses forfaitaire'!H374)</f>
        <v/>
      </c>
      <c r="I374" s="505" t="str">
        <f>IF('Dépenses forfaitaire'!I374="","",'Dépenses forfaitaire'!I374)</f>
        <v/>
      </c>
      <c r="J374" s="504" t="str">
        <f>IF('Dépenses forfaitaire'!K374="","",'Dépenses forfaitaire'!K374)</f>
        <v/>
      </c>
      <c r="K374" s="504" t="str">
        <f>IF('Dépenses forfaitaire'!L374="","",'Dépenses forfaitaire'!L374)</f>
        <v/>
      </c>
      <c r="L374" s="503" t="str">
        <f>IF('Dépenses forfaitaire'!J374="","",'Dépenses forfaitaire'!J374)</f>
        <v/>
      </c>
      <c r="M374" s="505" t="str">
        <f>IF($H374="","",IF($C374=Listes!$B$35,IF('DP_Instruction Forfaitaires'!$E374&lt;=Listes!$B$56,('DP_Instruction Forfaitaires'!$E374*(VLOOKUP('DP_Instruction Forfaitaires'!$D374,Listes!$A$57:$E$63,2,FALSE))),IF('DP_Instruction Forfaitaires'!$E374&gt;Listes!$E$56,('DP_Instruction Forfaitaires'!$E374*(VLOOKUP('DP_Instruction Forfaitaires'!$D374,Listes!$A$57:$E$63,5,FALSE))),('DP_Instruction Forfaitaires'!$E374*(VLOOKUP('DP_Instruction Forfaitaires'!$D374,Listes!$A$57:$E$63,3,FALSE))+(VLOOKUP('DP_Instruction Forfaitaires'!$D374,Listes!$A$57:$E$63,4,FALSE)))))))</f>
        <v/>
      </c>
      <c r="N374" s="505" t="str">
        <f>IF($H374="","",IF($C374=Listes!$B$34,IF('DP_Instruction Forfaitaires'!$E374&lt;=Listes!$B$45,('DP_Instruction Forfaitaires'!$E374*(VLOOKUP('DP_Instruction Forfaitaires'!$D374,Listes!$A$46:$E$52,2,FALSE))),IF('DP_Instruction Forfaitaires'!$E374&gt;Listes!$D$45,('DP_Instruction Forfaitaires'!$E374*(VLOOKUP('DP_Instruction Forfaitaires'!$D374,Listes!$A$46:$E$52,5,FALSE))),('DP_Instruction Forfaitaires'!$E374*(VLOOKUP('DP_Instruction Forfaitaires'!$D374,Listes!$A$46:$E$52,3,FALSE))+(VLOOKUP('DP_Instruction Forfaitaires'!$D374,Listes!$A$46:$E$52,4,FALSE)))))))</f>
        <v/>
      </c>
      <c r="O374" s="506" t="str">
        <f>IF($H374="","",IF($C374=Listes!$B$37,Listes!$I$34,IF($C374=Listes!$B$38,(VLOOKUP('DP_Instruction Forfaitaires'!$F374,Listes!$E$34:$F$39,2,FALSE)),IF($C374=Listes!$B$36,IF('DP_Instruction Forfaitaires'!$E374&lt;=Listes!$A$67,'DP_Instruction Forfaitaires'!$E374*Listes!$A$68,IF('DP_Instruction Forfaitaires'!$E374&gt;Listes!$D$67,'DP_Instruction Forfaitaires'!$E374*Listes!$D$68,(('DP_Instruction Forfaitaires'!$E374*Listes!$B$68)+Listes!$C$68)))))))</f>
        <v/>
      </c>
      <c r="P374" s="507" t="str">
        <f>IF('Dépenses forfaitaire'!P374="","",'Dépenses forfaitaire'!P374)</f>
        <v/>
      </c>
      <c r="Q374" s="263"/>
      <c r="R374" s="262" t="str">
        <f t="shared" si="20"/>
        <v/>
      </c>
      <c r="S374" s="262" t="str">
        <f t="shared" si="21"/>
        <v/>
      </c>
      <c r="T374" s="37" t="str">
        <f t="shared" si="22"/>
        <v/>
      </c>
      <c r="U374" s="117"/>
      <c r="V374" s="168"/>
      <c r="W374" s="501" t="str">
        <f>IF(AND(OR(Q374="KO",T374&lt;&gt;""),OR(R374="",S374="",T374="")),Listes!$A$74,IF(AND(T374="",Q374&lt;&gt;""),Listes!$A$75,IF(AND(P374&lt;T374,V374=""),Listes!$A$76,IF(AND(R374&gt;S374),Listes!$A$77,IF(AND(P374&lt;&gt;"",P374&gt;T374,U374=""),Listes!$A$78,IF(AND(X374="",OR(Q374&lt;&gt;"",R374&lt;&gt;"",S374&lt;&gt;"")),Listes!$A$79,""))))))</f>
        <v/>
      </c>
      <c r="X374" s="38"/>
      <c r="Y374" s="10">
        <f t="shared" si="23"/>
        <v>0</v>
      </c>
    </row>
    <row r="375" spans="1:25" ht="20.100000000000001" customHeight="1" x14ac:dyDescent="0.25">
      <c r="A375" s="109">
        <v>369</v>
      </c>
      <c r="B375" s="505" t="str">
        <f>IF('Dépenses forfaitaire'!B375="","",'Dépenses forfaitaire'!B375)</f>
        <v/>
      </c>
      <c r="C375" s="505" t="str">
        <f>IF('Dépenses forfaitaire'!C375="","",'Dépenses forfaitaire'!C375)</f>
        <v/>
      </c>
      <c r="D375" s="505" t="str">
        <f>IF('Dépenses forfaitaire'!D375="","",'Dépenses forfaitaire'!D375)</f>
        <v/>
      </c>
      <c r="E375" s="505" t="str">
        <f>IF('Dépenses forfaitaire'!E375="","",'Dépenses forfaitaire'!E375)</f>
        <v/>
      </c>
      <c r="F375" s="505" t="str">
        <f>IF('Dépenses forfaitaire'!F375="","",'Dépenses forfaitaire'!F375)</f>
        <v/>
      </c>
      <c r="G375" s="503" t="str">
        <f>IF('Dépenses forfaitaire'!G375="","",'Dépenses forfaitaire'!G375)</f>
        <v/>
      </c>
      <c r="H375" s="505" t="str">
        <f>IF('Dépenses forfaitaire'!H375="","",'Dépenses forfaitaire'!H375)</f>
        <v/>
      </c>
      <c r="I375" s="505" t="str">
        <f>IF('Dépenses forfaitaire'!I375="","",'Dépenses forfaitaire'!I375)</f>
        <v/>
      </c>
      <c r="J375" s="504" t="str">
        <f>IF('Dépenses forfaitaire'!K375="","",'Dépenses forfaitaire'!K375)</f>
        <v/>
      </c>
      <c r="K375" s="504" t="str">
        <f>IF('Dépenses forfaitaire'!L375="","",'Dépenses forfaitaire'!L375)</f>
        <v/>
      </c>
      <c r="L375" s="503" t="str">
        <f>IF('Dépenses forfaitaire'!J375="","",'Dépenses forfaitaire'!J375)</f>
        <v/>
      </c>
      <c r="M375" s="505" t="str">
        <f>IF($H375="","",IF($C375=Listes!$B$35,IF('DP_Instruction Forfaitaires'!$E375&lt;=Listes!$B$56,('DP_Instruction Forfaitaires'!$E375*(VLOOKUP('DP_Instruction Forfaitaires'!$D375,Listes!$A$57:$E$63,2,FALSE))),IF('DP_Instruction Forfaitaires'!$E375&gt;Listes!$E$56,('DP_Instruction Forfaitaires'!$E375*(VLOOKUP('DP_Instruction Forfaitaires'!$D375,Listes!$A$57:$E$63,5,FALSE))),('DP_Instruction Forfaitaires'!$E375*(VLOOKUP('DP_Instruction Forfaitaires'!$D375,Listes!$A$57:$E$63,3,FALSE))+(VLOOKUP('DP_Instruction Forfaitaires'!$D375,Listes!$A$57:$E$63,4,FALSE)))))))</f>
        <v/>
      </c>
      <c r="N375" s="505" t="str">
        <f>IF($H375="","",IF($C375=Listes!$B$34,IF('DP_Instruction Forfaitaires'!$E375&lt;=Listes!$B$45,('DP_Instruction Forfaitaires'!$E375*(VLOOKUP('DP_Instruction Forfaitaires'!$D375,Listes!$A$46:$E$52,2,FALSE))),IF('DP_Instruction Forfaitaires'!$E375&gt;Listes!$D$45,('DP_Instruction Forfaitaires'!$E375*(VLOOKUP('DP_Instruction Forfaitaires'!$D375,Listes!$A$46:$E$52,5,FALSE))),('DP_Instruction Forfaitaires'!$E375*(VLOOKUP('DP_Instruction Forfaitaires'!$D375,Listes!$A$46:$E$52,3,FALSE))+(VLOOKUP('DP_Instruction Forfaitaires'!$D375,Listes!$A$46:$E$52,4,FALSE)))))))</f>
        <v/>
      </c>
      <c r="O375" s="506" t="str">
        <f>IF($H375="","",IF($C375=Listes!$B$37,Listes!$I$34,IF($C375=Listes!$B$38,(VLOOKUP('DP_Instruction Forfaitaires'!$F375,Listes!$E$34:$F$39,2,FALSE)),IF($C375=Listes!$B$36,IF('DP_Instruction Forfaitaires'!$E375&lt;=Listes!$A$67,'DP_Instruction Forfaitaires'!$E375*Listes!$A$68,IF('DP_Instruction Forfaitaires'!$E375&gt;Listes!$D$67,'DP_Instruction Forfaitaires'!$E375*Listes!$D$68,(('DP_Instruction Forfaitaires'!$E375*Listes!$B$68)+Listes!$C$68)))))))</f>
        <v/>
      </c>
      <c r="P375" s="507" t="str">
        <f>IF('Dépenses forfaitaire'!P375="","",'Dépenses forfaitaire'!P375)</f>
        <v/>
      </c>
      <c r="Q375" s="263"/>
      <c r="R375" s="262" t="str">
        <f t="shared" si="20"/>
        <v/>
      </c>
      <c r="S375" s="262" t="str">
        <f t="shared" si="21"/>
        <v/>
      </c>
      <c r="T375" s="37" t="str">
        <f t="shared" si="22"/>
        <v/>
      </c>
      <c r="U375" s="117"/>
      <c r="V375" s="168"/>
      <c r="W375" s="501" t="str">
        <f>IF(AND(OR(Q375="KO",T375&lt;&gt;""),OR(R375="",S375="",T375="")),Listes!$A$74,IF(AND(T375="",Q375&lt;&gt;""),Listes!$A$75,IF(AND(P375&lt;T375,V375=""),Listes!$A$76,IF(AND(R375&gt;S375),Listes!$A$77,IF(AND(P375&lt;&gt;"",P375&gt;T375,U375=""),Listes!$A$78,IF(AND(X375="",OR(Q375&lt;&gt;"",R375&lt;&gt;"",S375&lt;&gt;"")),Listes!$A$79,""))))))</f>
        <v/>
      </c>
      <c r="X375" s="38"/>
      <c r="Y375" s="10">
        <f t="shared" si="23"/>
        <v>0</v>
      </c>
    </row>
    <row r="376" spans="1:25" ht="20.100000000000001" customHeight="1" x14ac:dyDescent="0.25">
      <c r="A376" s="109">
        <v>370</v>
      </c>
      <c r="B376" s="505" t="str">
        <f>IF('Dépenses forfaitaire'!B376="","",'Dépenses forfaitaire'!B376)</f>
        <v/>
      </c>
      <c r="C376" s="505" t="str">
        <f>IF('Dépenses forfaitaire'!C376="","",'Dépenses forfaitaire'!C376)</f>
        <v/>
      </c>
      <c r="D376" s="505" t="str">
        <f>IF('Dépenses forfaitaire'!D376="","",'Dépenses forfaitaire'!D376)</f>
        <v/>
      </c>
      <c r="E376" s="505" t="str">
        <f>IF('Dépenses forfaitaire'!E376="","",'Dépenses forfaitaire'!E376)</f>
        <v/>
      </c>
      <c r="F376" s="505" t="str">
        <f>IF('Dépenses forfaitaire'!F376="","",'Dépenses forfaitaire'!F376)</f>
        <v/>
      </c>
      <c r="G376" s="503" t="str">
        <f>IF('Dépenses forfaitaire'!G376="","",'Dépenses forfaitaire'!G376)</f>
        <v/>
      </c>
      <c r="H376" s="505" t="str">
        <f>IF('Dépenses forfaitaire'!H376="","",'Dépenses forfaitaire'!H376)</f>
        <v/>
      </c>
      <c r="I376" s="505" t="str">
        <f>IF('Dépenses forfaitaire'!I376="","",'Dépenses forfaitaire'!I376)</f>
        <v/>
      </c>
      <c r="J376" s="504" t="str">
        <f>IF('Dépenses forfaitaire'!K376="","",'Dépenses forfaitaire'!K376)</f>
        <v/>
      </c>
      <c r="K376" s="504" t="str">
        <f>IF('Dépenses forfaitaire'!L376="","",'Dépenses forfaitaire'!L376)</f>
        <v/>
      </c>
      <c r="L376" s="503" t="str">
        <f>IF('Dépenses forfaitaire'!J376="","",'Dépenses forfaitaire'!J376)</f>
        <v/>
      </c>
      <c r="M376" s="505" t="str">
        <f>IF($H376="","",IF($C376=Listes!$B$35,IF('DP_Instruction Forfaitaires'!$E376&lt;=Listes!$B$56,('DP_Instruction Forfaitaires'!$E376*(VLOOKUP('DP_Instruction Forfaitaires'!$D376,Listes!$A$57:$E$63,2,FALSE))),IF('DP_Instruction Forfaitaires'!$E376&gt;Listes!$E$56,('DP_Instruction Forfaitaires'!$E376*(VLOOKUP('DP_Instruction Forfaitaires'!$D376,Listes!$A$57:$E$63,5,FALSE))),('DP_Instruction Forfaitaires'!$E376*(VLOOKUP('DP_Instruction Forfaitaires'!$D376,Listes!$A$57:$E$63,3,FALSE))+(VLOOKUP('DP_Instruction Forfaitaires'!$D376,Listes!$A$57:$E$63,4,FALSE)))))))</f>
        <v/>
      </c>
      <c r="N376" s="505" t="str">
        <f>IF($H376="","",IF($C376=Listes!$B$34,IF('DP_Instruction Forfaitaires'!$E376&lt;=Listes!$B$45,('DP_Instruction Forfaitaires'!$E376*(VLOOKUP('DP_Instruction Forfaitaires'!$D376,Listes!$A$46:$E$52,2,FALSE))),IF('DP_Instruction Forfaitaires'!$E376&gt;Listes!$D$45,('DP_Instruction Forfaitaires'!$E376*(VLOOKUP('DP_Instruction Forfaitaires'!$D376,Listes!$A$46:$E$52,5,FALSE))),('DP_Instruction Forfaitaires'!$E376*(VLOOKUP('DP_Instruction Forfaitaires'!$D376,Listes!$A$46:$E$52,3,FALSE))+(VLOOKUP('DP_Instruction Forfaitaires'!$D376,Listes!$A$46:$E$52,4,FALSE)))))))</f>
        <v/>
      </c>
      <c r="O376" s="506" t="str">
        <f>IF($H376="","",IF($C376=Listes!$B$37,Listes!$I$34,IF($C376=Listes!$B$38,(VLOOKUP('DP_Instruction Forfaitaires'!$F376,Listes!$E$34:$F$39,2,FALSE)),IF($C376=Listes!$B$36,IF('DP_Instruction Forfaitaires'!$E376&lt;=Listes!$A$67,'DP_Instruction Forfaitaires'!$E376*Listes!$A$68,IF('DP_Instruction Forfaitaires'!$E376&gt;Listes!$D$67,'DP_Instruction Forfaitaires'!$E376*Listes!$D$68,(('DP_Instruction Forfaitaires'!$E376*Listes!$B$68)+Listes!$C$68)))))))</f>
        <v/>
      </c>
      <c r="P376" s="507" t="str">
        <f>IF('Dépenses forfaitaire'!P376="","",'Dépenses forfaitaire'!P376)</f>
        <v/>
      </c>
      <c r="Q376" s="263"/>
      <c r="R376" s="262" t="str">
        <f t="shared" si="20"/>
        <v/>
      </c>
      <c r="S376" s="262" t="str">
        <f t="shared" si="21"/>
        <v/>
      </c>
      <c r="T376" s="37" t="str">
        <f t="shared" si="22"/>
        <v/>
      </c>
      <c r="U376" s="117"/>
      <c r="V376" s="168"/>
      <c r="W376" s="501" t="str">
        <f>IF(AND(OR(Q376="KO",T376&lt;&gt;""),OR(R376="",S376="",T376="")),Listes!$A$74,IF(AND(T376="",Q376&lt;&gt;""),Listes!$A$75,IF(AND(P376&lt;T376,V376=""),Listes!$A$76,IF(AND(R376&gt;S376),Listes!$A$77,IF(AND(P376&lt;&gt;"",P376&gt;T376,U376=""),Listes!$A$78,IF(AND(X376="",OR(Q376&lt;&gt;"",R376&lt;&gt;"",S376&lt;&gt;"")),Listes!$A$79,""))))))</f>
        <v/>
      </c>
      <c r="X376" s="38"/>
      <c r="Y376" s="10">
        <f t="shared" si="23"/>
        <v>0</v>
      </c>
    </row>
    <row r="377" spans="1:25" ht="20.100000000000001" customHeight="1" x14ac:dyDescent="0.25">
      <c r="A377" s="109">
        <v>371</v>
      </c>
      <c r="B377" s="505" t="str">
        <f>IF('Dépenses forfaitaire'!B377="","",'Dépenses forfaitaire'!B377)</f>
        <v/>
      </c>
      <c r="C377" s="505" t="str">
        <f>IF('Dépenses forfaitaire'!C377="","",'Dépenses forfaitaire'!C377)</f>
        <v/>
      </c>
      <c r="D377" s="505" t="str">
        <f>IF('Dépenses forfaitaire'!D377="","",'Dépenses forfaitaire'!D377)</f>
        <v/>
      </c>
      <c r="E377" s="505" t="str">
        <f>IF('Dépenses forfaitaire'!E377="","",'Dépenses forfaitaire'!E377)</f>
        <v/>
      </c>
      <c r="F377" s="505" t="str">
        <f>IF('Dépenses forfaitaire'!F377="","",'Dépenses forfaitaire'!F377)</f>
        <v/>
      </c>
      <c r="G377" s="503" t="str">
        <f>IF('Dépenses forfaitaire'!G377="","",'Dépenses forfaitaire'!G377)</f>
        <v/>
      </c>
      <c r="H377" s="505" t="str">
        <f>IF('Dépenses forfaitaire'!H377="","",'Dépenses forfaitaire'!H377)</f>
        <v/>
      </c>
      <c r="I377" s="505" t="str">
        <f>IF('Dépenses forfaitaire'!I377="","",'Dépenses forfaitaire'!I377)</f>
        <v/>
      </c>
      <c r="J377" s="504" t="str">
        <f>IF('Dépenses forfaitaire'!K377="","",'Dépenses forfaitaire'!K377)</f>
        <v/>
      </c>
      <c r="K377" s="504" t="str">
        <f>IF('Dépenses forfaitaire'!L377="","",'Dépenses forfaitaire'!L377)</f>
        <v/>
      </c>
      <c r="L377" s="503" t="str">
        <f>IF('Dépenses forfaitaire'!J377="","",'Dépenses forfaitaire'!J377)</f>
        <v/>
      </c>
      <c r="M377" s="505" t="str">
        <f>IF($H377="","",IF($C377=Listes!$B$35,IF('DP_Instruction Forfaitaires'!$E377&lt;=Listes!$B$56,('DP_Instruction Forfaitaires'!$E377*(VLOOKUP('DP_Instruction Forfaitaires'!$D377,Listes!$A$57:$E$63,2,FALSE))),IF('DP_Instruction Forfaitaires'!$E377&gt;Listes!$E$56,('DP_Instruction Forfaitaires'!$E377*(VLOOKUP('DP_Instruction Forfaitaires'!$D377,Listes!$A$57:$E$63,5,FALSE))),('DP_Instruction Forfaitaires'!$E377*(VLOOKUP('DP_Instruction Forfaitaires'!$D377,Listes!$A$57:$E$63,3,FALSE))+(VLOOKUP('DP_Instruction Forfaitaires'!$D377,Listes!$A$57:$E$63,4,FALSE)))))))</f>
        <v/>
      </c>
      <c r="N377" s="505" t="str">
        <f>IF($H377="","",IF($C377=Listes!$B$34,IF('DP_Instruction Forfaitaires'!$E377&lt;=Listes!$B$45,('DP_Instruction Forfaitaires'!$E377*(VLOOKUP('DP_Instruction Forfaitaires'!$D377,Listes!$A$46:$E$52,2,FALSE))),IF('DP_Instruction Forfaitaires'!$E377&gt;Listes!$D$45,('DP_Instruction Forfaitaires'!$E377*(VLOOKUP('DP_Instruction Forfaitaires'!$D377,Listes!$A$46:$E$52,5,FALSE))),('DP_Instruction Forfaitaires'!$E377*(VLOOKUP('DP_Instruction Forfaitaires'!$D377,Listes!$A$46:$E$52,3,FALSE))+(VLOOKUP('DP_Instruction Forfaitaires'!$D377,Listes!$A$46:$E$52,4,FALSE)))))))</f>
        <v/>
      </c>
      <c r="O377" s="506" t="str">
        <f>IF($H377="","",IF($C377=Listes!$B$37,Listes!$I$34,IF($C377=Listes!$B$38,(VLOOKUP('DP_Instruction Forfaitaires'!$F377,Listes!$E$34:$F$39,2,FALSE)),IF($C377=Listes!$B$36,IF('DP_Instruction Forfaitaires'!$E377&lt;=Listes!$A$67,'DP_Instruction Forfaitaires'!$E377*Listes!$A$68,IF('DP_Instruction Forfaitaires'!$E377&gt;Listes!$D$67,'DP_Instruction Forfaitaires'!$E377*Listes!$D$68,(('DP_Instruction Forfaitaires'!$E377*Listes!$B$68)+Listes!$C$68)))))))</f>
        <v/>
      </c>
      <c r="P377" s="507" t="str">
        <f>IF('Dépenses forfaitaire'!P377="","",'Dépenses forfaitaire'!P377)</f>
        <v/>
      </c>
      <c r="Q377" s="263"/>
      <c r="R377" s="262" t="str">
        <f t="shared" si="20"/>
        <v/>
      </c>
      <c r="S377" s="262" t="str">
        <f t="shared" si="21"/>
        <v/>
      </c>
      <c r="T377" s="37" t="str">
        <f t="shared" si="22"/>
        <v/>
      </c>
      <c r="U377" s="117"/>
      <c r="V377" s="168"/>
      <c r="W377" s="501" t="str">
        <f>IF(AND(OR(Q377="KO",T377&lt;&gt;""),OR(R377="",S377="",T377="")),Listes!$A$74,IF(AND(T377="",Q377&lt;&gt;""),Listes!$A$75,IF(AND(P377&lt;T377,V377=""),Listes!$A$76,IF(AND(R377&gt;S377),Listes!$A$77,IF(AND(P377&lt;&gt;"",P377&gt;T377,U377=""),Listes!$A$78,IF(AND(X377="",OR(Q377&lt;&gt;"",R377&lt;&gt;"",S377&lt;&gt;"")),Listes!$A$79,""))))))</f>
        <v/>
      </c>
      <c r="X377" s="38"/>
      <c r="Y377" s="10">
        <f t="shared" si="23"/>
        <v>0</v>
      </c>
    </row>
    <row r="378" spans="1:25" ht="20.100000000000001" customHeight="1" x14ac:dyDescent="0.25">
      <c r="A378" s="109">
        <v>372</v>
      </c>
      <c r="B378" s="505" t="str">
        <f>IF('Dépenses forfaitaire'!B378="","",'Dépenses forfaitaire'!B378)</f>
        <v/>
      </c>
      <c r="C378" s="505" t="str">
        <f>IF('Dépenses forfaitaire'!C378="","",'Dépenses forfaitaire'!C378)</f>
        <v/>
      </c>
      <c r="D378" s="505" t="str">
        <f>IF('Dépenses forfaitaire'!D378="","",'Dépenses forfaitaire'!D378)</f>
        <v/>
      </c>
      <c r="E378" s="505" t="str">
        <f>IF('Dépenses forfaitaire'!E378="","",'Dépenses forfaitaire'!E378)</f>
        <v/>
      </c>
      <c r="F378" s="505" t="str">
        <f>IF('Dépenses forfaitaire'!F378="","",'Dépenses forfaitaire'!F378)</f>
        <v/>
      </c>
      <c r="G378" s="503" t="str">
        <f>IF('Dépenses forfaitaire'!G378="","",'Dépenses forfaitaire'!G378)</f>
        <v/>
      </c>
      <c r="H378" s="505" t="str">
        <f>IF('Dépenses forfaitaire'!H378="","",'Dépenses forfaitaire'!H378)</f>
        <v/>
      </c>
      <c r="I378" s="505" t="str">
        <f>IF('Dépenses forfaitaire'!I378="","",'Dépenses forfaitaire'!I378)</f>
        <v/>
      </c>
      <c r="J378" s="504" t="str">
        <f>IF('Dépenses forfaitaire'!K378="","",'Dépenses forfaitaire'!K378)</f>
        <v/>
      </c>
      <c r="K378" s="504" t="str">
        <f>IF('Dépenses forfaitaire'!L378="","",'Dépenses forfaitaire'!L378)</f>
        <v/>
      </c>
      <c r="L378" s="503" t="str">
        <f>IF('Dépenses forfaitaire'!J378="","",'Dépenses forfaitaire'!J378)</f>
        <v/>
      </c>
      <c r="M378" s="505" t="str">
        <f>IF($H378="","",IF($C378=Listes!$B$35,IF('DP_Instruction Forfaitaires'!$E378&lt;=Listes!$B$56,('DP_Instruction Forfaitaires'!$E378*(VLOOKUP('DP_Instruction Forfaitaires'!$D378,Listes!$A$57:$E$63,2,FALSE))),IF('DP_Instruction Forfaitaires'!$E378&gt;Listes!$E$56,('DP_Instruction Forfaitaires'!$E378*(VLOOKUP('DP_Instruction Forfaitaires'!$D378,Listes!$A$57:$E$63,5,FALSE))),('DP_Instruction Forfaitaires'!$E378*(VLOOKUP('DP_Instruction Forfaitaires'!$D378,Listes!$A$57:$E$63,3,FALSE))+(VLOOKUP('DP_Instruction Forfaitaires'!$D378,Listes!$A$57:$E$63,4,FALSE)))))))</f>
        <v/>
      </c>
      <c r="N378" s="505" t="str">
        <f>IF($H378="","",IF($C378=Listes!$B$34,IF('DP_Instruction Forfaitaires'!$E378&lt;=Listes!$B$45,('DP_Instruction Forfaitaires'!$E378*(VLOOKUP('DP_Instruction Forfaitaires'!$D378,Listes!$A$46:$E$52,2,FALSE))),IF('DP_Instruction Forfaitaires'!$E378&gt;Listes!$D$45,('DP_Instruction Forfaitaires'!$E378*(VLOOKUP('DP_Instruction Forfaitaires'!$D378,Listes!$A$46:$E$52,5,FALSE))),('DP_Instruction Forfaitaires'!$E378*(VLOOKUP('DP_Instruction Forfaitaires'!$D378,Listes!$A$46:$E$52,3,FALSE))+(VLOOKUP('DP_Instruction Forfaitaires'!$D378,Listes!$A$46:$E$52,4,FALSE)))))))</f>
        <v/>
      </c>
      <c r="O378" s="506" t="str">
        <f>IF($H378="","",IF($C378=Listes!$B$37,Listes!$I$34,IF($C378=Listes!$B$38,(VLOOKUP('DP_Instruction Forfaitaires'!$F378,Listes!$E$34:$F$39,2,FALSE)),IF($C378=Listes!$B$36,IF('DP_Instruction Forfaitaires'!$E378&lt;=Listes!$A$67,'DP_Instruction Forfaitaires'!$E378*Listes!$A$68,IF('DP_Instruction Forfaitaires'!$E378&gt;Listes!$D$67,'DP_Instruction Forfaitaires'!$E378*Listes!$D$68,(('DP_Instruction Forfaitaires'!$E378*Listes!$B$68)+Listes!$C$68)))))))</f>
        <v/>
      </c>
      <c r="P378" s="507" t="str">
        <f>IF('Dépenses forfaitaire'!P378="","",'Dépenses forfaitaire'!P378)</f>
        <v/>
      </c>
      <c r="Q378" s="263"/>
      <c r="R378" s="262" t="str">
        <f t="shared" si="20"/>
        <v/>
      </c>
      <c r="S378" s="262" t="str">
        <f t="shared" si="21"/>
        <v/>
      </c>
      <c r="T378" s="37" t="str">
        <f t="shared" si="22"/>
        <v/>
      </c>
      <c r="U378" s="117"/>
      <c r="V378" s="168"/>
      <c r="W378" s="501" t="str">
        <f>IF(AND(OR(Q378="KO",T378&lt;&gt;""),OR(R378="",S378="",T378="")),Listes!$A$74,IF(AND(T378="",Q378&lt;&gt;""),Listes!$A$75,IF(AND(P378&lt;T378,V378=""),Listes!$A$76,IF(AND(R378&gt;S378),Listes!$A$77,IF(AND(P378&lt;&gt;"",P378&gt;T378,U378=""),Listes!$A$78,IF(AND(X378="",OR(Q378&lt;&gt;"",R378&lt;&gt;"",S378&lt;&gt;"")),Listes!$A$79,""))))))</f>
        <v/>
      </c>
      <c r="X378" s="38"/>
      <c r="Y378" s="10">
        <f t="shared" si="23"/>
        <v>0</v>
      </c>
    </row>
    <row r="379" spans="1:25" ht="20.100000000000001" customHeight="1" x14ac:dyDescent="0.25">
      <c r="A379" s="109">
        <v>373</v>
      </c>
      <c r="B379" s="505" t="str">
        <f>IF('Dépenses forfaitaire'!B379="","",'Dépenses forfaitaire'!B379)</f>
        <v/>
      </c>
      <c r="C379" s="505" t="str">
        <f>IF('Dépenses forfaitaire'!C379="","",'Dépenses forfaitaire'!C379)</f>
        <v/>
      </c>
      <c r="D379" s="505" t="str">
        <f>IF('Dépenses forfaitaire'!D379="","",'Dépenses forfaitaire'!D379)</f>
        <v/>
      </c>
      <c r="E379" s="505" t="str">
        <f>IF('Dépenses forfaitaire'!E379="","",'Dépenses forfaitaire'!E379)</f>
        <v/>
      </c>
      <c r="F379" s="505" t="str">
        <f>IF('Dépenses forfaitaire'!F379="","",'Dépenses forfaitaire'!F379)</f>
        <v/>
      </c>
      <c r="G379" s="503" t="str">
        <f>IF('Dépenses forfaitaire'!G379="","",'Dépenses forfaitaire'!G379)</f>
        <v/>
      </c>
      <c r="H379" s="505" t="str">
        <f>IF('Dépenses forfaitaire'!H379="","",'Dépenses forfaitaire'!H379)</f>
        <v/>
      </c>
      <c r="I379" s="505" t="str">
        <f>IF('Dépenses forfaitaire'!I379="","",'Dépenses forfaitaire'!I379)</f>
        <v/>
      </c>
      <c r="J379" s="504" t="str">
        <f>IF('Dépenses forfaitaire'!K379="","",'Dépenses forfaitaire'!K379)</f>
        <v/>
      </c>
      <c r="K379" s="504" t="str">
        <f>IF('Dépenses forfaitaire'!L379="","",'Dépenses forfaitaire'!L379)</f>
        <v/>
      </c>
      <c r="L379" s="503" t="str">
        <f>IF('Dépenses forfaitaire'!J379="","",'Dépenses forfaitaire'!J379)</f>
        <v/>
      </c>
      <c r="M379" s="505" t="str">
        <f>IF($H379="","",IF($C379=Listes!$B$35,IF('DP_Instruction Forfaitaires'!$E379&lt;=Listes!$B$56,('DP_Instruction Forfaitaires'!$E379*(VLOOKUP('DP_Instruction Forfaitaires'!$D379,Listes!$A$57:$E$63,2,FALSE))),IF('DP_Instruction Forfaitaires'!$E379&gt;Listes!$E$56,('DP_Instruction Forfaitaires'!$E379*(VLOOKUP('DP_Instruction Forfaitaires'!$D379,Listes!$A$57:$E$63,5,FALSE))),('DP_Instruction Forfaitaires'!$E379*(VLOOKUP('DP_Instruction Forfaitaires'!$D379,Listes!$A$57:$E$63,3,FALSE))+(VLOOKUP('DP_Instruction Forfaitaires'!$D379,Listes!$A$57:$E$63,4,FALSE)))))))</f>
        <v/>
      </c>
      <c r="N379" s="505" t="str">
        <f>IF($H379="","",IF($C379=Listes!$B$34,IF('DP_Instruction Forfaitaires'!$E379&lt;=Listes!$B$45,('DP_Instruction Forfaitaires'!$E379*(VLOOKUP('DP_Instruction Forfaitaires'!$D379,Listes!$A$46:$E$52,2,FALSE))),IF('DP_Instruction Forfaitaires'!$E379&gt;Listes!$D$45,('DP_Instruction Forfaitaires'!$E379*(VLOOKUP('DP_Instruction Forfaitaires'!$D379,Listes!$A$46:$E$52,5,FALSE))),('DP_Instruction Forfaitaires'!$E379*(VLOOKUP('DP_Instruction Forfaitaires'!$D379,Listes!$A$46:$E$52,3,FALSE))+(VLOOKUP('DP_Instruction Forfaitaires'!$D379,Listes!$A$46:$E$52,4,FALSE)))))))</f>
        <v/>
      </c>
      <c r="O379" s="506" t="str">
        <f>IF($H379="","",IF($C379=Listes!$B$37,Listes!$I$34,IF($C379=Listes!$B$38,(VLOOKUP('DP_Instruction Forfaitaires'!$F379,Listes!$E$34:$F$39,2,FALSE)),IF($C379=Listes!$B$36,IF('DP_Instruction Forfaitaires'!$E379&lt;=Listes!$A$67,'DP_Instruction Forfaitaires'!$E379*Listes!$A$68,IF('DP_Instruction Forfaitaires'!$E379&gt;Listes!$D$67,'DP_Instruction Forfaitaires'!$E379*Listes!$D$68,(('DP_Instruction Forfaitaires'!$E379*Listes!$B$68)+Listes!$C$68)))))))</f>
        <v/>
      </c>
      <c r="P379" s="507" t="str">
        <f>IF('Dépenses forfaitaire'!P379="","",'Dépenses forfaitaire'!P379)</f>
        <v/>
      </c>
      <c r="Q379" s="263"/>
      <c r="R379" s="262" t="str">
        <f t="shared" si="20"/>
        <v/>
      </c>
      <c r="S379" s="262" t="str">
        <f t="shared" si="21"/>
        <v/>
      </c>
      <c r="T379" s="37" t="str">
        <f t="shared" si="22"/>
        <v/>
      </c>
      <c r="U379" s="117"/>
      <c r="V379" s="168"/>
      <c r="W379" s="501" t="str">
        <f>IF(AND(OR(Q379="KO",T379&lt;&gt;""),OR(R379="",S379="",T379="")),Listes!$A$74,IF(AND(T379="",Q379&lt;&gt;""),Listes!$A$75,IF(AND(P379&lt;T379,V379=""),Listes!$A$76,IF(AND(R379&gt;S379),Listes!$A$77,IF(AND(P379&lt;&gt;"",P379&gt;T379,U379=""),Listes!$A$78,IF(AND(X379="",OR(Q379&lt;&gt;"",R379&lt;&gt;"",S379&lt;&gt;"")),Listes!$A$79,""))))))</f>
        <v/>
      </c>
      <c r="X379" s="38"/>
      <c r="Y379" s="10">
        <f t="shared" si="23"/>
        <v>0</v>
      </c>
    </row>
    <row r="380" spans="1:25" ht="20.100000000000001" customHeight="1" x14ac:dyDescent="0.25">
      <c r="A380" s="109">
        <v>374</v>
      </c>
      <c r="B380" s="505" t="str">
        <f>IF('Dépenses forfaitaire'!B380="","",'Dépenses forfaitaire'!B380)</f>
        <v/>
      </c>
      <c r="C380" s="505" t="str">
        <f>IF('Dépenses forfaitaire'!C380="","",'Dépenses forfaitaire'!C380)</f>
        <v/>
      </c>
      <c r="D380" s="505" t="str">
        <f>IF('Dépenses forfaitaire'!D380="","",'Dépenses forfaitaire'!D380)</f>
        <v/>
      </c>
      <c r="E380" s="505" t="str">
        <f>IF('Dépenses forfaitaire'!E380="","",'Dépenses forfaitaire'!E380)</f>
        <v/>
      </c>
      <c r="F380" s="505" t="str">
        <f>IF('Dépenses forfaitaire'!F380="","",'Dépenses forfaitaire'!F380)</f>
        <v/>
      </c>
      <c r="G380" s="503" t="str">
        <f>IF('Dépenses forfaitaire'!G380="","",'Dépenses forfaitaire'!G380)</f>
        <v/>
      </c>
      <c r="H380" s="505" t="str">
        <f>IF('Dépenses forfaitaire'!H380="","",'Dépenses forfaitaire'!H380)</f>
        <v/>
      </c>
      <c r="I380" s="505" t="str">
        <f>IF('Dépenses forfaitaire'!I380="","",'Dépenses forfaitaire'!I380)</f>
        <v/>
      </c>
      <c r="J380" s="504" t="str">
        <f>IF('Dépenses forfaitaire'!K380="","",'Dépenses forfaitaire'!K380)</f>
        <v/>
      </c>
      <c r="K380" s="504" t="str">
        <f>IF('Dépenses forfaitaire'!L380="","",'Dépenses forfaitaire'!L380)</f>
        <v/>
      </c>
      <c r="L380" s="503" t="str">
        <f>IF('Dépenses forfaitaire'!J380="","",'Dépenses forfaitaire'!J380)</f>
        <v/>
      </c>
      <c r="M380" s="505" t="str">
        <f>IF($H380="","",IF($C380=Listes!$B$35,IF('DP_Instruction Forfaitaires'!$E380&lt;=Listes!$B$56,('DP_Instruction Forfaitaires'!$E380*(VLOOKUP('DP_Instruction Forfaitaires'!$D380,Listes!$A$57:$E$63,2,FALSE))),IF('DP_Instruction Forfaitaires'!$E380&gt;Listes!$E$56,('DP_Instruction Forfaitaires'!$E380*(VLOOKUP('DP_Instruction Forfaitaires'!$D380,Listes!$A$57:$E$63,5,FALSE))),('DP_Instruction Forfaitaires'!$E380*(VLOOKUP('DP_Instruction Forfaitaires'!$D380,Listes!$A$57:$E$63,3,FALSE))+(VLOOKUP('DP_Instruction Forfaitaires'!$D380,Listes!$A$57:$E$63,4,FALSE)))))))</f>
        <v/>
      </c>
      <c r="N380" s="505" t="str">
        <f>IF($H380="","",IF($C380=Listes!$B$34,IF('DP_Instruction Forfaitaires'!$E380&lt;=Listes!$B$45,('DP_Instruction Forfaitaires'!$E380*(VLOOKUP('DP_Instruction Forfaitaires'!$D380,Listes!$A$46:$E$52,2,FALSE))),IF('DP_Instruction Forfaitaires'!$E380&gt;Listes!$D$45,('DP_Instruction Forfaitaires'!$E380*(VLOOKUP('DP_Instruction Forfaitaires'!$D380,Listes!$A$46:$E$52,5,FALSE))),('DP_Instruction Forfaitaires'!$E380*(VLOOKUP('DP_Instruction Forfaitaires'!$D380,Listes!$A$46:$E$52,3,FALSE))+(VLOOKUP('DP_Instruction Forfaitaires'!$D380,Listes!$A$46:$E$52,4,FALSE)))))))</f>
        <v/>
      </c>
      <c r="O380" s="506" t="str">
        <f>IF($H380="","",IF($C380=Listes!$B$37,Listes!$I$34,IF($C380=Listes!$B$38,(VLOOKUP('DP_Instruction Forfaitaires'!$F380,Listes!$E$34:$F$39,2,FALSE)),IF($C380=Listes!$B$36,IF('DP_Instruction Forfaitaires'!$E380&lt;=Listes!$A$67,'DP_Instruction Forfaitaires'!$E380*Listes!$A$68,IF('DP_Instruction Forfaitaires'!$E380&gt;Listes!$D$67,'DP_Instruction Forfaitaires'!$E380*Listes!$D$68,(('DP_Instruction Forfaitaires'!$E380*Listes!$B$68)+Listes!$C$68)))))))</f>
        <v/>
      </c>
      <c r="P380" s="507" t="str">
        <f>IF('Dépenses forfaitaire'!P380="","",'Dépenses forfaitaire'!P380)</f>
        <v/>
      </c>
      <c r="Q380" s="263"/>
      <c r="R380" s="262" t="str">
        <f t="shared" si="20"/>
        <v/>
      </c>
      <c r="S380" s="262" t="str">
        <f t="shared" si="21"/>
        <v/>
      </c>
      <c r="T380" s="37" t="str">
        <f t="shared" si="22"/>
        <v/>
      </c>
      <c r="U380" s="117"/>
      <c r="V380" s="168"/>
      <c r="W380" s="501" t="str">
        <f>IF(AND(OR(Q380="KO",T380&lt;&gt;""),OR(R380="",S380="",T380="")),Listes!$A$74,IF(AND(T380="",Q380&lt;&gt;""),Listes!$A$75,IF(AND(P380&lt;T380,V380=""),Listes!$A$76,IF(AND(R380&gt;S380),Listes!$A$77,IF(AND(P380&lt;&gt;"",P380&gt;T380,U380=""),Listes!$A$78,IF(AND(X380="",OR(Q380&lt;&gt;"",R380&lt;&gt;"",S380&lt;&gt;"")),Listes!$A$79,""))))))</f>
        <v/>
      </c>
      <c r="X380" s="38"/>
      <c r="Y380" s="10">
        <f t="shared" si="23"/>
        <v>0</v>
      </c>
    </row>
    <row r="381" spans="1:25" ht="20.100000000000001" customHeight="1" x14ac:dyDescent="0.25">
      <c r="A381" s="109">
        <v>375</v>
      </c>
      <c r="B381" s="505" t="str">
        <f>IF('Dépenses forfaitaire'!B381="","",'Dépenses forfaitaire'!B381)</f>
        <v/>
      </c>
      <c r="C381" s="505" t="str">
        <f>IF('Dépenses forfaitaire'!C381="","",'Dépenses forfaitaire'!C381)</f>
        <v/>
      </c>
      <c r="D381" s="505" t="str">
        <f>IF('Dépenses forfaitaire'!D381="","",'Dépenses forfaitaire'!D381)</f>
        <v/>
      </c>
      <c r="E381" s="505" t="str">
        <f>IF('Dépenses forfaitaire'!E381="","",'Dépenses forfaitaire'!E381)</f>
        <v/>
      </c>
      <c r="F381" s="505" t="str">
        <f>IF('Dépenses forfaitaire'!F381="","",'Dépenses forfaitaire'!F381)</f>
        <v/>
      </c>
      <c r="G381" s="503" t="str">
        <f>IF('Dépenses forfaitaire'!G381="","",'Dépenses forfaitaire'!G381)</f>
        <v/>
      </c>
      <c r="H381" s="505" t="str">
        <f>IF('Dépenses forfaitaire'!H381="","",'Dépenses forfaitaire'!H381)</f>
        <v/>
      </c>
      <c r="I381" s="505" t="str">
        <f>IF('Dépenses forfaitaire'!I381="","",'Dépenses forfaitaire'!I381)</f>
        <v/>
      </c>
      <c r="J381" s="504" t="str">
        <f>IF('Dépenses forfaitaire'!K381="","",'Dépenses forfaitaire'!K381)</f>
        <v/>
      </c>
      <c r="K381" s="504" t="str">
        <f>IF('Dépenses forfaitaire'!L381="","",'Dépenses forfaitaire'!L381)</f>
        <v/>
      </c>
      <c r="L381" s="503" t="str">
        <f>IF('Dépenses forfaitaire'!J381="","",'Dépenses forfaitaire'!J381)</f>
        <v/>
      </c>
      <c r="M381" s="505" t="str">
        <f>IF($H381="","",IF($C381=Listes!$B$35,IF('DP_Instruction Forfaitaires'!$E381&lt;=Listes!$B$56,('DP_Instruction Forfaitaires'!$E381*(VLOOKUP('DP_Instruction Forfaitaires'!$D381,Listes!$A$57:$E$63,2,FALSE))),IF('DP_Instruction Forfaitaires'!$E381&gt;Listes!$E$56,('DP_Instruction Forfaitaires'!$E381*(VLOOKUP('DP_Instruction Forfaitaires'!$D381,Listes!$A$57:$E$63,5,FALSE))),('DP_Instruction Forfaitaires'!$E381*(VLOOKUP('DP_Instruction Forfaitaires'!$D381,Listes!$A$57:$E$63,3,FALSE))+(VLOOKUP('DP_Instruction Forfaitaires'!$D381,Listes!$A$57:$E$63,4,FALSE)))))))</f>
        <v/>
      </c>
      <c r="N381" s="505" t="str">
        <f>IF($H381="","",IF($C381=Listes!$B$34,IF('DP_Instruction Forfaitaires'!$E381&lt;=Listes!$B$45,('DP_Instruction Forfaitaires'!$E381*(VLOOKUP('DP_Instruction Forfaitaires'!$D381,Listes!$A$46:$E$52,2,FALSE))),IF('DP_Instruction Forfaitaires'!$E381&gt;Listes!$D$45,('DP_Instruction Forfaitaires'!$E381*(VLOOKUP('DP_Instruction Forfaitaires'!$D381,Listes!$A$46:$E$52,5,FALSE))),('DP_Instruction Forfaitaires'!$E381*(VLOOKUP('DP_Instruction Forfaitaires'!$D381,Listes!$A$46:$E$52,3,FALSE))+(VLOOKUP('DP_Instruction Forfaitaires'!$D381,Listes!$A$46:$E$52,4,FALSE)))))))</f>
        <v/>
      </c>
      <c r="O381" s="506" t="str">
        <f>IF($H381="","",IF($C381=Listes!$B$37,Listes!$I$34,IF($C381=Listes!$B$38,(VLOOKUP('DP_Instruction Forfaitaires'!$F381,Listes!$E$34:$F$39,2,FALSE)),IF($C381=Listes!$B$36,IF('DP_Instruction Forfaitaires'!$E381&lt;=Listes!$A$67,'DP_Instruction Forfaitaires'!$E381*Listes!$A$68,IF('DP_Instruction Forfaitaires'!$E381&gt;Listes!$D$67,'DP_Instruction Forfaitaires'!$E381*Listes!$D$68,(('DP_Instruction Forfaitaires'!$E381*Listes!$B$68)+Listes!$C$68)))))))</f>
        <v/>
      </c>
      <c r="P381" s="507" t="str">
        <f>IF('Dépenses forfaitaire'!P381="","",'Dépenses forfaitaire'!P381)</f>
        <v/>
      </c>
      <c r="Q381" s="263"/>
      <c r="R381" s="262" t="str">
        <f t="shared" si="20"/>
        <v/>
      </c>
      <c r="S381" s="262" t="str">
        <f t="shared" si="21"/>
        <v/>
      </c>
      <c r="T381" s="37" t="str">
        <f t="shared" si="22"/>
        <v/>
      </c>
      <c r="U381" s="117"/>
      <c r="V381" s="168"/>
      <c r="W381" s="501" t="str">
        <f>IF(AND(OR(Q381="KO",T381&lt;&gt;""),OR(R381="",S381="",T381="")),Listes!$A$74,IF(AND(T381="",Q381&lt;&gt;""),Listes!$A$75,IF(AND(P381&lt;T381,V381=""),Listes!$A$76,IF(AND(R381&gt;S381),Listes!$A$77,IF(AND(P381&lt;&gt;"",P381&gt;T381,U381=""),Listes!$A$78,IF(AND(X381="",OR(Q381&lt;&gt;"",R381&lt;&gt;"",S381&lt;&gt;"")),Listes!$A$79,""))))))</f>
        <v/>
      </c>
      <c r="X381" s="38"/>
      <c r="Y381" s="10">
        <f t="shared" si="23"/>
        <v>0</v>
      </c>
    </row>
    <row r="382" spans="1:25" ht="20.100000000000001" customHeight="1" x14ac:dyDescent="0.25">
      <c r="A382" s="109">
        <v>376</v>
      </c>
      <c r="B382" s="505" t="str">
        <f>IF('Dépenses forfaitaire'!B382="","",'Dépenses forfaitaire'!B382)</f>
        <v/>
      </c>
      <c r="C382" s="505" t="str">
        <f>IF('Dépenses forfaitaire'!C382="","",'Dépenses forfaitaire'!C382)</f>
        <v/>
      </c>
      <c r="D382" s="505" t="str">
        <f>IF('Dépenses forfaitaire'!D382="","",'Dépenses forfaitaire'!D382)</f>
        <v/>
      </c>
      <c r="E382" s="505" t="str">
        <f>IF('Dépenses forfaitaire'!E382="","",'Dépenses forfaitaire'!E382)</f>
        <v/>
      </c>
      <c r="F382" s="505" t="str">
        <f>IF('Dépenses forfaitaire'!F382="","",'Dépenses forfaitaire'!F382)</f>
        <v/>
      </c>
      <c r="G382" s="503" t="str">
        <f>IF('Dépenses forfaitaire'!G382="","",'Dépenses forfaitaire'!G382)</f>
        <v/>
      </c>
      <c r="H382" s="505" t="str">
        <f>IF('Dépenses forfaitaire'!H382="","",'Dépenses forfaitaire'!H382)</f>
        <v/>
      </c>
      <c r="I382" s="505" t="str">
        <f>IF('Dépenses forfaitaire'!I382="","",'Dépenses forfaitaire'!I382)</f>
        <v/>
      </c>
      <c r="J382" s="504" t="str">
        <f>IF('Dépenses forfaitaire'!K382="","",'Dépenses forfaitaire'!K382)</f>
        <v/>
      </c>
      <c r="K382" s="504" t="str">
        <f>IF('Dépenses forfaitaire'!L382="","",'Dépenses forfaitaire'!L382)</f>
        <v/>
      </c>
      <c r="L382" s="503" t="str">
        <f>IF('Dépenses forfaitaire'!J382="","",'Dépenses forfaitaire'!J382)</f>
        <v/>
      </c>
      <c r="M382" s="505" t="str">
        <f>IF($H382="","",IF($C382=Listes!$B$35,IF('DP_Instruction Forfaitaires'!$E382&lt;=Listes!$B$56,('DP_Instruction Forfaitaires'!$E382*(VLOOKUP('DP_Instruction Forfaitaires'!$D382,Listes!$A$57:$E$63,2,FALSE))),IF('DP_Instruction Forfaitaires'!$E382&gt;Listes!$E$56,('DP_Instruction Forfaitaires'!$E382*(VLOOKUP('DP_Instruction Forfaitaires'!$D382,Listes!$A$57:$E$63,5,FALSE))),('DP_Instruction Forfaitaires'!$E382*(VLOOKUP('DP_Instruction Forfaitaires'!$D382,Listes!$A$57:$E$63,3,FALSE))+(VLOOKUP('DP_Instruction Forfaitaires'!$D382,Listes!$A$57:$E$63,4,FALSE)))))))</f>
        <v/>
      </c>
      <c r="N382" s="505" t="str">
        <f>IF($H382="","",IF($C382=Listes!$B$34,IF('DP_Instruction Forfaitaires'!$E382&lt;=Listes!$B$45,('DP_Instruction Forfaitaires'!$E382*(VLOOKUP('DP_Instruction Forfaitaires'!$D382,Listes!$A$46:$E$52,2,FALSE))),IF('DP_Instruction Forfaitaires'!$E382&gt;Listes!$D$45,('DP_Instruction Forfaitaires'!$E382*(VLOOKUP('DP_Instruction Forfaitaires'!$D382,Listes!$A$46:$E$52,5,FALSE))),('DP_Instruction Forfaitaires'!$E382*(VLOOKUP('DP_Instruction Forfaitaires'!$D382,Listes!$A$46:$E$52,3,FALSE))+(VLOOKUP('DP_Instruction Forfaitaires'!$D382,Listes!$A$46:$E$52,4,FALSE)))))))</f>
        <v/>
      </c>
      <c r="O382" s="506" t="str">
        <f>IF($H382="","",IF($C382=Listes!$B$37,Listes!$I$34,IF($C382=Listes!$B$38,(VLOOKUP('DP_Instruction Forfaitaires'!$F382,Listes!$E$34:$F$39,2,FALSE)),IF($C382=Listes!$B$36,IF('DP_Instruction Forfaitaires'!$E382&lt;=Listes!$A$67,'DP_Instruction Forfaitaires'!$E382*Listes!$A$68,IF('DP_Instruction Forfaitaires'!$E382&gt;Listes!$D$67,'DP_Instruction Forfaitaires'!$E382*Listes!$D$68,(('DP_Instruction Forfaitaires'!$E382*Listes!$B$68)+Listes!$C$68)))))))</f>
        <v/>
      </c>
      <c r="P382" s="507" t="str">
        <f>IF('Dépenses forfaitaire'!P382="","",'Dépenses forfaitaire'!P382)</f>
        <v/>
      </c>
      <c r="Q382" s="263"/>
      <c r="R382" s="262" t="str">
        <f t="shared" si="20"/>
        <v/>
      </c>
      <c r="S382" s="262" t="str">
        <f t="shared" si="21"/>
        <v/>
      </c>
      <c r="T382" s="37" t="str">
        <f t="shared" si="22"/>
        <v/>
      </c>
      <c r="U382" s="117"/>
      <c r="V382" s="168"/>
      <c r="W382" s="501" t="str">
        <f>IF(AND(OR(Q382="KO",T382&lt;&gt;""),OR(R382="",S382="",T382="")),Listes!$A$74,IF(AND(T382="",Q382&lt;&gt;""),Listes!$A$75,IF(AND(P382&lt;T382,V382=""),Listes!$A$76,IF(AND(R382&gt;S382),Listes!$A$77,IF(AND(P382&lt;&gt;"",P382&gt;T382,U382=""),Listes!$A$78,IF(AND(X382="",OR(Q382&lt;&gt;"",R382&lt;&gt;"",S382&lt;&gt;"")),Listes!$A$79,""))))))</f>
        <v/>
      </c>
      <c r="X382" s="38"/>
      <c r="Y382" s="10">
        <f t="shared" si="23"/>
        <v>0</v>
      </c>
    </row>
    <row r="383" spans="1:25" ht="20.100000000000001" customHeight="1" x14ac:dyDescent="0.25">
      <c r="A383" s="109">
        <v>377</v>
      </c>
      <c r="B383" s="505" t="str">
        <f>IF('Dépenses forfaitaire'!B383="","",'Dépenses forfaitaire'!B383)</f>
        <v/>
      </c>
      <c r="C383" s="505" t="str">
        <f>IF('Dépenses forfaitaire'!C383="","",'Dépenses forfaitaire'!C383)</f>
        <v/>
      </c>
      <c r="D383" s="505" t="str">
        <f>IF('Dépenses forfaitaire'!D383="","",'Dépenses forfaitaire'!D383)</f>
        <v/>
      </c>
      <c r="E383" s="505" t="str">
        <f>IF('Dépenses forfaitaire'!E383="","",'Dépenses forfaitaire'!E383)</f>
        <v/>
      </c>
      <c r="F383" s="505" t="str">
        <f>IF('Dépenses forfaitaire'!F383="","",'Dépenses forfaitaire'!F383)</f>
        <v/>
      </c>
      <c r="G383" s="503" t="str">
        <f>IF('Dépenses forfaitaire'!G383="","",'Dépenses forfaitaire'!G383)</f>
        <v/>
      </c>
      <c r="H383" s="505" t="str">
        <f>IF('Dépenses forfaitaire'!H383="","",'Dépenses forfaitaire'!H383)</f>
        <v/>
      </c>
      <c r="I383" s="505" t="str">
        <f>IF('Dépenses forfaitaire'!I383="","",'Dépenses forfaitaire'!I383)</f>
        <v/>
      </c>
      <c r="J383" s="504" t="str">
        <f>IF('Dépenses forfaitaire'!K383="","",'Dépenses forfaitaire'!K383)</f>
        <v/>
      </c>
      <c r="K383" s="504" t="str">
        <f>IF('Dépenses forfaitaire'!L383="","",'Dépenses forfaitaire'!L383)</f>
        <v/>
      </c>
      <c r="L383" s="503" t="str">
        <f>IF('Dépenses forfaitaire'!J383="","",'Dépenses forfaitaire'!J383)</f>
        <v/>
      </c>
      <c r="M383" s="505" t="str">
        <f>IF($H383="","",IF($C383=Listes!$B$35,IF('DP_Instruction Forfaitaires'!$E383&lt;=Listes!$B$56,('DP_Instruction Forfaitaires'!$E383*(VLOOKUP('DP_Instruction Forfaitaires'!$D383,Listes!$A$57:$E$63,2,FALSE))),IF('DP_Instruction Forfaitaires'!$E383&gt;Listes!$E$56,('DP_Instruction Forfaitaires'!$E383*(VLOOKUP('DP_Instruction Forfaitaires'!$D383,Listes!$A$57:$E$63,5,FALSE))),('DP_Instruction Forfaitaires'!$E383*(VLOOKUP('DP_Instruction Forfaitaires'!$D383,Listes!$A$57:$E$63,3,FALSE))+(VLOOKUP('DP_Instruction Forfaitaires'!$D383,Listes!$A$57:$E$63,4,FALSE)))))))</f>
        <v/>
      </c>
      <c r="N383" s="505" t="str">
        <f>IF($H383="","",IF($C383=Listes!$B$34,IF('DP_Instruction Forfaitaires'!$E383&lt;=Listes!$B$45,('DP_Instruction Forfaitaires'!$E383*(VLOOKUP('DP_Instruction Forfaitaires'!$D383,Listes!$A$46:$E$52,2,FALSE))),IF('DP_Instruction Forfaitaires'!$E383&gt;Listes!$D$45,('DP_Instruction Forfaitaires'!$E383*(VLOOKUP('DP_Instruction Forfaitaires'!$D383,Listes!$A$46:$E$52,5,FALSE))),('DP_Instruction Forfaitaires'!$E383*(VLOOKUP('DP_Instruction Forfaitaires'!$D383,Listes!$A$46:$E$52,3,FALSE))+(VLOOKUP('DP_Instruction Forfaitaires'!$D383,Listes!$A$46:$E$52,4,FALSE)))))))</f>
        <v/>
      </c>
      <c r="O383" s="506" t="str">
        <f>IF($H383="","",IF($C383=Listes!$B$37,Listes!$I$34,IF($C383=Listes!$B$38,(VLOOKUP('DP_Instruction Forfaitaires'!$F383,Listes!$E$34:$F$39,2,FALSE)),IF($C383=Listes!$B$36,IF('DP_Instruction Forfaitaires'!$E383&lt;=Listes!$A$67,'DP_Instruction Forfaitaires'!$E383*Listes!$A$68,IF('DP_Instruction Forfaitaires'!$E383&gt;Listes!$D$67,'DP_Instruction Forfaitaires'!$E383*Listes!$D$68,(('DP_Instruction Forfaitaires'!$E383*Listes!$B$68)+Listes!$C$68)))))))</f>
        <v/>
      </c>
      <c r="P383" s="507" t="str">
        <f>IF('Dépenses forfaitaire'!P383="","",'Dépenses forfaitaire'!P383)</f>
        <v/>
      </c>
      <c r="Q383" s="263"/>
      <c r="R383" s="262" t="str">
        <f t="shared" si="20"/>
        <v/>
      </c>
      <c r="S383" s="262" t="str">
        <f t="shared" si="21"/>
        <v/>
      </c>
      <c r="T383" s="37" t="str">
        <f t="shared" si="22"/>
        <v/>
      </c>
      <c r="U383" s="117"/>
      <c r="V383" s="168"/>
      <c r="W383" s="501" t="str">
        <f>IF(AND(OR(Q383="KO",T383&lt;&gt;""),OR(R383="",S383="",T383="")),Listes!$A$74,IF(AND(T383="",Q383&lt;&gt;""),Listes!$A$75,IF(AND(P383&lt;T383,V383=""),Listes!$A$76,IF(AND(R383&gt;S383),Listes!$A$77,IF(AND(P383&lt;&gt;"",P383&gt;T383,U383=""),Listes!$A$78,IF(AND(X383="",OR(Q383&lt;&gt;"",R383&lt;&gt;"",S383&lt;&gt;"")),Listes!$A$79,""))))))</f>
        <v/>
      </c>
      <c r="X383" s="38"/>
      <c r="Y383" s="10">
        <f t="shared" si="23"/>
        <v>0</v>
      </c>
    </row>
    <row r="384" spans="1:25" ht="20.100000000000001" customHeight="1" x14ac:dyDescent="0.25">
      <c r="A384" s="109">
        <v>378</v>
      </c>
      <c r="B384" s="505" t="str">
        <f>IF('Dépenses forfaitaire'!B384="","",'Dépenses forfaitaire'!B384)</f>
        <v/>
      </c>
      <c r="C384" s="505" t="str">
        <f>IF('Dépenses forfaitaire'!C384="","",'Dépenses forfaitaire'!C384)</f>
        <v/>
      </c>
      <c r="D384" s="505" t="str">
        <f>IF('Dépenses forfaitaire'!D384="","",'Dépenses forfaitaire'!D384)</f>
        <v/>
      </c>
      <c r="E384" s="505" t="str">
        <f>IF('Dépenses forfaitaire'!E384="","",'Dépenses forfaitaire'!E384)</f>
        <v/>
      </c>
      <c r="F384" s="505" t="str">
        <f>IF('Dépenses forfaitaire'!F384="","",'Dépenses forfaitaire'!F384)</f>
        <v/>
      </c>
      <c r="G384" s="503" t="str">
        <f>IF('Dépenses forfaitaire'!G384="","",'Dépenses forfaitaire'!G384)</f>
        <v/>
      </c>
      <c r="H384" s="505" t="str">
        <f>IF('Dépenses forfaitaire'!H384="","",'Dépenses forfaitaire'!H384)</f>
        <v/>
      </c>
      <c r="I384" s="505" t="str">
        <f>IF('Dépenses forfaitaire'!I384="","",'Dépenses forfaitaire'!I384)</f>
        <v/>
      </c>
      <c r="J384" s="504" t="str">
        <f>IF('Dépenses forfaitaire'!K384="","",'Dépenses forfaitaire'!K384)</f>
        <v/>
      </c>
      <c r="K384" s="504" t="str">
        <f>IF('Dépenses forfaitaire'!L384="","",'Dépenses forfaitaire'!L384)</f>
        <v/>
      </c>
      <c r="L384" s="503" t="str">
        <f>IF('Dépenses forfaitaire'!J384="","",'Dépenses forfaitaire'!J384)</f>
        <v/>
      </c>
      <c r="M384" s="505" t="str">
        <f>IF($H384="","",IF($C384=Listes!$B$35,IF('DP_Instruction Forfaitaires'!$E384&lt;=Listes!$B$56,('DP_Instruction Forfaitaires'!$E384*(VLOOKUP('DP_Instruction Forfaitaires'!$D384,Listes!$A$57:$E$63,2,FALSE))),IF('DP_Instruction Forfaitaires'!$E384&gt;Listes!$E$56,('DP_Instruction Forfaitaires'!$E384*(VLOOKUP('DP_Instruction Forfaitaires'!$D384,Listes!$A$57:$E$63,5,FALSE))),('DP_Instruction Forfaitaires'!$E384*(VLOOKUP('DP_Instruction Forfaitaires'!$D384,Listes!$A$57:$E$63,3,FALSE))+(VLOOKUP('DP_Instruction Forfaitaires'!$D384,Listes!$A$57:$E$63,4,FALSE)))))))</f>
        <v/>
      </c>
      <c r="N384" s="505" t="str">
        <f>IF($H384="","",IF($C384=Listes!$B$34,IF('DP_Instruction Forfaitaires'!$E384&lt;=Listes!$B$45,('DP_Instruction Forfaitaires'!$E384*(VLOOKUP('DP_Instruction Forfaitaires'!$D384,Listes!$A$46:$E$52,2,FALSE))),IF('DP_Instruction Forfaitaires'!$E384&gt;Listes!$D$45,('DP_Instruction Forfaitaires'!$E384*(VLOOKUP('DP_Instruction Forfaitaires'!$D384,Listes!$A$46:$E$52,5,FALSE))),('DP_Instruction Forfaitaires'!$E384*(VLOOKUP('DP_Instruction Forfaitaires'!$D384,Listes!$A$46:$E$52,3,FALSE))+(VLOOKUP('DP_Instruction Forfaitaires'!$D384,Listes!$A$46:$E$52,4,FALSE)))))))</f>
        <v/>
      </c>
      <c r="O384" s="506" t="str">
        <f>IF($H384="","",IF($C384=Listes!$B$37,Listes!$I$34,IF($C384=Listes!$B$38,(VLOOKUP('DP_Instruction Forfaitaires'!$F384,Listes!$E$34:$F$39,2,FALSE)),IF($C384=Listes!$B$36,IF('DP_Instruction Forfaitaires'!$E384&lt;=Listes!$A$67,'DP_Instruction Forfaitaires'!$E384*Listes!$A$68,IF('DP_Instruction Forfaitaires'!$E384&gt;Listes!$D$67,'DP_Instruction Forfaitaires'!$E384*Listes!$D$68,(('DP_Instruction Forfaitaires'!$E384*Listes!$B$68)+Listes!$C$68)))))))</f>
        <v/>
      </c>
      <c r="P384" s="507" t="str">
        <f>IF('Dépenses forfaitaire'!P384="","",'Dépenses forfaitaire'!P384)</f>
        <v/>
      </c>
      <c r="Q384" s="263"/>
      <c r="R384" s="262" t="str">
        <f t="shared" si="20"/>
        <v/>
      </c>
      <c r="S384" s="262" t="str">
        <f t="shared" si="21"/>
        <v/>
      </c>
      <c r="T384" s="37" t="str">
        <f t="shared" si="22"/>
        <v/>
      </c>
      <c r="U384" s="117"/>
      <c r="V384" s="168"/>
      <c r="W384" s="501" t="str">
        <f>IF(AND(OR(Q384="KO",T384&lt;&gt;""),OR(R384="",S384="",T384="")),Listes!$A$74,IF(AND(T384="",Q384&lt;&gt;""),Listes!$A$75,IF(AND(P384&lt;T384,V384=""),Listes!$A$76,IF(AND(R384&gt;S384),Listes!$A$77,IF(AND(P384&lt;&gt;"",P384&gt;T384,U384=""),Listes!$A$78,IF(AND(X384="",OR(Q384&lt;&gt;"",R384&lt;&gt;"",S384&lt;&gt;"")),Listes!$A$79,""))))))</f>
        <v/>
      </c>
      <c r="X384" s="38"/>
      <c r="Y384" s="10">
        <f t="shared" si="23"/>
        <v>0</v>
      </c>
    </row>
    <row r="385" spans="1:25" ht="20.100000000000001" customHeight="1" x14ac:dyDescent="0.25">
      <c r="A385" s="109">
        <v>379</v>
      </c>
      <c r="B385" s="505" t="str">
        <f>IF('Dépenses forfaitaire'!B385="","",'Dépenses forfaitaire'!B385)</f>
        <v/>
      </c>
      <c r="C385" s="505" t="str">
        <f>IF('Dépenses forfaitaire'!C385="","",'Dépenses forfaitaire'!C385)</f>
        <v/>
      </c>
      <c r="D385" s="505" t="str">
        <f>IF('Dépenses forfaitaire'!D385="","",'Dépenses forfaitaire'!D385)</f>
        <v/>
      </c>
      <c r="E385" s="505" t="str">
        <f>IF('Dépenses forfaitaire'!E385="","",'Dépenses forfaitaire'!E385)</f>
        <v/>
      </c>
      <c r="F385" s="505" t="str">
        <f>IF('Dépenses forfaitaire'!F385="","",'Dépenses forfaitaire'!F385)</f>
        <v/>
      </c>
      <c r="G385" s="503" t="str">
        <f>IF('Dépenses forfaitaire'!G385="","",'Dépenses forfaitaire'!G385)</f>
        <v/>
      </c>
      <c r="H385" s="505" t="str">
        <f>IF('Dépenses forfaitaire'!H385="","",'Dépenses forfaitaire'!H385)</f>
        <v/>
      </c>
      <c r="I385" s="505" t="str">
        <f>IF('Dépenses forfaitaire'!I385="","",'Dépenses forfaitaire'!I385)</f>
        <v/>
      </c>
      <c r="J385" s="504" t="str">
        <f>IF('Dépenses forfaitaire'!K385="","",'Dépenses forfaitaire'!K385)</f>
        <v/>
      </c>
      <c r="K385" s="504" t="str">
        <f>IF('Dépenses forfaitaire'!L385="","",'Dépenses forfaitaire'!L385)</f>
        <v/>
      </c>
      <c r="L385" s="503" t="str">
        <f>IF('Dépenses forfaitaire'!J385="","",'Dépenses forfaitaire'!J385)</f>
        <v/>
      </c>
      <c r="M385" s="505" t="str">
        <f>IF($H385="","",IF($C385=Listes!$B$35,IF('DP_Instruction Forfaitaires'!$E385&lt;=Listes!$B$56,('DP_Instruction Forfaitaires'!$E385*(VLOOKUP('DP_Instruction Forfaitaires'!$D385,Listes!$A$57:$E$63,2,FALSE))),IF('DP_Instruction Forfaitaires'!$E385&gt;Listes!$E$56,('DP_Instruction Forfaitaires'!$E385*(VLOOKUP('DP_Instruction Forfaitaires'!$D385,Listes!$A$57:$E$63,5,FALSE))),('DP_Instruction Forfaitaires'!$E385*(VLOOKUP('DP_Instruction Forfaitaires'!$D385,Listes!$A$57:$E$63,3,FALSE))+(VLOOKUP('DP_Instruction Forfaitaires'!$D385,Listes!$A$57:$E$63,4,FALSE)))))))</f>
        <v/>
      </c>
      <c r="N385" s="505" t="str">
        <f>IF($H385="","",IF($C385=Listes!$B$34,IF('DP_Instruction Forfaitaires'!$E385&lt;=Listes!$B$45,('DP_Instruction Forfaitaires'!$E385*(VLOOKUP('DP_Instruction Forfaitaires'!$D385,Listes!$A$46:$E$52,2,FALSE))),IF('DP_Instruction Forfaitaires'!$E385&gt;Listes!$D$45,('DP_Instruction Forfaitaires'!$E385*(VLOOKUP('DP_Instruction Forfaitaires'!$D385,Listes!$A$46:$E$52,5,FALSE))),('DP_Instruction Forfaitaires'!$E385*(VLOOKUP('DP_Instruction Forfaitaires'!$D385,Listes!$A$46:$E$52,3,FALSE))+(VLOOKUP('DP_Instruction Forfaitaires'!$D385,Listes!$A$46:$E$52,4,FALSE)))))))</f>
        <v/>
      </c>
      <c r="O385" s="506" t="str">
        <f>IF($H385="","",IF($C385=Listes!$B$37,Listes!$I$34,IF($C385=Listes!$B$38,(VLOOKUP('DP_Instruction Forfaitaires'!$F385,Listes!$E$34:$F$39,2,FALSE)),IF($C385=Listes!$B$36,IF('DP_Instruction Forfaitaires'!$E385&lt;=Listes!$A$67,'DP_Instruction Forfaitaires'!$E385*Listes!$A$68,IF('DP_Instruction Forfaitaires'!$E385&gt;Listes!$D$67,'DP_Instruction Forfaitaires'!$E385*Listes!$D$68,(('DP_Instruction Forfaitaires'!$E385*Listes!$B$68)+Listes!$C$68)))))))</f>
        <v/>
      </c>
      <c r="P385" s="507" t="str">
        <f>IF('Dépenses forfaitaire'!P385="","",'Dépenses forfaitaire'!P385)</f>
        <v/>
      </c>
      <c r="Q385" s="263"/>
      <c r="R385" s="262" t="str">
        <f t="shared" si="20"/>
        <v/>
      </c>
      <c r="S385" s="262" t="str">
        <f t="shared" si="21"/>
        <v/>
      </c>
      <c r="T385" s="37" t="str">
        <f t="shared" si="22"/>
        <v/>
      </c>
      <c r="U385" s="117"/>
      <c r="V385" s="168"/>
      <c r="W385" s="501" t="str">
        <f>IF(AND(OR(Q385="KO",T385&lt;&gt;""),OR(R385="",S385="",T385="")),Listes!$A$74,IF(AND(T385="",Q385&lt;&gt;""),Listes!$A$75,IF(AND(P385&lt;T385,V385=""),Listes!$A$76,IF(AND(R385&gt;S385),Listes!$A$77,IF(AND(P385&lt;&gt;"",P385&gt;T385,U385=""),Listes!$A$78,IF(AND(X385="",OR(Q385&lt;&gt;"",R385&lt;&gt;"",S385&lt;&gt;"")),Listes!$A$79,""))))))</f>
        <v/>
      </c>
      <c r="X385" s="38"/>
      <c r="Y385" s="10">
        <f t="shared" si="23"/>
        <v>0</v>
      </c>
    </row>
    <row r="386" spans="1:25" ht="20.100000000000001" customHeight="1" x14ac:dyDescent="0.25">
      <c r="A386" s="109">
        <v>380</v>
      </c>
      <c r="B386" s="505" t="str">
        <f>IF('Dépenses forfaitaire'!B386="","",'Dépenses forfaitaire'!B386)</f>
        <v/>
      </c>
      <c r="C386" s="505" t="str">
        <f>IF('Dépenses forfaitaire'!C386="","",'Dépenses forfaitaire'!C386)</f>
        <v/>
      </c>
      <c r="D386" s="505" t="str">
        <f>IF('Dépenses forfaitaire'!D386="","",'Dépenses forfaitaire'!D386)</f>
        <v/>
      </c>
      <c r="E386" s="505" t="str">
        <f>IF('Dépenses forfaitaire'!E386="","",'Dépenses forfaitaire'!E386)</f>
        <v/>
      </c>
      <c r="F386" s="505" t="str">
        <f>IF('Dépenses forfaitaire'!F386="","",'Dépenses forfaitaire'!F386)</f>
        <v/>
      </c>
      <c r="G386" s="503" t="str">
        <f>IF('Dépenses forfaitaire'!G386="","",'Dépenses forfaitaire'!G386)</f>
        <v/>
      </c>
      <c r="H386" s="505" t="str">
        <f>IF('Dépenses forfaitaire'!H386="","",'Dépenses forfaitaire'!H386)</f>
        <v/>
      </c>
      <c r="I386" s="505" t="str">
        <f>IF('Dépenses forfaitaire'!I386="","",'Dépenses forfaitaire'!I386)</f>
        <v/>
      </c>
      <c r="J386" s="504" t="str">
        <f>IF('Dépenses forfaitaire'!K386="","",'Dépenses forfaitaire'!K386)</f>
        <v/>
      </c>
      <c r="K386" s="504" t="str">
        <f>IF('Dépenses forfaitaire'!L386="","",'Dépenses forfaitaire'!L386)</f>
        <v/>
      </c>
      <c r="L386" s="503" t="str">
        <f>IF('Dépenses forfaitaire'!J386="","",'Dépenses forfaitaire'!J386)</f>
        <v/>
      </c>
      <c r="M386" s="505" t="str">
        <f>IF($H386="","",IF($C386=Listes!$B$35,IF('DP_Instruction Forfaitaires'!$E386&lt;=Listes!$B$56,('DP_Instruction Forfaitaires'!$E386*(VLOOKUP('DP_Instruction Forfaitaires'!$D386,Listes!$A$57:$E$63,2,FALSE))),IF('DP_Instruction Forfaitaires'!$E386&gt;Listes!$E$56,('DP_Instruction Forfaitaires'!$E386*(VLOOKUP('DP_Instruction Forfaitaires'!$D386,Listes!$A$57:$E$63,5,FALSE))),('DP_Instruction Forfaitaires'!$E386*(VLOOKUP('DP_Instruction Forfaitaires'!$D386,Listes!$A$57:$E$63,3,FALSE))+(VLOOKUP('DP_Instruction Forfaitaires'!$D386,Listes!$A$57:$E$63,4,FALSE)))))))</f>
        <v/>
      </c>
      <c r="N386" s="505" t="str">
        <f>IF($H386="","",IF($C386=Listes!$B$34,IF('DP_Instruction Forfaitaires'!$E386&lt;=Listes!$B$45,('DP_Instruction Forfaitaires'!$E386*(VLOOKUP('DP_Instruction Forfaitaires'!$D386,Listes!$A$46:$E$52,2,FALSE))),IF('DP_Instruction Forfaitaires'!$E386&gt;Listes!$D$45,('DP_Instruction Forfaitaires'!$E386*(VLOOKUP('DP_Instruction Forfaitaires'!$D386,Listes!$A$46:$E$52,5,FALSE))),('DP_Instruction Forfaitaires'!$E386*(VLOOKUP('DP_Instruction Forfaitaires'!$D386,Listes!$A$46:$E$52,3,FALSE))+(VLOOKUP('DP_Instruction Forfaitaires'!$D386,Listes!$A$46:$E$52,4,FALSE)))))))</f>
        <v/>
      </c>
      <c r="O386" s="506" t="str">
        <f>IF($H386="","",IF($C386=Listes!$B$37,Listes!$I$34,IF($C386=Listes!$B$38,(VLOOKUP('DP_Instruction Forfaitaires'!$F386,Listes!$E$34:$F$39,2,FALSE)),IF($C386=Listes!$B$36,IF('DP_Instruction Forfaitaires'!$E386&lt;=Listes!$A$67,'DP_Instruction Forfaitaires'!$E386*Listes!$A$68,IF('DP_Instruction Forfaitaires'!$E386&gt;Listes!$D$67,'DP_Instruction Forfaitaires'!$E386*Listes!$D$68,(('DP_Instruction Forfaitaires'!$E386*Listes!$B$68)+Listes!$C$68)))))))</f>
        <v/>
      </c>
      <c r="P386" s="507" t="str">
        <f>IF('Dépenses forfaitaire'!P386="","",'Dépenses forfaitaire'!P386)</f>
        <v/>
      </c>
      <c r="Q386" s="263"/>
      <c r="R386" s="262" t="str">
        <f t="shared" si="20"/>
        <v/>
      </c>
      <c r="S386" s="262" t="str">
        <f t="shared" si="21"/>
        <v/>
      </c>
      <c r="T386" s="37" t="str">
        <f t="shared" si="22"/>
        <v/>
      </c>
      <c r="U386" s="117"/>
      <c r="V386" s="168"/>
      <c r="W386" s="501" t="str">
        <f>IF(AND(OR(Q386="KO",T386&lt;&gt;""),OR(R386="",S386="",T386="")),Listes!$A$74,IF(AND(T386="",Q386&lt;&gt;""),Listes!$A$75,IF(AND(P386&lt;T386,V386=""),Listes!$A$76,IF(AND(R386&gt;S386),Listes!$A$77,IF(AND(P386&lt;&gt;"",P386&gt;T386,U386=""),Listes!$A$78,IF(AND(X386="",OR(Q386&lt;&gt;"",R386&lt;&gt;"",S386&lt;&gt;"")),Listes!$A$79,""))))))</f>
        <v/>
      </c>
      <c r="X386" s="38"/>
      <c r="Y386" s="10">
        <f t="shared" si="23"/>
        <v>0</v>
      </c>
    </row>
    <row r="387" spans="1:25" ht="20.100000000000001" customHeight="1" x14ac:dyDescent="0.25">
      <c r="A387" s="109">
        <v>381</v>
      </c>
      <c r="B387" s="505" t="str">
        <f>IF('Dépenses forfaitaire'!B387="","",'Dépenses forfaitaire'!B387)</f>
        <v/>
      </c>
      <c r="C387" s="505" t="str">
        <f>IF('Dépenses forfaitaire'!C387="","",'Dépenses forfaitaire'!C387)</f>
        <v/>
      </c>
      <c r="D387" s="505" t="str">
        <f>IF('Dépenses forfaitaire'!D387="","",'Dépenses forfaitaire'!D387)</f>
        <v/>
      </c>
      <c r="E387" s="505" t="str">
        <f>IF('Dépenses forfaitaire'!E387="","",'Dépenses forfaitaire'!E387)</f>
        <v/>
      </c>
      <c r="F387" s="505" t="str">
        <f>IF('Dépenses forfaitaire'!F387="","",'Dépenses forfaitaire'!F387)</f>
        <v/>
      </c>
      <c r="G387" s="503" t="str">
        <f>IF('Dépenses forfaitaire'!G387="","",'Dépenses forfaitaire'!G387)</f>
        <v/>
      </c>
      <c r="H387" s="505" t="str">
        <f>IF('Dépenses forfaitaire'!H387="","",'Dépenses forfaitaire'!H387)</f>
        <v/>
      </c>
      <c r="I387" s="505" t="str">
        <f>IF('Dépenses forfaitaire'!I387="","",'Dépenses forfaitaire'!I387)</f>
        <v/>
      </c>
      <c r="J387" s="504" t="str">
        <f>IF('Dépenses forfaitaire'!K387="","",'Dépenses forfaitaire'!K387)</f>
        <v/>
      </c>
      <c r="K387" s="504" t="str">
        <f>IF('Dépenses forfaitaire'!L387="","",'Dépenses forfaitaire'!L387)</f>
        <v/>
      </c>
      <c r="L387" s="503" t="str">
        <f>IF('Dépenses forfaitaire'!J387="","",'Dépenses forfaitaire'!J387)</f>
        <v/>
      </c>
      <c r="M387" s="505" t="str">
        <f>IF($H387="","",IF($C387=Listes!$B$35,IF('DP_Instruction Forfaitaires'!$E387&lt;=Listes!$B$56,('DP_Instruction Forfaitaires'!$E387*(VLOOKUP('DP_Instruction Forfaitaires'!$D387,Listes!$A$57:$E$63,2,FALSE))),IF('DP_Instruction Forfaitaires'!$E387&gt;Listes!$E$56,('DP_Instruction Forfaitaires'!$E387*(VLOOKUP('DP_Instruction Forfaitaires'!$D387,Listes!$A$57:$E$63,5,FALSE))),('DP_Instruction Forfaitaires'!$E387*(VLOOKUP('DP_Instruction Forfaitaires'!$D387,Listes!$A$57:$E$63,3,FALSE))+(VLOOKUP('DP_Instruction Forfaitaires'!$D387,Listes!$A$57:$E$63,4,FALSE)))))))</f>
        <v/>
      </c>
      <c r="N387" s="505" t="str">
        <f>IF($H387="","",IF($C387=Listes!$B$34,IF('DP_Instruction Forfaitaires'!$E387&lt;=Listes!$B$45,('DP_Instruction Forfaitaires'!$E387*(VLOOKUP('DP_Instruction Forfaitaires'!$D387,Listes!$A$46:$E$52,2,FALSE))),IF('DP_Instruction Forfaitaires'!$E387&gt;Listes!$D$45,('DP_Instruction Forfaitaires'!$E387*(VLOOKUP('DP_Instruction Forfaitaires'!$D387,Listes!$A$46:$E$52,5,FALSE))),('DP_Instruction Forfaitaires'!$E387*(VLOOKUP('DP_Instruction Forfaitaires'!$D387,Listes!$A$46:$E$52,3,FALSE))+(VLOOKUP('DP_Instruction Forfaitaires'!$D387,Listes!$A$46:$E$52,4,FALSE)))))))</f>
        <v/>
      </c>
      <c r="O387" s="506" t="str">
        <f>IF($H387="","",IF($C387=Listes!$B$37,Listes!$I$34,IF($C387=Listes!$B$38,(VLOOKUP('DP_Instruction Forfaitaires'!$F387,Listes!$E$34:$F$39,2,FALSE)),IF($C387=Listes!$B$36,IF('DP_Instruction Forfaitaires'!$E387&lt;=Listes!$A$67,'DP_Instruction Forfaitaires'!$E387*Listes!$A$68,IF('DP_Instruction Forfaitaires'!$E387&gt;Listes!$D$67,'DP_Instruction Forfaitaires'!$E387*Listes!$D$68,(('DP_Instruction Forfaitaires'!$E387*Listes!$B$68)+Listes!$C$68)))))))</f>
        <v/>
      </c>
      <c r="P387" s="507" t="str">
        <f>IF('Dépenses forfaitaire'!P387="","",'Dépenses forfaitaire'!P387)</f>
        <v/>
      </c>
      <c r="Q387" s="263"/>
      <c r="R387" s="262" t="str">
        <f t="shared" si="20"/>
        <v/>
      </c>
      <c r="S387" s="262" t="str">
        <f t="shared" si="21"/>
        <v/>
      </c>
      <c r="T387" s="37" t="str">
        <f t="shared" si="22"/>
        <v/>
      </c>
      <c r="U387" s="117"/>
      <c r="V387" s="168"/>
      <c r="W387" s="501" t="str">
        <f>IF(AND(OR(Q387="KO",T387&lt;&gt;""),OR(R387="",S387="",T387="")),Listes!$A$74,IF(AND(T387="",Q387&lt;&gt;""),Listes!$A$75,IF(AND(P387&lt;T387,V387=""),Listes!$A$76,IF(AND(R387&gt;S387),Listes!$A$77,IF(AND(P387&lt;&gt;"",P387&gt;T387,U387=""),Listes!$A$78,IF(AND(X387="",OR(Q387&lt;&gt;"",R387&lt;&gt;"",S387&lt;&gt;"")),Listes!$A$79,""))))))</f>
        <v/>
      </c>
      <c r="X387" s="38"/>
      <c r="Y387" s="10">
        <f t="shared" si="23"/>
        <v>0</v>
      </c>
    </row>
    <row r="388" spans="1:25" ht="20.100000000000001" customHeight="1" x14ac:dyDescent="0.25">
      <c r="A388" s="109">
        <v>382</v>
      </c>
      <c r="B388" s="505" t="str">
        <f>IF('Dépenses forfaitaire'!B388="","",'Dépenses forfaitaire'!B388)</f>
        <v/>
      </c>
      <c r="C388" s="505" t="str">
        <f>IF('Dépenses forfaitaire'!C388="","",'Dépenses forfaitaire'!C388)</f>
        <v/>
      </c>
      <c r="D388" s="505" t="str">
        <f>IF('Dépenses forfaitaire'!D388="","",'Dépenses forfaitaire'!D388)</f>
        <v/>
      </c>
      <c r="E388" s="505" t="str">
        <f>IF('Dépenses forfaitaire'!E388="","",'Dépenses forfaitaire'!E388)</f>
        <v/>
      </c>
      <c r="F388" s="505" t="str">
        <f>IF('Dépenses forfaitaire'!F388="","",'Dépenses forfaitaire'!F388)</f>
        <v/>
      </c>
      <c r="G388" s="503" t="str">
        <f>IF('Dépenses forfaitaire'!G388="","",'Dépenses forfaitaire'!G388)</f>
        <v/>
      </c>
      <c r="H388" s="505" t="str">
        <f>IF('Dépenses forfaitaire'!H388="","",'Dépenses forfaitaire'!H388)</f>
        <v/>
      </c>
      <c r="I388" s="505" t="str">
        <f>IF('Dépenses forfaitaire'!I388="","",'Dépenses forfaitaire'!I388)</f>
        <v/>
      </c>
      <c r="J388" s="504" t="str">
        <f>IF('Dépenses forfaitaire'!K388="","",'Dépenses forfaitaire'!K388)</f>
        <v/>
      </c>
      <c r="K388" s="504" t="str">
        <f>IF('Dépenses forfaitaire'!L388="","",'Dépenses forfaitaire'!L388)</f>
        <v/>
      </c>
      <c r="L388" s="503" t="str">
        <f>IF('Dépenses forfaitaire'!J388="","",'Dépenses forfaitaire'!J388)</f>
        <v/>
      </c>
      <c r="M388" s="505" t="str">
        <f>IF($H388="","",IF($C388=Listes!$B$35,IF('DP_Instruction Forfaitaires'!$E388&lt;=Listes!$B$56,('DP_Instruction Forfaitaires'!$E388*(VLOOKUP('DP_Instruction Forfaitaires'!$D388,Listes!$A$57:$E$63,2,FALSE))),IF('DP_Instruction Forfaitaires'!$E388&gt;Listes!$E$56,('DP_Instruction Forfaitaires'!$E388*(VLOOKUP('DP_Instruction Forfaitaires'!$D388,Listes!$A$57:$E$63,5,FALSE))),('DP_Instruction Forfaitaires'!$E388*(VLOOKUP('DP_Instruction Forfaitaires'!$D388,Listes!$A$57:$E$63,3,FALSE))+(VLOOKUP('DP_Instruction Forfaitaires'!$D388,Listes!$A$57:$E$63,4,FALSE)))))))</f>
        <v/>
      </c>
      <c r="N388" s="505" t="str">
        <f>IF($H388="","",IF($C388=Listes!$B$34,IF('DP_Instruction Forfaitaires'!$E388&lt;=Listes!$B$45,('DP_Instruction Forfaitaires'!$E388*(VLOOKUP('DP_Instruction Forfaitaires'!$D388,Listes!$A$46:$E$52,2,FALSE))),IF('DP_Instruction Forfaitaires'!$E388&gt;Listes!$D$45,('DP_Instruction Forfaitaires'!$E388*(VLOOKUP('DP_Instruction Forfaitaires'!$D388,Listes!$A$46:$E$52,5,FALSE))),('DP_Instruction Forfaitaires'!$E388*(VLOOKUP('DP_Instruction Forfaitaires'!$D388,Listes!$A$46:$E$52,3,FALSE))+(VLOOKUP('DP_Instruction Forfaitaires'!$D388,Listes!$A$46:$E$52,4,FALSE)))))))</f>
        <v/>
      </c>
      <c r="O388" s="506" t="str">
        <f>IF($H388="","",IF($C388=Listes!$B$37,Listes!$I$34,IF($C388=Listes!$B$38,(VLOOKUP('DP_Instruction Forfaitaires'!$F388,Listes!$E$34:$F$39,2,FALSE)),IF($C388=Listes!$B$36,IF('DP_Instruction Forfaitaires'!$E388&lt;=Listes!$A$67,'DP_Instruction Forfaitaires'!$E388*Listes!$A$68,IF('DP_Instruction Forfaitaires'!$E388&gt;Listes!$D$67,'DP_Instruction Forfaitaires'!$E388*Listes!$D$68,(('DP_Instruction Forfaitaires'!$E388*Listes!$B$68)+Listes!$C$68)))))))</f>
        <v/>
      </c>
      <c r="P388" s="507" t="str">
        <f>IF('Dépenses forfaitaire'!P388="","",'Dépenses forfaitaire'!P388)</f>
        <v/>
      </c>
      <c r="Q388" s="263"/>
      <c r="R388" s="262" t="str">
        <f t="shared" si="20"/>
        <v/>
      </c>
      <c r="S388" s="262" t="str">
        <f t="shared" si="21"/>
        <v/>
      </c>
      <c r="T388" s="37" t="str">
        <f t="shared" si="22"/>
        <v/>
      </c>
      <c r="U388" s="117"/>
      <c r="V388" s="168"/>
      <c r="W388" s="501" t="str">
        <f>IF(AND(OR(Q388="KO",T388&lt;&gt;""),OR(R388="",S388="",T388="")),Listes!$A$74,IF(AND(T388="",Q388&lt;&gt;""),Listes!$A$75,IF(AND(P388&lt;T388,V388=""),Listes!$A$76,IF(AND(R388&gt;S388),Listes!$A$77,IF(AND(P388&lt;&gt;"",P388&gt;T388,U388=""),Listes!$A$78,IF(AND(X388="",OR(Q388&lt;&gt;"",R388&lt;&gt;"",S388&lt;&gt;"")),Listes!$A$79,""))))))</f>
        <v/>
      </c>
      <c r="X388" s="38"/>
      <c r="Y388" s="10">
        <f t="shared" si="23"/>
        <v>0</v>
      </c>
    </row>
    <row r="389" spans="1:25" ht="20.100000000000001" customHeight="1" x14ac:dyDescent="0.25">
      <c r="A389" s="109">
        <v>383</v>
      </c>
      <c r="B389" s="505" t="str">
        <f>IF('Dépenses forfaitaire'!B389="","",'Dépenses forfaitaire'!B389)</f>
        <v/>
      </c>
      <c r="C389" s="505" t="str">
        <f>IF('Dépenses forfaitaire'!C389="","",'Dépenses forfaitaire'!C389)</f>
        <v/>
      </c>
      <c r="D389" s="505" t="str">
        <f>IF('Dépenses forfaitaire'!D389="","",'Dépenses forfaitaire'!D389)</f>
        <v/>
      </c>
      <c r="E389" s="505" t="str">
        <f>IF('Dépenses forfaitaire'!E389="","",'Dépenses forfaitaire'!E389)</f>
        <v/>
      </c>
      <c r="F389" s="505" t="str">
        <f>IF('Dépenses forfaitaire'!F389="","",'Dépenses forfaitaire'!F389)</f>
        <v/>
      </c>
      <c r="G389" s="503" t="str">
        <f>IF('Dépenses forfaitaire'!G389="","",'Dépenses forfaitaire'!G389)</f>
        <v/>
      </c>
      <c r="H389" s="505" t="str">
        <f>IF('Dépenses forfaitaire'!H389="","",'Dépenses forfaitaire'!H389)</f>
        <v/>
      </c>
      <c r="I389" s="505" t="str">
        <f>IF('Dépenses forfaitaire'!I389="","",'Dépenses forfaitaire'!I389)</f>
        <v/>
      </c>
      <c r="J389" s="504" t="str">
        <f>IF('Dépenses forfaitaire'!K389="","",'Dépenses forfaitaire'!K389)</f>
        <v/>
      </c>
      <c r="K389" s="504" t="str">
        <f>IF('Dépenses forfaitaire'!L389="","",'Dépenses forfaitaire'!L389)</f>
        <v/>
      </c>
      <c r="L389" s="503" t="str">
        <f>IF('Dépenses forfaitaire'!J389="","",'Dépenses forfaitaire'!J389)</f>
        <v/>
      </c>
      <c r="M389" s="505" t="str">
        <f>IF($H389="","",IF($C389=Listes!$B$35,IF('DP_Instruction Forfaitaires'!$E389&lt;=Listes!$B$56,('DP_Instruction Forfaitaires'!$E389*(VLOOKUP('DP_Instruction Forfaitaires'!$D389,Listes!$A$57:$E$63,2,FALSE))),IF('DP_Instruction Forfaitaires'!$E389&gt;Listes!$E$56,('DP_Instruction Forfaitaires'!$E389*(VLOOKUP('DP_Instruction Forfaitaires'!$D389,Listes!$A$57:$E$63,5,FALSE))),('DP_Instruction Forfaitaires'!$E389*(VLOOKUP('DP_Instruction Forfaitaires'!$D389,Listes!$A$57:$E$63,3,FALSE))+(VLOOKUP('DP_Instruction Forfaitaires'!$D389,Listes!$A$57:$E$63,4,FALSE)))))))</f>
        <v/>
      </c>
      <c r="N389" s="505" t="str">
        <f>IF($H389="","",IF($C389=Listes!$B$34,IF('DP_Instruction Forfaitaires'!$E389&lt;=Listes!$B$45,('DP_Instruction Forfaitaires'!$E389*(VLOOKUP('DP_Instruction Forfaitaires'!$D389,Listes!$A$46:$E$52,2,FALSE))),IF('DP_Instruction Forfaitaires'!$E389&gt;Listes!$D$45,('DP_Instruction Forfaitaires'!$E389*(VLOOKUP('DP_Instruction Forfaitaires'!$D389,Listes!$A$46:$E$52,5,FALSE))),('DP_Instruction Forfaitaires'!$E389*(VLOOKUP('DP_Instruction Forfaitaires'!$D389,Listes!$A$46:$E$52,3,FALSE))+(VLOOKUP('DP_Instruction Forfaitaires'!$D389,Listes!$A$46:$E$52,4,FALSE)))))))</f>
        <v/>
      </c>
      <c r="O389" s="506" t="str">
        <f>IF($H389="","",IF($C389=Listes!$B$37,Listes!$I$34,IF($C389=Listes!$B$38,(VLOOKUP('DP_Instruction Forfaitaires'!$F389,Listes!$E$34:$F$39,2,FALSE)),IF($C389=Listes!$B$36,IF('DP_Instruction Forfaitaires'!$E389&lt;=Listes!$A$67,'DP_Instruction Forfaitaires'!$E389*Listes!$A$68,IF('DP_Instruction Forfaitaires'!$E389&gt;Listes!$D$67,'DP_Instruction Forfaitaires'!$E389*Listes!$D$68,(('DP_Instruction Forfaitaires'!$E389*Listes!$B$68)+Listes!$C$68)))))))</f>
        <v/>
      </c>
      <c r="P389" s="507" t="str">
        <f>IF('Dépenses forfaitaire'!P389="","",'Dépenses forfaitaire'!P389)</f>
        <v/>
      </c>
      <c r="Q389" s="263"/>
      <c r="R389" s="262" t="str">
        <f t="shared" si="20"/>
        <v/>
      </c>
      <c r="S389" s="262" t="str">
        <f t="shared" si="21"/>
        <v/>
      </c>
      <c r="T389" s="37" t="str">
        <f t="shared" si="22"/>
        <v/>
      </c>
      <c r="U389" s="117"/>
      <c r="V389" s="168"/>
      <c r="W389" s="501" t="str">
        <f>IF(AND(OR(Q389="KO",T389&lt;&gt;""),OR(R389="",S389="",T389="")),Listes!$A$74,IF(AND(T389="",Q389&lt;&gt;""),Listes!$A$75,IF(AND(P389&lt;T389,V389=""),Listes!$A$76,IF(AND(R389&gt;S389),Listes!$A$77,IF(AND(P389&lt;&gt;"",P389&gt;T389,U389=""),Listes!$A$78,IF(AND(X389="",OR(Q389&lt;&gt;"",R389&lt;&gt;"",S389&lt;&gt;"")),Listes!$A$79,""))))))</f>
        <v/>
      </c>
      <c r="X389" s="38"/>
      <c r="Y389" s="10">
        <f t="shared" si="23"/>
        <v>0</v>
      </c>
    </row>
    <row r="390" spans="1:25" ht="20.100000000000001" customHeight="1" x14ac:dyDescent="0.25">
      <c r="A390" s="109">
        <v>384</v>
      </c>
      <c r="B390" s="505" t="str">
        <f>IF('Dépenses forfaitaire'!B390="","",'Dépenses forfaitaire'!B390)</f>
        <v/>
      </c>
      <c r="C390" s="505" t="str">
        <f>IF('Dépenses forfaitaire'!C390="","",'Dépenses forfaitaire'!C390)</f>
        <v/>
      </c>
      <c r="D390" s="505" t="str">
        <f>IF('Dépenses forfaitaire'!D390="","",'Dépenses forfaitaire'!D390)</f>
        <v/>
      </c>
      <c r="E390" s="505" t="str">
        <f>IF('Dépenses forfaitaire'!E390="","",'Dépenses forfaitaire'!E390)</f>
        <v/>
      </c>
      <c r="F390" s="505" t="str">
        <f>IF('Dépenses forfaitaire'!F390="","",'Dépenses forfaitaire'!F390)</f>
        <v/>
      </c>
      <c r="G390" s="503" t="str">
        <f>IF('Dépenses forfaitaire'!G390="","",'Dépenses forfaitaire'!G390)</f>
        <v/>
      </c>
      <c r="H390" s="505" t="str">
        <f>IF('Dépenses forfaitaire'!H390="","",'Dépenses forfaitaire'!H390)</f>
        <v/>
      </c>
      <c r="I390" s="505" t="str">
        <f>IF('Dépenses forfaitaire'!I390="","",'Dépenses forfaitaire'!I390)</f>
        <v/>
      </c>
      <c r="J390" s="504" t="str">
        <f>IF('Dépenses forfaitaire'!K390="","",'Dépenses forfaitaire'!K390)</f>
        <v/>
      </c>
      <c r="K390" s="504" t="str">
        <f>IF('Dépenses forfaitaire'!L390="","",'Dépenses forfaitaire'!L390)</f>
        <v/>
      </c>
      <c r="L390" s="503" t="str">
        <f>IF('Dépenses forfaitaire'!J390="","",'Dépenses forfaitaire'!J390)</f>
        <v/>
      </c>
      <c r="M390" s="505" t="str">
        <f>IF($H390="","",IF($C390=Listes!$B$35,IF('DP_Instruction Forfaitaires'!$E390&lt;=Listes!$B$56,('DP_Instruction Forfaitaires'!$E390*(VLOOKUP('DP_Instruction Forfaitaires'!$D390,Listes!$A$57:$E$63,2,FALSE))),IF('DP_Instruction Forfaitaires'!$E390&gt;Listes!$E$56,('DP_Instruction Forfaitaires'!$E390*(VLOOKUP('DP_Instruction Forfaitaires'!$D390,Listes!$A$57:$E$63,5,FALSE))),('DP_Instruction Forfaitaires'!$E390*(VLOOKUP('DP_Instruction Forfaitaires'!$D390,Listes!$A$57:$E$63,3,FALSE))+(VLOOKUP('DP_Instruction Forfaitaires'!$D390,Listes!$A$57:$E$63,4,FALSE)))))))</f>
        <v/>
      </c>
      <c r="N390" s="505" t="str">
        <f>IF($H390="","",IF($C390=Listes!$B$34,IF('DP_Instruction Forfaitaires'!$E390&lt;=Listes!$B$45,('DP_Instruction Forfaitaires'!$E390*(VLOOKUP('DP_Instruction Forfaitaires'!$D390,Listes!$A$46:$E$52,2,FALSE))),IF('DP_Instruction Forfaitaires'!$E390&gt;Listes!$D$45,('DP_Instruction Forfaitaires'!$E390*(VLOOKUP('DP_Instruction Forfaitaires'!$D390,Listes!$A$46:$E$52,5,FALSE))),('DP_Instruction Forfaitaires'!$E390*(VLOOKUP('DP_Instruction Forfaitaires'!$D390,Listes!$A$46:$E$52,3,FALSE))+(VLOOKUP('DP_Instruction Forfaitaires'!$D390,Listes!$A$46:$E$52,4,FALSE)))))))</f>
        <v/>
      </c>
      <c r="O390" s="506" t="str">
        <f>IF($H390="","",IF($C390=Listes!$B$37,Listes!$I$34,IF($C390=Listes!$B$38,(VLOOKUP('DP_Instruction Forfaitaires'!$F390,Listes!$E$34:$F$39,2,FALSE)),IF($C390=Listes!$B$36,IF('DP_Instruction Forfaitaires'!$E390&lt;=Listes!$A$67,'DP_Instruction Forfaitaires'!$E390*Listes!$A$68,IF('DP_Instruction Forfaitaires'!$E390&gt;Listes!$D$67,'DP_Instruction Forfaitaires'!$E390*Listes!$D$68,(('DP_Instruction Forfaitaires'!$E390*Listes!$B$68)+Listes!$C$68)))))))</f>
        <v/>
      </c>
      <c r="P390" s="507" t="str">
        <f>IF('Dépenses forfaitaire'!P390="","",'Dépenses forfaitaire'!P390)</f>
        <v/>
      </c>
      <c r="Q390" s="263"/>
      <c r="R390" s="262" t="str">
        <f t="shared" si="20"/>
        <v/>
      </c>
      <c r="S390" s="262" t="str">
        <f t="shared" si="21"/>
        <v/>
      </c>
      <c r="T390" s="37" t="str">
        <f t="shared" si="22"/>
        <v/>
      </c>
      <c r="U390" s="117"/>
      <c r="V390" s="168"/>
      <c r="W390" s="501" t="str">
        <f>IF(AND(OR(Q390="KO",T390&lt;&gt;""),OR(R390="",S390="",T390="")),Listes!$A$74,IF(AND(T390="",Q390&lt;&gt;""),Listes!$A$75,IF(AND(P390&lt;T390,V390=""),Listes!$A$76,IF(AND(R390&gt;S390),Listes!$A$77,IF(AND(P390&lt;&gt;"",P390&gt;T390,U390=""),Listes!$A$78,IF(AND(X390="",OR(Q390&lt;&gt;"",R390&lt;&gt;"",S390&lt;&gt;"")),Listes!$A$79,""))))))</f>
        <v/>
      </c>
      <c r="X390" s="38"/>
      <c r="Y390" s="10">
        <f t="shared" si="23"/>
        <v>0</v>
      </c>
    </row>
    <row r="391" spans="1:25" ht="20.100000000000001" customHeight="1" x14ac:dyDescent="0.25">
      <c r="A391" s="109">
        <v>385</v>
      </c>
      <c r="B391" s="505" t="str">
        <f>IF('Dépenses forfaitaire'!B391="","",'Dépenses forfaitaire'!B391)</f>
        <v/>
      </c>
      <c r="C391" s="505" t="str">
        <f>IF('Dépenses forfaitaire'!C391="","",'Dépenses forfaitaire'!C391)</f>
        <v/>
      </c>
      <c r="D391" s="505" t="str">
        <f>IF('Dépenses forfaitaire'!D391="","",'Dépenses forfaitaire'!D391)</f>
        <v/>
      </c>
      <c r="E391" s="505" t="str">
        <f>IF('Dépenses forfaitaire'!E391="","",'Dépenses forfaitaire'!E391)</f>
        <v/>
      </c>
      <c r="F391" s="505" t="str">
        <f>IF('Dépenses forfaitaire'!F391="","",'Dépenses forfaitaire'!F391)</f>
        <v/>
      </c>
      <c r="G391" s="503" t="str">
        <f>IF('Dépenses forfaitaire'!G391="","",'Dépenses forfaitaire'!G391)</f>
        <v/>
      </c>
      <c r="H391" s="505" t="str">
        <f>IF('Dépenses forfaitaire'!H391="","",'Dépenses forfaitaire'!H391)</f>
        <v/>
      </c>
      <c r="I391" s="505" t="str">
        <f>IF('Dépenses forfaitaire'!I391="","",'Dépenses forfaitaire'!I391)</f>
        <v/>
      </c>
      <c r="J391" s="504" t="str">
        <f>IF('Dépenses forfaitaire'!K391="","",'Dépenses forfaitaire'!K391)</f>
        <v/>
      </c>
      <c r="K391" s="504" t="str">
        <f>IF('Dépenses forfaitaire'!L391="","",'Dépenses forfaitaire'!L391)</f>
        <v/>
      </c>
      <c r="L391" s="503" t="str">
        <f>IF('Dépenses forfaitaire'!J391="","",'Dépenses forfaitaire'!J391)</f>
        <v/>
      </c>
      <c r="M391" s="505" t="str">
        <f>IF($H391="","",IF($C391=Listes!$B$35,IF('DP_Instruction Forfaitaires'!$E391&lt;=Listes!$B$56,('DP_Instruction Forfaitaires'!$E391*(VLOOKUP('DP_Instruction Forfaitaires'!$D391,Listes!$A$57:$E$63,2,FALSE))),IF('DP_Instruction Forfaitaires'!$E391&gt;Listes!$E$56,('DP_Instruction Forfaitaires'!$E391*(VLOOKUP('DP_Instruction Forfaitaires'!$D391,Listes!$A$57:$E$63,5,FALSE))),('DP_Instruction Forfaitaires'!$E391*(VLOOKUP('DP_Instruction Forfaitaires'!$D391,Listes!$A$57:$E$63,3,FALSE))+(VLOOKUP('DP_Instruction Forfaitaires'!$D391,Listes!$A$57:$E$63,4,FALSE)))))))</f>
        <v/>
      </c>
      <c r="N391" s="505" t="str">
        <f>IF($H391="","",IF($C391=Listes!$B$34,IF('DP_Instruction Forfaitaires'!$E391&lt;=Listes!$B$45,('DP_Instruction Forfaitaires'!$E391*(VLOOKUP('DP_Instruction Forfaitaires'!$D391,Listes!$A$46:$E$52,2,FALSE))),IF('DP_Instruction Forfaitaires'!$E391&gt;Listes!$D$45,('DP_Instruction Forfaitaires'!$E391*(VLOOKUP('DP_Instruction Forfaitaires'!$D391,Listes!$A$46:$E$52,5,FALSE))),('DP_Instruction Forfaitaires'!$E391*(VLOOKUP('DP_Instruction Forfaitaires'!$D391,Listes!$A$46:$E$52,3,FALSE))+(VLOOKUP('DP_Instruction Forfaitaires'!$D391,Listes!$A$46:$E$52,4,FALSE)))))))</f>
        <v/>
      </c>
      <c r="O391" s="506" t="str">
        <f>IF($H391="","",IF($C391=Listes!$B$37,Listes!$I$34,IF($C391=Listes!$B$38,(VLOOKUP('DP_Instruction Forfaitaires'!$F391,Listes!$E$34:$F$39,2,FALSE)),IF($C391=Listes!$B$36,IF('DP_Instruction Forfaitaires'!$E391&lt;=Listes!$A$67,'DP_Instruction Forfaitaires'!$E391*Listes!$A$68,IF('DP_Instruction Forfaitaires'!$E391&gt;Listes!$D$67,'DP_Instruction Forfaitaires'!$E391*Listes!$D$68,(('DP_Instruction Forfaitaires'!$E391*Listes!$B$68)+Listes!$C$68)))))))</f>
        <v/>
      </c>
      <c r="P391" s="507" t="str">
        <f>IF('Dépenses forfaitaire'!P391="","",'Dépenses forfaitaire'!P391)</f>
        <v/>
      </c>
      <c r="Q391" s="263"/>
      <c r="R391" s="262" t="str">
        <f t="shared" si="20"/>
        <v/>
      </c>
      <c r="S391" s="262" t="str">
        <f t="shared" si="21"/>
        <v/>
      </c>
      <c r="T391" s="37" t="str">
        <f t="shared" si="22"/>
        <v/>
      </c>
      <c r="U391" s="117"/>
      <c r="V391" s="168"/>
      <c r="W391" s="501" t="str">
        <f>IF(AND(OR(Q391="KO",T391&lt;&gt;""),OR(R391="",S391="",T391="")),Listes!$A$74,IF(AND(T391="",Q391&lt;&gt;""),Listes!$A$75,IF(AND(P391&lt;T391,V391=""),Listes!$A$76,IF(AND(R391&gt;S391),Listes!$A$77,IF(AND(P391&lt;&gt;"",P391&gt;T391,U391=""),Listes!$A$78,IF(AND(X391="",OR(Q391&lt;&gt;"",R391&lt;&gt;"",S391&lt;&gt;"")),Listes!$A$79,""))))))</f>
        <v/>
      </c>
      <c r="X391" s="38"/>
      <c r="Y391" s="10">
        <f t="shared" si="23"/>
        <v>0</v>
      </c>
    </row>
    <row r="392" spans="1:25" ht="20.100000000000001" customHeight="1" x14ac:dyDescent="0.25">
      <c r="A392" s="109">
        <v>386</v>
      </c>
      <c r="B392" s="505" t="str">
        <f>IF('Dépenses forfaitaire'!B392="","",'Dépenses forfaitaire'!B392)</f>
        <v/>
      </c>
      <c r="C392" s="505" t="str">
        <f>IF('Dépenses forfaitaire'!C392="","",'Dépenses forfaitaire'!C392)</f>
        <v/>
      </c>
      <c r="D392" s="505" t="str">
        <f>IF('Dépenses forfaitaire'!D392="","",'Dépenses forfaitaire'!D392)</f>
        <v/>
      </c>
      <c r="E392" s="505" t="str">
        <f>IF('Dépenses forfaitaire'!E392="","",'Dépenses forfaitaire'!E392)</f>
        <v/>
      </c>
      <c r="F392" s="505" t="str">
        <f>IF('Dépenses forfaitaire'!F392="","",'Dépenses forfaitaire'!F392)</f>
        <v/>
      </c>
      <c r="G392" s="503" t="str">
        <f>IF('Dépenses forfaitaire'!G392="","",'Dépenses forfaitaire'!G392)</f>
        <v/>
      </c>
      <c r="H392" s="505" t="str">
        <f>IF('Dépenses forfaitaire'!H392="","",'Dépenses forfaitaire'!H392)</f>
        <v/>
      </c>
      <c r="I392" s="505" t="str">
        <f>IF('Dépenses forfaitaire'!I392="","",'Dépenses forfaitaire'!I392)</f>
        <v/>
      </c>
      <c r="J392" s="504" t="str">
        <f>IF('Dépenses forfaitaire'!K392="","",'Dépenses forfaitaire'!K392)</f>
        <v/>
      </c>
      <c r="K392" s="504" t="str">
        <f>IF('Dépenses forfaitaire'!L392="","",'Dépenses forfaitaire'!L392)</f>
        <v/>
      </c>
      <c r="L392" s="503" t="str">
        <f>IF('Dépenses forfaitaire'!J392="","",'Dépenses forfaitaire'!J392)</f>
        <v/>
      </c>
      <c r="M392" s="505" t="str">
        <f>IF($H392="","",IF($C392=Listes!$B$35,IF('DP_Instruction Forfaitaires'!$E392&lt;=Listes!$B$56,('DP_Instruction Forfaitaires'!$E392*(VLOOKUP('DP_Instruction Forfaitaires'!$D392,Listes!$A$57:$E$63,2,FALSE))),IF('DP_Instruction Forfaitaires'!$E392&gt;Listes!$E$56,('DP_Instruction Forfaitaires'!$E392*(VLOOKUP('DP_Instruction Forfaitaires'!$D392,Listes!$A$57:$E$63,5,FALSE))),('DP_Instruction Forfaitaires'!$E392*(VLOOKUP('DP_Instruction Forfaitaires'!$D392,Listes!$A$57:$E$63,3,FALSE))+(VLOOKUP('DP_Instruction Forfaitaires'!$D392,Listes!$A$57:$E$63,4,FALSE)))))))</f>
        <v/>
      </c>
      <c r="N392" s="505" t="str">
        <f>IF($H392="","",IF($C392=Listes!$B$34,IF('DP_Instruction Forfaitaires'!$E392&lt;=Listes!$B$45,('DP_Instruction Forfaitaires'!$E392*(VLOOKUP('DP_Instruction Forfaitaires'!$D392,Listes!$A$46:$E$52,2,FALSE))),IF('DP_Instruction Forfaitaires'!$E392&gt;Listes!$D$45,('DP_Instruction Forfaitaires'!$E392*(VLOOKUP('DP_Instruction Forfaitaires'!$D392,Listes!$A$46:$E$52,5,FALSE))),('DP_Instruction Forfaitaires'!$E392*(VLOOKUP('DP_Instruction Forfaitaires'!$D392,Listes!$A$46:$E$52,3,FALSE))+(VLOOKUP('DP_Instruction Forfaitaires'!$D392,Listes!$A$46:$E$52,4,FALSE)))))))</f>
        <v/>
      </c>
      <c r="O392" s="506" t="str">
        <f>IF($H392="","",IF($C392=Listes!$B$37,Listes!$I$34,IF($C392=Listes!$B$38,(VLOOKUP('DP_Instruction Forfaitaires'!$F392,Listes!$E$34:$F$39,2,FALSE)),IF($C392=Listes!$B$36,IF('DP_Instruction Forfaitaires'!$E392&lt;=Listes!$A$67,'DP_Instruction Forfaitaires'!$E392*Listes!$A$68,IF('DP_Instruction Forfaitaires'!$E392&gt;Listes!$D$67,'DP_Instruction Forfaitaires'!$E392*Listes!$D$68,(('DP_Instruction Forfaitaires'!$E392*Listes!$B$68)+Listes!$C$68)))))))</f>
        <v/>
      </c>
      <c r="P392" s="507" t="str">
        <f>IF('Dépenses forfaitaire'!P392="","",'Dépenses forfaitaire'!P392)</f>
        <v/>
      </c>
      <c r="Q392" s="263"/>
      <c r="R392" s="262" t="str">
        <f t="shared" ref="R392:R455" si="24">IF(Q392="","",IF(Q392="KO","",J392))</f>
        <v/>
      </c>
      <c r="S392" s="262" t="str">
        <f t="shared" ref="S392:S455" si="25">IF(Q392="","",IF(Q392="KO","",K392))</f>
        <v/>
      </c>
      <c r="T392" s="37" t="str">
        <f t="shared" ref="T392:T455" si="26">IF($I392="","",($O392+$N392+$M392)*$I392)</f>
        <v/>
      </c>
      <c r="U392" s="117"/>
      <c r="V392" s="168"/>
      <c r="W392" s="501" t="str">
        <f>IF(AND(OR(Q392="KO",T392&lt;&gt;""),OR(R392="",S392="",T392="")),Listes!$A$74,IF(AND(T392="",Q392&lt;&gt;""),Listes!$A$75,IF(AND(P392&lt;T392,V392=""),Listes!$A$76,IF(AND(R392&gt;S392),Listes!$A$77,IF(AND(P392&lt;&gt;"",P392&gt;T392,U392=""),Listes!$A$78,IF(AND(X392="",OR(Q392&lt;&gt;"",R392&lt;&gt;"",S392&lt;&gt;"")),Listes!$A$79,""))))))</f>
        <v/>
      </c>
      <c r="X392" s="38"/>
      <c r="Y392" s="10">
        <f t="shared" ref="Y392:Y455" si="27">IF(AND(B392&lt;&gt;"",X392&lt;&gt;"Oui"),1,0)</f>
        <v>0</v>
      </c>
    </row>
    <row r="393" spans="1:25" ht="20.100000000000001" customHeight="1" x14ac:dyDescent="0.25">
      <c r="A393" s="109">
        <v>387</v>
      </c>
      <c r="B393" s="505" t="str">
        <f>IF('Dépenses forfaitaire'!B393="","",'Dépenses forfaitaire'!B393)</f>
        <v/>
      </c>
      <c r="C393" s="505" t="str">
        <f>IF('Dépenses forfaitaire'!C393="","",'Dépenses forfaitaire'!C393)</f>
        <v/>
      </c>
      <c r="D393" s="505" t="str">
        <f>IF('Dépenses forfaitaire'!D393="","",'Dépenses forfaitaire'!D393)</f>
        <v/>
      </c>
      <c r="E393" s="505" t="str">
        <f>IF('Dépenses forfaitaire'!E393="","",'Dépenses forfaitaire'!E393)</f>
        <v/>
      </c>
      <c r="F393" s="505" t="str">
        <f>IF('Dépenses forfaitaire'!F393="","",'Dépenses forfaitaire'!F393)</f>
        <v/>
      </c>
      <c r="G393" s="503" t="str">
        <f>IF('Dépenses forfaitaire'!G393="","",'Dépenses forfaitaire'!G393)</f>
        <v/>
      </c>
      <c r="H393" s="505" t="str">
        <f>IF('Dépenses forfaitaire'!H393="","",'Dépenses forfaitaire'!H393)</f>
        <v/>
      </c>
      <c r="I393" s="505" t="str">
        <f>IF('Dépenses forfaitaire'!I393="","",'Dépenses forfaitaire'!I393)</f>
        <v/>
      </c>
      <c r="J393" s="504" t="str">
        <f>IF('Dépenses forfaitaire'!K393="","",'Dépenses forfaitaire'!K393)</f>
        <v/>
      </c>
      <c r="K393" s="504" t="str">
        <f>IF('Dépenses forfaitaire'!L393="","",'Dépenses forfaitaire'!L393)</f>
        <v/>
      </c>
      <c r="L393" s="503" t="str">
        <f>IF('Dépenses forfaitaire'!J393="","",'Dépenses forfaitaire'!J393)</f>
        <v/>
      </c>
      <c r="M393" s="505" t="str">
        <f>IF($H393="","",IF($C393=Listes!$B$35,IF('DP_Instruction Forfaitaires'!$E393&lt;=Listes!$B$56,('DP_Instruction Forfaitaires'!$E393*(VLOOKUP('DP_Instruction Forfaitaires'!$D393,Listes!$A$57:$E$63,2,FALSE))),IF('DP_Instruction Forfaitaires'!$E393&gt;Listes!$E$56,('DP_Instruction Forfaitaires'!$E393*(VLOOKUP('DP_Instruction Forfaitaires'!$D393,Listes!$A$57:$E$63,5,FALSE))),('DP_Instruction Forfaitaires'!$E393*(VLOOKUP('DP_Instruction Forfaitaires'!$D393,Listes!$A$57:$E$63,3,FALSE))+(VLOOKUP('DP_Instruction Forfaitaires'!$D393,Listes!$A$57:$E$63,4,FALSE)))))))</f>
        <v/>
      </c>
      <c r="N393" s="505" t="str">
        <f>IF($H393="","",IF($C393=Listes!$B$34,IF('DP_Instruction Forfaitaires'!$E393&lt;=Listes!$B$45,('DP_Instruction Forfaitaires'!$E393*(VLOOKUP('DP_Instruction Forfaitaires'!$D393,Listes!$A$46:$E$52,2,FALSE))),IF('DP_Instruction Forfaitaires'!$E393&gt;Listes!$D$45,('DP_Instruction Forfaitaires'!$E393*(VLOOKUP('DP_Instruction Forfaitaires'!$D393,Listes!$A$46:$E$52,5,FALSE))),('DP_Instruction Forfaitaires'!$E393*(VLOOKUP('DP_Instruction Forfaitaires'!$D393,Listes!$A$46:$E$52,3,FALSE))+(VLOOKUP('DP_Instruction Forfaitaires'!$D393,Listes!$A$46:$E$52,4,FALSE)))))))</f>
        <v/>
      </c>
      <c r="O393" s="506" t="str">
        <f>IF($H393="","",IF($C393=Listes!$B$37,Listes!$I$34,IF($C393=Listes!$B$38,(VLOOKUP('DP_Instruction Forfaitaires'!$F393,Listes!$E$34:$F$39,2,FALSE)),IF($C393=Listes!$B$36,IF('DP_Instruction Forfaitaires'!$E393&lt;=Listes!$A$67,'DP_Instruction Forfaitaires'!$E393*Listes!$A$68,IF('DP_Instruction Forfaitaires'!$E393&gt;Listes!$D$67,'DP_Instruction Forfaitaires'!$E393*Listes!$D$68,(('DP_Instruction Forfaitaires'!$E393*Listes!$B$68)+Listes!$C$68)))))))</f>
        <v/>
      </c>
      <c r="P393" s="507" t="str">
        <f>IF('Dépenses forfaitaire'!P393="","",'Dépenses forfaitaire'!P393)</f>
        <v/>
      </c>
      <c r="Q393" s="263"/>
      <c r="R393" s="262" t="str">
        <f t="shared" si="24"/>
        <v/>
      </c>
      <c r="S393" s="262" t="str">
        <f t="shared" si="25"/>
        <v/>
      </c>
      <c r="T393" s="37" t="str">
        <f t="shared" si="26"/>
        <v/>
      </c>
      <c r="U393" s="117"/>
      <c r="V393" s="168"/>
      <c r="W393" s="501" t="str">
        <f>IF(AND(OR(Q393="KO",T393&lt;&gt;""),OR(R393="",S393="",T393="")),Listes!$A$74,IF(AND(T393="",Q393&lt;&gt;""),Listes!$A$75,IF(AND(P393&lt;T393,V393=""),Listes!$A$76,IF(AND(R393&gt;S393),Listes!$A$77,IF(AND(P393&lt;&gt;"",P393&gt;T393,U393=""),Listes!$A$78,IF(AND(X393="",OR(Q393&lt;&gt;"",R393&lt;&gt;"",S393&lt;&gt;"")),Listes!$A$79,""))))))</f>
        <v/>
      </c>
      <c r="X393" s="38"/>
      <c r="Y393" s="10">
        <f t="shared" si="27"/>
        <v>0</v>
      </c>
    </row>
    <row r="394" spans="1:25" ht="20.100000000000001" customHeight="1" x14ac:dyDescent="0.25">
      <c r="A394" s="109">
        <v>388</v>
      </c>
      <c r="B394" s="505" t="str">
        <f>IF('Dépenses forfaitaire'!B394="","",'Dépenses forfaitaire'!B394)</f>
        <v/>
      </c>
      <c r="C394" s="505" t="str">
        <f>IF('Dépenses forfaitaire'!C394="","",'Dépenses forfaitaire'!C394)</f>
        <v/>
      </c>
      <c r="D394" s="505" t="str">
        <f>IF('Dépenses forfaitaire'!D394="","",'Dépenses forfaitaire'!D394)</f>
        <v/>
      </c>
      <c r="E394" s="505" t="str">
        <f>IF('Dépenses forfaitaire'!E394="","",'Dépenses forfaitaire'!E394)</f>
        <v/>
      </c>
      <c r="F394" s="505" t="str">
        <f>IF('Dépenses forfaitaire'!F394="","",'Dépenses forfaitaire'!F394)</f>
        <v/>
      </c>
      <c r="G394" s="503" t="str">
        <f>IF('Dépenses forfaitaire'!G394="","",'Dépenses forfaitaire'!G394)</f>
        <v/>
      </c>
      <c r="H394" s="505" t="str">
        <f>IF('Dépenses forfaitaire'!H394="","",'Dépenses forfaitaire'!H394)</f>
        <v/>
      </c>
      <c r="I394" s="505" t="str">
        <f>IF('Dépenses forfaitaire'!I394="","",'Dépenses forfaitaire'!I394)</f>
        <v/>
      </c>
      <c r="J394" s="504" t="str">
        <f>IF('Dépenses forfaitaire'!K394="","",'Dépenses forfaitaire'!K394)</f>
        <v/>
      </c>
      <c r="K394" s="504" t="str">
        <f>IF('Dépenses forfaitaire'!L394="","",'Dépenses forfaitaire'!L394)</f>
        <v/>
      </c>
      <c r="L394" s="503" t="str">
        <f>IF('Dépenses forfaitaire'!J394="","",'Dépenses forfaitaire'!J394)</f>
        <v/>
      </c>
      <c r="M394" s="505" t="str">
        <f>IF($H394="","",IF($C394=Listes!$B$35,IF('DP_Instruction Forfaitaires'!$E394&lt;=Listes!$B$56,('DP_Instruction Forfaitaires'!$E394*(VLOOKUP('DP_Instruction Forfaitaires'!$D394,Listes!$A$57:$E$63,2,FALSE))),IF('DP_Instruction Forfaitaires'!$E394&gt;Listes!$E$56,('DP_Instruction Forfaitaires'!$E394*(VLOOKUP('DP_Instruction Forfaitaires'!$D394,Listes!$A$57:$E$63,5,FALSE))),('DP_Instruction Forfaitaires'!$E394*(VLOOKUP('DP_Instruction Forfaitaires'!$D394,Listes!$A$57:$E$63,3,FALSE))+(VLOOKUP('DP_Instruction Forfaitaires'!$D394,Listes!$A$57:$E$63,4,FALSE)))))))</f>
        <v/>
      </c>
      <c r="N394" s="505" t="str">
        <f>IF($H394="","",IF($C394=Listes!$B$34,IF('DP_Instruction Forfaitaires'!$E394&lt;=Listes!$B$45,('DP_Instruction Forfaitaires'!$E394*(VLOOKUP('DP_Instruction Forfaitaires'!$D394,Listes!$A$46:$E$52,2,FALSE))),IF('DP_Instruction Forfaitaires'!$E394&gt;Listes!$D$45,('DP_Instruction Forfaitaires'!$E394*(VLOOKUP('DP_Instruction Forfaitaires'!$D394,Listes!$A$46:$E$52,5,FALSE))),('DP_Instruction Forfaitaires'!$E394*(VLOOKUP('DP_Instruction Forfaitaires'!$D394,Listes!$A$46:$E$52,3,FALSE))+(VLOOKUP('DP_Instruction Forfaitaires'!$D394,Listes!$A$46:$E$52,4,FALSE)))))))</f>
        <v/>
      </c>
      <c r="O394" s="506" t="str">
        <f>IF($H394="","",IF($C394=Listes!$B$37,Listes!$I$34,IF($C394=Listes!$B$38,(VLOOKUP('DP_Instruction Forfaitaires'!$F394,Listes!$E$34:$F$39,2,FALSE)),IF($C394=Listes!$B$36,IF('DP_Instruction Forfaitaires'!$E394&lt;=Listes!$A$67,'DP_Instruction Forfaitaires'!$E394*Listes!$A$68,IF('DP_Instruction Forfaitaires'!$E394&gt;Listes!$D$67,'DP_Instruction Forfaitaires'!$E394*Listes!$D$68,(('DP_Instruction Forfaitaires'!$E394*Listes!$B$68)+Listes!$C$68)))))))</f>
        <v/>
      </c>
      <c r="P394" s="507" t="str">
        <f>IF('Dépenses forfaitaire'!P394="","",'Dépenses forfaitaire'!P394)</f>
        <v/>
      </c>
      <c r="Q394" s="263"/>
      <c r="R394" s="262" t="str">
        <f t="shared" si="24"/>
        <v/>
      </c>
      <c r="S394" s="262" t="str">
        <f t="shared" si="25"/>
        <v/>
      </c>
      <c r="T394" s="37" t="str">
        <f t="shared" si="26"/>
        <v/>
      </c>
      <c r="U394" s="117"/>
      <c r="V394" s="168"/>
      <c r="W394" s="501" t="str">
        <f>IF(AND(OR(Q394="KO",T394&lt;&gt;""),OR(R394="",S394="",T394="")),Listes!$A$74,IF(AND(T394="",Q394&lt;&gt;""),Listes!$A$75,IF(AND(P394&lt;T394,V394=""),Listes!$A$76,IF(AND(R394&gt;S394),Listes!$A$77,IF(AND(P394&lt;&gt;"",P394&gt;T394,U394=""),Listes!$A$78,IF(AND(X394="",OR(Q394&lt;&gt;"",R394&lt;&gt;"",S394&lt;&gt;"")),Listes!$A$79,""))))))</f>
        <v/>
      </c>
      <c r="X394" s="38"/>
      <c r="Y394" s="10">
        <f t="shared" si="27"/>
        <v>0</v>
      </c>
    </row>
    <row r="395" spans="1:25" ht="20.100000000000001" customHeight="1" x14ac:dyDescent="0.25">
      <c r="A395" s="109">
        <v>389</v>
      </c>
      <c r="B395" s="505" t="str">
        <f>IF('Dépenses forfaitaire'!B395="","",'Dépenses forfaitaire'!B395)</f>
        <v/>
      </c>
      <c r="C395" s="505" t="str">
        <f>IF('Dépenses forfaitaire'!C395="","",'Dépenses forfaitaire'!C395)</f>
        <v/>
      </c>
      <c r="D395" s="505" t="str">
        <f>IF('Dépenses forfaitaire'!D395="","",'Dépenses forfaitaire'!D395)</f>
        <v/>
      </c>
      <c r="E395" s="505" t="str">
        <f>IF('Dépenses forfaitaire'!E395="","",'Dépenses forfaitaire'!E395)</f>
        <v/>
      </c>
      <c r="F395" s="505" t="str">
        <f>IF('Dépenses forfaitaire'!F395="","",'Dépenses forfaitaire'!F395)</f>
        <v/>
      </c>
      <c r="G395" s="503" t="str">
        <f>IF('Dépenses forfaitaire'!G395="","",'Dépenses forfaitaire'!G395)</f>
        <v/>
      </c>
      <c r="H395" s="505" t="str">
        <f>IF('Dépenses forfaitaire'!H395="","",'Dépenses forfaitaire'!H395)</f>
        <v/>
      </c>
      <c r="I395" s="505" t="str">
        <f>IF('Dépenses forfaitaire'!I395="","",'Dépenses forfaitaire'!I395)</f>
        <v/>
      </c>
      <c r="J395" s="504" t="str">
        <f>IF('Dépenses forfaitaire'!K395="","",'Dépenses forfaitaire'!K395)</f>
        <v/>
      </c>
      <c r="K395" s="504" t="str">
        <f>IF('Dépenses forfaitaire'!L395="","",'Dépenses forfaitaire'!L395)</f>
        <v/>
      </c>
      <c r="L395" s="503" t="str">
        <f>IF('Dépenses forfaitaire'!J395="","",'Dépenses forfaitaire'!J395)</f>
        <v/>
      </c>
      <c r="M395" s="505" t="str">
        <f>IF($H395="","",IF($C395=Listes!$B$35,IF('DP_Instruction Forfaitaires'!$E395&lt;=Listes!$B$56,('DP_Instruction Forfaitaires'!$E395*(VLOOKUP('DP_Instruction Forfaitaires'!$D395,Listes!$A$57:$E$63,2,FALSE))),IF('DP_Instruction Forfaitaires'!$E395&gt;Listes!$E$56,('DP_Instruction Forfaitaires'!$E395*(VLOOKUP('DP_Instruction Forfaitaires'!$D395,Listes!$A$57:$E$63,5,FALSE))),('DP_Instruction Forfaitaires'!$E395*(VLOOKUP('DP_Instruction Forfaitaires'!$D395,Listes!$A$57:$E$63,3,FALSE))+(VLOOKUP('DP_Instruction Forfaitaires'!$D395,Listes!$A$57:$E$63,4,FALSE)))))))</f>
        <v/>
      </c>
      <c r="N395" s="505" t="str">
        <f>IF($H395="","",IF($C395=Listes!$B$34,IF('DP_Instruction Forfaitaires'!$E395&lt;=Listes!$B$45,('DP_Instruction Forfaitaires'!$E395*(VLOOKUP('DP_Instruction Forfaitaires'!$D395,Listes!$A$46:$E$52,2,FALSE))),IF('DP_Instruction Forfaitaires'!$E395&gt;Listes!$D$45,('DP_Instruction Forfaitaires'!$E395*(VLOOKUP('DP_Instruction Forfaitaires'!$D395,Listes!$A$46:$E$52,5,FALSE))),('DP_Instruction Forfaitaires'!$E395*(VLOOKUP('DP_Instruction Forfaitaires'!$D395,Listes!$A$46:$E$52,3,FALSE))+(VLOOKUP('DP_Instruction Forfaitaires'!$D395,Listes!$A$46:$E$52,4,FALSE)))))))</f>
        <v/>
      </c>
      <c r="O395" s="506" t="str">
        <f>IF($H395="","",IF($C395=Listes!$B$37,Listes!$I$34,IF($C395=Listes!$B$38,(VLOOKUP('DP_Instruction Forfaitaires'!$F395,Listes!$E$34:$F$39,2,FALSE)),IF($C395=Listes!$B$36,IF('DP_Instruction Forfaitaires'!$E395&lt;=Listes!$A$67,'DP_Instruction Forfaitaires'!$E395*Listes!$A$68,IF('DP_Instruction Forfaitaires'!$E395&gt;Listes!$D$67,'DP_Instruction Forfaitaires'!$E395*Listes!$D$68,(('DP_Instruction Forfaitaires'!$E395*Listes!$B$68)+Listes!$C$68)))))))</f>
        <v/>
      </c>
      <c r="P395" s="507" t="str">
        <f>IF('Dépenses forfaitaire'!P395="","",'Dépenses forfaitaire'!P395)</f>
        <v/>
      </c>
      <c r="Q395" s="263"/>
      <c r="R395" s="262" t="str">
        <f t="shared" si="24"/>
        <v/>
      </c>
      <c r="S395" s="262" t="str">
        <f t="shared" si="25"/>
        <v/>
      </c>
      <c r="T395" s="37" t="str">
        <f t="shared" si="26"/>
        <v/>
      </c>
      <c r="U395" s="117"/>
      <c r="V395" s="168"/>
      <c r="W395" s="501" t="str">
        <f>IF(AND(OR(Q395="KO",T395&lt;&gt;""),OR(R395="",S395="",T395="")),Listes!$A$74,IF(AND(T395="",Q395&lt;&gt;""),Listes!$A$75,IF(AND(P395&lt;T395,V395=""),Listes!$A$76,IF(AND(R395&gt;S395),Listes!$A$77,IF(AND(P395&lt;&gt;"",P395&gt;T395,U395=""),Listes!$A$78,IF(AND(X395="",OR(Q395&lt;&gt;"",R395&lt;&gt;"",S395&lt;&gt;"")),Listes!$A$79,""))))))</f>
        <v/>
      </c>
      <c r="X395" s="38"/>
      <c r="Y395" s="10">
        <f t="shared" si="27"/>
        <v>0</v>
      </c>
    </row>
    <row r="396" spans="1:25" ht="20.100000000000001" customHeight="1" x14ac:dyDescent="0.25">
      <c r="A396" s="109">
        <v>390</v>
      </c>
      <c r="B396" s="505" t="str">
        <f>IF('Dépenses forfaitaire'!B396="","",'Dépenses forfaitaire'!B396)</f>
        <v/>
      </c>
      <c r="C396" s="505" t="str">
        <f>IF('Dépenses forfaitaire'!C396="","",'Dépenses forfaitaire'!C396)</f>
        <v/>
      </c>
      <c r="D396" s="505" t="str">
        <f>IF('Dépenses forfaitaire'!D396="","",'Dépenses forfaitaire'!D396)</f>
        <v/>
      </c>
      <c r="E396" s="505" t="str">
        <f>IF('Dépenses forfaitaire'!E396="","",'Dépenses forfaitaire'!E396)</f>
        <v/>
      </c>
      <c r="F396" s="505" t="str">
        <f>IF('Dépenses forfaitaire'!F396="","",'Dépenses forfaitaire'!F396)</f>
        <v/>
      </c>
      <c r="G396" s="503" t="str">
        <f>IF('Dépenses forfaitaire'!G396="","",'Dépenses forfaitaire'!G396)</f>
        <v/>
      </c>
      <c r="H396" s="505" t="str">
        <f>IF('Dépenses forfaitaire'!H396="","",'Dépenses forfaitaire'!H396)</f>
        <v/>
      </c>
      <c r="I396" s="505" t="str">
        <f>IF('Dépenses forfaitaire'!I396="","",'Dépenses forfaitaire'!I396)</f>
        <v/>
      </c>
      <c r="J396" s="504" t="str">
        <f>IF('Dépenses forfaitaire'!K396="","",'Dépenses forfaitaire'!K396)</f>
        <v/>
      </c>
      <c r="K396" s="504" t="str">
        <f>IF('Dépenses forfaitaire'!L396="","",'Dépenses forfaitaire'!L396)</f>
        <v/>
      </c>
      <c r="L396" s="503" t="str">
        <f>IF('Dépenses forfaitaire'!J396="","",'Dépenses forfaitaire'!J396)</f>
        <v/>
      </c>
      <c r="M396" s="505" t="str">
        <f>IF($H396="","",IF($C396=Listes!$B$35,IF('DP_Instruction Forfaitaires'!$E396&lt;=Listes!$B$56,('DP_Instruction Forfaitaires'!$E396*(VLOOKUP('DP_Instruction Forfaitaires'!$D396,Listes!$A$57:$E$63,2,FALSE))),IF('DP_Instruction Forfaitaires'!$E396&gt;Listes!$E$56,('DP_Instruction Forfaitaires'!$E396*(VLOOKUP('DP_Instruction Forfaitaires'!$D396,Listes!$A$57:$E$63,5,FALSE))),('DP_Instruction Forfaitaires'!$E396*(VLOOKUP('DP_Instruction Forfaitaires'!$D396,Listes!$A$57:$E$63,3,FALSE))+(VLOOKUP('DP_Instruction Forfaitaires'!$D396,Listes!$A$57:$E$63,4,FALSE)))))))</f>
        <v/>
      </c>
      <c r="N396" s="505" t="str">
        <f>IF($H396="","",IF($C396=Listes!$B$34,IF('DP_Instruction Forfaitaires'!$E396&lt;=Listes!$B$45,('DP_Instruction Forfaitaires'!$E396*(VLOOKUP('DP_Instruction Forfaitaires'!$D396,Listes!$A$46:$E$52,2,FALSE))),IF('DP_Instruction Forfaitaires'!$E396&gt;Listes!$D$45,('DP_Instruction Forfaitaires'!$E396*(VLOOKUP('DP_Instruction Forfaitaires'!$D396,Listes!$A$46:$E$52,5,FALSE))),('DP_Instruction Forfaitaires'!$E396*(VLOOKUP('DP_Instruction Forfaitaires'!$D396,Listes!$A$46:$E$52,3,FALSE))+(VLOOKUP('DP_Instruction Forfaitaires'!$D396,Listes!$A$46:$E$52,4,FALSE)))))))</f>
        <v/>
      </c>
      <c r="O396" s="506" t="str">
        <f>IF($H396="","",IF($C396=Listes!$B$37,Listes!$I$34,IF($C396=Listes!$B$38,(VLOOKUP('DP_Instruction Forfaitaires'!$F396,Listes!$E$34:$F$39,2,FALSE)),IF($C396=Listes!$B$36,IF('DP_Instruction Forfaitaires'!$E396&lt;=Listes!$A$67,'DP_Instruction Forfaitaires'!$E396*Listes!$A$68,IF('DP_Instruction Forfaitaires'!$E396&gt;Listes!$D$67,'DP_Instruction Forfaitaires'!$E396*Listes!$D$68,(('DP_Instruction Forfaitaires'!$E396*Listes!$B$68)+Listes!$C$68)))))))</f>
        <v/>
      </c>
      <c r="P396" s="507" t="str">
        <f>IF('Dépenses forfaitaire'!P396="","",'Dépenses forfaitaire'!P396)</f>
        <v/>
      </c>
      <c r="Q396" s="263"/>
      <c r="R396" s="262" t="str">
        <f t="shared" si="24"/>
        <v/>
      </c>
      <c r="S396" s="262" t="str">
        <f t="shared" si="25"/>
        <v/>
      </c>
      <c r="T396" s="37" t="str">
        <f t="shared" si="26"/>
        <v/>
      </c>
      <c r="U396" s="117"/>
      <c r="V396" s="168"/>
      <c r="W396" s="501" t="str">
        <f>IF(AND(OR(Q396="KO",T396&lt;&gt;""),OR(R396="",S396="",T396="")),Listes!$A$74,IF(AND(T396="",Q396&lt;&gt;""),Listes!$A$75,IF(AND(P396&lt;T396,V396=""),Listes!$A$76,IF(AND(R396&gt;S396),Listes!$A$77,IF(AND(P396&lt;&gt;"",P396&gt;T396,U396=""),Listes!$A$78,IF(AND(X396="",OR(Q396&lt;&gt;"",R396&lt;&gt;"",S396&lt;&gt;"")),Listes!$A$79,""))))))</f>
        <v/>
      </c>
      <c r="X396" s="38"/>
      <c r="Y396" s="10">
        <f t="shared" si="27"/>
        <v>0</v>
      </c>
    </row>
    <row r="397" spans="1:25" ht="20.100000000000001" customHeight="1" x14ac:dyDescent="0.25">
      <c r="A397" s="109">
        <v>391</v>
      </c>
      <c r="B397" s="505" t="str">
        <f>IF('Dépenses forfaitaire'!B397="","",'Dépenses forfaitaire'!B397)</f>
        <v/>
      </c>
      <c r="C397" s="505" t="str">
        <f>IF('Dépenses forfaitaire'!C397="","",'Dépenses forfaitaire'!C397)</f>
        <v/>
      </c>
      <c r="D397" s="505" t="str">
        <f>IF('Dépenses forfaitaire'!D397="","",'Dépenses forfaitaire'!D397)</f>
        <v/>
      </c>
      <c r="E397" s="505" t="str">
        <f>IF('Dépenses forfaitaire'!E397="","",'Dépenses forfaitaire'!E397)</f>
        <v/>
      </c>
      <c r="F397" s="505" t="str">
        <f>IF('Dépenses forfaitaire'!F397="","",'Dépenses forfaitaire'!F397)</f>
        <v/>
      </c>
      <c r="G397" s="503" t="str">
        <f>IF('Dépenses forfaitaire'!G397="","",'Dépenses forfaitaire'!G397)</f>
        <v/>
      </c>
      <c r="H397" s="505" t="str">
        <f>IF('Dépenses forfaitaire'!H397="","",'Dépenses forfaitaire'!H397)</f>
        <v/>
      </c>
      <c r="I397" s="505" t="str">
        <f>IF('Dépenses forfaitaire'!I397="","",'Dépenses forfaitaire'!I397)</f>
        <v/>
      </c>
      <c r="J397" s="504" t="str">
        <f>IF('Dépenses forfaitaire'!K397="","",'Dépenses forfaitaire'!K397)</f>
        <v/>
      </c>
      <c r="K397" s="504" t="str">
        <f>IF('Dépenses forfaitaire'!L397="","",'Dépenses forfaitaire'!L397)</f>
        <v/>
      </c>
      <c r="L397" s="503" t="str">
        <f>IF('Dépenses forfaitaire'!J397="","",'Dépenses forfaitaire'!J397)</f>
        <v/>
      </c>
      <c r="M397" s="505" t="str">
        <f>IF($H397="","",IF($C397=Listes!$B$35,IF('DP_Instruction Forfaitaires'!$E397&lt;=Listes!$B$56,('DP_Instruction Forfaitaires'!$E397*(VLOOKUP('DP_Instruction Forfaitaires'!$D397,Listes!$A$57:$E$63,2,FALSE))),IF('DP_Instruction Forfaitaires'!$E397&gt;Listes!$E$56,('DP_Instruction Forfaitaires'!$E397*(VLOOKUP('DP_Instruction Forfaitaires'!$D397,Listes!$A$57:$E$63,5,FALSE))),('DP_Instruction Forfaitaires'!$E397*(VLOOKUP('DP_Instruction Forfaitaires'!$D397,Listes!$A$57:$E$63,3,FALSE))+(VLOOKUP('DP_Instruction Forfaitaires'!$D397,Listes!$A$57:$E$63,4,FALSE)))))))</f>
        <v/>
      </c>
      <c r="N397" s="505" t="str">
        <f>IF($H397="","",IF($C397=Listes!$B$34,IF('DP_Instruction Forfaitaires'!$E397&lt;=Listes!$B$45,('DP_Instruction Forfaitaires'!$E397*(VLOOKUP('DP_Instruction Forfaitaires'!$D397,Listes!$A$46:$E$52,2,FALSE))),IF('DP_Instruction Forfaitaires'!$E397&gt;Listes!$D$45,('DP_Instruction Forfaitaires'!$E397*(VLOOKUP('DP_Instruction Forfaitaires'!$D397,Listes!$A$46:$E$52,5,FALSE))),('DP_Instruction Forfaitaires'!$E397*(VLOOKUP('DP_Instruction Forfaitaires'!$D397,Listes!$A$46:$E$52,3,FALSE))+(VLOOKUP('DP_Instruction Forfaitaires'!$D397,Listes!$A$46:$E$52,4,FALSE)))))))</f>
        <v/>
      </c>
      <c r="O397" s="506" t="str">
        <f>IF($H397="","",IF($C397=Listes!$B$37,Listes!$I$34,IF($C397=Listes!$B$38,(VLOOKUP('DP_Instruction Forfaitaires'!$F397,Listes!$E$34:$F$39,2,FALSE)),IF($C397=Listes!$B$36,IF('DP_Instruction Forfaitaires'!$E397&lt;=Listes!$A$67,'DP_Instruction Forfaitaires'!$E397*Listes!$A$68,IF('DP_Instruction Forfaitaires'!$E397&gt;Listes!$D$67,'DP_Instruction Forfaitaires'!$E397*Listes!$D$68,(('DP_Instruction Forfaitaires'!$E397*Listes!$B$68)+Listes!$C$68)))))))</f>
        <v/>
      </c>
      <c r="P397" s="507" t="str">
        <f>IF('Dépenses forfaitaire'!P397="","",'Dépenses forfaitaire'!P397)</f>
        <v/>
      </c>
      <c r="Q397" s="263"/>
      <c r="R397" s="262" t="str">
        <f t="shared" si="24"/>
        <v/>
      </c>
      <c r="S397" s="262" t="str">
        <f t="shared" si="25"/>
        <v/>
      </c>
      <c r="T397" s="37" t="str">
        <f t="shared" si="26"/>
        <v/>
      </c>
      <c r="U397" s="117"/>
      <c r="V397" s="168"/>
      <c r="W397" s="501" t="str">
        <f>IF(AND(OR(Q397="KO",T397&lt;&gt;""),OR(R397="",S397="",T397="")),Listes!$A$74,IF(AND(T397="",Q397&lt;&gt;""),Listes!$A$75,IF(AND(P397&lt;T397,V397=""),Listes!$A$76,IF(AND(R397&gt;S397),Listes!$A$77,IF(AND(P397&lt;&gt;"",P397&gt;T397,U397=""),Listes!$A$78,IF(AND(X397="",OR(Q397&lt;&gt;"",R397&lt;&gt;"",S397&lt;&gt;"")),Listes!$A$79,""))))))</f>
        <v/>
      </c>
      <c r="X397" s="38"/>
      <c r="Y397" s="10">
        <f t="shared" si="27"/>
        <v>0</v>
      </c>
    </row>
    <row r="398" spans="1:25" ht="20.100000000000001" customHeight="1" x14ac:dyDescent="0.25">
      <c r="A398" s="109">
        <v>392</v>
      </c>
      <c r="B398" s="505" t="str">
        <f>IF('Dépenses forfaitaire'!B398="","",'Dépenses forfaitaire'!B398)</f>
        <v/>
      </c>
      <c r="C398" s="505" t="str">
        <f>IF('Dépenses forfaitaire'!C398="","",'Dépenses forfaitaire'!C398)</f>
        <v/>
      </c>
      <c r="D398" s="505" t="str">
        <f>IF('Dépenses forfaitaire'!D398="","",'Dépenses forfaitaire'!D398)</f>
        <v/>
      </c>
      <c r="E398" s="505" t="str">
        <f>IF('Dépenses forfaitaire'!E398="","",'Dépenses forfaitaire'!E398)</f>
        <v/>
      </c>
      <c r="F398" s="505" t="str">
        <f>IF('Dépenses forfaitaire'!F398="","",'Dépenses forfaitaire'!F398)</f>
        <v/>
      </c>
      <c r="G398" s="503" t="str">
        <f>IF('Dépenses forfaitaire'!G398="","",'Dépenses forfaitaire'!G398)</f>
        <v/>
      </c>
      <c r="H398" s="505" t="str">
        <f>IF('Dépenses forfaitaire'!H398="","",'Dépenses forfaitaire'!H398)</f>
        <v/>
      </c>
      <c r="I398" s="505" t="str">
        <f>IF('Dépenses forfaitaire'!I398="","",'Dépenses forfaitaire'!I398)</f>
        <v/>
      </c>
      <c r="J398" s="504" t="str">
        <f>IF('Dépenses forfaitaire'!K398="","",'Dépenses forfaitaire'!K398)</f>
        <v/>
      </c>
      <c r="K398" s="504" t="str">
        <f>IF('Dépenses forfaitaire'!L398="","",'Dépenses forfaitaire'!L398)</f>
        <v/>
      </c>
      <c r="L398" s="503" t="str">
        <f>IF('Dépenses forfaitaire'!J398="","",'Dépenses forfaitaire'!J398)</f>
        <v/>
      </c>
      <c r="M398" s="505" t="str">
        <f>IF($H398="","",IF($C398=Listes!$B$35,IF('DP_Instruction Forfaitaires'!$E398&lt;=Listes!$B$56,('DP_Instruction Forfaitaires'!$E398*(VLOOKUP('DP_Instruction Forfaitaires'!$D398,Listes!$A$57:$E$63,2,FALSE))),IF('DP_Instruction Forfaitaires'!$E398&gt;Listes!$E$56,('DP_Instruction Forfaitaires'!$E398*(VLOOKUP('DP_Instruction Forfaitaires'!$D398,Listes!$A$57:$E$63,5,FALSE))),('DP_Instruction Forfaitaires'!$E398*(VLOOKUP('DP_Instruction Forfaitaires'!$D398,Listes!$A$57:$E$63,3,FALSE))+(VLOOKUP('DP_Instruction Forfaitaires'!$D398,Listes!$A$57:$E$63,4,FALSE)))))))</f>
        <v/>
      </c>
      <c r="N398" s="505" t="str">
        <f>IF($H398="","",IF($C398=Listes!$B$34,IF('DP_Instruction Forfaitaires'!$E398&lt;=Listes!$B$45,('DP_Instruction Forfaitaires'!$E398*(VLOOKUP('DP_Instruction Forfaitaires'!$D398,Listes!$A$46:$E$52,2,FALSE))),IF('DP_Instruction Forfaitaires'!$E398&gt;Listes!$D$45,('DP_Instruction Forfaitaires'!$E398*(VLOOKUP('DP_Instruction Forfaitaires'!$D398,Listes!$A$46:$E$52,5,FALSE))),('DP_Instruction Forfaitaires'!$E398*(VLOOKUP('DP_Instruction Forfaitaires'!$D398,Listes!$A$46:$E$52,3,FALSE))+(VLOOKUP('DP_Instruction Forfaitaires'!$D398,Listes!$A$46:$E$52,4,FALSE)))))))</f>
        <v/>
      </c>
      <c r="O398" s="506" t="str">
        <f>IF($H398="","",IF($C398=Listes!$B$37,Listes!$I$34,IF($C398=Listes!$B$38,(VLOOKUP('DP_Instruction Forfaitaires'!$F398,Listes!$E$34:$F$39,2,FALSE)),IF($C398=Listes!$B$36,IF('DP_Instruction Forfaitaires'!$E398&lt;=Listes!$A$67,'DP_Instruction Forfaitaires'!$E398*Listes!$A$68,IF('DP_Instruction Forfaitaires'!$E398&gt;Listes!$D$67,'DP_Instruction Forfaitaires'!$E398*Listes!$D$68,(('DP_Instruction Forfaitaires'!$E398*Listes!$B$68)+Listes!$C$68)))))))</f>
        <v/>
      </c>
      <c r="P398" s="507" t="str">
        <f>IF('Dépenses forfaitaire'!P398="","",'Dépenses forfaitaire'!P398)</f>
        <v/>
      </c>
      <c r="Q398" s="263"/>
      <c r="R398" s="262" t="str">
        <f t="shared" si="24"/>
        <v/>
      </c>
      <c r="S398" s="262" t="str">
        <f t="shared" si="25"/>
        <v/>
      </c>
      <c r="T398" s="37" t="str">
        <f t="shared" si="26"/>
        <v/>
      </c>
      <c r="U398" s="117"/>
      <c r="V398" s="168"/>
      <c r="W398" s="501" t="str">
        <f>IF(AND(OR(Q398="KO",T398&lt;&gt;""),OR(R398="",S398="",T398="")),Listes!$A$74,IF(AND(T398="",Q398&lt;&gt;""),Listes!$A$75,IF(AND(P398&lt;T398,V398=""),Listes!$A$76,IF(AND(R398&gt;S398),Listes!$A$77,IF(AND(P398&lt;&gt;"",P398&gt;T398,U398=""),Listes!$A$78,IF(AND(X398="",OR(Q398&lt;&gt;"",R398&lt;&gt;"",S398&lt;&gt;"")),Listes!$A$79,""))))))</f>
        <v/>
      </c>
      <c r="X398" s="38"/>
      <c r="Y398" s="10">
        <f t="shared" si="27"/>
        <v>0</v>
      </c>
    </row>
    <row r="399" spans="1:25" ht="20.100000000000001" customHeight="1" x14ac:dyDescent="0.25">
      <c r="A399" s="109">
        <v>393</v>
      </c>
      <c r="B399" s="505" t="str">
        <f>IF('Dépenses forfaitaire'!B399="","",'Dépenses forfaitaire'!B399)</f>
        <v/>
      </c>
      <c r="C399" s="505" t="str">
        <f>IF('Dépenses forfaitaire'!C399="","",'Dépenses forfaitaire'!C399)</f>
        <v/>
      </c>
      <c r="D399" s="505" t="str">
        <f>IF('Dépenses forfaitaire'!D399="","",'Dépenses forfaitaire'!D399)</f>
        <v/>
      </c>
      <c r="E399" s="505" t="str">
        <f>IF('Dépenses forfaitaire'!E399="","",'Dépenses forfaitaire'!E399)</f>
        <v/>
      </c>
      <c r="F399" s="505" t="str">
        <f>IF('Dépenses forfaitaire'!F399="","",'Dépenses forfaitaire'!F399)</f>
        <v/>
      </c>
      <c r="G399" s="503" t="str">
        <f>IF('Dépenses forfaitaire'!G399="","",'Dépenses forfaitaire'!G399)</f>
        <v/>
      </c>
      <c r="H399" s="505" t="str">
        <f>IF('Dépenses forfaitaire'!H399="","",'Dépenses forfaitaire'!H399)</f>
        <v/>
      </c>
      <c r="I399" s="505" t="str">
        <f>IF('Dépenses forfaitaire'!I399="","",'Dépenses forfaitaire'!I399)</f>
        <v/>
      </c>
      <c r="J399" s="504" t="str">
        <f>IF('Dépenses forfaitaire'!K399="","",'Dépenses forfaitaire'!K399)</f>
        <v/>
      </c>
      <c r="K399" s="504" t="str">
        <f>IF('Dépenses forfaitaire'!L399="","",'Dépenses forfaitaire'!L399)</f>
        <v/>
      </c>
      <c r="L399" s="503" t="str">
        <f>IF('Dépenses forfaitaire'!J399="","",'Dépenses forfaitaire'!J399)</f>
        <v/>
      </c>
      <c r="M399" s="505" t="str">
        <f>IF($H399="","",IF($C399=Listes!$B$35,IF('DP_Instruction Forfaitaires'!$E399&lt;=Listes!$B$56,('DP_Instruction Forfaitaires'!$E399*(VLOOKUP('DP_Instruction Forfaitaires'!$D399,Listes!$A$57:$E$63,2,FALSE))),IF('DP_Instruction Forfaitaires'!$E399&gt;Listes!$E$56,('DP_Instruction Forfaitaires'!$E399*(VLOOKUP('DP_Instruction Forfaitaires'!$D399,Listes!$A$57:$E$63,5,FALSE))),('DP_Instruction Forfaitaires'!$E399*(VLOOKUP('DP_Instruction Forfaitaires'!$D399,Listes!$A$57:$E$63,3,FALSE))+(VLOOKUP('DP_Instruction Forfaitaires'!$D399,Listes!$A$57:$E$63,4,FALSE)))))))</f>
        <v/>
      </c>
      <c r="N399" s="505" t="str">
        <f>IF($H399="","",IF($C399=Listes!$B$34,IF('DP_Instruction Forfaitaires'!$E399&lt;=Listes!$B$45,('DP_Instruction Forfaitaires'!$E399*(VLOOKUP('DP_Instruction Forfaitaires'!$D399,Listes!$A$46:$E$52,2,FALSE))),IF('DP_Instruction Forfaitaires'!$E399&gt;Listes!$D$45,('DP_Instruction Forfaitaires'!$E399*(VLOOKUP('DP_Instruction Forfaitaires'!$D399,Listes!$A$46:$E$52,5,FALSE))),('DP_Instruction Forfaitaires'!$E399*(VLOOKUP('DP_Instruction Forfaitaires'!$D399,Listes!$A$46:$E$52,3,FALSE))+(VLOOKUP('DP_Instruction Forfaitaires'!$D399,Listes!$A$46:$E$52,4,FALSE)))))))</f>
        <v/>
      </c>
      <c r="O399" s="506" t="str">
        <f>IF($H399="","",IF($C399=Listes!$B$37,Listes!$I$34,IF($C399=Listes!$B$38,(VLOOKUP('DP_Instruction Forfaitaires'!$F399,Listes!$E$34:$F$39,2,FALSE)),IF($C399=Listes!$B$36,IF('DP_Instruction Forfaitaires'!$E399&lt;=Listes!$A$67,'DP_Instruction Forfaitaires'!$E399*Listes!$A$68,IF('DP_Instruction Forfaitaires'!$E399&gt;Listes!$D$67,'DP_Instruction Forfaitaires'!$E399*Listes!$D$68,(('DP_Instruction Forfaitaires'!$E399*Listes!$B$68)+Listes!$C$68)))))))</f>
        <v/>
      </c>
      <c r="P399" s="507" t="str">
        <f>IF('Dépenses forfaitaire'!P399="","",'Dépenses forfaitaire'!P399)</f>
        <v/>
      </c>
      <c r="Q399" s="263"/>
      <c r="R399" s="262" t="str">
        <f t="shared" si="24"/>
        <v/>
      </c>
      <c r="S399" s="262" t="str">
        <f t="shared" si="25"/>
        <v/>
      </c>
      <c r="T399" s="37" t="str">
        <f t="shared" si="26"/>
        <v/>
      </c>
      <c r="U399" s="117"/>
      <c r="V399" s="168"/>
      <c r="W399" s="501" t="str">
        <f>IF(AND(OR(Q399="KO",T399&lt;&gt;""),OR(R399="",S399="",T399="")),Listes!$A$74,IF(AND(T399="",Q399&lt;&gt;""),Listes!$A$75,IF(AND(P399&lt;T399,V399=""),Listes!$A$76,IF(AND(R399&gt;S399),Listes!$A$77,IF(AND(P399&lt;&gt;"",P399&gt;T399,U399=""),Listes!$A$78,IF(AND(X399="",OR(Q399&lt;&gt;"",R399&lt;&gt;"",S399&lt;&gt;"")),Listes!$A$79,""))))))</f>
        <v/>
      </c>
      <c r="X399" s="38"/>
      <c r="Y399" s="10">
        <f t="shared" si="27"/>
        <v>0</v>
      </c>
    </row>
    <row r="400" spans="1:25" ht="20.100000000000001" customHeight="1" x14ac:dyDescent="0.25">
      <c r="A400" s="109">
        <v>394</v>
      </c>
      <c r="B400" s="505" t="str">
        <f>IF('Dépenses forfaitaire'!B400="","",'Dépenses forfaitaire'!B400)</f>
        <v/>
      </c>
      <c r="C400" s="505" t="str">
        <f>IF('Dépenses forfaitaire'!C400="","",'Dépenses forfaitaire'!C400)</f>
        <v/>
      </c>
      <c r="D400" s="505" t="str">
        <f>IF('Dépenses forfaitaire'!D400="","",'Dépenses forfaitaire'!D400)</f>
        <v/>
      </c>
      <c r="E400" s="505" t="str">
        <f>IF('Dépenses forfaitaire'!E400="","",'Dépenses forfaitaire'!E400)</f>
        <v/>
      </c>
      <c r="F400" s="505" t="str">
        <f>IF('Dépenses forfaitaire'!F400="","",'Dépenses forfaitaire'!F400)</f>
        <v/>
      </c>
      <c r="G400" s="503" t="str">
        <f>IF('Dépenses forfaitaire'!G400="","",'Dépenses forfaitaire'!G400)</f>
        <v/>
      </c>
      <c r="H400" s="505" t="str">
        <f>IF('Dépenses forfaitaire'!H400="","",'Dépenses forfaitaire'!H400)</f>
        <v/>
      </c>
      <c r="I400" s="505" t="str">
        <f>IF('Dépenses forfaitaire'!I400="","",'Dépenses forfaitaire'!I400)</f>
        <v/>
      </c>
      <c r="J400" s="504" t="str">
        <f>IF('Dépenses forfaitaire'!K400="","",'Dépenses forfaitaire'!K400)</f>
        <v/>
      </c>
      <c r="K400" s="504" t="str">
        <f>IF('Dépenses forfaitaire'!L400="","",'Dépenses forfaitaire'!L400)</f>
        <v/>
      </c>
      <c r="L400" s="503" t="str">
        <f>IF('Dépenses forfaitaire'!J400="","",'Dépenses forfaitaire'!J400)</f>
        <v/>
      </c>
      <c r="M400" s="505" t="str">
        <f>IF($H400="","",IF($C400=Listes!$B$35,IF('DP_Instruction Forfaitaires'!$E400&lt;=Listes!$B$56,('DP_Instruction Forfaitaires'!$E400*(VLOOKUP('DP_Instruction Forfaitaires'!$D400,Listes!$A$57:$E$63,2,FALSE))),IF('DP_Instruction Forfaitaires'!$E400&gt;Listes!$E$56,('DP_Instruction Forfaitaires'!$E400*(VLOOKUP('DP_Instruction Forfaitaires'!$D400,Listes!$A$57:$E$63,5,FALSE))),('DP_Instruction Forfaitaires'!$E400*(VLOOKUP('DP_Instruction Forfaitaires'!$D400,Listes!$A$57:$E$63,3,FALSE))+(VLOOKUP('DP_Instruction Forfaitaires'!$D400,Listes!$A$57:$E$63,4,FALSE)))))))</f>
        <v/>
      </c>
      <c r="N400" s="505" t="str">
        <f>IF($H400="","",IF($C400=Listes!$B$34,IF('DP_Instruction Forfaitaires'!$E400&lt;=Listes!$B$45,('DP_Instruction Forfaitaires'!$E400*(VLOOKUP('DP_Instruction Forfaitaires'!$D400,Listes!$A$46:$E$52,2,FALSE))),IF('DP_Instruction Forfaitaires'!$E400&gt;Listes!$D$45,('DP_Instruction Forfaitaires'!$E400*(VLOOKUP('DP_Instruction Forfaitaires'!$D400,Listes!$A$46:$E$52,5,FALSE))),('DP_Instruction Forfaitaires'!$E400*(VLOOKUP('DP_Instruction Forfaitaires'!$D400,Listes!$A$46:$E$52,3,FALSE))+(VLOOKUP('DP_Instruction Forfaitaires'!$D400,Listes!$A$46:$E$52,4,FALSE)))))))</f>
        <v/>
      </c>
      <c r="O400" s="506" t="str">
        <f>IF($H400="","",IF($C400=Listes!$B$37,Listes!$I$34,IF($C400=Listes!$B$38,(VLOOKUP('DP_Instruction Forfaitaires'!$F400,Listes!$E$34:$F$39,2,FALSE)),IF($C400=Listes!$B$36,IF('DP_Instruction Forfaitaires'!$E400&lt;=Listes!$A$67,'DP_Instruction Forfaitaires'!$E400*Listes!$A$68,IF('DP_Instruction Forfaitaires'!$E400&gt;Listes!$D$67,'DP_Instruction Forfaitaires'!$E400*Listes!$D$68,(('DP_Instruction Forfaitaires'!$E400*Listes!$B$68)+Listes!$C$68)))))))</f>
        <v/>
      </c>
      <c r="P400" s="507" t="str">
        <f>IF('Dépenses forfaitaire'!P400="","",'Dépenses forfaitaire'!P400)</f>
        <v/>
      </c>
      <c r="Q400" s="263"/>
      <c r="R400" s="262" t="str">
        <f t="shared" si="24"/>
        <v/>
      </c>
      <c r="S400" s="262" t="str">
        <f t="shared" si="25"/>
        <v/>
      </c>
      <c r="T400" s="37" t="str">
        <f t="shared" si="26"/>
        <v/>
      </c>
      <c r="U400" s="117"/>
      <c r="V400" s="168"/>
      <c r="W400" s="501" t="str">
        <f>IF(AND(OR(Q400="KO",T400&lt;&gt;""),OR(R400="",S400="",T400="")),Listes!$A$74,IF(AND(T400="",Q400&lt;&gt;""),Listes!$A$75,IF(AND(P400&lt;T400,V400=""),Listes!$A$76,IF(AND(R400&gt;S400),Listes!$A$77,IF(AND(P400&lt;&gt;"",P400&gt;T400,U400=""),Listes!$A$78,IF(AND(X400="",OR(Q400&lt;&gt;"",R400&lt;&gt;"",S400&lt;&gt;"")),Listes!$A$79,""))))))</f>
        <v/>
      </c>
      <c r="X400" s="38"/>
      <c r="Y400" s="10">
        <f t="shared" si="27"/>
        <v>0</v>
      </c>
    </row>
    <row r="401" spans="1:25" ht="20.100000000000001" customHeight="1" x14ac:dyDescent="0.25">
      <c r="A401" s="109">
        <v>395</v>
      </c>
      <c r="B401" s="505" t="str">
        <f>IF('Dépenses forfaitaire'!B401="","",'Dépenses forfaitaire'!B401)</f>
        <v/>
      </c>
      <c r="C401" s="505" t="str">
        <f>IF('Dépenses forfaitaire'!C401="","",'Dépenses forfaitaire'!C401)</f>
        <v/>
      </c>
      <c r="D401" s="505" t="str">
        <f>IF('Dépenses forfaitaire'!D401="","",'Dépenses forfaitaire'!D401)</f>
        <v/>
      </c>
      <c r="E401" s="505" t="str">
        <f>IF('Dépenses forfaitaire'!E401="","",'Dépenses forfaitaire'!E401)</f>
        <v/>
      </c>
      <c r="F401" s="505" t="str">
        <f>IF('Dépenses forfaitaire'!F401="","",'Dépenses forfaitaire'!F401)</f>
        <v/>
      </c>
      <c r="G401" s="503" t="str">
        <f>IF('Dépenses forfaitaire'!G401="","",'Dépenses forfaitaire'!G401)</f>
        <v/>
      </c>
      <c r="H401" s="505" t="str">
        <f>IF('Dépenses forfaitaire'!H401="","",'Dépenses forfaitaire'!H401)</f>
        <v/>
      </c>
      <c r="I401" s="505" t="str">
        <f>IF('Dépenses forfaitaire'!I401="","",'Dépenses forfaitaire'!I401)</f>
        <v/>
      </c>
      <c r="J401" s="504" t="str">
        <f>IF('Dépenses forfaitaire'!K401="","",'Dépenses forfaitaire'!K401)</f>
        <v/>
      </c>
      <c r="K401" s="504" t="str">
        <f>IF('Dépenses forfaitaire'!L401="","",'Dépenses forfaitaire'!L401)</f>
        <v/>
      </c>
      <c r="L401" s="503" t="str">
        <f>IF('Dépenses forfaitaire'!J401="","",'Dépenses forfaitaire'!J401)</f>
        <v/>
      </c>
      <c r="M401" s="505" t="str">
        <f>IF($H401="","",IF($C401=Listes!$B$35,IF('DP_Instruction Forfaitaires'!$E401&lt;=Listes!$B$56,('DP_Instruction Forfaitaires'!$E401*(VLOOKUP('DP_Instruction Forfaitaires'!$D401,Listes!$A$57:$E$63,2,FALSE))),IF('DP_Instruction Forfaitaires'!$E401&gt;Listes!$E$56,('DP_Instruction Forfaitaires'!$E401*(VLOOKUP('DP_Instruction Forfaitaires'!$D401,Listes!$A$57:$E$63,5,FALSE))),('DP_Instruction Forfaitaires'!$E401*(VLOOKUP('DP_Instruction Forfaitaires'!$D401,Listes!$A$57:$E$63,3,FALSE))+(VLOOKUP('DP_Instruction Forfaitaires'!$D401,Listes!$A$57:$E$63,4,FALSE)))))))</f>
        <v/>
      </c>
      <c r="N401" s="505" t="str">
        <f>IF($H401="","",IF($C401=Listes!$B$34,IF('DP_Instruction Forfaitaires'!$E401&lt;=Listes!$B$45,('DP_Instruction Forfaitaires'!$E401*(VLOOKUP('DP_Instruction Forfaitaires'!$D401,Listes!$A$46:$E$52,2,FALSE))),IF('DP_Instruction Forfaitaires'!$E401&gt;Listes!$D$45,('DP_Instruction Forfaitaires'!$E401*(VLOOKUP('DP_Instruction Forfaitaires'!$D401,Listes!$A$46:$E$52,5,FALSE))),('DP_Instruction Forfaitaires'!$E401*(VLOOKUP('DP_Instruction Forfaitaires'!$D401,Listes!$A$46:$E$52,3,FALSE))+(VLOOKUP('DP_Instruction Forfaitaires'!$D401,Listes!$A$46:$E$52,4,FALSE)))))))</f>
        <v/>
      </c>
      <c r="O401" s="506" t="str">
        <f>IF($H401="","",IF($C401=Listes!$B$37,Listes!$I$34,IF($C401=Listes!$B$38,(VLOOKUP('DP_Instruction Forfaitaires'!$F401,Listes!$E$34:$F$39,2,FALSE)),IF($C401=Listes!$B$36,IF('DP_Instruction Forfaitaires'!$E401&lt;=Listes!$A$67,'DP_Instruction Forfaitaires'!$E401*Listes!$A$68,IF('DP_Instruction Forfaitaires'!$E401&gt;Listes!$D$67,'DP_Instruction Forfaitaires'!$E401*Listes!$D$68,(('DP_Instruction Forfaitaires'!$E401*Listes!$B$68)+Listes!$C$68)))))))</f>
        <v/>
      </c>
      <c r="P401" s="507" t="str">
        <f>IF('Dépenses forfaitaire'!P401="","",'Dépenses forfaitaire'!P401)</f>
        <v/>
      </c>
      <c r="Q401" s="263"/>
      <c r="R401" s="262" t="str">
        <f t="shared" si="24"/>
        <v/>
      </c>
      <c r="S401" s="262" t="str">
        <f t="shared" si="25"/>
        <v/>
      </c>
      <c r="T401" s="37" t="str">
        <f t="shared" si="26"/>
        <v/>
      </c>
      <c r="U401" s="117"/>
      <c r="V401" s="168"/>
      <c r="W401" s="501" t="str">
        <f>IF(AND(OR(Q401="KO",T401&lt;&gt;""),OR(R401="",S401="",T401="")),Listes!$A$74,IF(AND(T401="",Q401&lt;&gt;""),Listes!$A$75,IF(AND(P401&lt;T401,V401=""),Listes!$A$76,IF(AND(R401&gt;S401),Listes!$A$77,IF(AND(P401&lt;&gt;"",P401&gt;T401,U401=""),Listes!$A$78,IF(AND(X401="",OR(Q401&lt;&gt;"",R401&lt;&gt;"",S401&lt;&gt;"")),Listes!$A$79,""))))))</f>
        <v/>
      </c>
      <c r="X401" s="38"/>
      <c r="Y401" s="10">
        <f t="shared" si="27"/>
        <v>0</v>
      </c>
    </row>
    <row r="402" spans="1:25" ht="20.100000000000001" customHeight="1" x14ac:dyDescent="0.25">
      <c r="A402" s="109">
        <v>396</v>
      </c>
      <c r="B402" s="505" t="str">
        <f>IF('Dépenses forfaitaire'!B402="","",'Dépenses forfaitaire'!B402)</f>
        <v/>
      </c>
      <c r="C402" s="505" t="str">
        <f>IF('Dépenses forfaitaire'!C402="","",'Dépenses forfaitaire'!C402)</f>
        <v/>
      </c>
      <c r="D402" s="505" t="str">
        <f>IF('Dépenses forfaitaire'!D402="","",'Dépenses forfaitaire'!D402)</f>
        <v/>
      </c>
      <c r="E402" s="505" t="str">
        <f>IF('Dépenses forfaitaire'!E402="","",'Dépenses forfaitaire'!E402)</f>
        <v/>
      </c>
      <c r="F402" s="505" t="str">
        <f>IF('Dépenses forfaitaire'!F402="","",'Dépenses forfaitaire'!F402)</f>
        <v/>
      </c>
      <c r="G402" s="503" t="str">
        <f>IF('Dépenses forfaitaire'!G402="","",'Dépenses forfaitaire'!G402)</f>
        <v/>
      </c>
      <c r="H402" s="505" t="str">
        <f>IF('Dépenses forfaitaire'!H402="","",'Dépenses forfaitaire'!H402)</f>
        <v/>
      </c>
      <c r="I402" s="505" t="str">
        <f>IF('Dépenses forfaitaire'!I402="","",'Dépenses forfaitaire'!I402)</f>
        <v/>
      </c>
      <c r="J402" s="504" t="str">
        <f>IF('Dépenses forfaitaire'!K402="","",'Dépenses forfaitaire'!K402)</f>
        <v/>
      </c>
      <c r="K402" s="504" t="str">
        <f>IF('Dépenses forfaitaire'!L402="","",'Dépenses forfaitaire'!L402)</f>
        <v/>
      </c>
      <c r="L402" s="503" t="str">
        <f>IF('Dépenses forfaitaire'!J402="","",'Dépenses forfaitaire'!J402)</f>
        <v/>
      </c>
      <c r="M402" s="505" t="str">
        <f>IF($H402="","",IF($C402=Listes!$B$35,IF('DP_Instruction Forfaitaires'!$E402&lt;=Listes!$B$56,('DP_Instruction Forfaitaires'!$E402*(VLOOKUP('DP_Instruction Forfaitaires'!$D402,Listes!$A$57:$E$63,2,FALSE))),IF('DP_Instruction Forfaitaires'!$E402&gt;Listes!$E$56,('DP_Instruction Forfaitaires'!$E402*(VLOOKUP('DP_Instruction Forfaitaires'!$D402,Listes!$A$57:$E$63,5,FALSE))),('DP_Instruction Forfaitaires'!$E402*(VLOOKUP('DP_Instruction Forfaitaires'!$D402,Listes!$A$57:$E$63,3,FALSE))+(VLOOKUP('DP_Instruction Forfaitaires'!$D402,Listes!$A$57:$E$63,4,FALSE)))))))</f>
        <v/>
      </c>
      <c r="N402" s="505" t="str">
        <f>IF($H402="","",IF($C402=Listes!$B$34,IF('DP_Instruction Forfaitaires'!$E402&lt;=Listes!$B$45,('DP_Instruction Forfaitaires'!$E402*(VLOOKUP('DP_Instruction Forfaitaires'!$D402,Listes!$A$46:$E$52,2,FALSE))),IF('DP_Instruction Forfaitaires'!$E402&gt;Listes!$D$45,('DP_Instruction Forfaitaires'!$E402*(VLOOKUP('DP_Instruction Forfaitaires'!$D402,Listes!$A$46:$E$52,5,FALSE))),('DP_Instruction Forfaitaires'!$E402*(VLOOKUP('DP_Instruction Forfaitaires'!$D402,Listes!$A$46:$E$52,3,FALSE))+(VLOOKUP('DP_Instruction Forfaitaires'!$D402,Listes!$A$46:$E$52,4,FALSE)))))))</f>
        <v/>
      </c>
      <c r="O402" s="506" t="str">
        <f>IF($H402="","",IF($C402=Listes!$B$37,Listes!$I$34,IF($C402=Listes!$B$38,(VLOOKUP('DP_Instruction Forfaitaires'!$F402,Listes!$E$34:$F$39,2,FALSE)),IF($C402=Listes!$B$36,IF('DP_Instruction Forfaitaires'!$E402&lt;=Listes!$A$67,'DP_Instruction Forfaitaires'!$E402*Listes!$A$68,IF('DP_Instruction Forfaitaires'!$E402&gt;Listes!$D$67,'DP_Instruction Forfaitaires'!$E402*Listes!$D$68,(('DP_Instruction Forfaitaires'!$E402*Listes!$B$68)+Listes!$C$68)))))))</f>
        <v/>
      </c>
      <c r="P402" s="507" t="str">
        <f>IF('Dépenses forfaitaire'!P402="","",'Dépenses forfaitaire'!P402)</f>
        <v/>
      </c>
      <c r="Q402" s="263"/>
      <c r="R402" s="262" t="str">
        <f t="shared" si="24"/>
        <v/>
      </c>
      <c r="S402" s="262" t="str">
        <f t="shared" si="25"/>
        <v/>
      </c>
      <c r="T402" s="37" t="str">
        <f t="shared" si="26"/>
        <v/>
      </c>
      <c r="U402" s="117"/>
      <c r="V402" s="168"/>
      <c r="W402" s="501" t="str">
        <f>IF(AND(OR(Q402="KO",T402&lt;&gt;""),OR(R402="",S402="",T402="")),Listes!$A$74,IF(AND(T402="",Q402&lt;&gt;""),Listes!$A$75,IF(AND(P402&lt;T402,V402=""),Listes!$A$76,IF(AND(R402&gt;S402),Listes!$A$77,IF(AND(P402&lt;&gt;"",P402&gt;T402,U402=""),Listes!$A$78,IF(AND(X402="",OR(Q402&lt;&gt;"",R402&lt;&gt;"",S402&lt;&gt;"")),Listes!$A$79,""))))))</f>
        <v/>
      </c>
      <c r="X402" s="38"/>
      <c r="Y402" s="10">
        <f t="shared" si="27"/>
        <v>0</v>
      </c>
    </row>
    <row r="403" spans="1:25" ht="20.100000000000001" customHeight="1" x14ac:dyDescent="0.25">
      <c r="A403" s="109">
        <v>397</v>
      </c>
      <c r="B403" s="505" t="str">
        <f>IF('Dépenses forfaitaire'!B403="","",'Dépenses forfaitaire'!B403)</f>
        <v/>
      </c>
      <c r="C403" s="505" t="str">
        <f>IF('Dépenses forfaitaire'!C403="","",'Dépenses forfaitaire'!C403)</f>
        <v/>
      </c>
      <c r="D403" s="505" t="str">
        <f>IF('Dépenses forfaitaire'!D403="","",'Dépenses forfaitaire'!D403)</f>
        <v/>
      </c>
      <c r="E403" s="505" t="str">
        <f>IF('Dépenses forfaitaire'!E403="","",'Dépenses forfaitaire'!E403)</f>
        <v/>
      </c>
      <c r="F403" s="505" t="str">
        <f>IF('Dépenses forfaitaire'!F403="","",'Dépenses forfaitaire'!F403)</f>
        <v/>
      </c>
      <c r="G403" s="503" t="str">
        <f>IF('Dépenses forfaitaire'!G403="","",'Dépenses forfaitaire'!G403)</f>
        <v/>
      </c>
      <c r="H403" s="505" t="str">
        <f>IF('Dépenses forfaitaire'!H403="","",'Dépenses forfaitaire'!H403)</f>
        <v/>
      </c>
      <c r="I403" s="505" t="str">
        <f>IF('Dépenses forfaitaire'!I403="","",'Dépenses forfaitaire'!I403)</f>
        <v/>
      </c>
      <c r="J403" s="504" t="str">
        <f>IF('Dépenses forfaitaire'!K403="","",'Dépenses forfaitaire'!K403)</f>
        <v/>
      </c>
      <c r="K403" s="504" t="str">
        <f>IF('Dépenses forfaitaire'!L403="","",'Dépenses forfaitaire'!L403)</f>
        <v/>
      </c>
      <c r="L403" s="503" t="str">
        <f>IF('Dépenses forfaitaire'!J403="","",'Dépenses forfaitaire'!J403)</f>
        <v/>
      </c>
      <c r="M403" s="505" t="str">
        <f>IF($H403="","",IF($C403=Listes!$B$35,IF('DP_Instruction Forfaitaires'!$E403&lt;=Listes!$B$56,('DP_Instruction Forfaitaires'!$E403*(VLOOKUP('DP_Instruction Forfaitaires'!$D403,Listes!$A$57:$E$63,2,FALSE))),IF('DP_Instruction Forfaitaires'!$E403&gt;Listes!$E$56,('DP_Instruction Forfaitaires'!$E403*(VLOOKUP('DP_Instruction Forfaitaires'!$D403,Listes!$A$57:$E$63,5,FALSE))),('DP_Instruction Forfaitaires'!$E403*(VLOOKUP('DP_Instruction Forfaitaires'!$D403,Listes!$A$57:$E$63,3,FALSE))+(VLOOKUP('DP_Instruction Forfaitaires'!$D403,Listes!$A$57:$E$63,4,FALSE)))))))</f>
        <v/>
      </c>
      <c r="N403" s="505" t="str">
        <f>IF($H403="","",IF($C403=Listes!$B$34,IF('DP_Instruction Forfaitaires'!$E403&lt;=Listes!$B$45,('DP_Instruction Forfaitaires'!$E403*(VLOOKUP('DP_Instruction Forfaitaires'!$D403,Listes!$A$46:$E$52,2,FALSE))),IF('DP_Instruction Forfaitaires'!$E403&gt;Listes!$D$45,('DP_Instruction Forfaitaires'!$E403*(VLOOKUP('DP_Instruction Forfaitaires'!$D403,Listes!$A$46:$E$52,5,FALSE))),('DP_Instruction Forfaitaires'!$E403*(VLOOKUP('DP_Instruction Forfaitaires'!$D403,Listes!$A$46:$E$52,3,FALSE))+(VLOOKUP('DP_Instruction Forfaitaires'!$D403,Listes!$A$46:$E$52,4,FALSE)))))))</f>
        <v/>
      </c>
      <c r="O403" s="506" t="str">
        <f>IF($H403="","",IF($C403=Listes!$B$37,Listes!$I$34,IF($C403=Listes!$B$38,(VLOOKUP('DP_Instruction Forfaitaires'!$F403,Listes!$E$34:$F$39,2,FALSE)),IF($C403=Listes!$B$36,IF('DP_Instruction Forfaitaires'!$E403&lt;=Listes!$A$67,'DP_Instruction Forfaitaires'!$E403*Listes!$A$68,IF('DP_Instruction Forfaitaires'!$E403&gt;Listes!$D$67,'DP_Instruction Forfaitaires'!$E403*Listes!$D$68,(('DP_Instruction Forfaitaires'!$E403*Listes!$B$68)+Listes!$C$68)))))))</f>
        <v/>
      </c>
      <c r="P403" s="507" t="str">
        <f>IF('Dépenses forfaitaire'!P403="","",'Dépenses forfaitaire'!P403)</f>
        <v/>
      </c>
      <c r="Q403" s="263"/>
      <c r="R403" s="262" t="str">
        <f t="shared" si="24"/>
        <v/>
      </c>
      <c r="S403" s="262" t="str">
        <f t="shared" si="25"/>
        <v/>
      </c>
      <c r="T403" s="37" t="str">
        <f t="shared" si="26"/>
        <v/>
      </c>
      <c r="U403" s="117"/>
      <c r="V403" s="168"/>
      <c r="W403" s="501" t="str">
        <f>IF(AND(OR(Q403="KO",T403&lt;&gt;""),OR(R403="",S403="",T403="")),Listes!$A$74,IF(AND(T403="",Q403&lt;&gt;""),Listes!$A$75,IF(AND(P403&lt;T403,V403=""),Listes!$A$76,IF(AND(R403&gt;S403),Listes!$A$77,IF(AND(P403&lt;&gt;"",P403&gt;T403,U403=""),Listes!$A$78,IF(AND(X403="",OR(Q403&lt;&gt;"",R403&lt;&gt;"",S403&lt;&gt;"")),Listes!$A$79,""))))))</f>
        <v/>
      </c>
      <c r="X403" s="38"/>
      <c r="Y403" s="10">
        <f t="shared" si="27"/>
        <v>0</v>
      </c>
    </row>
    <row r="404" spans="1:25" ht="20.100000000000001" customHeight="1" x14ac:dyDescent="0.25">
      <c r="A404" s="109">
        <v>398</v>
      </c>
      <c r="B404" s="505" t="str">
        <f>IF('Dépenses forfaitaire'!B404="","",'Dépenses forfaitaire'!B404)</f>
        <v/>
      </c>
      <c r="C404" s="505" t="str">
        <f>IF('Dépenses forfaitaire'!C404="","",'Dépenses forfaitaire'!C404)</f>
        <v/>
      </c>
      <c r="D404" s="505" t="str">
        <f>IF('Dépenses forfaitaire'!D404="","",'Dépenses forfaitaire'!D404)</f>
        <v/>
      </c>
      <c r="E404" s="505" t="str">
        <f>IF('Dépenses forfaitaire'!E404="","",'Dépenses forfaitaire'!E404)</f>
        <v/>
      </c>
      <c r="F404" s="505" t="str">
        <f>IF('Dépenses forfaitaire'!F404="","",'Dépenses forfaitaire'!F404)</f>
        <v/>
      </c>
      <c r="G404" s="503" t="str">
        <f>IF('Dépenses forfaitaire'!G404="","",'Dépenses forfaitaire'!G404)</f>
        <v/>
      </c>
      <c r="H404" s="505" t="str">
        <f>IF('Dépenses forfaitaire'!H404="","",'Dépenses forfaitaire'!H404)</f>
        <v/>
      </c>
      <c r="I404" s="505" t="str">
        <f>IF('Dépenses forfaitaire'!I404="","",'Dépenses forfaitaire'!I404)</f>
        <v/>
      </c>
      <c r="J404" s="504" t="str">
        <f>IF('Dépenses forfaitaire'!K404="","",'Dépenses forfaitaire'!K404)</f>
        <v/>
      </c>
      <c r="K404" s="504" t="str">
        <f>IF('Dépenses forfaitaire'!L404="","",'Dépenses forfaitaire'!L404)</f>
        <v/>
      </c>
      <c r="L404" s="503" t="str">
        <f>IF('Dépenses forfaitaire'!J404="","",'Dépenses forfaitaire'!J404)</f>
        <v/>
      </c>
      <c r="M404" s="505" t="str">
        <f>IF($H404="","",IF($C404=Listes!$B$35,IF('DP_Instruction Forfaitaires'!$E404&lt;=Listes!$B$56,('DP_Instruction Forfaitaires'!$E404*(VLOOKUP('DP_Instruction Forfaitaires'!$D404,Listes!$A$57:$E$63,2,FALSE))),IF('DP_Instruction Forfaitaires'!$E404&gt;Listes!$E$56,('DP_Instruction Forfaitaires'!$E404*(VLOOKUP('DP_Instruction Forfaitaires'!$D404,Listes!$A$57:$E$63,5,FALSE))),('DP_Instruction Forfaitaires'!$E404*(VLOOKUP('DP_Instruction Forfaitaires'!$D404,Listes!$A$57:$E$63,3,FALSE))+(VLOOKUP('DP_Instruction Forfaitaires'!$D404,Listes!$A$57:$E$63,4,FALSE)))))))</f>
        <v/>
      </c>
      <c r="N404" s="505" t="str">
        <f>IF($H404="","",IF($C404=Listes!$B$34,IF('DP_Instruction Forfaitaires'!$E404&lt;=Listes!$B$45,('DP_Instruction Forfaitaires'!$E404*(VLOOKUP('DP_Instruction Forfaitaires'!$D404,Listes!$A$46:$E$52,2,FALSE))),IF('DP_Instruction Forfaitaires'!$E404&gt;Listes!$D$45,('DP_Instruction Forfaitaires'!$E404*(VLOOKUP('DP_Instruction Forfaitaires'!$D404,Listes!$A$46:$E$52,5,FALSE))),('DP_Instruction Forfaitaires'!$E404*(VLOOKUP('DP_Instruction Forfaitaires'!$D404,Listes!$A$46:$E$52,3,FALSE))+(VLOOKUP('DP_Instruction Forfaitaires'!$D404,Listes!$A$46:$E$52,4,FALSE)))))))</f>
        <v/>
      </c>
      <c r="O404" s="506" t="str">
        <f>IF($H404="","",IF($C404=Listes!$B$37,Listes!$I$34,IF($C404=Listes!$B$38,(VLOOKUP('DP_Instruction Forfaitaires'!$F404,Listes!$E$34:$F$39,2,FALSE)),IF($C404=Listes!$B$36,IF('DP_Instruction Forfaitaires'!$E404&lt;=Listes!$A$67,'DP_Instruction Forfaitaires'!$E404*Listes!$A$68,IF('DP_Instruction Forfaitaires'!$E404&gt;Listes!$D$67,'DP_Instruction Forfaitaires'!$E404*Listes!$D$68,(('DP_Instruction Forfaitaires'!$E404*Listes!$B$68)+Listes!$C$68)))))))</f>
        <v/>
      </c>
      <c r="P404" s="507" t="str">
        <f>IF('Dépenses forfaitaire'!P404="","",'Dépenses forfaitaire'!P404)</f>
        <v/>
      </c>
      <c r="Q404" s="263"/>
      <c r="R404" s="262" t="str">
        <f t="shared" si="24"/>
        <v/>
      </c>
      <c r="S404" s="262" t="str">
        <f t="shared" si="25"/>
        <v/>
      </c>
      <c r="T404" s="37" t="str">
        <f t="shared" si="26"/>
        <v/>
      </c>
      <c r="U404" s="117"/>
      <c r="V404" s="168"/>
      <c r="W404" s="501" t="str">
        <f>IF(AND(OR(Q404="KO",T404&lt;&gt;""),OR(R404="",S404="",T404="")),Listes!$A$74,IF(AND(T404="",Q404&lt;&gt;""),Listes!$A$75,IF(AND(P404&lt;T404,V404=""),Listes!$A$76,IF(AND(R404&gt;S404),Listes!$A$77,IF(AND(P404&lt;&gt;"",P404&gt;T404,U404=""),Listes!$A$78,IF(AND(X404="",OR(Q404&lt;&gt;"",R404&lt;&gt;"",S404&lt;&gt;"")),Listes!$A$79,""))))))</f>
        <v/>
      </c>
      <c r="X404" s="38"/>
      <c r="Y404" s="10">
        <f t="shared" si="27"/>
        <v>0</v>
      </c>
    </row>
    <row r="405" spans="1:25" ht="20.100000000000001" customHeight="1" x14ac:dyDescent="0.25">
      <c r="A405" s="109">
        <v>399</v>
      </c>
      <c r="B405" s="505" t="str">
        <f>IF('Dépenses forfaitaire'!B405="","",'Dépenses forfaitaire'!B405)</f>
        <v/>
      </c>
      <c r="C405" s="505" t="str">
        <f>IF('Dépenses forfaitaire'!C405="","",'Dépenses forfaitaire'!C405)</f>
        <v/>
      </c>
      <c r="D405" s="505" t="str">
        <f>IF('Dépenses forfaitaire'!D405="","",'Dépenses forfaitaire'!D405)</f>
        <v/>
      </c>
      <c r="E405" s="505" t="str">
        <f>IF('Dépenses forfaitaire'!E405="","",'Dépenses forfaitaire'!E405)</f>
        <v/>
      </c>
      <c r="F405" s="505" t="str">
        <f>IF('Dépenses forfaitaire'!F405="","",'Dépenses forfaitaire'!F405)</f>
        <v/>
      </c>
      <c r="G405" s="503" t="str">
        <f>IF('Dépenses forfaitaire'!G405="","",'Dépenses forfaitaire'!G405)</f>
        <v/>
      </c>
      <c r="H405" s="505" t="str">
        <f>IF('Dépenses forfaitaire'!H405="","",'Dépenses forfaitaire'!H405)</f>
        <v/>
      </c>
      <c r="I405" s="505" t="str">
        <f>IF('Dépenses forfaitaire'!I405="","",'Dépenses forfaitaire'!I405)</f>
        <v/>
      </c>
      <c r="J405" s="504" t="str">
        <f>IF('Dépenses forfaitaire'!K405="","",'Dépenses forfaitaire'!K405)</f>
        <v/>
      </c>
      <c r="K405" s="504" t="str">
        <f>IF('Dépenses forfaitaire'!L405="","",'Dépenses forfaitaire'!L405)</f>
        <v/>
      </c>
      <c r="L405" s="503" t="str">
        <f>IF('Dépenses forfaitaire'!J405="","",'Dépenses forfaitaire'!J405)</f>
        <v/>
      </c>
      <c r="M405" s="505" t="str">
        <f>IF($H405="","",IF($C405=Listes!$B$35,IF('DP_Instruction Forfaitaires'!$E405&lt;=Listes!$B$56,('DP_Instruction Forfaitaires'!$E405*(VLOOKUP('DP_Instruction Forfaitaires'!$D405,Listes!$A$57:$E$63,2,FALSE))),IF('DP_Instruction Forfaitaires'!$E405&gt;Listes!$E$56,('DP_Instruction Forfaitaires'!$E405*(VLOOKUP('DP_Instruction Forfaitaires'!$D405,Listes!$A$57:$E$63,5,FALSE))),('DP_Instruction Forfaitaires'!$E405*(VLOOKUP('DP_Instruction Forfaitaires'!$D405,Listes!$A$57:$E$63,3,FALSE))+(VLOOKUP('DP_Instruction Forfaitaires'!$D405,Listes!$A$57:$E$63,4,FALSE)))))))</f>
        <v/>
      </c>
      <c r="N405" s="505" t="str">
        <f>IF($H405="","",IF($C405=Listes!$B$34,IF('DP_Instruction Forfaitaires'!$E405&lt;=Listes!$B$45,('DP_Instruction Forfaitaires'!$E405*(VLOOKUP('DP_Instruction Forfaitaires'!$D405,Listes!$A$46:$E$52,2,FALSE))),IF('DP_Instruction Forfaitaires'!$E405&gt;Listes!$D$45,('DP_Instruction Forfaitaires'!$E405*(VLOOKUP('DP_Instruction Forfaitaires'!$D405,Listes!$A$46:$E$52,5,FALSE))),('DP_Instruction Forfaitaires'!$E405*(VLOOKUP('DP_Instruction Forfaitaires'!$D405,Listes!$A$46:$E$52,3,FALSE))+(VLOOKUP('DP_Instruction Forfaitaires'!$D405,Listes!$A$46:$E$52,4,FALSE)))))))</f>
        <v/>
      </c>
      <c r="O405" s="506" t="str">
        <f>IF($H405="","",IF($C405=Listes!$B$37,Listes!$I$34,IF($C405=Listes!$B$38,(VLOOKUP('DP_Instruction Forfaitaires'!$F405,Listes!$E$34:$F$39,2,FALSE)),IF($C405=Listes!$B$36,IF('DP_Instruction Forfaitaires'!$E405&lt;=Listes!$A$67,'DP_Instruction Forfaitaires'!$E405*Listes!$A$68,IF('DP_Instruction Forfaitaires'!$E405&gt;Listes!$D$67,'DP_Instruction Forfaitaires'!$E405*Listes!$D$68,(('DP_Instruction Forfaitaires'!$E405*Listes!$B$68)+Listes!$C$68)))))))</f>
        <v/>
      </c>
      <c r="P405" s="507" t="str">
        <f>IF('Dépenses forfaitaire'!P405="","",'Dépenses forfaitaire'!P405)</f>
        <v/>
      </c>
      <c r="Q405" s="263"/>
      <c r="R405" s="262" t="str">
        <f t="shared" si="24"/>
        <v/>
      </c>
      <c r="S405" s="262" t="str">
        <f t="shared" si="25"/>
        <v/>
      </c>
      <c r="T405" s="37" t="str">
        <f t="shared" si="26"/>
        <v/>
      </c>
      <c r="U405" s="117"/>
      <c r="V405" s="168"/>
      <c r="W405" s="501" t="str">
        <f>IF(AND(OR(Q405="KO",T405&lt;&gt;""),OR(R405="",S405="",T405="")),Listes!$A$74,IF(AND(T405="",Q405&lt;&gt;""),Listes!$A$75,IF(AND(P405&lt;T405,V405=""),Listes!$A$76,IF(AND(R405&gt;S405),Listes!$A$77,IF(AND(P405&lt;&gt;"",P405&gt;T405,U405=""),Listes!$A$78,IF(AND(X405="",OR(Q405&lt;&gt;"",R405&lt;&gt;"",S405&lt;&gt;"")),Listes!$A$79,""))))))</f>
        <v/>
      </c>
      <c r="X405" s="38"/>
      <c r="Y405" s="10">
        <f t="shared" si="27"/>
        <v>0</v>
      </c>
    </row>
    <row r="406" spans="1:25" ht="20.100000000000001" customHeight="1" x14ac:dyDescent="0.25">
      <c r="A406" s="109">
        <v>400</v>
      </c>
      <c r="B406" s="505" t="str">
        <f>IF('Dépenses forfaitaire'!B406="","",'Dépenses forfaitaire'!B406)</f>
        <v/>
      </c>
      <c r="C406" s="505" t="str">
        <f>IF('Dépenses forfaitaire'!C406="","",'Dépenses forfaitaire'!C406)</f>
        <v/>
      </c>
      <c r="D406" s="505" t="str">
        <f>IF('Dépenses forfaitaire'!D406="","",'Dépenses forfaitaire'!D406)</f>
        <v/>
      </c>
      <c r="E406" s="505" t="str">
        <f>IF('Dépenses forfaitaire'!E406="","",'Dépenses forfaitaire'!E406)</f>
        <v/>
      </c>
      <c r="F406" s="505" t="str">
        <f>IF('Dépenses forfaitaire'!F406="","",'Dépenses forfaitaire'!F406)</f>
        <v/>
      </c>
      <c r="G406" s="503" t="str">
        <f>IF('Dépenses forfaitaire'!G406="","",'Dépenses forfaitaire'!G406)</f>
        <v/>
      </c>
      <c r="H406" s="505" t="str">
        <f>IF('Dépenses forfaitaire'!H406="","",'Dépenses forfaitaire'!H406)</f>
        <v/>
      </c>
      <c r="I406" s="505" t="str">
        <f>IF('Dépenses forfaitaire'!I406="","",'Dépenses forfaitaire'!I406)</f>
        <v/>
      </c>
      <c r="J406" s="504" t="str">
        <f>IF('Dépenses forfaitaire'!K406="","",'Dépenses forfaitaire'!K406)</f>
        <v/>
      </c>
      <c r="K406" s="504" t="str">
        <f>IF('Dépenses forfaitaire'!L406="","",'Dépenses forfaitaire'!L406)</f>
        <v/>
      </c>
      <c r="L406" s="503" t="str">
        <f>IF('Dépenses forfaitaire'!J406="","",'Dépenses forfaitaire'!J406)</f>
        <v/>
      </c>
      <c r="M406" s="505" t="str">
        <f>IF($H406="","",IF($C406=Listes!$B$35,IF('DP_Instruction Forfaitaires'!$E406&lt;=Listes!$B$56,('DP_Instruction Forfaitaires'!$E406*(VLOOKUP('DP_Instruction Forfaitaires'!$D406,Listes!$A$57:$E$63,2,FALSE))),IF('DP_Instruction Forfaitaires'!$E406&gt;Listes!$E$56,('DP_Instruction Forfaitaires'!$E406*(VLOOKUP('DP_Instruction Forfaitaires'!$D406,Listes!$A$57:$E$63,5,FALSE))),('DP_Instruction Forfaitaires'!$E406*(VLOOKUP('DP_Instruction Forfaitaires'!$D406,Listes!$A$57:$E$63,3,FALSE))+(VLOOKUP('DP_Instruction Forfaitaires'!$D406,Listes!$A$57:$E$63,4,FALSE)))))))</f>
        <v/>
      </c>
      <c r="N406" s="505" t="str">
        <f>IF($H406="","",IF($C406=Listes!$B$34,IF('DP_Instruction Forfaitaires'!$E406&lt;=Listes!$B$45,('DP_Instruction Forfaitaires'!$E406*(VLOOKUP('DP_Instruction Forfaitaires'!$D406,Listes!$A$46:$E$52,2,FALSE))),IF('DP_Instruction Forfaitaires'!$E406&gt;Listes!$D$45,('DP_Instruction Forfaitaires'!$E406*(VLOOKUP('DP_Instruction Forfaitaires'!$D406,Listes!$A$46:$E$52,5,FALSE))),('DP_Instruction Forfaitaires'!$E406*(VLOOKUP('DP_Instruction Forfaitaires'!$D406,Listes!$A$46:$E$52,3,FALSE))+(VLOOKUP('DP_Instruction Forfaitaires'!$D406,Listes!$A$46:$E$52,4,FALSE)))))))</f>
        <v/>
      </c>
      <c r="O406" s="506" t="str">
        <f>IF($H406="","",IF($C406=Listes!$B$37,Listes!$I$34,IF($C406=Listes!$B$38,(VLOOKUP('DP_Instruction Forfaitaires'!$F406,Listes!$E$34:$F$39,2,FALSE)),IF($C406=Listes!$B$36,IF('DP_Instruction Forfaitaires'!$E406&lt;=Listes!$A$67,'DP_Instruction Forfaitaires'!$E406*Listes!$A$68,IF('DP_Instruction Forfaitaires'!$E406&gt;Listes!$D$67,'DP_Instruction Forfaitaires'!$E406*Listes!$D$68,(('DP_Instruction Forfaitaires'!$E406*Listes!$B$68)+Listes!$C$68)))))))</f>
        <v/>
      </c>
      <c r="P406" s="507" t="str">
        <f>IF('Dépenses forfaitaire'!P406="","",'Dépenses forfaitaire'!P406)</f>
        <v/>
      </c>
      <c r="Q406" s="263"/>
      <c r="R406" s="262" t="str">
        <f t="shared" si="24"/>
        <v/>
      </c>
      <c r="S406" s="262" t="str">
        <f t="shared" si="25"/>
        <v/>
      </c>
      <c r="T406" s="37" t="str">
        <f t="shared" si="26"/>
        <v/>
      </c>
      <c r="U406" s="117"/>
      <c r="V406" s="168"/>
      <c r="W406" s="501" t="str">
        <f>IF(AND(OR(Q406="KO",T406&lt;&gt;""),OR(R406="",S406="",T406="")),Listes!$A$74,IF(AND(T406="",Q406&lt;&gt;""),Listes!$A$75,IF(AND(P406&lt;T406,V406=""),Listes!$A$76,IF(AND(R406&gt;S406),Listes!$A$77,IF(AND(P406&lt;&gt;"",P406&gt;T406,U406=""),Listes!$A$78,IF(AND(X406="",OR(Q406&lt;&gt;"",R406&lt;&gt;"",S406&lt;&gt;"")),Listes!$A$79,""))))))</f>
        <v/>
      </c>
      <c r="X406" s="38"/>
      <c r="Y406" s="10">
        <f t="shared" si="27"/>
        <v>0</v>
      </c>
    </row>
    <row r="407" spans="1:25" ht="20.100000000000001" customHeight="1" x14ac:dyDescent="0.25">
      <c r="A407" s="109">
        <v>401</v>
      </c>
      <c r="B407" s="505" t="str">
        <f>IF('Dépenses forfaitaire'!B407="","",'Dépenses forfaitaire'!B407)</f>
        <v/>
      </c>
      <c r="C407" s="505" t="str">
        <f>IF('Dépenses forfaitaire'!C407="","",'Dépenses forfaitaire'!C407)</f>
        <v/>
      </c>
      <c r="D407" s="505" t="str">
        <f>IF('Dépenses forfaitaire'!D407="","",'Dépenses forfaitaire'!D407)</f>
        <v/>
      </c>
      <c r="E407" s="505" t="str">
        <f>IF('Dépenses forfaitaire'!E407="","",'Dépenses forfaitaire'!E407)</f>
        <v/>
      </c>
      <c r="F407" s="505" t="str">
        <f>IF('Dépenses forfaitaire'!F407="","",'Dépenses forfaitaire'!F407)</f>
        <v/>
      </c>
      <c r="G407" s="503" t="str">
        <f>IF('Dépenses forfaitaire'!G407="","",'Dépenses forfaitaire'!G407)</f>
        <v/>
      </c>
      <c r="H407" s="505" t="str">
        <f>IF('Dépenses forfaitaire'!H407="","",'Dépenses forfaitaire'!H407)</f>
        <v/>
      </c>
      <c r="I407" s="505" t="str">
        <f>IF('Dépenses forfaitaire'!I407="","",'Dépenses forfaitaire'!I407)</f>
        <v/>
      </c>
      <c r="J407" s="504" t="str">
        <f>IF('Dépenses forfaitaire'!K407="","",'Dépenses forfaitaire'!K407)</f>
        <v/>
      </c>
      <c r="K407" s="504" t="str">
        <f>IF('Dépenses forfaitaire'!L407="","",'Dépenses forfaitaire'!L407)</f>
        <v/>
      </c>
      <c r="L407" s="503" t="str">
        <f>IF('Dépenses forfaitaire'!J407="","",'Dépenses forfaitaire'!J407)</f>
        <v/>
      </c>
      <c r="M407" s="505" t="str">
        <f>IF($H407="","",IF($C407=Listes!$B$35,IF('DP_Instruction Forfaitaires'!$E407&lt;=Listes!$B$56,('DP_Instruction Forfaitaires'!$E407*(VLOOKUP('DP_Instruction Forfaitaires'!$D407,Listes!$A$57:$E$63,2,FALSE))),IF('DP_Instruction Forfaitaires'!$E407&gt;Listes!$E$56,('DP_Instruction Forfaitaires'!$E407*(VLOOKUP('DP_Instruction Forfaitaires'!$D407,Listes!$A$57:$E$63,5,FALSE))),('DP_Instruction Forfaitaires'!$E407*(VLOOKUP('DP_Instruction Forfaitaires'!$D407,Listes!$A$57:$E$63,3,FALSE))+(VLOOKUP('DP_Instruction Forfaitaires'!$D407,Listes!$A$57:$E$63,4,FALSE)))))))</f>
        <v/>
      </c>
      <c r="N407" s="505" t="str">
        <f>IF($H407="","",IF($C407=Listes!$B$34,IF('DP_Instruction Forfaitaires'!$E407&lt;=Listes!$B$45,('DP_Instruction Forfaitaires'!$E407*(VLOOKUP('DP_Instruction Forfaitaires'!$D407,Listes!$A$46:$E$52,2,FALSE))),IF('DP_Instruction Forfaitaires'!$E407&gt;Listes!$D$45,('DP_Instruction Forfaitaires'!$E407*(VLOOKUP('DP_Instruction Forfaitaires'!$D407,Listes!$A$46:$E$52,5,FALSE))),('DP_Instruction Forfaitaires'!$E407*(VLOOKUP('DP_Instruction Forfaitaires'!$D407,Listes!$A$46:$E$52,3,FALSE))+(VLOOKUP('DP_Instruction Forfaitaires'!$D407,Listes!$A$46:$E$52,4,FALSE)))))))</f>
        <v/>
      </c>
      <c r="O407" s="506" t="str">
        <f>IF($H407="","",IF($C407=Listes!$B$37,Listes!$I$34,IF($C407=Listes!$B$38,(VLOOKUP('DP_Instruction Forfaitaires'!$F407,Listes!$E$34:$F$39,2,FALSE)),IF($C407=Listes!$B$36,IF('DP_Instruction Forfaitaires'!$E407&lt;=Listes!$A$67,'DP_Instruction Forfaitaires'!$E407*Listes!$A$68,IF('DP_Instruction Forfaitaires'!$E407&gt;Listes!$D$67,'DP_Instruction Forfaitaires'!$E407*Listes!$D$68,(('DP_Instruction Forfaitaires'!$E407*Listes!$B$68)+Listes!$C$68)))))))</f>
        <v/>
      </c>
      <c r="P407" s="507" t="str">
        <f>IF('Dépenses forfaitaire'!P407="","",'Dépenses forfaitaire'!P407)</f>
        <v/>
      </c>
      <c r="Q407" s="263"/>
      <c r="R407" s="262" t="str">
        <f t="shared" si="24"/>
        <v/>
      </c>
      <c r="S407" s="262" t="str">
        <f t="shared" si="25"/>
        <v/>
      </c>
      <c r="T407" s="37" t="str">
        <f t="shared" si="26"/>
        <v/>
      </c>
      <c r="U407" s="117"/>
      <c r="V407" s="168"/>
      <c r="W407" s="501" t="str">
        <f>IF(AND(OR(Q407="KO",T407&lt;&gt;""),OR(R407="",S407="",T407="")),Listes!$A$74,IF(AND(T407="",Q407&lt;&gt;""),Listes!$A$75,IF(AND(P407&lt;T407,V407=""),Listes!$A$76,IF(AND(R407&gt;S407),Listes!$A$77,IF(AND(P407&lt;&gt;"",P407&gt;T407,U407=""),Listes!$A$78,IF(AND(X407="",OR(Q407&lt;&gt;"",R407&lt;&gt;"",S407&lt;&gt;"")),Listes!$A$79,""))))))</f>
        <v/>
      </c>
      <c r="X407" s="38"/>
      <c r="Y407" s="10">
        <f t="shared" si="27"/>
        <v>0</v>
      </c>
    </row>
    <row r="408" spans="1:25" ht="20.100000000000001" customHeight="1" x14ac:dyDescent="0.25">
      <c r="A408" s="109">
        <v>402</v>
      </c>
      <c r="B408" s="505" t="str">
        <f>IF('Dépenses forfaitaire'!B408="","",'Dépenses forfaitaire'!B408)</f>
        <v/>
      </c>
      <c r="C408" s="505" t="str">
        <f>IF('Dépenses forfaitaire'!C408="","",'Dépenses forfaitaire'!C408)</f>
        <v/>
      </c>
      <c r="D408" s="505" t="str">
        <f>IF('Dépenses forfaitaire'!D408="","",'Dépenses forfaitaire'!D408)</f>
        <v/>
      </c>
      <c r="E408" s="505" t="str">
        <f>IF('Dépenses forfaitaire'!E408="","",'Dépenses forfaitaire'!E408)</f>
        <v/>
      </c>
      <c r="F408" s="505" t="str">
        <f>IF('Dépenses forfaitaire'!F408="","",'Dépenses forfaitaire'!F408)</f>
        <v/>
      </c>
      <c r="G408" s="503" t="str">
        <f>IF('Dépenses forfaitaire'!G408="","",'Dépenses forfaitaire'!G408)</f>
        <v/>
      </c>
      <c r="H408" s="505" t="str">
        <f>IF('Dépenses forfaitaire'!H408="","",'Dépenses forfaitaire'!H408)</f>
        <v/>
      </c>
      <c r="I408" s="505" t="str">
        <f>IF('Dépenses forfaitaire'!I408="","",'Dépenses forfaitaire'!I408)</f>
        <v/>
      </c>
      <c r="J408" s="504" t="str">
        <f>IF('Dépenses forfaitaire'!K408="","",'Dépenses forfaitaire'!K408)</f>
        <v/>
      </c>
      <c r="K408" s="504" t="str">
        <f>IF('Dépenses forfaitaire'!L408="","",'Dépenses forfaitaire'!L408)</f>
        <v/>
      </c>
      <c r="L408" s="503" t="str">
        <f>IF('Dépenses forfaitaire'!J408="","",'Dépenses forfaitaire'!J408)</f>
        <v/>
      </c>
      <c r="M408" s="505" t="str">
        <f>IF($H408="","",IF($C408=Listes!$B$35,IF('DP_Instruction Forfaitaires'!$E408&lt;=Listes!$B$56,('DP_Instruction Forfaitaires'!$E408*(VLOOKUP('DP_Instruction Forfaitaires'!$D408,Listes!$A$57:$E$63,2,FALSE))),IF('DP_Instruction Forfaitaires'!$E408&gt;Listes!$E$56,('DP_Instruction Forfaitaires'!$E408*(VLOOKUP('DP_Instruction Forfaitaires'!$D408,Listes!$A$57:$E$63,5,FALSE))),('DP_Instruction Forfaitaires'!$E408*(VLOOKUP('DP_Instruction Forfaitaires'!$D408,Listes!$A$57:$E$63,3,FALSE))+(VLOOKUP('DP_Instruction Forfaitaires'!$D408,Listes!$A$57:$E$63,4,FALSE)))))))</f>
        <v/>
      </c>
      <c r="N408" s="505" t="str">
        <f>IF($H408="","",IF($C408=Listes!$B$34,IF('DP_Instruction Forfaitaires'!$E408&lt;=Listes!$B$45,('DP_Instruction Forfaitaires'!$E408*(VLOOKUP('DP_Instruction Forfaitaires'!$D408,Listes!$A$46:$E$52,2,FALSE))),IF('DP_Instruction Forfaitaires'!$E408&gt;Listes!$D$45,('DP_Instruction Forfaitaires'!$E408*(VLOOKUP('DP_Instruction Forfaitaires'!$D408,Listes!$A$46:$E$52,5,FALSE))),('DP_Instruction Forfaitaires'!$E408*(VLOOKUP('DP_Instruction Forfaitaires'!$D408,Listes!$A$46:$E$52,3,FALSE))+(VLOOKUP('DP_Instruction Forfaitaires'!$D408,Listes!$A$46:$E$52,4,FALSE)))))))</f>
        <v/>
      </c>
      <c r="O408" s="506" t="str">
        <f>IF($H408="","",IF($C408=Listes!$B$37,Listes!$I$34,IF($C408=Listes!$B$38,(VLOOKUP('DP_Instruction Forfaitaires'!$F408,Listes!$E$34:$F$39,2,FALSE)),IF($C408=Listes!$B$36,IF('DP_Instruction Forfaitaires'!$E408&lt;=Listes!$A$67,'DP_Instruction Forfaitaires'!$E408*Listes!$A$68,IF('DP_Instruction Forfaitaires'!$E408&gt;Listes!$D$67,'DP_Instruction Forfaitaires'!$E408*Listes!$D$68,(('DP_Instruction Forfaitaires'!$E408*Listes!$B$68)+Listes!$C$68)))))))</f>
        <v/>
      </c>
      <c r="P408" s="507" t="str">
        <f>IF('Dépenses forfaitaire'!P408="","",'Dépenses forfaitaire'!P408)</f>
        <v/>
      </c>
      <c r="Q408" s="263"/>
      <c r="R408" s="262" t="str">
        <f t="shared" si="24"/>
        <v/>
      </c>
      <c r="S408" s="262" t="str">
        <f t="shared" si="25"/>
        <v/>
      </c>
      <c r="T408" s="37" t="str">
        <f t="shared" si="26"/>
        <v/>
      </c>
      <c r="U408" s="117"/>
      <c r="V408" s="168"/>
      <c r="W408" s="501" t="str">
        <f>IF(AND(OR(Q408="KO",T408&lt;&gt;""),OR(R408="",S408="",T408="")),Listes!$A$74,IF(AND(T408="",Q408&lt;&gt;""),Listes!$A$75,IF(AND(P408&lt;T408,V408=""),Listes!$A$76,IF(AND(R408&gt;S408),Listes!$A$77,IF(AND(P408&lt;&gt;"",P408&gt;T408,U408=""),Listes!$A$78,IF(AND(X408="",OR(Q408&lt;&gt;"",R408&lt;&gt;"",S408&lt;&gt;"")),Listes!$A$79,""))))))</f>
        <v/>
      </c>
      <c r="X408" s="38"/>
      <c r="Y408" s="10">
        <f t="shared" si="27"/>
        <v>0</v>
      </c>
    </row>
    <row r="409" spans="1:25" ht="20.100000000000001" customHeight="1" x14ac:dyDescent="0.25">
      <c r="A409" s="109">
        <v>403</v>
      </c>
      <c r="B409" s="505" t="str">
        <f>IF('Dépenses forfaitaire'!B409="","",'Dépenses forfaitaire'!B409)</f>
        <v/>
      </c>
      <c r="C409" s="505" t="str">
        <f>IF('Dépenses forfaitaire'!C409="","",'Dépenses forfaitaire'!C409)</f>
        <v/>
      </c>
      <c r="D409" s="505" t="str">
        <f>IF('Dépenses forfaitaire'!D409="","",'Dépenses forfaitaire'!D409)</f>
        <v/>
      </c>
      <c r="E409" s="505" t="str">
        <f>IF('Dépenses forfaitaire'!E409="","",'Dépenses forfaitaire'!E409)</f>
        <v/>
      </c>
      <c r="F409" s="505" t="str">
        <f>IF('Dépenses forfaitaire'!F409="","",'Dépenses forfaitaire'!F409)</f>
        <v/>
      </c>
      <c r="G409" s="503" t="str">
        <f>IF('Dépenses forfaitaire'!G409="","",'Dépenses forfaitaire'!G409)</f>
        <v/>
      </c>
      <c r="H409" s="505" t="str">
        <f>IF('Dépenses forfaitaire'!H409="","",'Dépenses forfaitaire'!H409)</f>
        <v/>
      </c>
      <c r="I409" s="505" t="str">
        <f>IF('Dépenses forfaitaire'!I409="","",'Dépenses forfaitaire'!I409)</f>
        <v/>
      </c>
      <c r="J409" s="504" t="str">
        <f>IF('Dépenses forfaitaire'!K409="","",'Dépenses forfaitaire'!K409)</f>
        <v/>
      </c>
      <c r="K409" s="504" t="str">
        <f>IF('Dépenses forfaitaire'!L409="","",'Dépenses forfaitaire'!L409)</f>
        <v/>
      </c>
      <c r="L409" s="503" t="str">
        <f>IF('Dépenses forfaitaire'!J409="","",'Dépenses forfaitaire'!J409)</f>
        <v/>
      </c>
      <c r="M409" s="505" t="str">
        <f>IF($H409="","",IF($C409=Listes!$B$35,IF('DP_Instruction Forfaitaires'!$E409&lt;=Listes!$B$56,('DP_Instruction Forfaitaires'!$E409*(VLOOKUP('DP_Instruction Forfaitaires'!$D409,Listes!$A$57:$E$63,2,FALSE))),IF('DP_Instruction Forfaitaires'!$E409&gt;Listes!$E$56,('DP_Instruction Forfaitaires'!$E409*(VLOOKUP('DP_Instruction Forfaitaires'!$D409,Listes!$A$57:$E$63,5,FALSE))),('DP_Instruction Forfaitaires'!$E409*(VLOOKUP('DP_Instruction Forfaitaires'!$D409,Listes!$A$57:$E$63,3,FALSE))+(VLOOKUP('DP_Instruction Forfaitaires'!$D409,Listes!$A$57:$E$63,4,FALSE)))))))</f>
        <v/>
      </c>
      <c r="N409" s="505" t="str">
        <f>IF($H409="","",IF($C409=Listes!$B$34,IF('DP_Instruction Forfaitaires'!$E409&lt;=Listes!$B$45,('DP_Instruction Forfaitaires'!$E409*(VLOOKUP('DP_Instruction Forfaitaires'!$D409,Listes!$A$46:$E$52,2,FALSE))),IF('DP_Instruction Forfaitaires'!$E409&gt;Listes!$D$45,('DP_Instruction Forfaitaires'!$E409*(VLOOKUP('DP_Instruction Forfaitaires'!$D409,Listes!$A$46:$E$52,5,FALSE))),('DP_Instruction Forfaitaires'!$E409*(VLOOKUP('DP_Instruction Forfaitaires'!$D409,Listes!$A$46:$E$52,3,FALSE))+(VLOOKUP('DP_Instruction Forfaitaires'!$D409,Listes!$A$46:$E$52,4,FALSE)))))))</f>
        <v/>
      </c>
      <c r="O409" s="506" t="str">
        <f>IF($H409="","",IF($C409=Listes!$B$37,Listes!$I$34,IF($C409=Listes!$B$38,(VLOOKUP('DP_Instruction Forfaitaires'!$F409,Listes!$E$34:$F$39,2,FALSE)),IF($C409=Listes!$B$36,IF('DP_Instruction Forfaitaires'!$E409&lt;=Listes!$A$67,'DP_Instruction Forfaitaires'!$E409*Listes!$A$68,IF('DP_Instruction Forfaitaires'!$E409&gt;Listes!$D$67,'DP_Instruction Forfaitaires'!$E409*Listes!$D$68,(('DP_Instruction Forfaitaires'!$E409*Listes!$B$68)+Listes!$C$68)))))))</f>
        <v/>
      </c>
      <c r="P409" s="507" t="str">
        <f>IF('Dépenses forfaitaire'!P409="","",'Dépenses forfaitaire'!P409)</f>
        <v/>
      </c>
      <c r="Q409" s="263"/>
      <c r="R409" s="262" t="str">
        <f t="shared" si="24"/>
        <v/>
      </c>
      <c r="S409" s="262" t="str">
        <f t="shared" si="25"/>
        <v/>
      </c>
      <c r="T409" s="37" t="str">
        <f t="shared" si="26"/>
        <v/>
      </c>
      <c r="U409" s="117"/>
      <c r="V409" s="168"/>
      <c r="W409" s="501" t="str">
        <f>IF(AND(OR(Q409="KO",T409&lt;&gt;""),OR(R409="",S409="",T409="")),Listes!$A$74,IF(AND(T409="",Q409&lt;&gt;""),Listes!$A$75,IF(AND(P409&lt;T409,V409=""),Listes!$A$76,IF(AND(R409&gt;S409),Listes!$A$77,IF(AND(P409&lt;&gt;"",P409&gt;T409,U409=""),Listes!$A$78,IF(AND(X409="",OR(Q409&lt;&gt;"",R409&lt;&gt;"",S409&lt;&gt;"")),Listes!$A$79,""))))))</f>
        <v/>
      </c>
      <c r="X409" s="38"/>
      <c r="Y409" s="10">
        <f t="shared" si="27"/>
        <v>0</v>
      </c>
    </row>
    <row r="410" spans="1:25" ht="20.100000000000001" customHeight="1" x14ac:dyDescent="0.25">
      <c r="A410" s="109">
        <v>404</v>
      </c>
      <c r="B410" s="505" t="str">
        <f>IF('Dépenses forfaitaire'!B410="","",'Dépenses forfaitaire'!B410)</f>
        <v/>
      </c>
      <c r="C410" s="505" t="str">
        <f>IF('Dépenses forfaitaire'!C410="","",'Dépenses forfaitaire'!C410)</f>
        <v/>
      </c>
      <c r="D410" s="505" t="str">
        <f>IF('Dépenses forfaitaire'!D410="","",'Dépenses forfaitaire'!D410)</f>
        <v/>
      </c>
      <c r="E410" s="505" t="str">
        <f>IF('Dépenses forfaitaire'!E410="","",'Dépenses forfaitaire'!E410)</f>
        <v/>
      </c>
      <c r="F410" s="505" t="str">
        <f>IF('Dépenses forfaitaire'!F410="","",'Dépenses forfaitaire'!F410)</f>
        <v/>
      </c>
      <c r="G410" s="503" t="str">
        <f>IF('Dépenses forfaitaire'!G410="","",'Dépenses forfaitaire'!G410)</f>
        <v/>
      </c>
      <c r="H410" s="505" t="str">
        <f>IF('Dépenses forfaitaire'!H410="","",'Dépenses forfaitaire'!H410)</f>
        <v/>
      </c>
      <c r="I410" s="505" t="str">
        <f>IF('Dépenses forfaitaire'!I410="","",'Dépenses forfaitaire'!I410)</f>
        <v/>
      </c>
      <c r="J410" s="504" t="str">
        <f>IF('Dépenses forfaitaire'!K410="","",'Dépenses forfaitaire'!K410)</f>
        <v/>
      </c>
      <c r="K410" s="504" t="str">
        <f>IF('Dépenses forfaitaire'!L410="","",'Dépenses forfaitaire'!L410)</f>
        <v/>
      </c>
      <c r="L410" s="503" t="str">
        <f>IF('Dépenses forfaitaire'!J410="","",'Dépenses forfaitaire'!J410)</f>
        <v/>
      </c>
      <c r="M410" s="505" t="str">
        <f>IF($H410="","",IF($C410=Listes!$B$35,IF('DP_Instruction Forfaitaires'!$E410&lt;=Listes!$B$56,('DP_Instruction Forfaitaires'!$E410*(VLOOKUP('DP_Instruction Forfaitaires'!$D410,Listes!$A$57:$E$63,2,FALSE))),IF('DP_Instruction Forfaitaires'!$E410&gt;Listes!$E$56,('DP_Instruction Forfaitaires'!$E410*(VLOOKUP('DP_Instruction Forfaitaires'!$D410,Listes!$A$57:$E$63,5,FALSE))),('DP_Instruction Forfaitaires'!$E410*(VLOOKUP('DP_Instruction Forfaitaires'!$D410,Listes!$A$57:$E$63,3,FALSE))+(VLOOKUP('DP_Instruction Forfaitaires'!$D410,Listes!$A$57:$E$63,4,FALSE)))))))</f>
        <v/>
      </c>
      <c r="N410" s="505" t="str">
        <f>IF($H410="","",IF($C410=Listes!$B$34,IF('DP_Instruction Forfaitaires'!$E410&lt;=Listes!$B$45,('DP_Instruction Forfaitaires'!$E410*(VLOOKUP('DP_Instruction Forfaitaires'!$D410,Listes!$A$46:$E$52,2,FALSE))),IF('DP_Instruction Forfaitaires'!$E410&gt;Listes!$D$45,('DP_Instruction Forfaitaires'!$E410*(VLOOKUP('DP_Instruction Forfaitaires'!$D410,Listes!$A$46:$E$52,5,FALSE))),('DP_Instruction Forfaitaires'!$E410*(VLOOKUP('DP_Instruction Forfaitaires'!$D410,Listes!$A$46:$E$52,3,FALSE))+(VLOOKUP('DP_Instruction Forfaitaires'!$D410,Listes!$A$46:$E$52,4,FALSE)))))))</f>
        <v/>
      </c>
      <c r="O410" s="506" t="str">
        <f>IF($H410="","",IF($C410=Listes!$B$37,Listes!$I$34,IF($C410=Listes!$B$38,(VLOOKUP('DP_Instruction Forfaitaires'!$F410,Listes!$E$34:$F$39,2,FALSE)),IF($C410=Listes!$B$36,IF('DP_Instruction Forfaitaires'!$E410&lt;=Listes!$A$67,'DP_Instruction Forfaitaires'!$E410*Listes!$A$68,IF('DP_Instruction Forfaitaires'!$E410&gt;Listes!$D$67,'DP_Instruction Forfaitaires'!$E410*Listes!$D$68,(('DP_Instruction Forfaitaires'!$E410*Listes!$B$68)+Listes!$C$68)))))))</f>
        <v/>
      </c>
      <c r="P410" s="507" t="str">
        <f>IF('Dépenses forfaitaire'!P410="","",'Dépenses forfaitaire'!P410)</f>
        <v/>
      </c>
      <c r="Q410" s="263"/>
      <c r="R410" s="262" t="str">
        <f t="shared" si="24"/>
        <v/>
      </c>
      <c r="S410" s="262" t="str">
        <f t="shared" si="25"/>
        <v/>
      </c>
      <c r="T410" s="37" t="str">
        <f t="shared" si="26"/>
        <v/>
      </c>
      <c r="U410" s="117"/>
      <c r="V410" s="168"/>
      <c r="W410" s="501" t="str">
        <f>IF(AND(OR(Q410="KO",T410&lt;&gt;""),OR(R410="",S410="",T410="")),Listes!$A$74,IF(AND(T410="",Q410&lt;&gt;""),Listes!$A$75,IF(AND(P410&lt;T410,V410=""),Listes!$A$76,IF(AND(R410&gt;S410),Listes!$A$77,IF(AND(P410&lt;&gt;"",P410&gt;T410,U410=""),Listes!$A$78,IF(AND(X410="",OR(Q410&lt;&gt;"",R410&lt;&gt;"",S410&lt;&gt;"")),Listes!$A$79,""))))))</f>
        <v/>
      </c>
      <c r="X410" s="38"/>
      <c r="Y410" s="10">
        <f t="shared" si="27"/>
        <v>0</v>
      </c>
    </row>
    <row r="411" spans="1:25" ht="20.100000000000001" customHeight="1" x14ac:dyDescent="0.25">
      <c r="A411" s="109">
        <v>405</v>
      </c>
      <c r="B411" s="505" t="str">
        <f>IF('Dépenses forfaitaire'!B411="","",'Dépenses forfaitaire'!B411)</f>
        <v/>
      </c>
      <c r="C411" s="505" t="str">
        <f>IF('Dépenses forfaitaire'!C411="","",'Dépenses forfaitaire'!C411)</f>
        <v/>
      </c>
      <c r="D411" s="505" t="str">
        <f>IF('Dépenses forfaitaire'!D411="","",'Dépenses forfaitaire'!D411)</f>
        <v/>
      </c>
      <c r="E411" s="505" t="str">
        <f>IF('Dépenses forfaitaire'!E411="","",'Dépenses forfaitaire'!E411)</f>
        <v/>
      </c>
      <c r="F411" s="505" t="str">
        <f>IF('Dépenses forfaitaire'!F411="","",'Dépenses forfaitaire'!F411)</f>
        <v/>
      </c>
      <c r="G411" s="503" t="str">
        <f>IF('Dépenses forfaitaire'!G411="","",'Dépenses forfaitaire'!G411)</f>
        <v/>
      </c>
      <c r="H411" s="505" t="str">
        <f>IF('Dépenses forfaitaire'!H411="","",'Dépenses forfaitaire'!H411)</f>
        <v/>
      </c>
      <c r="I411" s="505" t="str">
        <f>IF('Dépenses forfaitaire'!I411="","",'Dépenses forfaitaire'!I411)</f>
        <v/>
      </c>
      <c r="J411" s="504" t="str">
        <f>IF('Dépenses forfaitaire'!K411="","",'Dépenses forfaitaire'!K411)</f>
        <v/>
      </c>
      <c r="K411" s="504" t="str">
        <f>IF('Dépenses forfaitaire'!L411="","",'Dépenses forfaitaire'!L411)</f>
        <v/>
      </c>
      <c r="L411" s="503" t="str">
        <f>IF('Dépenses forfaitaire'!J411="","",'Dépenses forfaitaire'!J411)</f>
        <v/>
      </c>
      <c r="M411" s="505" t="str">
        <f>IF($H411="","",IF($C411=Listes!$B$35,IF('DP_Instruction Forfaitaires'!$E411&lt;=Listes!$B$56,('DP_Instruction Forfaitaires'!$E411*(VLOOKUP('DP_Instruction Forfaitaires'!$D411,Listes!$A$57:$E$63,2,FALSE))),IF('DP_Instruction Forfaitaires'!$E411&gt;Listes!$E$56,('DP_Instruction Forfaitaires'!$E411*(VLOOKUP('DP_Instruction Forfaitaires'!$D411,Listes!$A$57:$E$63,5,FALSE))),('DP_Instruction Forfaitaires'!$E411*(VLOOKUP('DP_Instruction Forfaitaires'!$D411,Listes!$A$57:$E$63,3,FALSE))+(VLOOKUP('DP_Instruction Forfaitaires'!$D411,Listes!$A$57:$E$63,4,FALSE)))))))</f>
        <v/>
      </c>
      <c r="N411" s="505" t="str">
        <f>IF($H411="","",IF($C411=Listes!$B$34,IF('DP_Instruction Forfaitaires'!$E411&lt;=Listes!$B$45,('DP_Instruction Forfaitaires'!$E411*(VLOOKUP('DP_Instruction Forfaitaires'!$D411,Listes!$A$46:$E$52,2,FALSE))),IF('DP_Instruction Forfaitaires'!$E411&gt;Listes!$D$45,('DP_Instruction Forfaitaires'!$E411*(VLOOKUP('DP_Instruction Forfaitaires'!$D411,Listes!$A$46:$E$52,5,FALSE))),('DP_Instruction Forfaitaires'!$E411*(VLOOKUP('DP_Instruction Forfaitaires'!$D411,Listes!$A$46:$E$52,3,FALSE))+(VLOOKUP('DP_Instruction Forfaitaires'!$D411,Listes!$A$46:$E$52,4,FALSE)))))))</f>
        <v/>
      </c>
      <c r="O411" s="506" t="str">
        <f>IF($H411="","",IF($C411=Listes!$B$37,Listes!$I$34,IF($C411=Listes!$B$38,(VLOOKUP('DP_Instruction Forfaitaires'!$F411,Listes!$E$34:$F$39,2,FALSE)),IF($C411=Listes!$B$36,IF('DP_Instruction Forfaitaires'!$E411&lt;=Listes!$A$67,'DP_Instruction Forfaitaires'!$E411*Listes!$A$68,IF('DP_Instruction Forfaitaires'!$E411&gt;Listes!$D$67,'DP_Instruction Forfaitaires'!$E411*Listes!$D$68,(('DP_Instruction Forfaitaires'!$E411*Listes!$B$68)+Listes!$C$68)))))))</f>
        <v/>
      </c>
      <c r="P411" s="507" t="str">
        <f>IF('Dépenses forfaitaire'!P411="","",'Dépenses forfaitaire'!P411)</f>
        <v/>
      </c>
      <c r="Q411" s="263"/>
      <c r="R411" s="262" t="str">
        <f t="shared" si="24"/>
        <v/>
      </c>
      <c r="S411" s="262" t="str">
        <f t="shared" si="25"/>
        <v/>
      </c>
      <c r="T411" s="37" t="str">
        <f t="shared" si="26"/>
        <v/>
      </c>
      <c r="U411" s="117"/>
      <c r="V411" s="168"/>
      <c r="W411" s="501" t="str">
        <f>IF(AND(OR(Q411="KO",T411&lt;&gt;""),OR(R411="",S411="",T411="")),Listes!$A$74,IF(AND(T411="",Q411&lt;&gt;""),Listes!$A$75,IF(AND(P411&lt;T411,V411=""),Listes!$A$76,IF(AND(R411&gt;S411),Listes!$A$77,IF(AND(P411&lt;&gt;"",P411&gt;T411,U411=""),Listes!$A$78,IF(AND(X411="",OR(Q411&lt;&gt;"",R411&lt;&gt;"",S411&lt;&gt;"")),Listes!$A$79,""))))))</f>
        <v/>
      </c>
      <c r="X411" s="38"/>
      <c r="Y411" s="10">
        <f t="shared" si="27"/>
        <v>0</v>
      </c>
    </row>
    <row r="412" spans="1:25" ht="20.100000000000001" customHeight="1" x14ac:dyDescent="0.25">
      <c r="A412" s="109">
        <v>406</v>
      </c>
      <c r="B412" s="505" t="str">
        <f>IF('Dépenses forfaitaire'!B412="","",'Dépenses forfaitaire'!B412)</f>
        <v/>
      </c>
      <c r="C412" s="505" t="str">
        <f>IF('Dépenses forfaitaire'!C412="","",'Dépenses forfaitaire'!C412)</f>
        <v/>
      </c>
      <c r="D412" s="505" t="str">
        <f>IF('Dépenses forfaitaire'!D412="","",'Dépenses forfaitaire'!D412)</f>
        <v/>
      </c>
      <c r="E412" s="505" t="str">
        <f>IF('Dépenses forfaitaire'!E412="","",'Dépenses forfaitaire'!E412)</f>
        <v/>
      </c>
      <c r="F412" s="505" t="str">
        <f>IF('Dépenses forfaitaire'!F412="","",'Dépenses forfaitaire'!F412)</f>
        <v/>
      </c>
      <c r="G412" s="503" t="str">
        <f>IF('Dépenses forfaitaire'!G412="","",'Dépenses forfaitaire'!G412)</f>
        <v/>
      </c>
      <c r="H412" s="505" t="str">
        <f>IF('Dépenses forfaitaire'!H412="","",'Dépenses forfaitaire'!H412)</f>
        <v/>
      </c>
      <c r="I412" s="505" t="str">
        <f>IF('Dépenses forfaitaire'!I412="","",'Dépenses forfaitaire'!I412)</f>
        <v/>
      </c>
      <c r="J412" s="504" t="str">
        <f>IF('Dépenses forfaitaire'!K412="","",'Dépenses forfaitaire'!K412)</f>
        <v/>
      </c>
      <c r="K412" s="504" t="str">
        <f>IF('Dépenses forfaitaire'!L412="","",'Dépenses forfaitaire'!L412)</f>
        <v/>
      </c>
      <c r="L412" s="503" t="str">
        <f>IF('Dépenses forfaitaire'!J412="","",'Dépenses forfaitaire'!J412)</f>
        <v/>
      </c>
      <c r="M412" s="505" t="str">
        <f>IF($H412="","",IF($C412=Listes!$B$35,IF('DP_Instruction Forfaitaires'!$E412&lt;=Listes!$B$56,('DP_Instruction Forfaitaires'!$E412*(VLOOKUP('DP_Instruction Forfaitaires'!$D412,Listes!$A$57:$E$63,2,FALSE))),IF('DP_Instruction Forfaitaires'!$E412&gt;Listes!$E$56,('DP_Instruction Forfaitaires'!$E412*(VLOOKUP('DP_Instruction Forfaitaires'!$D412,Listes!$A$57:$E$63,5,FALSE))),('DP_Instruction Forfaitaires'!$E412*(VLOOKUP('DP_Instruction Forfaitaires'!$D412,Listes!$A$57:$E$63,3,FALSE))+(VLOOKUP('DP_Instruction Forfaitaires'!$D412,Listes!$A$57:$E$63,4,FALSE)))))))</f>
        <v/>
      </c>
      <c r="N412" s="505" t="str">
        <f>IF($H412="","",IF($C412=Listes!$B$34,IF('DP_Instruction Forfaitaires'!$E412&lt;=Listes!$B$45,('DP_Instruction Forfaitaires'!$E412*(VLOOKUP('DP_Instruction Forfaitaires'!$D412,Listes!$A$46:$E$52,2,FALSE))),IF('DP_Instruction Forfaitaires'!$E412&gt;Listes!$D$45,('DP_Instruction Forfaitaires'!$E412*(VLOOKUP('DP_Instruction Forfaitaires'!$D412,Listes!$A$46:$E$52,5,FALSE))),('DP_Instruction Forfaitaires'!$E412*(VLOOKUP('DP_Instruction Forfaitaires'!$D412,Listes!$A$46:$E$52,3,FALSE))+(VLOOKUP('DP_Instruction Forfaitaires'!$D412,Listes!$A$46:$E$52,4,FALSE)))))))</f>
        <v/>
      </c>
      <c r="O412" s="506" t="str">
        <f>IF($H412="","",IF($C412=Listes!$B$37,Listes!$I$34,IF($C412=Listes!$B$38,(VLOOKUP('DP_Instruction Forfaitaires'!$F412,Listes!$E$34:$F$39,2,FALSE)),IF($C412=Listes!$B$36,IF('DP_Instruction Forfaitaires'!$E412&lt;=Listes!$A$67,'DP_Instruction Forfaitaires'!$E412*Listes!$A$68,IF('DP_Instruction Forfaitaires'!$E412&gt;Listes!$D$67,'DP_Instruction Forfaitaires'!$E412*Listes!$D$68,(('DP_Instruction Forfaitaires'!$E412*Listes!$B$68)+Listes!$C$68)))))))</f>
        <v/>
      </c>
      <c r="P412" s="507" t="str">
        <f>IF('Dépenses forfaitaire'!P412="","",'Dépenses forfaitaire'!P412)</f>
        <v/>
      </c>
      <c r="Q412" s="263"/>
      <c r="R412" s="262" t="str">
        <f t="shared" si="24"/>
        <v/>
      </c>
      <c r="S412" s="262" t="str">
        <f t="shared" si="25"/>
        <v/>
      </c>
      <c r="T412" s="37" t="str">
        <f t="shared" si="26"/>
        <v/>
      </c>
      <c r="U412" s="117"/>
      <c r="V412" s="168"/>
      <c r="W412" s="501" t="str">
        <f>IF(AND(OR(Q412="KO",T412&lt;&gt;""),OR(R412="",S412="",T412="")),Listes!$A$74,IF(AND(T412="",Q412&lt;&gt;""),Listes!$A$75,IF(AND(P412&lt;T412,V412=""),Listes!$A$76,IF(AND(R412&gt;S412),Listes!$A$77,IF(AND(P412&lt;&gt;"",P412&gt;T412,U412=""),Listes!$A$78,IF(AND(X412="",OR(Q412&lt;&gt;"",R412&lt;&gt;"",S412&lt;&gt;"")),Listes!$A$79,""))))))</f>
        <v/>
      </c>
      <c r="X412" s="38"/>
      <c r="Y412" s="10">
        <f t="shared" si="27"/>
        <v>0</v>
      </c>
    </row>
    <row r="413" spans="1:25" ht="20.100000000000001" customHeight="1" x14ac:dyDescent="0.25">
      <c r="A413" s="109">
        <v>407</v>
      </c>
      <c r="B413" s="505" t="str">
        <f>IF('Dépenses forfaitaire'!B413="","",'Dépenses forfaitaire'!B413)</f>
        <v/>
      </c>
      <c r="C413" s="505" t="str">
        <f>IF('Dépenses forfaitaire'!C413="","",'Dépenses forfaitaire'!C413)</f>
        <v/>
      </c>
      <c r="D413" s="505" t="str">
        <f>IF('Dépenses forfaitaire'!D413="","",'Dépenses forfaitaire'!D413)</f>
        <v/>
      </c>
      <c r="E413" s="505" t="str">
        <f>IF('Dépenses forfaitaire'!E413="","",'Dépenses forfaitaire'!E413)</f>
        <v/>
      </c>
      <c r="F413" s="505" t="str">
        <f>IF('Dépenses forfaitaire'!F413="","",'Dépenses forfaitaire'!F413)</f>
        <v/>
      </c>
      <c r="G413" s="503" t="str">
        <f>IF('Dépenses forfaitaire'!G413="","",'Dépenses forfaitaire'!G413)</f>
        <v/>
      </c>
      <c r="H413" s="505" t="str">
        <f>IF('Dépenses forfaitaire'!H413="","",'Dépenses forfaitaire'!H413)</f>
        <v/>
      </c>
      <c r="I413" s="505" t="str">
        <f>IF('Dépenses forfaitaire'!I413="","",'Dépenses forfaitaire'!I413)</f>
        <v/>
      </c>
      <c r="J413" s="504" t="str">
        <f>IF('Dépenses forfaitaire'!K413="","",'Dépenses forfaitaire'!K413)</f>
        <v/>
      </c>
      <c r="K413" s="504" t="str">
        <f>IF('Dépenses forfaitaire'!L413="","",'Dépenses forfaitaire'!L413)</f>
        <v/>
      </c>
      <c r="L413" s="503" t="str">
        <f>IF('Dépenses forfaitaire'!J413="","",'Dépenses forfaitaire'!J413)</f>
        <v/>
      </c>
      <c r="M413" s="505" t="str">
        <f>IF($H413="","",IF($C413=Listes!$B$35,IF('DP_Instruction Forfaitaires'!$E413&lt;=Listes!$B$56,('DP_Instruction Forfaitaires'!$E413*(VLOOKUP('DP_Instruction Forfaitaires'!$D413,Listes!$A$57:$E$63,2,FALSE))),IF('DP_Instruction Forfaitaires'!$E413&gt;Listes!$E$56,('DP_Instruction Forfaitaires'!$E413*(VLOOKUP('DP_Instruction Forfaitaires'!$D413,Listes!$A$57:$E$63,5,FALSE))),('DP_Instruction Forfaitaires'!$E413*(VLOOKUP('DP_Instruction Forfaitaires'!$D413,Listes!$A$57:$E$63,3,FALSE))+(VLOOKUP('DP_Instruction Forfaitaires'!$D413,Listes!$A$57:$E$63,4,FALSE)))))))</f>
        <v/>
      </c>
      <c r="N413" s="505" t="str">
        <f>IF($H413="","",IF($C413=Listes!$B$34,IF('DP_Instruction Forfaitaires'!$E413&lt;=Listes!$B$45,('DP_Instruction Forfaitaires'!$E413*(VLOOKUP('DP_Instruction Forfaitaires'!$D413,Listes!$A$46:$E$52,2,FALSE))),IF('DP_Instruction Forfaitaires'!$E413&gt;Listes!$D$45,('DP_Instruction Forfaitaires'!$E413*(VLOOKUP('DP_Instruction Forfaitaires'!$D413,Listes!$A$46:$E$52,5,FALSE))),('DP_Instruction Forfaitaires'!$E413*(VLOOKUP('DP_Instruction Forfaitaires'!$D413,Listes!$A$46:$E$52,3,FALSE))+(VLOOKUP('DP_Instruction Forfaitaires'!$D413,Listes!$A$46:$E$52,4,FALSE)))))))</f>
        <v/>
      </c>
      <c r="O413" s="506" t="str">
        <f>IF($H413="","",IF($C413=Listes!$B$37,Listes!$I$34,IF($C413=Listes!$B$38,(VLOOKUP('DP_Instruction Forfaitaires'!$F413,Listes!$E$34:$F$39,2,FALSE)),IF($C413=Listes!$B$36,IF('DP_Instruction Forfaitaires'!$E413&lt;=Listes!$A$67,'DP_Instruction Forfaitaires'!$E413*Listes!$A$68,IF('DP_Instruction Forfaitaires'!$E413&gt;Listes!$D$67,'DP_Instruction Forfaitaires'!$E413*Listes!$D$68,(('DP_Instruction Forfaitaires'!$E413*Listes!$B$68)+Listes!$C$68)))))))</f>
        <v/>
      </c>
      <c r="P413" s="507" t="str">
        <f>IF('Dépenses forfaitaire'!P413="","",'Dépenses forfaitaire'!P413)</f>
        <v/>
      </c>
      <c r="Q413" s="263"/>
      <c r="R413" s="262" t="str">
        <f t="shared" si="24"/>
        <v/>
      </c>
      <c r="S413" s="262" t="str">
        <f t="shared" si="25"/>
        <v/>
      </c>
      <c r="T413" s="37" t="str">
        <f t="shared" si="26"/>
        <v/>
      </c>
      <c r="U413" s="117"/>
      <c r="V413" s="168"/>
      <c r="W413" s="501" t="str">
        <f>IF(AND(OR(Q413="KO",T413&lt;&gt;""),OR(R413="",S413="",T413="")),Listes!$A$74,IF(AND(T413="",Q413&lt;&gt;""),Listes!$A$75,IF(AND(P413&lt;T413,V413=""),Listes!$A$76,IF(AND(R413&gt;S413),Listes!$A$77,IF(AND(P413&lt;&gt;"",P413&gt;T413,U413=""),Listes!$A$78,IF(AND(X413="",OR(Q413&lt;&gt;"",R413&lt;&gt;"",S413&lt;&gt;"")),Listes!$A$79,""))))))</f>
        <v/>
      </c>
      <c r="X413" s="38"/>
      <c r="Y413" s="10">
        <f t="shared" si="27"/>
        <v>0</v>
      </c>
    </row>
    <row r="414" spans="1:25" ht="20.100000000000001" customHeight="1" x14ac:dyDescent="0.25">
      <c r="A414" s="109">
        <v>408</v>
      </c>
      <c r="B414" s="505" t="str">
        <f>IF('Dépenses forfaitaire'!B414="","",'Dépenses forfaitaire'!B414)</f>
        <v/>
      </c>
      <c r="C414" s="505" t="str">
        <f>IF('Dépenses forfaitaire'!C414="","",'Dépenses forfaitaire'!C414)</f>
        <v/>
      </c>
      <c r="D414" s="505" t="str">
        <f>IF('Dépenses forfaitaire'!D414="","",'Dépenses forfaitaire'!D414)</f>
        <v/>
      </c>
      <c r="E414" s="505" t="str">
        <f>IF('Dépenses forfaitaire'!E414="","",'Dépenses forfaitaire'!E414)</f>
        <v/>
      </c>
      <c r="F414" s="505" t="str">
        <f>IF('Dépenses forfaitaire'!F414="","",'Dépenses forfaitaire'!F414)</f>
        <v/>
      </c>
      <c r="G414" s="503" t="str">
        <f>IF('Dépenses forfaitaire'!G414="","",'Dépenses forfaitaire'!G414)</f>
        <v/>
      </c>
      <c r="H414" s="505" t="str">
        <f>IF('Dépenses forfaitaire'!H414="","",'Dépenses forfaitaire'!H414)</f>
        <v/>
      </c>
      <c r="I414" s="505" t="str">
        <f>IF('Dépenses forfaitaire'!I414="","",'Dépenses forfaitaire'!I414)</f>
        <v/>
      </c>
      <c r="J414" s="504" t="str">
        <f>IF('Dépenses forfaitaire'!K414="","",'Dépenses forfaitaire'!K414)</f>
        <v/>
      </c>
      <c r="K414" s="504" t="str">
        <f>IF('Dépenses forfaitaire'!L414="","",'Dépenses forfaitaire'!L414)</f>
        <v/>
      </c>
      <c r="L414" s="503" t="str">
        <f>IF('Dépenses forfaitaire'!J414="","",'Dépenses forfaitaire'!J414)</f>
        <v/>
      </c>
      <c r="M414" s="505" t="str">
        <f>IF($H414="","",IF($C414=Listes!$B$35,IF('DP_Instruction Forfaitaires'!$E414&lt;=Listes!$B$56,('DP_Instruction Forfaitaires'!$E414*(VLOOKUP('DP_Instruction Forfaitaires'!$D414,Listes!$A$57:$E$63,2,FALSE))),IF('DP_Instruction Forfaitaires'!$E414&gt;Listes!$E$56,('DP_Instruction Forfaitaires'!$E414*(VLOOKUP('DP_Instruction Forfaitaires'!$D414,Listes!$A$57:$E$63,5,FALSE))),('DP_Instruction Forfaitaires'!$E414*(VLOOKUP('DP_Instruction Forfaitaires'!$D414,Listes!$A$57:$E$63,3,FALSE))+(VLOOKUP('DP_Instruction Forfaitaires'!$D414,Listes!$A$57:$E$63,4,FALSE)))))))</f>
        <v/>
      </c>
      <c r="N414" s="505" t="str">
        <f>IF($H414="","",IF($C414=Listes!$B$34,IF('DP_Instruction Forfaitaires'!$E414&lt;=Listes!$B$45,('DP_Instruction Forfaitaires'!$E414*(VLOOKUP('DP_Instruction Forfaitaires'!$D414,Listes!$A$46:$E$52,2,FALSE))),IF('DP_Instruction Forfaitaires'!$E414&gt;Listes!$D$45,('DP_Instruction Forfaitaires'!$E414*(VLOOKUP('DP_Instruction Forfaitaires'!$D414,Listes!$A$46:$E$52,5,FALSE))),('DP_Instruction Forfaitaires'!$E414*(VLOOKUP('DP_Instruction Forfaitaires'!$D414,Listes!$A$46:$E$52,3,FALSE))+(VLOOKUP('DP_Instruction Forfaitaires'!$D414,Listes!$A$46:$E$52,4,FALSE)))))))</f>
        <v/>
      </c>
      <c r="O414" s="506" t="str">
        <f>IF($H414="","",IF($C414=Listes!$B$37,Listes!$I$34,IF($C414=Listes!$B$38,(VLOOKUP('DP_Instruction Forfaitaires'!$F414,Listes!$E$34:$F$39,2,FALSE)),IF($C414=Listes!$B$36,IF('DP_Instruction Forfaitaires'!$E414&lt;=Listes!$A$67,'DP_Instruction Forfaitaires'!$E414*Listes!$A$68,IF('DP_Instruction Forfaitaires'!$E414&gt;Listes!$D$67,'DP_Instruction Forfaitaires'!$E414*Listes!$D$68,(('DP_Instruction Forfaitaires'!$E414*Listes!$B$68)+Listes!$C$68)))))))</f>
        <v/>
      </c>
      <c r="P414" s="507" t="str">
        <f>IF('Dépenses forfaitaire'!P414="","",'Dépenses forfaitaire'!P414)</f>
        <v/>
      </c>
      <c r="Q414" s="263"/>
      <c r="R414" s="262" t="str">
        <f t="shared" si="24"/>
        <v/>
      </c>
      <c r="S414" s="262" t="str">
        <f t="shared" si="25"/>
        <v/>
      </c>
      <c r="T414" s="37" t="str">
        <f t="shared" si="26"/>
        <v/>
      </c>
      <c r="U414" s="117"/>
      <c r="V414" s="168"/>
      <c r="W414" s="501" t="str">
        <f>IF(AND(OR(Q414="KO",T414&lt;&gt;""),OR(R414="",S414="",T414="")),Listes!$A$74,IF(AND(T414="",Q414&lt;&gt;""),Listes!$A$75,IF(AND(P414&lt;T414,V414=""),Listes!$A$76,IF(AND(R414&gt;S414),Listes!$A$77,IF(AND(P414&lt;&gt;"",P414&gt;T414,U414=""),Listes!$A$78,IF(AND(X414="",OR(Q414&lt;&gt;"",R414&lt;&gt;"",S414&lt;&gt;"")),Listes!$A$79,""))))))</f>
        <v/>
      </c>
      <c r="X414" s="38"/>
      <c r="Y414" s="10">
        <f t="shared" si="27"/>
        <v>0</v>
      </c>
    </row>
    <row r="415" spans="1:25" ht="20.100000000000001" customHeight="1" x14ac:dyDescent="0.25">
      <c r="A415" s="109">
        <v>409</v>
      </c>
      <c r="B415" s="505" t="str">
        <f>IF('Dépenses forfaitaire'!B415="","",'Dépenses forfaitaire'!B415)</f>
        <v/>
      </c>
      <c r="C415" s="505" t="str">
        <f>IF('Dépenses forfaitaire'!C415="","",'Dépenses forfaitaire'!C415)</f>
        <v/>
      </c>
      <c r="D415" s="505" t="str">
        <f>IF('Dépenses forfaitaire'!D415="","",'Dépenses forfaitaire'!D415)</f>
        <v/>
      </c>
      <c r="E415" s="505" t="str">
        <f>IF('Dépenses forfaitaire'!E415="","",'Dépenses forfaitaire'!E415)</f>
        <v/>
      </c>
      <c r="F415" s="505" t="str">
        <f>IF('Dépenses forfaitaire'!F415="","",'Dépenses forfaitaire'!F415)</f>
        <v/>
      </c>
      <c r="G415" s="503" t="str">
        <f>IF('Dépenses forfaitaire'!G415="","",'Dépenses forfaitaire'!G415)</f>
        <v/>
      </c>
      <c r="H415" s="505" t="str">
        <f>IF('Dépenses forfaitaire'!H415="","",'Dépenses forfaitaire'!H415)</f>
        <v/>
      </c>
      <c r="I415" s="505" t="str">
        <f>IF('Dépenses forfaitaire'!I415="","",'Dépenses forfaitaire'!I415)</f>
        <v/>
      </c>
      <c r="J415" s="504" t="str">
        <f>IF('Dépenses forfaitaire'!K415="","",'Dépenses forfaitaire'!K415)</f>
        <v/>
      </c>
      <c r="K415" s="504" t="str">
        <f>IF('Dépenses forfaitaire'!L415="","",'Dépenses forfaitaire'!L415)</f>
        <v/>
      </c>
      <c r="L415" s="503" t="str">
        <f>IF('Dépenses forfaitaire'!J415="","",'Dépenses forfaitaire'!J415)</f>
        <v/>
      </c>
      <c r="M415" s="505" t="str">
        <f>IF($H415="","",IF($C415=Listes!$B$35,IF('DP_Instruction Forfaitaires'!$E415&lt;=Listes!$B$56,('DP_Instruction Forfaitaires'!$E415*(VLOOKUP('DP_Instruction Forfaitaires'!$D415,Listes!$A$57:$E$63,2,FALSE))),IF('DP_Instruction Forfaitaires'!$E415&gt;Listes!$E$56,('DP_Instruction Forfaitaires'!$E415*(VLOOKUP('DP_Instruction Forfaitaires'!$D415,Listes!$A$57:$E$63,5,FALSE))),('DP_Instruction Forfaitaires'!$E415*(VLOOKUP('DP_Instruction Forfaitaires'!$D415,Listes!$A$57:$E$63,3,FALSE))+(VLOOKUP('DP_Instruction Forfaitaires'!$D415,Listes!$A$57:$E$63,4,FALSE)))))))</f>
        <v/>
      </c>
      <c r="N415" s="505" t="str">
        <f>IF($H415="","",IF($C415=Listes!$B$34,IF('DP_Instruction Forfaitaires'!$E415&lt;=Listes!$B$45,('DP_Instruction Forfaitaires'!$E415*(VLOOKUP('DP_Instruction Forfaitaires'!$D415,Listes!$A$46:$E$52,2,FALSE))),IF('DP_Instruction Forfaitaires'!$E415&gt;Listes!$D$45,('DP_Instruction Forfaitaires'!$E415*(VLOOKUP('DP_Instruction Forfaitaires'!$D415,Listes!$A$46:$E$52,5,FALSE))),('DP_Instruction Forfaitaires'!$E415*(VLOOKUP('DP_Instruction Forfaitaires'!$D415,Listes!$A$46:$E$52,3,FALSE))+(VLOOKUP('DP_Instruction Forfaitaires'!$D415,Listes!$A$46:$E$52,4,FALSE)))))))</f>
        <v/>
      </c>
      <c r="O415" s="506" t="str">
        <f>IF($H415="","",IF($C415=Listes!$B$37,Listes!$I$34,IF($C415=Listes!$B$38,(VLOOKUP('DP_Instruction Forfaitaires'!$F415,Listes!$E$34:$F$39,2,FALSE)),IF($C415=Listes!$B$36,IF('DP_Instruction Forfaitaires'!$E415&lt;=Listes!$A$67,'DP_Instruction Forfaitaires'!$E415*Listes!$A$68,IF('DP_Instruction Forfaitaires'!$E415&gt;Listes!$D$67,'DP_Instruction Forfaitaires'!$E415*Listes!$D$68,(('DP_Instruction Forfaitaires'!$E415*Listes!$B$68)+Listes!$C$68)))))))</f>
        <v/>
      </c>
      <c r="P415" s="507" t="str">
        <f>IF('Dépenses forfaitaire'!P415="","",'Dépenses forfaitaire'!P415)</f>
        <v/>
      </c>
      <c r="Q415" s="263"/>
      <c r="R415" s="262" t="str">
        <f t="shared" si="24"/>
        <v/>
      </c>
      <c r="S415" s="262" t="str">
        <f t="shared" si="25"/>
        <v/>
      </c>
      <c r="T415" s="37" t="str">
        <f t="shared" si="26"/>
        <v/>
      </c>
      <c r="U415" s="117"/>
      <c r="V415" s="168"/>
      <c r="W415" s="501" t="str">
        <f>IF(AND(OR(Q415="KO",T415&lt;&gt;""),OR(R415="",S415="",T415="")),Listes!$A$74,IF(AND(T415="",Q415&lt;&gt;""),Listes!$A$75,IF(AND(P415&lt;T415,V415=""),Listes!$A$76,IF(AND(R415&gt;S415),Listes!$A$77,IF(AND(P415&lt;&gt;"",P415&gt;T415,U415=""),Listes!$A$78,IF(AND(X415="",OR(Q415&lt;&gt;"",R415&lt;&gt;"",S415&lt;&gt;"")),Listes!$A$79,""))))))</f>
        <v/>
      </c>
      <c r="X415" s="38"/>
      <c r="Y415" s="10">
        <f t="shared" si="27"/>
        <v>0</v>
      </c>
    </row>
    <row r="416" spans="1:25" ht="20.100000000000001" customHeight="1" x14ac:dyDescent="0.25">
      <c r="A416" s="109">
        <v>410</v>
      </c>
      <c r="B416" s="505" t="str">
        <f>IF('Dépenses forfaitaire'!B416="","",'Dépenses forfaitaire'!B416)</f>
        <v/>
      </c>
      <c r="C416" s="505" t="str">
        <f>IF('Dépenses forfaitaire'!C416="","",'Dépenses forfaitaire'!C416)</f>
        <v/>
      </c>
      <c r="D416" s="505" t="str">
        <f>IF('Dépenses forfaitaire'!D416="","",'Dépenses forfaitaire'!D416)</f>
        <v/>
      </c>
      <c r="E416" s="505" t="str">
        <f>IF('Dépenses forfaitaire'!E416="","",'Dépenses forfaitaire'!E416)</f>
        <v/>
      </c>
      <c r="F416" s="505" t="str">
        <f>IF('Dépenses forfaitaire'!F416="","",'Dépenses forfaitaire'!F416)</f>
        <v/>
      </c>
      <c r="G416" s="503" t="str">
        <f>IF('Dépenses forfaitaire'!G416="","",'Dépenses forfaitaire'!G416)</f>
        <v/>
      </c>
      <c r="H416" s="505" t="str">
        <f>IF('Dépenses forfaitaire'!H416="","",'Dépenses forfaitaire'!H416)</f>
        <v/>
      </c>
      <c r="I416" s="505" t="str">
        <f>IF('Dépenses forfaitaire'!I416="","",'Dépenses forfaitaire'!I416)</f>
        <v/>
      </c>
      <c r="J416" s="504" t="str">
        <f>IF('Dépenses forfaitaire'!K416="","",'Dépenses forfaitaire'!K416)</f>
        <v/>
      </c>
      <c r="K416" s="504" t="str">
        <f>IF('Dépenses forfaitaire'!L416="","",'Dépenses forfaitaire'!L416)</f>
        <v/>
      </c>
      <c r="L416" s="503" t="str">
        <f>IF('Dépenses forfaitaire'!J416="","",'Dépenses forfaitaire'!J416)</f>
        <v/>
      </c>
      <c r="M416" s="505" t="str">
        <f>IF($H416="","",IF($C416=Listes!$B$35,IF('DP_Instruction Forfaitaires'!$E416&lt;=Listes!$B$56,('DP_Instruction Forfaitaires'!$E416*(VLOOKUP('DP_Instruction Forfaitaires'!$D416,Listes!$A$57:$E$63,2,FALSE))),IF('DP_Instruction Forfaitaires'!$E416&gt;Listes!$E$56,('DP_Instruction Forfaitaires'!$E416*(VLOOKUP('DP_Instruction Forfaitaires'!$D416,Listes!$A$57:$E$63,5,FALSE))),('DP_Instruction Forfaitaires'!$E416*(VLOOKUP('DP_Instruction Forfaitaires'!$D416,Listes!$A$57:$E$63,3,FALSE))+(VLOOKUP('DP_Instruction Forfaitaires'!$D416,Listes!$A$57:$E$63,4,FALSE)))))))</f>
        <v/>
      </c>
      <c r="N416" s="505" t="str">
        <f>IF($H416="","",IF($C416=Listes!$B$34,IF('DP_Instruction Forfaitaires'!$E416&lt;=Listes!$B$45,('DP_Instruction Forfaitaires'!$E416*(VLOOKUP('DP_Instruction Forfaitaires'!$D416,Listes!$A$46:$E$52,2,FALSE))),IF('DP_Instruction Forfaitaires'!$E416&gt;Listes!$D$45,('DP_Instruction Forfaitaires'!$E416*(VLOOKUP('DP_Instruction Forfaitaires'!$D416,Listes!$A$46:$E$52,5,FALSE))),('DP_Instruction Forfaitaires'!$E416*(VLOOKUP('DP_Instruction Forfaitaires'!$D416,Listes!$A$46:$E$52,3,FALSE))+(VLOOKUP('DP_Instruction Forfaitaires'!$D416,Listes!$A$46:$E$52,4,FALSE)))))))</f>
        <v/>
      </c>
      <c r="O416" s="506" t="str">
        <f>IF($H416="","",IF($C416=Listes!$B$37,Listes!$I$34,IF($C416=Listes!$B$38,(VLOOKUP('DP_Instruction Forfaitaires'!$F416,Listes!$E$34:$F$39,2,FALSE)),IF($C416=Listes!$B$36,IF('DP_Instruction Forfaitaires'!$E416&lt;=Listes!$A$67,'DP_Instruction Forfaitaires'!$E416*Listes!$A$68,IF('DP_Instruction Forfaitaires'!$E416&gt;Listes!$D$67,'DP_Instruction Forfaitaires'!$E416*Listes!$D$68,(('DP_Instruction Forfaitaires'!$E416*Listes!$B$68)+Listes!$C$68)))))))</f>
        <v/>
      </c>
      <c r="P416" s="507" t="str">
        <f>IF('Dépenses forfaitaire'!P416="","",'Dépenses forfaitaire'!P416)</f>
        <v/>
      </c>
      <c r="Q416" s="263"/>
      <c r="R416" s="262" t="str">
        <f t="shared" si="24"/>
        <v/>
      </c>
      <c r="S416" s="262" t="str">
        <f t="shared" si="25"/>
        <v/>
      </c>
      <c r="T416" s="37" t="str">
        <f t="shared" si="26"/>
        <v/>
      </c>
      <c r="U416" s="117"/>
      <c r="V416" s="168"/>
      <c r="W416" s="501" t="str">
        <f>IF(AND(OR(Q416="KO",T416&lt;&gt;""),OR(R416="",S416="",T416="")),Listes!$A$74,IF(AND(T416="",Q416&lt;&gt;""),Listes!$A$75,IF(AND(P416&lt;T416,V416=""),Listes!$A$76,IF(AND(R416&gt;S416),Listes!$A$77,IF(AND(P416&lt;&gt;"",P416&gt;T416,U416=""),Listes!$A$78,IF(AND(X416="",OR(Q416&lt;&gt;"",R416&lt;&gt;"",S416&lt;&gt;"")),Listes!$A$79,""))))))</f>
        <v/>
      </c>
      <c r="X416" s="38"/>
      <c r="Y416" s="10">
        <f t="shared" si="27"/>
        <v>0</v>
      </c>
    </row>
    <row r="417" spans="1:25" ht="20.100000000000001" customHeight="1" x14ac:dyDescent="0.25">
      <c r="A417" s="109">
        <v>411</v>
      </c>
      <c r="B417" s="505" t="str">
        <f>IF('Dépenses forfaitaire'!B417="","",'Dépenses forfaitaire'!B417)</f>
        <v/>
      </c>
      <c r="C417" s="505" t="str">
        <f>IF('Dépenses forfaitaire'!C417="","",'Dépenses forfaitaire'!C417)</f>
        <v/>
      </c>
      <c r="D417" s="505" t="str">
        <f>IF('Dépenses forfaitaire'!D417="","",'Dépenses forfaitaire'!D417)</f>
        <v/>
      </c>
      <c r="E417" s="505" t="str">
        <f>IF('Dépenses forfaitaire'!E417="","",'Dépenses forfaitaire'!E417)</f>
        <v/>
      </c>
      <c r="F417" s="505" t="str">
        <f>IF('Dépenses forfaitaire'!F417="","",'Dépenses forfaitaire'!F417)</f>
        <v/>
      </c>
      <c r="G417" s="503" t="str">
        <f>IF('Dépenses forfaitaire'!G417="","",'Dépenses forfaitaire'!G417)</f>
        <v/>
      </c>
      <c r="H417" s="505" t="str">
        <f>IF('Dépenses forfaitaire'!H417="","",'Dépenses forfaitaire'!H417)</f>
        <v/>
      </c>
      <c r="I417" s="505" t="str">
        <f>IF('Dépenses forfaitaire'!I417="","",'Dépenses forfaitaire'!I417)</f>
        <v/>
      </c>
      <c r="J417" s="504" t="str">
        <f>IF('Dépenses forfaitaire'!K417="","",'Dépenses forfaitaire'!K417)</f>
        <v/>
      </c>
      <c r="K417" s="504" t="str">
        <f>IF('Dépenses forfaitaire'!L417="","",'Dépenses forfaitaire'!L417)</f>
        <v/>
      </c>
      <c r="L417" s="503" t="str">
        <f>IF('Dépenses forfaitaire'!J417="","",'Dépenses forfaitaire'!J417)</f>
        <v/>
      </c>
      <c r="M417" s="505" t="str">
        <f>IF($H417="","",IF($C417=Listes!$B$35,IF('DP_Instruction Forfaitaires'!$E417&lt;=Listes!$B$56,('DP_Instruction Forfaitaires'!$E417*(VLOOKUP('DP_Instruction Forfaitaires'!$D417,Listes!$A$57:$E$63,2,FALSE))),IF('DP_Instruction Forfaitaires'!$E417&gt;Listes!$E$56,('DP_Instruction Forfaitaires'!$E417*(VLOOKUP('DP_Instruction Forfaitaires'!$D417,Listes!$A$57:$E$63,5,FALSE))),('DP_Instruction Forfaitaires'!$E417*(VLOOKUP('DP_Instruction Forfaitaires'!$D417,Listes!$A$57:$E$63,3,FALSE))+(VLOOKUP('DP_Instruction Forfaitaires'!$D417,Listes!$A$57:$E$63,4,FALSE)))))))</f>
        <v/>
      </c>
      <c r="N417" s="505" t="str">
        <f>IF($H417="","",IF($C417=Listes!$B$34,IF('DP_Instruction Forfaitaires'!$E417&lt;=Listes!$B$45,('DP_Instruction Forfaitaires'!$E417*(VLOOKUP('DP_Instruction Forfaitaires'!$D417,Listes!$A$46:$E$52,2,FALSE))),IF('DP_Instruction Forfaitaires'!$E417&gt;Listes!$D$45,('DP_Instruction Forfaitaires'!$E417*(VLOOKUP('DP_Instruction Forfaitaires'!$D417,Listes!$A$46:$E$52,5,FALSE))),('DP_Instruction Forfaitaires'!$E417*(VLOOKUP('DP_Instruction Forfaitaires'!$D417,Listes!$A$46:$E$52,3,FALSE))+(VLOOKUP('DP_Instruction Forfaitaires'!$D417,Listes!$A$46:$E$52,4,FALSE)))))))</f>
        <v/>
      </c>
      <c r="O417" s="506" t="str">
        <f>IF($H417="","",IF($C417=Listes!$B$37,Listes!$I$34,IF($C417=Listes!$B$38,(VLOOKUP('DP_Instruction Forfaitaires'!$F417,Listes!$E$34:$F$39,2,FALSE)),IF($C417=Listes!$B$36,IF('DP_Instruction Forfaitaires'!$E417&lt;=Listes!$A$67,'DP_Instruction Forfaitaires'!$E417*Listes!$A$68,IF('DP_Instruction Forfaitaires'!$E417&gt;Listes!$D$67,'DP_Instruction Forfaitaires'!$E417*Listes!$D$68,(('DP_Instruction Forfaitaires'!$E417*Listes!$B$68)+Listes!$C$68)))))))</f>
        <v/>
      </c>
      <c r="P417" s="507" t="str">
        <f>IF('Dépenses forfaitaire'!P417="","",'Dépenses forfaitaire'!P417)</f>
        <v/>
      </c>
      <c r="Q417" s="263"/>
      <c r="R417" s="262" t="str">
        <f t="shared" si="24"/>
        <v/>
      </c>
      <c r="S417" s="262" t="str">
        <f t="shared" si="25"/>
        <v/>
      </c>
      <c r="T417" s="37" t="str">
        <f t="shared" si="26"/>
        <v/>
      </c>
      <c r="U417" s="117"/>
      <c r="V417" s="168"/>
      <c r="W417" s="501" t="str">
        <f>IF(AND(OR(Q417="KO",T417&lt;&gt;""),OR(R417="",S417="",T417="")),Listes!$A$74,IF(AND(T417="",Q417&lt;&gt;""),Listes!$A$75,IF(AND(P417&lt;T417,V417=""),Listes!$A$76,IF(AND(R417&gt;S417),Listes!$A$77,IF(AND(P417&lt;&gt;"",P417&gt;T417,U417=""),Listes!$A$78,IF(AND(X417="",OR(Q417&lt;&gt;"",R417&lt;&gt;"",S417&lt;&gt;"")),Listes!$A$79,""))))))</f>
        <v/>
      </c>
      <c r="X417" s="38"/>
      <c r="Y417" s="10">
        <f t="shared" si="27"/>
        <v>0</v>
      </c>
    </row>
    <row r="418" spans="1:25" ht="20.100000000000001" customHeight="1" x14ac:dyDescent="0.25">
      <c r="A418" s="109">
        <v>412</v>
      </c>
      <c r="B418" s="505" t="str">
        <f>IF('Dépenses forfaitaire'!B418="","",'Dépenses forfaitaire'!B418)</f>
        <v/>
      </c>
      <c r="C418" s="505" t="str">
        <f>IF('Dépenses forfaitaire'!C418="","",'Dépenses forfaitaire'!C418)</f>
        <v/>
      </c>
      <c r="D418" s="505" t="str">
        <f>IF('Dépenses forfaitaire'!D418="","",'Dépenses forfaitaire'!D418)</f>
        <v/>
      </c>
      <c r="E418" s="505" t="str">
        <f>IF('Dépenses forfaitaire'!E418="","",'Dépenses forfaitaire'!E418)</f>
        <v/>
      </c>
      <c r="F418" s="505" t="str">
        <f>IF('Dépenses forfaitaire'!F418="","",'Dépenses forfaitaire'!F418)</f>
        <v/>
      </c>
      <c r="G418" s="503" t="str">
        <f>IF('Dépenses forfaitaire'!G418="","",'Dépenses forfaitaire'!G418)</f>
        <v/>
      </c>
      <c r="H418" s="505" t="str">
        <f>IF('Dépenses forfaitaire'!H418="","",'Dépenses forfaitaire'!H418)</f>
        <v/>
      </c>
      <c r="I418" s="505" t="str">
        <f>IF('Dépenses forfaitaire'!I418="","",'Dépenses forfaitaire'!I418)</f>
        <v/>
      </c>
      <c r="J418" s="504" t="str">
        <f>IF('Dépenses forfaitaire'!K418="","",'Dépenses forfaitaire'!K418)</f>
        <v/>
      </c>
      <c r="K418" s="504" t="str">
        <f>IF('Dépenses forfaitaire'!L418="","",'Dépenses forfaitaire'!L418)</f>
        <v/>
      </c>
      <c r="L418" s="503" t="str">
        <f>IF('Dépenses forfaitaire'!J418="","",'Dépenses forfaitaire'!J418)</f>
        <v/>
      </c>
      <c r="M418" s="505" t="str">
        <f>IF($H418="","",IF($C418=Listes!$B$35,IF('DP_Instruction Forfaitaires'!$E418&lt;=Listes!$B$56,('DP_Instruction Forfaitaires'!$E418*(VLOOKUP('DP_Instruction Forfaitaires'!$D418,Listes!$A$57:$E$63,2,FALSE))),IF('DP_Instruction Forfaitaires'!$E418&gt;Listes!$E$56,('DP_Instruction Forfaitaires'!$E418*(VLOOKUP('DP_Instruction Forfaitaires'!$D418,Listes!$A$57:$E$63,5,FALSE))),('DP_Instruction Forfaitaires'!$E418*(VLOOKUP('DP_Instruction Forfaitaires'!$D418,Listes!$A$57:$E$63,3,FALSE))+(VLOOKUP('DP_Instruction Forfaitaires'!$D418,Listes!$A$57:$E$63,4,FALSE)))))))</f>
        <v/>
      </c>
      <c r="N418" s="505" t="str">
        <f>IF($H418="","",IF($C418=Listes!$B$34,IF('DP_Instruction Forfaitaires'!$E418&lt;=Listes!$B$45,('DP_Instruction Forfaitaires'!$E418*(VLOOKUP('DP_Instruction Forfaitaires'!$D418,Listes!$A$46:$E$52,2,FALSE))),IF('DP_Instruction Forfaitaires'!$E418&gt;Listes!$D$45,('DP_Instruction Forfaitaires'!$E418*(VLOOKUP('DP_Instruction Forfaitaires'!$D418,Listes!$A$46:$E$52,5,FALSE))),('DP_Instruction Forfaitaires'!$E418*(VLOOKUP('DP_Instruction Forfaitaires'!$D418,Listes!$A$46:$E$52,3,FALSE))+(VLOOKUP('DP_Instruction Forfaitaires'!$D418,Listes!$A$46:$E$52,4,FALSE)))))))</f>
        <v/>
      </c>
      <c r="O418" s="506" t="str">
        <f>IF($H418="","",IF($C418=Listes!$B$37,Listes!$I$34,IF($C418=Listes!$B$38,(VLOOKUP('DP_Instruction Forfaitaires'!$F418,Listes!$E$34:$F$39,2,FALSE)),IF($C418=Listes!$B$36,IF('DP_Instruction Forfaitaires'!$E418&lt;=Listes!$A$67,'DP_Instruction Forfaitaires'!$E418*Listes!$A$68,IF('DP_Instruction Forfaitaires'!$E418&gt;Listes!$D$67,'DP_Instruction Forfaitaires'!$E418*Listes!$D$68,(('DP_Instruction Forfaitaires'!$E418*Listes!$B$68)+Listes!$C$68)))))))</f>
        <v/>
      </c>
      <c r="P418" s="507" t="str">
        <f>IF('Dépenses forfaitaire'!P418="","",'Dépenses forfaitaire'!P418)</f>
        <v/>
      </c>
      <c r="Q418" s="263"/>
      <c r="R418" s="262" t="str">
        <f t="shared" si="24"/>
        <v/>
      </c>
      <c r="S418" s="262" t="str">
        <f t="shared" si="25"/>
        <v/>
      </c>
      <c r="T418" s="37" t="str">
        <f t="shared" si="26"/>
        <v/>
      </c>
      <c r="U418" s="117"/>
      <c r="V418" s="168"/>
      <c r="W418" s="501" t="str">
        <f>IF(AND(OR(Q418="KO",T418&lt;&gt;""),OR(R418="",S418="",T418="")),Listes!$A$74,IF(AND(T418="",Q418&lt;&gt;""),Listes!$A$75,IF(AND(P418&lt;T418,V418=""),Listes!$A$76,IF(AND(R418&gt;S418),Listes!$A$77,IF(AND(P418&lt;&gt;"",P418&gt;T418,U418=""),Listes!$A$78,IF(AND(X418="",OR(Q418&lt;&gt;"",R418&lt;&gt;"",S418&lt;&gt;"")),Listes!$A$79,""))))))</f>
        <v/>
      </c>
      <c r="X418" s="38"/>
      <c r="Y418" s="10">
        <f t="shared" si="27"/>
        <v>0</v>
      </c>
    </row>
    <row r="419" spans="1:25" ht="20.100000000000001" customHeight="1" x14ac:dyDescent="0.25">
      <c r="A419" s="109">
        <v>413</v>
      </c>
      <c r="B419" s="505" t="str">
        <f>IF('Dépenses forfaitaire'!B419="","",'Dépenses forfaitaire'!B419)</f>
        <v/>
      </c>
      <c r="C419" s="505" t="str">
        <f>IF('Dépenses forfaitaire'!C419="","",'Dépenses forfaitaire'!C419)</f>
        <v/>
      </c>
      <c r="D419" s="505" t="str">
        <f>IF('Dépenses forfaitaire'!D419="","",'Dépenses forfaitaire'!D419)</f>
        <v/>
      </c>
      <c r="E419" s="505" t="str">
        <f>IF('Dépenses forfaitaire'!E419="","",'Dépenses forfaitaire'!E419)</f>
        <v/>
      </c>
      <c r="F419" s="505" t="str">
        <f>IF('Dépenses forfaitaire'!F419="","",'Dépenses forfaitaire'!F419)</f>
        <v/>
      </c>
      <c r="G419" s="503" t="str">
        <f>IF('Dépenses forfaitaire'!G419="","",'Dépenses forfaitaire'!G419)</f>
        <v/>
      </c>
      <c r="H419" s="505" t="str">
        <f>IF('Dépenses forfaitaire'!H419="","",'Dépenses forfaitaire'!H419)</f>
        <v/>
      </c>
      <c r="I419" s="505" t="str">
        <f>IF('Dépenses forfaitaire'!I419="","",'Dépenses forfaitaire'!I419)</f>
        <v/>
      </c>
      <c r="J419" s="504" t="str">
        <f>IF('Dépenses forfaitaire'!K419="","",'Dépenses forfaitaire'!K419)</f>
        <v/>
      </c>
      <c r="K419" s="504" t="str">
        <f>IF('Dépenses forfaitaire'!L419="","",'Dépenses forfaitaire'!L419)</f>
        <v/>
      </c>
      <c r="L419" s="503" t="str">
        <f>IF('Dépenses forfaitaire'!J419="","",'Dépenses forfaitaire'!J419)</f>
        <v/>
      </c>
      <c r="M419" s="505" t="str">
        <f>IF($H419="","",IF($C419=Listes!$B$35,IF('DP_Instruction Forfaitaires'!$E419&lt;=Listes!$B$56,('DP_Instruction Forfaitaires'!$E419*(VLOOKUP('DP_Instruction Forfaitaires'!$D419,Listes!$A$57:$E$63,2,FALSE))),IF('DP_Instruction Forfaitaires'!$E419&gt;Listes!$E$56,('DP_Instruction Forfaitaires'!$E419*(VLOOKUP('DP_Instruction Forfaitaires'!$D419,Listes!$A$57:$E$63,5,FALSE))),('DP_Instruction Forfaitaires'!$E419*(VLOOKUP('DP_Instruction Forfaitaires'!$D419,Listes!$A$57:$E$63,3,FALSE))+(VLOOKUP('DP_Instruction Forfaitaires'!$D419,Listes!$A$57:$E$63,4,FALSE)))))))</f>
        <v/>
      </c>
      <c r="N419" s="505" t="str">
        <f>IF($H419="","",IF($C419=Listes!$B$34,IF('DP_Instruction Forfaitaires'!$E419&lt;=Listes!$B$45,('DP_Instruction Forfaitaires'!$E419*(VLOOKUP('DP_Instruction Forfaitaires'!$D419,Listes!$A$46:$E$52,2,FALSE))),IF('DP_Instruction Forfaitaires'!$E419&gt;Listes!$D$45,('DP_Instruction Forfaitaires'!$E419*(VLOOKUP('DP_Instruction Forfaitaires'!$D419,Listes!$A$46:$E$52,5,FALSE))),('DP_Instruction Forfaitaires'!$E419*(VLOOKUP('DP_Instruction Forfaitaires'!$D419,Listes!$A$46:$E$52,3,FALSE))+(VLOOKUP('DP_Instruction Forfaitaires'!$D419,Listes!$A$46:$E$52,4,FALSE)))))))</f>
        <v/>
      </c>
      <c r="O419" s="506" t="str">
        <f>IF($H419="","",IF($C419=Listes!$B$37,Listes!$I$34,IF($C419=Listes!$B$38,(VLOOKUP('DP_Instruction Forfaitaires'!$F419,Listes!$E$34:$F$39,2,FALSE)),IF($C419=Listes!$B$36,IF('DP_Instruction Forfaitaires'!$E419&lt;=Listes!$A$67,'DP_Instruction Forfaitaires'!$E419*Listes!$A$68,IF('DP_Instruction Forfaitaires'!$E419&gt;Listes!$D$67,'DP_Instruction Forfaitaires'!$E419*Listes!$D$68,(('DP_Instruction Forfaitaires'!$E419*Listes!$B$68)+Listes!$C$68)))))))</f>
        <v/>
      </c>
      <c r="P419" s="507" t="str">
        <f>IF('Dépenses forfaitaire'!P419="","",'Dépenses forfaitaire'!P419)</f>
        <v/>
      </c>
      <c r="Q419" s="263"/>
      <c r="R419" s="262" t="str">
        <f t="shared" si="24"/>
        <v/>
      </c>
      <c r="S419" s="262" t="str">
        <f t="shared" si="25"/>
        <v/>
      </c>
      <c r="T419" s="37" t="str">
        <f t="shared" si="26"/>
        <v/>
      </c>
      <c r="U419" s="117"/>
      <c r="V419" s="168"/>
      <c r="W419" s="501" t="str">
        <f>IF(AND(OR(Q419="KO",T419&lt;&gt;""),OR(R419="",S419="",T419="")),Listes!$A$74,IF(AND(T419="",Q419&lt;&gt;""),Listes!$A$75,IF(AND(P419&lt;T419,V419=""),Listes!$A$76,IF(AND(R419&gt;S419),Listes!$A$77,IF(AND(P419&lt;&gt;"",P419&gt;T419,U419=""),Listes!$A$78,IF(AND(X419="",OR(Q419&lt;&gt;"",R419&lt;&gt;"",S419&lt;&gt;"")),Listes!$A$79,""))))))</f>
        <v/>
      </c>
      <c r="X419" s="38"/>
      <c r="Y419" s="10">
        <f t="shared" si="27"/>
        <v>0</v>
      </c>
    </row>
    <row r="420" spans="1:25" ht="20.100000000000001" customHeight="1" x14ac:dyDescent="0.25">
      <c r="A420" s="109">
        <v>414</v>
      </c>
      <c r="B420" s="505" t="str">
        <f>IF('Dépenses forfaitaire'!B420="","",'Dépenses forfaitaire'!B420)</f>
        <v/>
      </c>
      <c r="C420" s="505" t="str">
        <f>IF('Dépenses forfaitaire'!C420="","",'Dépenses forfaitaire'!C420)</f>
        <v/>
      </c>
      <c r="D420" s="505" t="str">
        <f>IF('Dépenses forfaitaire'!D420="","",'Dépenses forfaitaire'!D420)</f>
        <v/>
      </c>
      <c r="E420" s="505" t="str">
        <f>IF('Dépenses forfaitaire'!E420="","",'Dépenses forfaitaire'!E420)</f>
        <v/>
      </c>
      <c r="F420" s="505" t="str">
        <f>IF('Dépenses forfaitaire'!F420="","",'Dépenses forfaitaire'!F420)</f>
        <v/>
      </c>
      <c r="G420" s="503" t="str">
        <f>IF('Dépenses forfaitaire'!G420="","",'Dépenses forfaitaire'!G420)</f>
        <v/>
      </c>
      <c r="H420" s="505" t="str">
        <f>IF('Dépenses forfaitaire'!H420="","",'Dépenses forfaitaire'!H420)</f>
        <v/>
      </c>
      <c r="I420" s="505" t="str">
        <f>IF('Dépenses forfaitaire'!I420="","",'Dépenses forfaitaire'!I420)</f>
        <v/>
      </c>
      <c r="J420" s="504" t="str">
        <f>IF('Dépenses forfaitaire'!K420="","",'Dépenses forfaitaire'!K420)</f>
        <v/>
      </c>
      <c r="K420" s="504" t="str">
        <f>IF('Dépenses forfaitaire'!L420="","",'Dépenses forfaitaire'!L420)</f>
        <v/>
      </c>
      <c r="L420" s="503" t="str">
        <f>IF('Dépenses forfaitaire'!J420="","",'Dépenses forfaitaire'!J420)</f>
        <v/>
      </c>
      <c r="M420" s="505" t="str">
        <f>IF($H420="","",IF($C420=Listes!$B$35,IF('DP_Instruction Forfaitaires'!$E420&lt;=Listes!$B$56,('DP_Instruction Forfaitaires'!$E420*(VLOOKUP('DP_Instruction Forfaitaires'!$D420,Listes!$A$57:$E$63,2,FALSE))),IF('DP_Instruction Forfaitaires'!$E420&gt;Listes!$E$56,('DP_Instruction Forfaitaires'!$E420*(VLOOKUP('DP_Instruction Forfaitaires'!$D420,Listes!$A$57:$E$63,5,FALSE))),('DP_Instruction Forfaitaires'!$E420*(VLOOKUP('DP_Instruction Forfaitaires'!$D420,Listes!$A$57:$E$63,3,FALSE))+(VLOOKUP('DP_Instruction Forfaitaires'!$D420,Listes!$A$57:$E$63,4,FALSE)))))))</f>
        <v/>
      </c>
      <c r="N420" s="505" t="str">
        <f>IF($H420="","",IF($C420=Listes!$B$34,IF('DP_Instruction Forfaitaires'!$E420&lt;=Listes!$B$45,('DP_Instruction Forfaitaires'!$E420*(VLOOKUP('DP_Instruction Forfaitaires'!$D420,Listes!$A$46:$E$52,2,FALSE))),IF('DP_Instruction Forfaitaires'!$E420&gt;Listes!$D$45,('DP_Instruction Forfaitaires'!$E420*(VLOOKUP('DP_Instruction Forfaitaires'!$D420,Listes!$A$46:$E$52,5,FALSE))),('DP_Instruction Forfaitaires'!$E420*(VLOOKUP('DP_Instruction Forfaitaires'!$D420,Listes!$A$46:$E$52,3,FALSE))+(VLOOKUP('DP_Instruction Forfaitaires'!$D420,Listes!$A$46:$E$52,4,FALSE)))))))</f>
        <v/>
      </c>
      <c r="O420" s="506" t="str">
        <f>IF($H420="","",IF($C420=Listes!$B$37,Listes!$I$34,IF($C420=Listes!$B$38,(VLOOKUP('DP_Instruction Forfaitaires'!$F420,Listes!$E$34:$F$39,2,FALSE)),IF($C420=Listes!$B$36,IF('DP_Instruction Forfaitaires'!$E420&lt;=Listes!$A$67,'DP_Instruction Forfaitaires'!$E420*Listes!$A$68,IF('DP_Instruction Forfaitaires'!$E420&gt;Listes!$D$67,'DP_Instruction Forfaitaires'!$E420*Listes!$D$68,(('DP_Instruction Forfaitaires'!$E420*Listes!$B$68)+Listes!$C$68)))))))</f>
        <v/>
      </c>
      <c r="P420" s="507" t="str">
        <f>IF('Dépenses forfaitaire'!P420="","",'Dépenses forfaitaire'!P420)</f>
        <v/>
      </c>
      <c r="Q420" s="263"/>
      <c r="R420" s="262" t="str">
        <f t="shared" si="24"/>
        <v/>
      </c>
      <c r="S420" s="262" t="str">
        <f t="shared" si="25"/>
        <v/>
      </c>
      <c r="T420" s="37" t="str">
        <f t="shared" si="26"/>
        <v/>
      </c>
      <c r="U420" s="117"/>
      <c r="V420" s="168"/>
      <c r="W420" s="501" t="str">
        <f>IF(AND(OR(Q420="KO",T420&lt;&gt;""),OR(R420="",S420="",T420="")),Listes!$A$74,IF(AND(T420="",Q420&lt;&gt;""),Listes!$A$75,IF(AND(P420&lt;T420,V420=""),Listes!$A$76,IF(AND(R420&gt;S420),Listes!$A$77,IF(AND(P420&lt;&gt;"",P420&gt;T420,U420=""),Listes!$A$78,IF(AND(X420="",OR(Q420&lt;&gt;"",R420&lt;&gt;"",S420&lt;&gt;"")),Listes!$A$79,""))))))</f>
        <v/>
      </c>
      <c r="X420" s="38"/>
      <c r="Y420" s="10">
        <f t="shared" si="27"/>
        <v>0</v>
      </c>
    </row>
    <row r="421" spans="1:25" ht="20.100000000000001" customHeight="1" x14ac:dyDescent="0.25">
      <c r="A421" s="109">
        <v>415</v>
      </c>
      <c r="B421" s="505" t="str">
        <f>IF('Dépenses forfaitaire'!B421="","",'Dépenses forfaitaire'!B421)</f>
        <v/>
      </c>
      <c r="C421" s="505" t="str">
        <f>IF('Dépenses forfaitaire'!C421="","",'Dépenses forfaitaire'!C421)</f>
        <v/>
      </c>
      <c r="D421" s="505" t="str">
        <f>IF('Dépenses forfaitaire'!D421="","",'Dépenses forfaitaire'!D421)</f>
        <v/>
      </c>
      <c r="E421" s="505" t="str">
        <f>IF('Dépenses forfaitaire'!E421="","",'Dépenses forfaitaire'!E421)</f>
        <v/>
      </c>
      <c r="F421" s="505" t="str">
        <f>IF('Dépenses forfaitaire'!F421="","",'Dépenses forfaitaire'!F421)</f>
        <v/>
      </c>
      <c r="G421" s="503" t="str">
        <f>IF('Dépenses forfaitaire'!G421="","",'Dépenses forfaitaire'!G421)</f>
        <v/>
      </c>
      <c r="H421" s="505" t="str">
        <f>IF('Dépenses forfaitaire'!H421="","",'Dépenses forfaitaire'!H421)</f>
        <v/>
      </c>
      <c r="I421" s="505" t="str">
        <f>IF('Dépenses forfaitaire'!I421="","",'Dépenses forfaitaire'!I421)</f>
        <v/>
      </c>
      <c r="J421" s="504" t="str">
        <f>IF('Dépenses forfaitaire'!K421="","",'Dépenses forfaitaire'!K421)</f>
        <v/>
      </c>
      <c r="K421" s="504" t="str">
        <f>IF('Dépenses forfaitaire'!L421="","",'Dépenses forfaitaire'!L421)</f>
        <v/>
      </c>
      <c r="L421" s="503" t="str">
        <f>IF('Dépenses forfaitaire'!J421="","",'Dépenses forfaitaire'!J421)</f>
        <v/>
      </c>
      <c r="M421" s="505" t="str">
        <f>IF($H421="","",IF($C421=Listes!$B$35,IF('DP_Instruction Forfaitaires'!$E421&lt;=Listes!$B$56,('DP_Instruction Forfaitaires'!$E421*(VLOOKUP('DP_Instruction Forfaitaires'!$D421,Listes!$A$57:$E$63,2,FALSE))),IF('DP_Instruction Forfaitaires'!$E421&gt;Listes!$E$56,('DP_Instruction Forfaitaires'!$E421*(VLOOKUP('DP_Instruction Forfaitaires'!$D421,Listes!$A$57:$E$63,5,FALSE))),('DP_Instruction Forfaitaires'!$E421*(VLOOKUP('DP_Instruction Forfaitaires'!$D421,Listes!$A$57:$E$63,3,FALSE))+(VLOOKUP('DP_Instruction Forfaitaires'!$D421,Listes!$A$57:$E$63,4,FALSE)))))))</f>
        <v/>
      </c>
      <c r="N421" s="505" t="str">
        <f>IF($H421="","",IF($C421=Listes!$B$34,IF('DP_Instruction Forfaitaires'!$E421&lt;=Listes!$B$45,('DP_Instruction Forfaitaires'!$E421*(VLOOKUP('DP_Instruction Forfaitaires'!$D421,Listes!$A$46:$E$52,2,FALSE))),IF('DP_Instruction Forfaitaires'!$E421&gt;Listes!$D$45,('DP_Instruction Forfaitaires'!$E421*(VLOOKUP('DP_Instruction Forfaitaires'!$D421,Listes!$A$46:$E$52,5,FALSE))),('DP_Instruction Forfaitaires'!$E421*(VLOOKUP('DP_Instruction Forfaitaires'!$D421,Listes!$A$46:$E$52,3,FALSE))+(VLOOKUP('DP_Instruction Forfaitaires'!$D421,Listes!$A$46:$E$52,4,FALSE)))))))</f>
        <v/>
      </c>
      <c r="O421" s="506" t="str">
        <f>IF($H421="","",IF($C421=Listes!$B$37,Listes!$I$34,IF($C421=Listes!$B$38,(VLOOKUP('DP_Instruction Forfaitaires'!$F421,Listes!$E$34:$F$39,2,FALSE)),IF($C421=Listes!$B$36,IF('DP_Instruction Forfaitaires'!$E421&lt;=Listes!$A$67,'DP_Instruction Forfaitaires'!$E421*Listes!$A$68,IF('DP_Instruction Forfaitaires'!$E421&gt;Listes!$D$67,'DP_Instruction Forfaitaires'!$E421*Listes!$D$68,(('DP_Instruction Forfaitaires'!$E421*Listes!$B$68)+Listes!$C$68)))))))</f>
        <v/>
      </c>
      <c r="P421" s="507" t="str">
        <f>IF('Dépenses forfaitaire'!P421="","",'Dépenses forfaitaire'!P421)</f>
        <v/>
      </c>
      <c r="Q421" s="263"/>
      <c r="R421" s="262" t="str">
        <f t="shared" si="24"/>
        <v/>
      </c>
      <c r="S421" s="262" t="str">
        <f t="shared" si="25"/>
        <v/>
      </c>
      <c r="T421" s="37" t="str">
        <f t="shared" si="26"/>
        <v/>
      </c>
      <c r="U421" s="117"/>
      <c r="V421" s="168"/>
      <c r="W421" s="501" t="str">
        <f>IF(AND(OR(Q421="KO",T421&lt;&gt;""),OR(R421="",S421="",T421="")),Listes!$A$74,IF(AND(T421="",Q421&lt;&gt;""),Listes!$A$75,IF(AND(P421&lt;T421,V421=""),Listes!$A$76,IF(AND(R421&gt;S421),Listes!$A$77,IF(AND(P421&lt;&gt;"",P421&gt;T421,U421=""),Listes!$A$78,IF(AND(X421="",OR(Q421&lt;&gt;"",R421&lt;&gt;"",S421&lt;&gt;"")),Listes!$A$79,""))))))</f>
        <v/>
      </c>
      <c r="X421" s="38"/>
      <c r="Y421" s="10">
        <f t="shared" si="27"/>
        <v>0</v>
      </c>
    </row>
    <row r="422" spans="1:25" ht="20.100000000000001" customHeight="1" x14ac:dyDescent="0.25">
      <c r="A422" s="109">
        <v>416</v>
      </c>
      <c r="B422" s="505" t="str">
        <f>IF('Dépenses forfaitaire'!B422="","",'Dépenses forfaitaire'!B422)</f>
        <v/>
      </c>
      <c r="C422" s="505" t="str">
        <f>IF('Dépenses forfaitaire'!C422="","",'Dépenses forfaitaire'!C422)</f>
        <v/>
      </c>
      <c r="D422" s="505" t="str">
        <f>IF('Dépenses forfaitaire'!D422="","",'Dépenses forfaitaire'!D422)</f>
        <v/>
      </c>
      <c r="E422" s="505" t="str">
        <f>IF('Dépenses forfaitaire'!E422="","",'Dépenses forfaitaire'!E422)</f>
        <v/>
      </c>
      <c r="F422" s="505" t="str">
        <f>IF('Dépenses forfaitaire'!F422="","",'Dépenses forfaitaire'!F422)</f>
        <v/>
      </c>
      <c r="G422" s="503" t="str">
        <f>IF('Dépenses forfaitaire'!G422="","",'Dépenses forfaitaire'!G422)</f>
        <v/>
      </c>
      <c r="H422" s="505" t="str">
        <f>IF('Dépenses forfaitaire'!H422="","",'Dépenses forfaitaire'!H422)</f>
        <v/>
      </c>
      <c r="I422" s="505" t="str">
        <f>IF('Dépenses forfaitaire'!I422="","",'Dépenses forfaitaire'!I422)</f>
        <v/>
      </c>
      <c r="J422" s="504" t="str">
        <f>IF('Dépenses forfaitaire'!K422="","",'Dépenses forfaitaire'!K422)</f>
        <v/>
      </c>
      <c r="K422" s="504" t="str">
        <f>IF('Dépenses forfaitaire'!L422="","",'Dépenses forfaitaire'!L422)</f>
        <v/>
      </c>
      <c r="L422" s="503" t="str">
        <f>IF('Dépenses forfaitaire'!J422="","",'Dépenses forfaitaire'!J422)</f>
        <v/>
      </c>
      <c r="M422" s="505" t="str">
        <f>IF($H422="","",IF($C422=Listes!$B$35,IF('DP_Instruction Forfaitaires'!$E422&lt;=Listes!$B$56,('DP_Instruction Forfaitaires'!$E422*(VLOOKUP('DP_Instruction Forfaitaires'!$D422,Listes!$A$57:$E$63,2,FALSE))),IF('DP_Instruction Forfaitaires'!$E422&gt;Listes!$E$56,('DP_Instruction Forfaitaires'!$E422*(VLOOKUP('DP_Instruction Forfaitaires'!$D422,Listes!$A$57:$E$63,5,FALSE))),('DP_Instruction Forfaitaires'!$E422*(VLOOKUP('DP_Instruction Forfaitaires'!$D422,Listes!$A$57:$E$63,3,FALSE))+(VLOOKUP('DP_Instruction Forfaitaires'!$D422,Listes!$A$57:$E$63,4,FALSE)))))))</f>
        <v/>
      </c>
      <c r="N422" s="505" t="str">
        <f>IF($H422="","",IF($C422=Listes!$B$34,IF('DP_Instruction Forfaitaires'!$E422&lt;=Listes!$B$45,('DP_Instruction Forfaitaires'!$E422*(VLOOKUP('DP_Instruction Forfaitaires'!$D422,Listes!$A$46:$E$52,2,FALSE))),IF('DP_Instruction Forfaitaires'!$E422&gt;Listes!$D$45,('DP_Instruction Forfaitaires'!$E422*(VLOOKUP('DP_Instruction Forfaitaires'!$D422,Listes!$A$46:$E$52,5,FALSE))),('DP_Instruction Forfaitaires'!$E422*(VLOOKUP('DP_Instruction Forfaitaires'!$D422,Listes!$A$46:$E$52,3,FALSE))+(VLOOKUP('DP_Instruction Forfaitaires'!$D422,Listes!$A$46:$E$52,4,FALSE)))))))</f>
        <v/>
      </c>
      <c r="O422" s="506" t="str">
        <f>IF($H422="","",IF($C422=Listes!$B$37,Listes!$I$34,IF($C422=Listes!$B$38,(VLOOKUP('DP_Instruction Forfaitaires'!$F422,Listes!$E$34:$F$39,2,FALSE)),IF($C422=Listes!$B$36,IF('DP_Instruction Forfaitaires'!$E422&lt;=Listes!$A$67,'DP_Instruction Forfaitaires'!$E422*Listes!$A$68,IF('DP_Instruction Forfaitaires'!$E422&gt;Listes!$D$67,'DP_Instruction Forfaitaires'!$E422*Listes!$D$68,(('DP_Instruction Forfaitaires'!$E422*Listes!$B$68)+Listes!$C$68)))))))</f>
        <v/>
      </c>
      <c r="P422" s="507" t="str">
        <f>IF('Dépenses forfaitaire'!P422="","",'Dépenses forfaitaire'!P422)</f>
        <v/>
      </c>
      <c r="Q422" s="263"/>
      <c r="R422" s="262" t="str">
        <f t="shared" si="24"/>
        <v/>
      </c>
      <c r="S422" s="262" t="str">
        <f t="shared" si="25"/>
        <v/>
      </c>
      <c r="T422" s="37" t="str">
        <f t="shared" si="26"/>
        <v/>
      </c>
      <c r="U422" s="117"/>
      <c r="V422" s="168"/>
      <c r="W422" s="501" t="str">
        <f>IF(AND(OR(Q422="KO",T422&lt;&gt;""),OR(R422="",S422="",T422="")),Listes!$A$74,IF(AND(T422="",Q422&lt;&gt;""),Listes!$A$75,IF(AND(P422&lt;T422,V422=""),Listes!$A$76,IF(AND(R422&gt;S422),Listes!$A$77,IF(AND(P422&lt;&gt;"",P422&gt;T422,U422=""),Listes!$A$78,IF(AND(X422="",OR(Q422&lt;&gt;"",R422&lt;&gt;"",S422&lt;&gt;"")),Listes!$A$79,""))))))</f>
        <v/>
      </c>
      <c r="X422" s="38"/>
      <c r="Y422" s="10">
        <f t="shared" si="27"/>
        <v>0</v>
      </c>
    </row>
    <row r="423" spans="1:25" ht="20.100000000000001" customHeight="1" x14ac:dyDescent="0.25">
      <c r="A423" s="109">
        <v>417</v>
      </c>
      <c r="B423" s="505" t="str">
        <f>IF('Dépenses forfaitaire'!B423="","",'Dépenses forfaitaire'!B423)</f>
        <v/>
      </c>
      <c r="C423" s="505" t="str">
        <f>IF('Dépenses forfaitaire'!C423="","",'Dépenses forfaitaire'!C423)</f>
        <v/>
      </c>
      <c r="D423" s="505" t="str">
        <f>IF('Dépenses forfaitaire'!D423="","",'Dépenses forfaitaire'!D423)</f>
        <v/>
      </c>
      <c r="E423" s="505" t="str">
        <f>IF('Dépenses forfaitaire'!E423="","",'Dépenses forfaitaire'!E423)</f>
        <v/>
      </c>
      <c r="F423" s="505" t="str">
        <f>IF('Dépenses forfaitaire'!F423="","",'Dépenses forfaitaire'!F423)</f>
        <v/>
      </c>
      <c r="G423" s="503" t="str">
        <f>IF('Dépenses forfaitaire'!G423="","",'Dépenses forfaitaire'!G423)</f>
        <v/>
      </c>
      <c r="H423" s="505" t="str">
        <f>IF('Dépenses forfaitaire'!H423="","",'Dépenses forfaitaire'!H423)</f>
        <v/>
      </c>
      <c r="I423" s="505" t="str">
        <f>IF('Dépenses forfaitaire'!I423="","",'Dépenses forfaitaire'!I423)</f>
        <v/>
      </c>
      <c r="J423" s="504" t="str">
        <f>IF('Dépenses forfaitaire'!K423="","",'Dépenses forfaitaire'!K423)</f>
        <v/>
      </c>
      <c r="K423" s="504" t="str">
        <f>IF('Dépenses forfaitaire'!L423="","",'Dépenses forfaitaire'!L423)</f>
        <v/>
      </c>
      <c r="L423" s="503" t="str">
        <f>IF('Dépenses forfaitaire'!J423="","",'Dépenses forfaitaire'!J423)</f>
        <v/>
      </c>
      <c r="M423" s="505" t="str">
        <f>IF($H423="","",IF($C423=Listes!$B$35,IF('DP_Instruction Forfaitaires'!$E423&lt;=Listes!$B$56,('DP_Instruction Forfaitaires'!$E423*(VLOOKUP('DP_Instruction Forfaitaires'!$D423,Listes!$A$57:$E$63,2,FALSE))),IF('DP_Instruction Forfaitaires'!$E423&gt;Listes!$E$56,('DP_Instruction Forfaitaires'!$E423*(VLOOKUP('DP_Instruction Forfaitaires'!$D423,Listes!$A$57:$E$63,5,FALSE))),('DP_Instruction Forfaitaires'!$E423*(VLOOKUP('DP_Instruction Forfaitaires'!$D423,Listes!$A$57:$E$63,3,FALSE))+(VLOOKUP('DP_Instruction Forfaitaires'!$D423,Listes!$A$57:$E$63,4,FALSE)))))))</f>
        <v/>
      </c>
      <c r="N423" s="505" t="str">
        <f>IF($H423="","",IF($C423=Listes!$B$34,IF('DP_Instruction Forfaitaires'!$E423&lt;=Listes!$B$45,('DP_Instruction Forfaitaires'!$E423*(VLOOKUP('DP_Instruction Forfaitaires'!$D423,Listes!$A$46:$E$52,2,FALSE))),IF('DP_Instruction Forfaitaires'!$E423&gt;Listes!$D$45,('DP_Instruction Forfaitaires'!$E423*(VLOOKUP('DP_Instruction Forfaitaires'!$D423,Listes!$A$46:$E$52,5,FALSE))),('DP_Instruction Forfaitaires'!$E423*(VLOOKUP('DP_Instruction Forfaitaires'!$D423,Listes!$A$46:$E$52,3,FALSE))+(VLOOKUP('DP_Instruction Forfaitaires'!$D423,Listes!$A$46:$E$52,4,FALSE)))))))</f>
        <v/>
      </c>
      <c r="O423" s="506" t="str">
        <f>IF($H423="","",IF($C423=Listes!$B$37,Listes!$I$34,IF($C423=Listes!$B$38,(VLOOKUP('DP_Instruction Forfaitaires'!$F423,Listes!$E$34:$F$39,2,FALSE)),IF($C423=Listes!$B$36,IF('DP_Instruction Forfaitaires'!$E423&lt;=Listes!$A$67,'DP_Instruction Forfaitaires'!$E423*Listes!$A$68,IF('DP_Instruction Forfaitaires'!$E423&gt;Listes!$D$67,'DP_Instruction Forfaitaires'!$E423*Listes!$D$68,(('DP_Instruction Forfaitaires'!$E423*Listes!$B$68)+Listes!$C$68)))))))</f>
        <v/>
      </c>
      <c r="P423" s="507" t="str">
        <f>IF('Dépenses forfaitaire'!P423="","",'Dépenses forfaitaire'!P423)</f>
        <v/>
      </c>
      <c r="Q423" s="263"/>
      <c r="R423" s="262" t="str">
        <f t="shared" si="24"/>
        <v/>
      </c>
      <c r="S423" s="262" t="str">
        <f t="shared" si="25"/>
        <v/>
      </c>
      <c r="T423" s="37" t="str">
        <f t="shared" si="26"/>
        <v/>
      </c>
      <c r="U423" s="117"/>
      <c r="V423" s="168"/>
      <c r="W423" s="501" t="str">
        <f>IF(AND(OR(Q423="KO",T423&lt;&gt;""),OR(R423="",S423="",T423="")),Listes!$A$74,IF(AND(T423="",Q423&lt;&gt;""),Listes!$A$75,IF(AND(P423&lt;T423,V423=""),Listes!$A$76,IF(AND(R423&gt;S423),Listes!$A$77,IF(AND(P423&lt;&gt;"",P423&gt;T423,U423=""),Listes!$A$78,IF(AND(X423="",OR(Q423&lt;&gt;"",R423&lt;&gt;"",S423&lt;&gt;"")),Listes!$A$79,""))))))</f>
        <v/>
      </c>
      <c r="X423" s="38"/>
      <c r="Y423" s="10">
        <f t="shared" si="27"/>
        <v>0</v>
      </c>
    </row>
    <row r="424" spans="1:25" ht="20.100000000000001" customHeight="1" x14ac:dyDescent="0.25">
      <c r="A424" s="109">
        <v>418</v>
      </c>
      <c r="B424" s="505" t="str">
        <f>IF('Dépenses forfaitaire'!B424="","",'Dépenses forfaitaire'!B424)</f>
        <v/>
      </c>
      <c r="C424" s="505" t="str">
        <f>IF('Dépenses forfaitaire'!C424="","",'Dépenses forfaitaire'!C424)</f>
        <v/>
      </c>
      <c r="D424" s="505" t="str">
        <f>IF('Dépenses forfaitaire'!D424="","",'Dépenses forfaitaire'!D424)</f>
        <v/>
      </c>
      <c r="E424" s="505" t="str">
        <f>IF('Dépenses forfaitaire'!E424="","",'Dépenses forfaitaire'!E424)</f>
        <v/>
      </c>
      <c r="F424" s="505" t="str">
        <f>IF('Dépenses forfaitaire'!F424="","",'Dépenses forfaitaire'!F424)</f>
        <v/>
      </c>
      <c r="G424" s="503" t="str">
        <f>IF('Dépenses forfaitaire'!G424="","",'Dépenses forfaitaire'!G424)</f>
        <v/>
      </c>
      <c r="H424" s="505" t="str">
        <f>IF('Dépenses forfaitaire'!H424="","",'Dépenses forfaitaire'!H424)</f>
        <v/>
      </c>
      <c r="I424" s="505" t="str">
        <f>IF('Dépenses forfaitaire'!I424="","",'Dépenses forfaitaire'!I424)</f>
        <v/>
      </c>
      <c r="J424" s="504" t="str">
        <f>IF('Dépenses forfaitaire'!K424="","",'Dépenses forfaitaire'!K424)</f>
        <v/>
      </c>
      <c r="K424" s="504" t="str">
        <f>IF('Dépenses forfaitaire'!L424="","",'Dépenses forfaitaire'!L424)</f>
        <v/>
      </c>
      <c r="L424" s="503" t="str">
        <f>IF('Dépenses forfaitaire'!J424="","",'Dépenses forfaitaire'!J424)</f>
        <v/>
      </c>
      <c r="M424" s="505" t="str">
        <f>IF($H424="","",IF($C424=Listes!$B$35,IF('DP_Instruction Forfaitaires'!$E424&lt;=Listes!$B$56,('DP_Instruction Forfaitaires'!$E424*(VLOOKUP('DP_Instruction Forfaitaires'!$D424,Listes!$A$57:$E$63,2,FALSE))),IF('DP_Instruction Forfaitaires'!$E424&gt;Listes!$E$56,('DP_Instruction Forfaitaires'!$E424*(VLOOKUP('DP_Instruction Forfaitaires'!$D424,Listes!$A$57:$E$63,5,FALSE))),('DP_Instruction Forfaitaires'!$E424*(VLOOKUP('DP_Instruction Forfaitaires'!$D424,Listes!$A$57:$E$63,3,FALSE))+(VLOOKUP('DP_Instruction Forfaitaires'!$D424,Listes!$A$57:$E$63,4,FALSE)))))))</f>
        <v/>
      </c>
      <c r="N424" s="505" t="str">
        <f>IF($H424="","",IF($C424=Listes!$B$34,IF('DP_Instruction Forfaitaires'!$E424&lt;=Listes!$B$45,('DP_Instruction Forfaitaires'!$E424*(VLOOKUP('DP_Instruction Forfaitaires'!$D424,Listes!$A$46:$E$52,2,FALSE))),IF('DP_Instruction Forfaitaires'!$E424&gt;Listes!$D$45,('DP_Instruction Forfaitaires'!$E424*(VLOOKUP('DP_Instruction Forfaitaires'!$D424,Listes!$A$46:$E$52,5,FALSE))),('DP_Instruction Forfaitaires'!$E424*(VLOOKUP('DP_Instruction Forfaitaires'!$D424,Listes!$A$46:$E$52,3,FALSE))+(VLOOKUP('DP_Instruction Forfaitaires'!$D424,Listes!$A$46:$E$52,4,FALSE)))))))</f>
        <v/>
      </c>
      <c r="O424" s="506" t="str">
        <f>IF($H424="","",IF($C424=Listes!$B$37,Listes!$I$34,IF($C424=Listes!$B$38,(VLOOKUP('DP_Instruction Forfaitaires'!$F424,Listes!$E$34:$F$39,2,FALSE)),IF($C424=Listes!$B$36,IF('DP_Instruction Forfaitaires'!$E424&lt;=Listes!$A$67,'DP_Instruction Forfaitaires'!$E424*Listes!$A$68,IF('DP_Instruction Forfaitaires'!$E424&gt;Listes!$D$67,'DP_Instruction Forfaitaires'!$E424*Listes!$D$68,(('DP_Instruction Forfaitaires'!$E424*Listes!$B$68)+Listes!$C$68)))))))</f>
        <v/>
      </c>
      <c r="P424" s="507" t="str">
        <f>IF('Dépenses forfaitaire'!P424="","",'Dépenses forfaitaire'!P424)</f>
        <v/>
      </c>
      <c r="Q424" s="263"/>
      <c r="R424" s="262" t="str">
        <f t="shared" si="24"/>
        <v/>
      </c>
      <c r="S424" s="262" t="str">
        <f t="shared" si="25"/>
        <v/>
      </c>
      <c r="T424" s="37" t="str">
        <f t="shared" si="26"/>
        <v/>
      </c>
      <c r="U424" s="117"/>
      <c r="V424" s="168"/>
      <c r="W424" s="501" t="str">
        <f>IF(AND(OR(Q424="KO",T424&lt;&gt;""),OR(R424="",S424="",T424="")),Listes!$A$74,IF(AND(T424="",Q424&lt;&gt;""),Listes!$A$75,IF(AND(P424&lt;T424,V424=""),Listes!$A$76,IF(AND(R424&gt;S424),Listes!$A$77,IF(AND(P424&lt;&gt;"",P424&gt;T424,U424=""),Listes!$A$78,IF(AND(X424="",OR(Q424&lt;&gt;"",R424&lt;&gt;"",S424&lt;&gt;"")),Listes!$A$79,""))))))</f>
        <v/>
      </c>
      <c r="X424" s="38"/>
      <c r="Y424" s="10">
        <f t="shared" si="27"/>
        <v>0</v>
      </c>
    </row>
    <row r="425" spans="1:25" ht="20.100000000000001" customHeight="1" x14ac:dyDescent="0.25">
      <c r="A425" s="109">
        <v>419</v>
      </c>
      <c r="B425" s="505" t="str">
        <f>IF('Dépenses forfaitaire'!B425="","",'Dépenses forfaitaire'!B425)</f>
        <v/>
      </c>
      <c r="C425" s="505" t="str">
        <f>IF('Dépenses forfaitaire'!C425="","",'Dépenses forfaitaire'!C425)</f>
        <v/>
      </c>
      <c r="D425" s="505" t="str">
        <f>IF('Dépenses forfaitaire'!D425="","",'Dépenses forfaitaire'!D425)</f>
        <v/>
      </c>
      <c r="E425" s="505" t="str">
        <f>IF('Dépenses forfaitaire'!E425="","",'Dépenses forfaitaire'!E425)</f>
        <v/>
      </c>
      <c r="F425" s="505" t="str">
        <f>IF('Dépenses forfaitaire'!F425="","",'Dépenses forfaitaire'!F425)</f>
        <v/>
      </c>
      <c r="G425" s="503" t="str">
        <f>IF('Dépenses forfaitaire'!G425="","",'Dépenses forfaitaire'!G425)</f>
        <v/>
      </c>
      <c r="H425" s="505" t="str">
        <f>IF('Dépenses forfaitaire'!H425="","",'Dépenses forfaitaire'!H425)</f>
        <v/>
      </c>
      <c r="I425" s="505" t="str">
        <f>IF('Dépenses forfaitaire'!I425="","",'Dépenses forfaitaire'!I425)</f>
        <v/>
      </c>
      <c r="J425" s="504" t="str">
        <f>IF('Dépenses forfaitaire'!K425="","",'Dépenses forfaitaire'!K425)</f>
        <v/>
      </c>
      <c r="K425" s="504" t="str">
        <f>IF('Dépenses forfaitaire'!L425="","",'Dépenses forfaitaire'!L425)</f>
        <v/>
      </c>
      <c r="L425" s="503" t="str">
        <f>IF('Dépenses forfaitaire'!J425="","",'Dépenses forfaitaire'!J425)</f>
        <v/>
      </c>
      <c r="M425" s="505" t="str">
        <f>IF($H425="","",IF($C425=Listes!$B$35,IF('DP_Instruction Forfaitaires'!$E425&lt;=Listes!$B$56,('DP_Instruction Forfaitaires'!$E425*(VLOOKUP('DP_Instruction Forfaitaires'!$D425,Listes!$A$57:$E$63,2,FALSE))),IF('DP_Instruction Forfaitaires'!$E425&gt;Listes!$E$56,('DP_Instruction Forfaitaires'!$E425*(VLOOKUP('DP_Instruction Forfaitaires'!$D425,Listes!$A$57:$E$63,5,FALSE))),('DP_Instruction Forfaitaires'!$E425*(VLOOKUP('DP_Instruction Forfaitaires'!$D425,Listes!$A$57:$E$63,3,FALSE))+(VLOOKUP('DP_Instruction Forfaitaires'!$D425,Listes!$A$57:$E$63,4,FALSE)))))))</f>
        <v/>
      </c>
      <c r="N425" s="505" t="str">
        <f>IF($H425="","",IF($C425=Listes!$B$34,IF('DP_Instruction Forfaitaires'!$E425&lt;=Listes!$B$45,('DP_Instruction Forfaitaires'!$E425*(VLOOKUP('DP_Instruction Forfaitaires'!$D425,Listes!$A$46:$E$52,2,FALSE))),IF('DP_Instruction Forfaitaires'!$E425&gt;Listes!$D$45,('DP_Instruction Forfaitaires'!$E425*(VLOOKUP('DP_Instruction Forfaitaires'!$D425,Listes!$A$46:$E$52,5,FALSE))),('DP_Instruction Forfaitaires'!$E425*(VLOOKUP('DP_Instruction Forfaitaires'!$D425,Listes!$A$46:$E$52,3,FALSE))+(VLOOKUP('DP_Instruction Forfaitaires'!$D425,Listes!$A$46:$E$52,4,FALSE)))))))</f>
        <v/>
      </c>
      <c r="O425" s="506" t="str">
        <f>IF($H425="","",IF($C425=Listes!$B$37,Listes!$I$34,IF($C425=Listes!$B$38,(VLOOKUP('DP_Instruction Forfaitaires'!$F425,Listes!$E$34:$F$39,2,FALSE)),IF($C425=Listes!$B$36,IF('DP_Instruction Forfaitaires'!$E425&lt;=Listes!$A$67,'DP_Instruction Forfaitaires'!$E425*Listes!$A$68,IF('DP_Instruction Forfaitaires'!$E425&gt;Listes!$D$67,'DP_Instruction Forfaitaires'!$E425*Listes!$D$68,(('DP_Instruction Forfaitaires'!$E425*Listes!$B$68)+Listes!$C$68)))))))</f>
        <v/>
      </c>
      <c r="P425" s="507" t="str">
        <f>IF('Dépenses forfaitaire'!P425="","",'Dépenses forfaitaire'!P425)</f>
        <v/>
      </c>
      <c r="Q425" s="263"/>
      <c r="R425" s="262" t="str">
        <f t="shared" si="24"/>
        <v/>
      </c>
      <c r="S425" s="262" t="str">
        <f t="shared" si="25"/>
        <v/>
      </c>
      <c r="T425" s="37" t="str">
        <f t="shared" si="26"/>
        <v/>
      </c>
      <c r="U425" s="117"/>
      <c r="V425" s="168"/>
      <c r="W425" s="501" t="str">
        <f>IF(AND(OR(Q425="KO",T425&lt;&gt;""),OR(R425="",S425="",T425="")),Listes!$A$74,IF(AND(T425="",Q425&lt;&gt;""),Listes!$A$75,IF(AND(P425&lt;T425,V425=""),Listes!$A$76,IF(AND(R425&gt;S425),Listes!$A$77,IF(AND(P425&lt;&gt;"",P425&gt;T425,U425=""),Listes!$A$78,IF(AND(X425="",OR(Q425&lt;&gt;"",R425&lt;&gt;"",S425&lt;&gt;"")),Listes!$A$79,""))))))</f>
        <v/>
      </c>
      <c r="X425" s="38"/>
      <c r="Y425" s="10">
        <f t="shared" si="27"/>
        <v>0</v>
      </c>
    </row>
    <row r="426" spans="1:25" ht="20.100000000000001" customHeight="1" x14ac:dyDescent="0.25">
      <c r="A426" s="109">
        <v>420</v>
      </c>
      <c r="B426" s="505" t="str">
        <f>IF('Dépenses forfaitaire'!B426="","",'Dépenses forfaitaire'!B426)</f>
        <v/>
      </c>
      <c r="C426" s="505" t="str">
        <f>IF('Dépenses forfaitaire'!C426="","",'Dépenses forfaitaire'!C426)</f>
        <v/>
      </c>
      <c r="D426" s="505" t="str">
        <f>IF('Dépenses forfaitaire'!D426="","",'Dépenses forfaitaire'!D426)</f>
        <v/>
      </c>
      <c r="E426" s="505" t="str">
        <f>IF('Dépenses forfaitaire'!E426="","",'Dépenses forfaitaire'!E426)</f>
        <v/>
      </c>
      <c r="F426" s="505" t="str">
        <f>IF('Dépenses forfaitaire'!F426="","",'Dépenses forfaitaire'!F426)</f>
        <v/>
      </c>
      <c r="G426" s="503" t="str">
        <f>IF('Dépenses forfaitaire'!G426="","",'Dépenses forfaitaire'!G426)</f>
        <v/>
      </c>
      <c r="H426" s="505" t="str">
        <f>IF('Dépenses forfaitaire'!H426="","",'Dépenses forfaitaire'!H426)</f>
        <v/>
      </c>
      <c r="I426" s="505" t="str">
        <f>IF('Dépenses forfaitaire'!I426="","",'Dépenses forfaitaire'!I426)</f>
        <v/>
      </c>
      <c r="J426" s="504" t="str">
        <f>IF('Dépenses forfaitaire'!K426="","",'Dépenses forfaitaire'!K426)</f>
        <v/>
      </c>
      <c r="K426" s="504" t="str">
        <f>IF('Dépenses forfaitaire'!L426="","",'Dépenses forfaitaire'!L426)</f>
        <v/>
      </c>
      <c r="L426" s="503" t="str">
        <f>IF('Dépenses forfaitaire'!J426="","",'Dépenses forfaitaire'!J426)</f>
        <v/>
      </c>
      <c r="M426" s="505" t="str">
        <f>IF($H426="","",IF($C426=Listes!$B$35,IF('DP_Instruction Forfaitaires'!$E426&lt;=Listes!$B$56,('DP_Instruction Forfaitaires'!$E426*(VLOOKUP('DP_Instruction Forfaitaires'!$D426,Listes!$A$57:$E$63,2,FALSE))),IF('DP_Instruction Forfaitaires'!$E426&gt;Listes!$E$56,('DP_Instruction Forfaitaires'!$E426*(VLOOKUP('DP_Instruction Forfaitaires'!$D426,Listes!$A$57:$E$63,5,FALSE))),('DP_Instruction Forfaitaires'!$E426*(VLOOKUP('DP_Instruction Forfaitaires'!$D426,Listes!$A$57:$E$63,3,FALSE))+(VLOOKUP('DP_Instruction Forfaitaires'!$D426,Listes!$A$57:$E$63,4,FALSE)))))))</f>
        <v/>
      </c>
      <c r="N426" s="505" t="str">
        <f>IF($H426="","",IF($C426=Listes!$B$34,IF('DP_Instruction Forfaitaires'!$E426&lt;=Listes!$B$45,('DP_Instruction Forfaitaires'!$E426*(VLOOKUP('DP_Instruction Forfaitaires'!$D426,Listes!$A$46:$E$52,2,FALSE))),IF('DP_Instruction Forfaitaires'!$E426&gt;Listes!$D$45,('DP_Instruction Forfaitaires'!$E426*(VLOOKUP('DP_Instruction Forfaitaires'!$D426,Listes!$A$46:$E$52,5,FALSE))),('DP_Instruction Forfaitaires'!$E426*(VLOOKUP('DP_Instruction Forfaitaires'!$D426,Listes!$A$46:$E$52,3,FALSE))+(VLOOKUP('DP_Instruction Forfaitaires'!$D426,Listes!$A$46:$E$52,4,FALSE)))))))</f>
        <v/>
      </c>
      <c r="O426" s="506" t="str">
        <f>IF($H426="","",IF($C426=Listes!$B$37,Listes!$I$34,IF($C426=Listes!$B$38,(VLOOKUP('DP_Instruction Forfaitaires'!$F426,Listes!$E$34:$F$39,2,FALSE)),IF($C426=Listes!$B$36,IF('DP_Instruction Forfaitaires'!$E426&lt;=Listes!$A$67,'DP_Instruction Forfaitaires'!$E426*Listes!$A$68,IF('DP_Instruction Forfaitaires'!$E426&gt;Listes!$D$67,'DP_Instruction Forfaitaires'!$E426*Listes!$D$68,(('DP_Instruction Forfaitaires'!$E426*Listes!$B$68)+Listes!$C$68)))))))</f>
        <v/>
      </c>
      <c r="P426" s="507" t="str">
        <f>IF('Dépenses forfaitaire'!P426="","",'Dépenses forfaitaire'!P426)</f>
        <v/>
      </c>
      <c r="Q426" s="263"/>
      <c r="R426" s="262" t="str">
        <f t="shared" si="24"/>
        <v/>
      </c>
      <c r="S426" s="262" t="str">
        <f t="shared" si="25"/>
        <v/>
      </c>
      <c r="T426" s="37" t="str">
        <f t="shared" si="26"/>
        <v/>
      </c>
      <c r="U426" s="117"/>
      <c r="V426" s="168"/>
      <c r="W426" s="501" t="str">
        <f>IF(AND(OR(Q426="KO",T426&lt;&gt;""),OR(R426="",S426="",T426="")),Listes!$A$74,IF(AND(T426="",Q426&lt;&gt;""),Listes!$A$75,IF(AND(P426&lt;T426,V426=""),Listes!$A$76,IF(AND(R426&gt;S426),Listes!$A$77,IF(AND(P426&lt;&gt;"",P426&gt;T426,U426=""),Listes!$A$78,IF(AND(X426="",OR(Q426&lt;&gt;"",R426&lt;&gt;"",S426&lt;&gt;"")),Listes!$A$79,""))))))</f>
        <v/>
      </c>
      <c r="X426" s="38"/>
      <c r="Y426" s="10">
        <f t="shared" si="27"/>
        <v>0</v>
      </c>
    </row>
    <row r="427" spans="1:25" ht="20.100000000000001" customHeight="1" x14ac:dyDescent="0.25">
      <c r="A427" s="109">
        <v>421</v>
      </c>
      <c r="B427" s="505" t="str">
        <f>IF('Dépenses forfaitaire'!B427="","",'Dépenses forfaitaire'!B427)</f>
        <v/>
      </c>
      <c r="C427" s="505" t="str">
        <f>IF('Dépenses forfaitaire'!C427="","",'Dépenses forfaitaire'!C427)</f>
        <v/>
      </c>
      <c r="D427" s="505" t="str">
        <f>IF('Dépenses forfaitaire'!D427="","",'Dépenses forfaitaire'!D427)</f>
        <v/>
      </c>
      <c r="E427" s="505" t="str">
        <f>IF('Dépenses forfaitaire'!E427="","",'Dépenses forfaitaire'!E427)</f>
        <v/>
      </c>
      <c r="F427" s="505" t="str">
        <f>IF('Dépenses forfaitaire'!F427="","",'Dépenses forfaitaire'!F427)</f>
        <v/>
      </c>
      <c r="G427" s="503" t="str">
        <f>IF('Dépenses forfaitaire'!G427="","",'Dépenses forfaitaire'!G427)</f>
        <v/>
      </c>
      <c r="H427" s="505" t="str">
        <f>IF('Dépenses forfaitaire'!H427="","",'Dépenses forfaitaire'!H427)</f>
        <v/>
      </c>
      <c r="I427" s="505" t="str">
        <f>IF('Dépenses forfaitaire'!I427="","",'Dépenses forfaitaire'!I427)</f>
        <v/>
      </c>
      <c r="J427" s="504" t="str">
        <f>IF('Dépenses forfaitaire'!K427="","",'Dépenses forfaitaire'!K427)</f>
        <v/>
      </c>
      <c r="K427" s="504" t="str">
        <f>IF('Dépenses forfaitaire'!L427="","",'Dépenses forfaitaire'!L427)</f>
        <v/>
      </c>
      <c r="L427" s="503" t="str">
        <f>IF('Dépenses forfaitaire'!J427="","",'Dépenses forfaitaire'!J427)</f>
        <v/>
      </c>
      <c r="M427" s="505" t="str">
        <f>IF($H427="","",IF($C427=Listes!$B$35,IF('DP_Instruction Forfaitaires'!$E427&lt;=Listes!$B$56,('DP_Instruction Forfaitaires'!$E427*(VLOOKUP('DP_Instruction Forfaitaires'!$D427,Listes!$A$57:$E$63,2,FALSE))),IF('DP_Instruction Forfaitaires'!$E427&gt;Listes!$E$56,('DP_Instruction Forfaitaires'!$E427*(VLOOKUP('DP_Instruction Forfaitaires'!$D427,Listes!$A$57:$E$63,5,FALSE))),('DP_Instruction Forfaitaires'!$E427*(VLOOKUP('DP_Instruction Forfaitaires'!$D427,Listes!$A$57:$E$63,3,FALSE))+(VLOOKUP('DP_Instruction Forfaitaires'!$D427,Listes!$A$57:$E$63,4,FALSE)))))))</f>
        <v/>
      </c>
      <c r="N427" s="505" t="str">
        <f>IF($H427="","",IF($C427=Listes!$B$34,IF('DP_Instruction Forfaitaires'!$E427&lt;=Listes!$B$45,('DP_Instruction Forfaitaires'!$E427*(VLOOKUP('DP_Instruction Forfaitaires'!$D427,Listes!$A$46:$E$52,2,FALSE))),IF('DP_Instruction Forfaitaires'!$E427&gt;Listes!$D$45,('DP_Instruction Forfaitaires'!$E427*(VLOOKUP('DP_Instruction Forfaitaires'!$D427,Listes!$A$46:$E$52,5,FALSE))),('DP_Instruction Forfaitaires'!$E427*(VLOOKUP('DP_Instruction Forfaitaires'!$D427,Listes!$A$46:$E$52,3,FALSE))+(VLOOKUP('DP_Instruction Forfaitaires'!$D427,Listes!$A$46:$E$52,4,FALSE)))))))</f>
        <v/>
      </c>
      <c r="O427" s="506" t="str">
        <f>IF($H427="","",IF($C427=Listes!$B$37,Listes!$I$34,IF($C427=Listes!$B$38,(VLOOKUP('DP_Instruction Forfaitaires'!$F427,Listes!$E$34:$F$39,2,FALSE)),IF($C427=Listes!$B$36,IF('DP_Instruction Forfaitaires'!$E427&lt;=Listes!$A$67,'DP_Instruction Forfaitaires'!$E427*Listes!$A$68,IF('DP_Instruction Forfaitaires'!$E427&gt;Listes!$D$67,'DP_Instruction Forfaitaires'!$E427*Listes!$D$68,(('DP_Instruction Forfaitaires'!$E427*Listes!$B$68)+Listes!$C$68)))))))</f>
        <v/>
      </c>
      <c r="P427" s="507" t="str">
        <f>IF('Dépenses forfaitaire'!P427="","",'Dépenses forfaitaire'!P427)</f>
        <v/>
      </c>
      <c r="Q427" s="263"/>
      <c r="R427" s="262" t="str">
        <f t="shared" si="24"/>
        <v/>
      </c>
      <c r="S427" s="262" t="str">
        <f t="shared" si="25"/>
        <v/>
      </c>
      <c r="T427" s="37" t="str">
        <f t="shared" si="26"/>
        <v/>
      </c>
      <c r="U427" s="117"/>
      <c r="V427" s="168"/>
      <c r="W427" s="501" t="str">
        <f>IF(AND(OR(Q427="KO",T427&lt;&gt;""),OR(R427="",S427="",T427="")),Listes!$A$74,IF(AND(T427="",Q427&lt;&gt;""),Listes!$A$75,IF(AND(P427&lt;T427,V427=""),Listes!$A$76,IF(AND(R427&gt;S427),Listes!$A$77,IF(AND(P427&lt;&gt;"",P427&gt;T427,U427=""),Listes!$A$78,IF(AND(X427="",OR(Q427&lt;&gt;"",R427&lt;&gt;"",S427&lt;&gt;"")),Listes!$A$79,""))))))</f>
        <v/>
      </c>
      <c r="X427" s="38"/>
      <c r="Y427" s="10">
        <f t="shared" si="27"/>
        <v>0</v>
      </c>
    </row>
    <row r="428" spans="1:25" ht="20.100000000000001" customHeight="1" x14ac:dyDescent="0.25">
      <c r="A428" s="109">
        <v>422</v>
      </c>
      <c r="B428" s="505" t="str">
        <f>IF('Dépenses forfaitaire'!B428="","",'Dépenses forfaitaire'!B428)</f>
        <v/>
      </c>
      <c r="C428" s="505" t="str">
        <f>IF('Dépenses forfaitaire'!C428="","",'Dépenses forfaitaire'!C428)</f>
        <v/>
      </c>
      <c r="D428" s="505" t="str">
        <f>IF('Dépenses forfaitaire'!D428="","",'Dépenses forfaitaire'!D428)</f>
        <v/>
      </c>
      <c r="E428" s="505" t="str">
        <f>IF('Dépenses forfaitaire'!E428="","",'Dépenses forfaitaire'!E428)</f>
        <v/>
      </c>
      <c r="F428" s="505" t="str">
        <f>IF('Dépenses forfaitaire'!F428="","",'Dépenses forfaitaire'!F428)</f>
        <v/>
      </c>
      <c r="G428" s="503" t="str">
        <f>IF('Dépenses forfaitaire'!G428="","",'Dépenses forfaitaire'!G428)</f>
        <v/>
      </c>
      <c r="H428" s="505" t="str">
        <f>IF('Dépenses forfaitaire'!H428="","",'Dépenses forfaitaire'!H428)</f>
        <v/>
      </c>
      <c r="I428" s="505" t="str">
        <f>IF('Dépenses forfaitaire'!I428="","",'Dépenses forfaitaire'!I428)</f>
        <v/>
      </c>
      <c r="J428" s="504" t="str">
        <f>IF('Dépenses forfaitaire'!K428="","",'Dépenses forfaitaire'!K428)</f>
        <v/>
      </c>
      <c r="K428" s="504" t="str">
        <f>IF('Dépenses forfaitaire'!L428="","",'Dépenses forfaitaire'!L428)</f>
        <v/>
      </c>
      <c r="L428" s="503" t="str">
        <f>IF('Dépenses forfaitaire'!J428="","",'Dépenses forfaitaire'!J428)</f>
        <v/>
      </c>
      <c r="M428" s="505" t="str">
        <f>IF($H428="","",IF($C428=Listes!$B$35,IF('DP_Instruction Forfaitaires'!$E428&lt;=Listes!$B$56,('DP_Instruction Forfaitaires'!$E428*(VLOOKUP('DP_Instruction Forfaitaires'!$D428,Listes!$A$57:$E$63,2,FALSE))),IF('DP_Instruction Forfaitaires'!$E428&gt;Listes!$E$56,('DP_Instruction Forfaitaires'!$E428*(VLOOKUP('DP_Instruction Forfaitaires'!$D428,Listes!$A$57:$E$63,5,FALSE))),('DP_Instruction Forfaitaires'!$E428*(VLOOKUP('DP_Instruction Forfaitaires'!$D428,Listes!$A$57:$E$63,3,FALSE))+(VLOOKUP('DP_Instruction Forfaitaires'!$D428,Listes!$A$57:$E$63,4,FALSE)))))))</f>
        <v/>
      </c>
      <c r="N428" s="505" t="str">
        <f>IF($H428="","",IF($C428=Listes!$B$34,IF('DP_Instruction Forfaitaires'!$E428&lt;=Listes!$B$45,('DP_Instruction Forfaitaires'!$E428*(VLOOKUP('DP_Instruction Forfaitaires'!$D428,Listes!$A$46:$E$52,2,FALSE))),IF('DP_Instruction Forfaitaires'!$E428&gt;Listes!$D$45,('DP_Instruction Forfaitaires'!$E428*(VLOOKUP('DP_Instruction Forfaitaires'!$D428,Listes!$A$46:$E$52,5,FALSE))),('DP_Instruction Forfaitaires'!$E428*(VLOOKUP('DP_Instruction Forfaitaires'!$D428,Listes!$A$46:$E$52,3,FALSE))+(VLOOKUP('DP_Instruction Forfaitaires'!$D428,Listes!$A$46:$E$52,4,FALSE)))))))</f>
        <v/>
      </c>
      <c r="O428" s="506" t="str">
        <f>IF($H428="","",IF($C428=Listes!$B$37,Listes!$I$34,IF($C428=Listes!$B$38,(VLOOKUP('DP_Instruction Forfaitaires'!$F428,Listes!$E$34:$F$39,2,FALSE)),IF($C428=Listes!$B$36,IF('DP_Instruction Forfaitaires'!$E428&lt;=Listes!$A$67,'DP_Instruction Forfaitaires'!$E428*Listes!$A$68,IF('DP_Instruction Forfaitaires'!$E428&gt;Listes!$D$67,'DP_Instruction Forfaitaires'!$E428*Listes!$D$68,(('DP_Instruction Forfaitaires'!$E428*Listes!$B$68)+Listes!$C$68)))))))</f>
        <v/>
      </c>
      <c r="P428" s="507" t="str">
        <f>IF('Dépenses forfaitaire'!P428="","",'Dépenses forfaitaire'!P428)</f>
        <v/>
      </c>
      <c r="Q428" s="263"/>
      <c r="R428" s="262" t="str">
        <f t="shared" si="24"/>
        <v/>
      </c>
      <c r="S428" s="262" t="str">
        <f t="shared" si="25"/>
        <v/>
      </c>
      <c r="T428" s="37" t="str">
        <f t="shared" si="26"/>
        <v/>
      </c>
      <c r="U428" s="117"/>
      <c r="V428" s="168"/>
      <c r="W428" s="501" t="str">
        <f>IF(AND(OR(Q428="KO",T428&lt;&gt;""),OR(R428="",S428="",T428="")),Listes!$A$74,IF(AND(T428="",Q428&lt;&gt;""),Listes!$A$75,IF(AND(P428&lt;T428,V428=""),Listes!$A$76,IF(AND(R428&gt;S428),Listes!$A$77,IF(AND(P428&lt;&gt;"",P428&gt;T428,U428=""),Listes!$A$78,IF(AND(X428="",OR(Q428&lt;&gt;"",R428&lt;&gt;"",S428&lt;&gt;"")),Listes!$A$79,""))))))</f>
        <v/>
      </c>
      <c r="X428" s="38"/>
      <c r="Y428" s="10">
        <f t="shared" si="27"/>
        <v>0</v>
      </c>
    </row>
    <row r="429" spans="1:25" ht="20.100000000000001" customHeight="1" x14ac:dyDescent="0.25">
      <c r="A429" s="109">
        <v>423</v>
      </c>
      <c r="B429" s="505" t="str">
        <f>IF('Dépenses forfaitaire'!B429="","",'Dépenses forfaitaire'!B429)</f>
        <v/>
      </c>
      <c r="C429" s="505" t="str">
        <f>IF('Dépenses forfaitaire'!C429="","",'Dépenses forfaitaire'!C429)</f>
        <v/>
      </c>
      <c r="D429" s="505" t="str">
        <f>IF('Dépenses forfaitaire'!D429="","",'Dépenses forfaitaire'!D429)</f>
        <v/>
      </c>
      <c r="E429" s="505" t="str">
        <f>IF('Dépenses forfaitaire'!E429="","",'Dépenses forfaitaire'!E429)</f>
        <v/>
      </c>
      <c r="F429" s="505" t="str">
        <f>IF('Dépenses forfaitaire'!F429="","",'Dépenses forfaitaire'!F429)</f>
        <v/>
      </c>
      <c r="G429" s="503" t="str">
        <f>IF('Dépenses forfaitaire'!G429="","",'Dépenses forfaitaire'!G429)</f>
        <v/>
      </c>
      <c r="H429" s="505" t="str">
        <f>IF('Dépenses forfaitaire'!H429="","",'Dépenses forfaitaire'!H429)</f>
        <v/>
      </c>
      <c r="I429" s="505" t="str">
        <f>IF('Dépenses forfaitaire'!I429="","",'Dépenses forfaitaire'!I429)</f>
        <v/>
      </c>
      <c r="J429" s="504" t="str">
        <f>IF('Dépenses forfaitaire'!K429="","",'Dépenses forfaitaire'!K429)</f>
        <v/>
      </c>
      <c r="K429" s="504" t="str">
        <f>IF('Dépenses forfaitaire'!L429="","",'Dépenses forfaitaire'!L429)</f>
        <v/>
      </c>
      <c r="L429" s="503" t="str">
        <f>IF('Dépenses forfaitaire'!J429="","",'Dépenses forfaitaire'!J429)</f>
        <v/>
      </c>
      <c r="M429" s="505" t="str">
        <f>IF($H429="","",IF($C429=Listes!$B$35,IF('DP_Instruction Forfaitaires'!$E429&lt;=Listes!$B$56,('DP_Instruction Forfaitaires'!$E429*(VLOOKUP('DP_Instruction Forfaitaires'!$D429,Listes!$A$57:$E$63,2,FALSE))),IF('DP_Instruction Forfaitaires'!$E429&gt;Listes!$E$56,('DP_Instruction Forfaitaires'!$E429*(VLOOKUP('DP_Instruction Forfaitaires'!$D429,Listes!$A$57:$E$63,5,FALSE))),('DP_Instruction Forfaitaires'!$E429*(VLOOKUP('DP_Instruction Forfaitaires'!$D429,Listes!$A$57:$E$63,3,FALSE))+(VLOOKUP('DP_Instruction Forfaitaires'!$D429,Listes!$A$57:$E$63,4,FALSE)))))))</f>
        <v/>
      </c>
      <c r="N429" s="505" t="str">
        <f>IF($H429="","",IF($C429=Listes!$B$34,IF('DP_Instruction Forfaitaires'!$E429&lt;=Listes!$B$45,('DP_Instruction Forfaitaires'!$E429*(VLOOKUP('DP_Instruction Forfaitaires'!$D429,Listes!$A$46:$E$52,2,FALSE))),IF('DP_Instruction Forfaitaires'!$E429&gt;Listes!$D$45,('DP_Instruction Forfaitaires'!$E429*(VLOOKUP('DP_Instruction Forfaitaires'!$D429,Listes!$A$46:$E$52,5,FALSE))),('DP_Instruction Forfaitaires'!$E429*(VLOOKUP('DP_Instruction Forfaitaires'!$D429,Listes!$A$46:$E$52,3,FALSE))+(VLOOKUP('DP_Instruction Forfaitaires'!$D429,Listes!$A$46:$E$52,4,FALSE)))))))</f>
        <v/>
      </c>
      <c r="O429" s="506" t="str">
        <f>IF($H429="","",IF($C429=Listes!$B$37,Listes!$I$34,IF($C429=Listes!$B$38,(VLOOKUP('DP_Instruction Forfaitaires'!$F429,Listes!$E$34:$F$39,2,FALSE)),IF($C429=Listes!$B$36,IF('DP_Instruction Forfaitaires'!$E429&lt;=Listes!$A$67,'DP_Instruction Forfaitaires'!$E429*Listes!$A$68,IF('DP_Instruction Forfaitaires'!$E429&gt;Listes!$D$67,'DP_Instruction Forfaitaires'!$E429*Listes!$D$68,(('DP_Instruction Forfaitaires'!$E429*Listes!$B$68)+Listes!$C$68)))))))</f>
        <v/>
      </c>
      <c r="P429" s="507" t="str">
        <f>IF('Dépenses forfaitaire'!P429="","",'Dépenses forfaitaire'!P429)</f>
        <v/>
      </c>
      <c r="Q429" s="263"/>
      <c r="R429" s="262" t="str">
        <f t="shared" si="24"/>
        <v/>
      </c>
      <c r="S429" s="262" t="str">
        <f t="shared" si="25"/>
        <v/>
      </c>
      <c r="T429" s="37" t="str">
        <f t="shared" si="26"/>
        <v/>
      </c>
      <c r="U429" s="117"/>
      <c r="V429" s="168"/>
      <c r="W429" s="501" t="str">
        <f>IF(AND(OR(Q429="KO",T429&lt;&gt;""),OR(R429="",S429="",T429="")),Listes!$A$74,IF(AND(T429="",Q429&lt;&gt;""),Listes!$A$75,IF(AND(P429&lt;T429,V429=""),Listes!$A$76,IF(AND(R429&gt;S429),Listes!$A$77,IF(AND(P429&lt;&gt;"",P429&gt;T429,U429=""),Listes!$A$78,IF(AND(X429="",OR(Q429&lt;&gt;"",R429&lt;&gt;"",S429&lt;&gt;"")),Listes!$A$79,""))))))</f>
        <v/>
      </c>
      <c r="X429" s="38"/>
      <c r="Y429" s="10">
        <f t="shared" si="27"/>
        <v>0</v>
      </c>
    </row>
    <row r="430" spans="1:25" ht="20.100000000000001" customHeight="1" x14ac:dyDescent="0.25">
      <c r="A430" s="109">
        <v>424</v>
      </c>
      <c r="B430" s="505" t="str">
        <f>IF('Dépenses forfaitaire'!B430="","",'Dépenses forfaitaire'!B430)</f>
        <v/>
      </c>
      <c r="C430" s="505" t="str">
        <f>IF('Dépenses forfaitaire'!C430="","",'Dépenses forfaitaire'!C430)</f>
        <v/>
      </c>
      <c r="D430" s="505" t="str">
        <f>IF('Dépenses forfaitaire'!D430="","",'Dépenses forfaitaire'!D430)</f>
        <v/>
      </c>
      <c r="E430" s="505" t="str">
        <f>IF('Dépenses forfaitaire'!E430="","",'Dépenses forfaitaire'!E430)</f>
        <v/>
      </c>
      <c r="F430" s="505" t="str">
        <f>IF('Dépenses forfaitaire'!F430="","",'Dépenses forfaitaire'!F430)</f>
        <v/>
      </c>
      <c r="G430" s="503" t="str">
        <f>IF('Dépenses forfaitaire'!G430="","",'Dépenses forfaitaire'!G430)</f>
        <v/>
      </c>
      <c r="H430" s="505" t="str">
        <f>IF('Dépenses forfaitaire'!H430="","",'Dépenses forfaitaire'!H430)</f>
        <v/>
      </c>
      <c r="I430" s="505" t="str">
        <f>IF('Dépenses forfaitaire'!I430="","",'Dépenses forfaitaire'!I430)</f>
        <v/>
      </c>
      <c r="J430" s="504" t="str">
        <f>IF('Dépenses forfaitaire'!K430="","",'Dépenses forfaitaire'!K430)</f>
        <v/>
      </c>
      <c r="K430" s="504" t="str">
        <f>IF('Dépenses forfaitaire'!L430="","",'Dépenses forfaitaire'!L430)</f>
        <v/>
      </c>
      <c r="L430" s="503" t="str">
        <f>IF('Dépenses forfaitaire'!J430="","",'Dépenses forfaitaire'!J430)</f>
        <v/>
      </c>
      <c r="M430" s="505" t="str">
        <f>IF($H430="","",IF($C430=Listes!$B$35,IF('DP_Instruction Forfaitaires'!$E430&lt;=Listes!$B$56,('DP_Instruction Forfaitaires'!$E430*(VLOOKUP('DP_Instruction Forfaitaires'!$D430,Listes!$A$57:$E$63,2,FALSE))),IF('DP_Instruction Forfaitaires'!$E430&gt;Listes!$E$56,('DP_Instruction Forfaitaires'!$E430*(VLOOKUP('DP_Instruction Forfaitaires'!$D430,Listes!$A$57:$E$63,5,FALSE))),('DP_Instruction Forfaitaires'!$E430*(VLOOKUP('DP_Instruction Forfaitaires'!$D430,Listes!$A$57:$E$63,3,FALSE))+(VLOOKUP('DP_Instruction Forfaitaires'!$D430,Listes!$A$57:$E$63,4,FALSE)))))))</f>
        <v/>
      </c>
      <c r="N430" s="505" t="str">
        <f>IF($H430="","",IF($C430=Listes!$B$34,IF('DP_Instruction Forfaitaires'!$E430&lt;=Listes!$B$45,('DP_Instruction Forfaitaires'!$E430*(VLOOKUP('DP_Instruction Forfaitaires'!$D430,Listes!$A$46:$E$52,2,FALSE))),IF('DP_Instruction Forfaitaires'!$E430&gt;Listes!$D$45,('DP_Instruction Forfaitaires'!$E430*(VLOOKUP('DP_Instruction Forfaitaires'!$D430,Listes!$A$46:$E$52,5,FALSE))),('DP_Instruction Forfaitaires'!$E430*(VLOOKUP('DP_Instruction Forfaitaires'!$D430,Listes!$A$46:$E$52,3,FALSE))+(VLOOKUP('DP_Instruction Forfaitaires'!$D430,Listes!$A$46:$E$52,4,FALSE)))))))</f>
        <v/>
      </c>
      <c r="O430" s="506" t="str">
        <f>IF($H430="","",IF($C430=Listes!$B$37,Listes!$I$34,IF($C430=Listes!$B$38,(VLOOKUP('DP_Instruction Forfaitaires'!$F430,Listes!$E$34:$F$39,2,FALSE)),IF($C430=Listes!$B$36,IF('DP_Instruction Forfaitaires'!$E430&lt;=Listes!$A$67,'DP_Instruction Forfaitaires'!$E430*Listes!$A$68,IF('DP_Instruction Forfaitaires'!$E430&gt;Listes!$D$67,'DP_Instruction Forfaitaires'!$E430*Listes!$D$68,(('DP_Instruction Forfaitaires'!$E430*Listes!$B$68)+Listes!$C$68)))))))</f>
        <v/>
      </c>
      <c r="P430" s="507" t="str">
        <f>IF('Dépenses forfaitaire'!P430="","",'Dépenses forfaitaire'!P430)</f>
        <v/>
      </c>
      <c r="Q430" s="263"/>
      <c r="R430" s="262" t="str">
        <f t="shared" si="24"/>
        <v/>
      </c>
      <c r="S430" s="262" t="str">
        <f t="shared" si="25"/>
        <v/>
      </c>
      <c r="T430" s="37" t="str">
        <f t="shared" si="26"/>
        <v/>
      </c>
      <c r="U430" s="117"/>
      <c r="V430" s="168"/>
      <c r="W430" s="501" t="str">
        <f>IF(AND(OR(Q430="KO",T430&lt;&gt;""),OR(R430="",S430="",T430="")),Listes!$A$74,IF(AND(T430="",Q430&lt;&gt;""),Listes!$A$75,IF(AND(P430&lt;T430,V430=""),Listes!$A$76,IF(AND(R430&gt;S430),Listes!$A$77,IF(AND(P430&lt;&gt;"",P430&gt;T430,U430=""),Listes!$A$78,IF(AND(X430="",OR(Q430&lt;&gt;"",R430&lt;&gt;"",S430&lt;&gt;"")),Listes!$A$79,""))))))</f>
        <v/>
      </c>
      <c r="X430" s="38"/>
      <c r="Y430" s="10">
        <f t="shared" si="27"/>
        <v>0</v>
      </c>
    </row>
    <row r="431" spans="1:25" ht="20.100000000000001" customHeight="1" x14ac:dyDescent="0.25">
      <c r="A431" s="109">
        <v>425</v>
      </c>
      <c r="B431" s="505" t="str">
        <f>IF('Dépenses forfaitaire'!B431="","",'Dépenses forfaitaire'!B431)</f>
        <v/>
      </c>
      <c r="C431" s="505" t="str">
        <f>IF('Dépenses forfaitaire'!C431="","",'Dépenses forfaitaire'!C431)</f>
        <v/>
      </c>
      <c r="D431" s="505" t="str">
        <f>IF('Dépenses forfaitaire'!D431="","",'Dépenses forfaitaire'!D431)</f>
        <v/>
      </c>
      <c r="E431" s="505" t="str">
        <f>IF('Dépenses forfaitaire'!E431="","",'Dépenses forfaitaire'!E431)</f>
        <v/>
      </c>
      <c r="F431" s="505" t="str">
        <f>IF('Dépenses forfaitaire'!F431="","",'Dépenses forfaitaire'!F431)</f>
        <v/>
      </c>
      <c r="G431" s="503" t="str">
        <f>IF('Dépenses forfaitaire'!G431="","",'Dépenses forfaitaire'!G431)</f>
        <v/>
      </c>
      <c r="H431" s="505" t="str">
        <f>IF('Dépenses forfaitaire'!H431="","",'Dépenses forfaitaire'!H431)</f>
        <v/>
      </c>
      <c r="I431" s="505" t="str">
        <f>IF('Dépenses forfaitaire'!I431="","",'Dépenses forfaitaire'!I431)</f>
        <v/>
      </c>
      <c r="J431" s="504" t="str">
        <f>IF('Dépenses forfaitaire'!K431="","",'Dépenses forfaitaire'!K431)</f>
        <v/>
      </c>
      <c r="K431" s="504" t="str">
        <f>IF('Dépenses forfaitaire'!L431="","",'Dépenses forfaitaire'!L431)</f>
        <v/>
      </c>
      <c r="L431" s="503" t="str">
        <f>IF('Dépenses forfaitaire'!J431="","",'Dépenses forfaitaire'!J431)</f>
        <v/>
      </c>
      <c r="M431" s="505" t="str">
        <f>IF($H431="","",IF($C431=Listes!$B$35,IF('DP_Instruction Forfaitaires'!$E431&lt;=Listes!$B$56,('DP_Instruction Forfaitaires'!$E431*(VLOOKUP('DP_Instruction Forfaitaires'!$D431,Listes!$A$57:$E$63,2,FALSE))),IF('DP_Instruction Forfaitaires'!$E431&gt;Listes!$E$56,('DP_Instruction Forfaitaires'!$E431*(VLOOKUP('DP_Instruction Forfaitaires'!$D431,Listes!$A$57:$E$63,5,FALSE))),('DP_Instruction Forfaitaires'!$E431*(VLOOKUP('DP_Instruction Forfaitaires'!$D431,Listes!$A$57:$E$63,3,FALSE))+(VLOOKUP('DP_Instruction Forfaitaires'!$D431,Listes!$A$57:$E$63,4,FALSE)))))))</f>
        <v/>
      </c>
      <c r="N431" s="505" t="str">
        <f>IF($H431="","",IF($C431=Listes!$B$34,IF('DP_Instruction Forfaitaires'!$E431&lt;=Listes!$B$45,('DP_Instruction Forfaitaires'!$E431*(VLOOKUP('DP_Instruction Forfaitaires'!$D431,Listes!$A$46:$E$52,2,FALSE))),IF('DP_Instruction Forfaitaires'!$E431&gt;Listes!$D$45,('DP_Instruction Forfaitaires'!$E431*(VLOOKUP('DP_Instruction Forfaitaires'!$D431,Listes!$A$46:$E$52,5,FALSE))),('DP_Instruction Forfaitaires'!$E431*(VLOOKUP('DP_Instruction Forfaitaires'!$D431,Listes!$A$46:$E$52,3,FALSE))+(VLOOKUP('DP_Instruction Forfaitaires'!$D431,Listes!$A$46:$E$52,4,FALSE)))))))</f>
        <v/>
      </c>
      <c r="O431" s="506" t="str">
        <f>IF($H431="","",IF($C431=Listes!$B$37,Listes!$I$34,IF($C431=Listes!$B$38,(VLOOKUP('DP_Instruction Forfaitaires'!$F431,Listes!$E$34:$F$39,2,FALSE)),IF($C431=Listes!$B$36,IF('DP_Instruction Forfaitaires'!$E431&lt;=Listes!$A$67,'DP_Instruction Forfaitaires'!$E431*Listes!$A$68,IF('DP_Instruction Forfaitaires'!$E431&gt;Listes!$D$67,'DP_Instruction Forfaitaires'!$E431*Listes!$D$68,(('DP_Instruction Forfaitaires'!$E431*Listes!$B$68)+Listes!$C$68)))))))</f>
        <v/>
      </c>
      <c r="P431" s="507" t="str">
        <f>IF('Dépenses forfaitaire'!P431="","",'Dépenses forfaitaire'!P431)</f>
        <v/>
      </c>
      <c r="Q431" s="263"/>
      <c r="R431" s="262" t="str">
        <f t="shared" si="24"/>
        <v/>
      </c>
      <c r="S431" s="262" t="str">
        <f t="shared" si="25"/>
        <v/>
      </c>
      <c r="T431" s="37" t="str">
        <f t="shared" si="26"/>
        <v/>
      </c>
      <c r="U431" s="117"/>
      <c r="V431" s="168"/>
      <c r="W431" s="501" t="str">
        <f>IF(AND(OR(Q431="KO",T431&lt;&gt;""),OR(R431="",S431="",T431="")),Listes!$A$74,IF(AND(T431="",Q431&lt;&gt;""),Listes!$A$75,IF(AND(P431&lt;T431,V431=""),Listes!$A$76,IF(AND(R431&gt;S431),Listes!$A$77,IF(AND(P431&lt;&gt;"",P431&gt;T431,U431=""),Listes!$A$78,IF(AND(X431="",OR(Q431&lt;&gt;"",R431&lt;&gt;"",S431&lt;&gt;"")),Listes!$A$79,""))))))</f>
        <v/>
      </c>
      <c r="X431" s="38"/>
      <c r="Y431" s="10">
        <f t="shared" si="27"/>
        <v>0</v>
      </c>
    </row>
    <row r="432" spans="1:25" ht="20.100000000000001" customHeight="1" x14ac:dyDescent="0.25">
      <c r="A432" s="109">
        <v>426</v>
      </c>
      <c r="B432" s="505" t="str">
        <f>IF('Dépenses forfaitaire'!B432="","",'Dépenses forfaitaire'!B432)</f>
        <v/>
      </c>
      <c r="C432" s="505" t="str">
        <f>IF('Dépenses forfaitaire'!C432="","",'Dépenses forfaitaire'!C432)</f>
        <v/>
      </c>
      <c r="D432" s="505" t="str">
        <f>IF('Dépenses forfaitaire'!D432="","",'Dépenses forfaitaire'!D432)</f>
        <v/>
      </c>
      <c r="E432" s="505" t="str">
        <f>IF('Dépenses forfaitaire'!E432="","",'Dépenses forfaitaire'!E432)</f>
        <v/>
      </c>
      <c r="F432" s="505" t="str">
        <f>IF('Dépenses forfaitaire'!F432="","",'Dépenses forfaitaire'!F432)</f>
        <v/>
      </c>
      <c r="G432" s="503" t="str">
        <f>IF('Dépenses forfaitaire'!G432="","",'Dépenses forfaitaire'!G432)</f>
        <v/>
      </c>
      <c r="H432" s="505" t="str">
        <f>IF('Dépenses forfaitaire'!H432="","",'Dépenses forfaitaire'!H432)</f>
        <v/>
      </c>
      <c r="I432" s="505" t="str">
        <f>IF('Dépenses forfaitaire'!I432="","",'Dépenses forfaitaire'!I432)</f>
        <v/>
      </c>
      <c r="J432" s="504" t="str">
        <f>IF('Dépenses forfaitaire'!K432="","",'Dépenses forfaitaire'!K432)</f>
        <v/>
      </c>
      <c r="K432" s="504" t="str">
        <f>IF('Dépenses forfaitaire'!L432="","",'Dépenses forfaitaire'!L432)</f>
        <v/>
      </c>
      <c r="L432" s="503" t="str">
        <f>IF('Dépenses forfaitaire'!J432="","",'Dépenses forfaitaire'!J432)</f>
        <v/>
      </c>
      <c r="M432" s="505" t="str">
        <f>IF($H432="","",IF($C432=Listes!$B$35,IF('DP_Instruction Forfaitaires'!$E432&lt;=Listes!$B$56,('DP_Instruction Forfaitaires'!$E432*(VLOOKUP('DP_Instruction Forfaitaires'!$D432,Listes!$A$57:$E$63,2,FALSE))),IF('DP_Instruction Forfaitaires'!$E432&gt;Listes!$E$56,('DP_Instruction Forfaitaires'!$E432*(VLOOKUP('DP_Instruction Forfaitaires'!$D432,Listes!$A$57:$E$63,5,FALSE))),('DP_Instruction Forfaitaires'!$E432*(VLOOKUP('DP_Instruction Forfaitaires'!$D432,Listes!$A$57:$E$63,3,FALSE))+(VLOOKUP('DP_Instruction Forfaitaires'!$D432,Listes!$A$57:$E$63,4,FALSE)))))))</f>
        <v/>
      </c>
      <c r="N432" s="505" t="str">
        <f>IF($H432="","",IF($C432=Listes!$B$34,IF('DP_Instruction Forfaitaires'!$E432&lt;=Listes!$B$45,('DP_Instruction Forfaitaires'!$E432*(VLOOKUP('DP_Instruction Forfaitaires'!$D432,Listes!$A$46:$E$52,2,FALSE))),IF('DP_Instruction Forfaitaires'!$E432&gt;Listes!$D$45,('DP_Instruction Forfaitaires'!$E432*(VLOOKUP('DP_Instruction Forfaitaires'!$D432,Listes!$A$46:$E$52,5,FALSE))),('DP_Instruction Forfaitaires'!$E432*(VLOOKUP('DP_Instruction Forfaitaires'!$D432,Listes!$A$46:$E$52,3,FALSE))+(VLOOKUP('DP_Instruction Forfaitaires'!$D432,Listes!$A$46:$E$52,4,FALSE)))))))</f>
        <v/>
      </c>
      <c r="O432" s="506" t="str">
        <f>IF($H432="","",IF($C432=Listes!$B$37,Listes!$I$34,IF($C432=Listes!$B$38,(VLOOKUP('DP_Instruction Forfaitaires'!$F432,Listes!$E$34:$F$39,2,FALSE)),IF($C432=Listes!$B$36,IF('DP_Instruction Forfaitaires'!$E432&lt;=Listes!$A$67,'DP_Instruction Forfaitaires'!$E432*Listes!$A$68,IF('DP_Instruction Forfaitaires'!$E432&gt;Listes!$D$67,'DP_Instruction Forfaitaires'!$E432*Listes!$D$68,(('DP_Instruction Forfaitaires'!$E432*Listes!$B$68)+Listes!$C$68)))))))</f>
        <v/>
      </c>
      <c r="P432" s="507" t="str">
        <f>IF('Dépenses forfaitaire'!P432="","",'Dépenses forfaitaire'!P432)</f>
        <v/>
      </c>
      <c r="Q432" s="263"/>
      <c r="R432" s="262" t="str">
        <f t="shared" si="24"/>
        <v/>
      </c>
      <c r="S432" s="262" t="str">
        <f t="shared" si="25"/>
        <v/>
      </c>
      <c r="T432" s="37" t="str">
        <f t="shared" si="26"/>
        <v/>
      </c>
      <c r="U432" s="117"/>
      <c r="V432" s="168"/>
      <c r="W432" s="501" t="str">
        <f>IF(AND(OR(Q432="KO",T432&lt;&gt;""),OR(R432="",S432="",T432="")),Listes!$A$74,IF(AND(T432="",Q432&lt;&gt;""),Listes!$A$75,IF(AND(P432&lt;T432,V432=""),Listes!$A$76,IF(AND(R432&gt;S432),Listes!$A$77,IF(AND(P432&lt;&gt;"",P432&gt;T432,U432=""),Listes!$A$78,IF(AND(X432="",OR(Q432&lt;&gt;"",R432&lt;&gt;"",S432&lt;&gt;"")),Listes!$A$79,""))))))</f>
        <v/>
      </c>
      <c r="X432" s="38"/>
      <c r="Y432" s="10">
        <f t="shared" si="27"/>
        <v>0</v>
      </c>
    </row>
    <row r="433" spans="1:25" ht="20.100000000000001" customHeight="1" x14ac:dyDescent="0.25">
      <c r="A433" s="109">
        <v>427</v>
      </c>
      <c r="B433" s="505" t="str">
        <f>IF('Dépenses forfaitaire'!B433="","",'Dépenses forfaitaire'!B433)</f>
        <v/>
      </c>
      <c r="C433" s="505" t="str">
        <f>IF('Dépenses forfaitaire'!C433="","",'Dépenses forfaitaire'!C433)</f>
        <v/>
      </c>
      <c r="D433" s="505" t="str">
        <f>IF('Dépenses forfaitaire'!D433="","",'Dépenses forfaitaire'!D433)</f>
        <v/>
      </c>
      <c r="E433" s="505" t="str">
        <f>IF('Dépenses forfaitaire'!E433="","",'Dépenses forfaitaire'!E433)</f>
        <v/>
      </c>
      <c r="F433" s="505" t="str">
        <f>IF('Dépenses forfaitaire'!F433="","",'Dépenses forfaitaire'!F433)</f>
        <v/>
      </c>
      <c r="G433" s="503" t="str">
        <f>IF('Dépenses forfaitaire'!G433="","",'Dépenses forfaitaire'!G433)</f>
        <v/>
      </c>
      <c r="H433" s="505" t="str">
        <f>IF('Dépenses forfaitaire'!H433="","",'Dépenses forfaitaire'!H433)</f>
        <v/>
      </c>
      <c r="I433" s="505" t="str">
        <f>IF('Dépenses forfaitaire'!I433="","",'Dépenses forfaitaire'!I433)</f>
        <v/>
      </c>
      <c r="J433" s="504" t="str">
        <f>IF('Dépenses forfaitaire'!K433="","",'Dépenses forfaitaire'!K433)</f>
        <v/>
      </c>
      <c r="K433" s="504" t="str">
        <f>IF('Dépenses forfaitaire'!L433="","",'Dépenses forfaitaire'!L433)</f>
        <v/>
      </c>
      <c r="L433" s="503" t="str">
        <f>IF('Dépenses forfaitaire'!J433="","",'Dépenses forfaitaire'!J433)</f>
        <v/>
      </c>
      <c r="M433" s="505" t="str">
        <f>IF($H433="","",IF($C433=Listes!$B$35,IF('DP_Instruction Forfaitaires'!$E433&lt;=Listes!$B$56,('DP_Instruction Forfaitaires'!$E433*(VLOOKUP('DP_Instruction Forfaitaires'!$D433,Listes!$A$57:$E$63,2,FALSE))),IF('DP_Instruction Forfaitaires'!$E433&gt;Listes!$E$56,('DP_Instruction Forfaitaires'!$E433*(VLOOKUP('DP_Instruction Forfaitaires'!$D433,Listes!$A$57:$E$63,5,FALSE))),('DP_Instruction Forfaitaires'!$E433*(VLOOKUP('DP_Instruction Forfaitaires'!$D433,Listes!$A$57:$E$63,3,FALSE))+(VLOOKUP('DP_Instruction Forfaitaires'!$D433,Listes!$A$57:$E$63,4,FALSE)))))))</f>
        <v/>
      </c>
      <c r="N433" s="505" t="str">
        <f>IF($H433="","",IF($C433=Listes!$B$34,IF('DP_Instruction Forfaitaires'!$E433&lt;=Listes!$B$45,('DP_Instruction Forfaitaires'!$E433*(VLOOKUP('DP_Instruction Forfaitaires'!$D433,Listes!$A$46:$E$52,2,FALSE))),IF('DP_Instruction Forfaitaires'!$E433&gt;Listes!$D$45,('DP_Instruction Forfaitaires'!$E433*(VLOOKUP('DP_Instruction Forfaitaires'!$D433,Listes!$A$46:$E$52,5,FALSE))),('DP_Instruction Forfaitaires'!$E433*(VLOOKUP('DP_Instruction Forfaitaires'!$D433,Listes!$A$46:$E$52,3,FALSE))+(VLOOKUP('DP_Instruction Forfaitaires'!$D433,Listes!$A$46:$E$52,4,FALSE)))))))</f>
        <v/>
      </c>
      <c r="O433" s="506" t="str">
        <f>IF($H433="","",IF($C433=Listes!$B$37,Listes!$I$34,IF($C433=Listes!$B$38,(VLOOKUP('DP_Instruction Forfaitaires'!$F433,Listes!$E$34:$F$39,2,FALSE)),IF($C433=Listes!$B$36,IF('DP_Instruction Forfaitaires'!$E433&lt;=Listes!$A$67,'DP_Instruction Forfaitaires'!$E433*Listes!$A$68,IF('DP_Instruction Forfaitaires'!$E433&gt;Listes!$D$67,'DP_Instruction Forfaitaires'!$E433*Listes!$D$68,(('DP_Instruction Forfaitaires'!$E433*Listes!$B$68)+Listes!$C$68)))))))</f>
        <v/>
      </c>
      <c r="P433" s="507" t="str">
        <f>IF('Dépenses forfaitaire'!P433="","",'Dépenses forfaitaire'!P433)</f>
        <v/>
      </c>
      <c r="Q433" s="263"/>
      <c r="R433" s="262" t="str">
        <f t="shared" si="24"/>
        <v/>
      </c>
      <c r="S433" s="262" t="str">
        <f t="shared" si="25"/>
        <v/>
      </c>
      <c r="T433" s="37" t="str">
        <f t="shared" si="26"/>
        <v/>
      </c>
      <c r="U433" s="117"/>
      <c r="V433" s="168"/>
      <c r="W433" s="501" t="str">
        <f>IF(AND(OR(Q433="KO",T433&lt;&gt;""),OR(R433="",S433="",T433="")),Listes!$A$74,IF(AND(T433="",Q433&lt;&gt;""),Listes!$A$75,IF(AND(P433&lt;T433,V433=""),Listes!$A$76,IF(AND(R433&gt;S433),Listes!$A$77,IF(AND(P433&lt;&gt;"",P433&gt;T433,U433=""),Listes!$A$78,IF(AND(X433="",OR(Q433&lt;&gt;"",R433&lt;&gt;"",S433&lt;&gt;"")),Listes!$A$79,""))))))</f>
        <v/>
      </c>
      <c r="X433" s="38"/>
      <c r="Y433" s="10">
        <f t="shared" si="27"/>
        <v>0</v>
      </c>
    </row>
    <row r="434" spans="1:25" ht="20.100000000000001" customHeight="1" x14ac:dyDescent="0.25">
      <c r="A434" s="109">
        <v>428</v>
      </c>
      <c r="B434" s="505" t="str">
        <f>IF('Dépenses forfaitaire'!B434="","",'Dépenses forfaitaire'!B434)</f>
        <v/>
      </c>
      <c r="C434" s="505" t="str">
        <f>IF('Dépenses forfaitaire'!C434="","",'Dépenses forfaitaire'!C434)</f>
        <v/>
      </c>
      <c r="D434" s="505" t="str">
        <f>IF('Dépenses forfaitaire'!D434="","",'Dépenses forfaitaire'!D434)</f>
        <v/>
      </c>
      <c r="E434" s="505" t="str">
        <f>IF('Dépenses forfaitaire'!E434="","",'Dépenses forfaitaire'!E434)</f>
        <v/>
      </c>
      <c r="F434" s="505" t="str">
        <f>IF('Dépenses forfaitaire'!F434="","",'Dépenses forfaitaire'!F434)</f>
        <v/>
      </c>
      <c r="G434" s="503" t="str">
        <f>IF('Dépenses forfaitaire'!G434="","",'Dépenses forfaitaire'!G434)</f>
        <v/>
      </c>
      <c r="H434" s="505" t="str">
        <f>IF('Dépenses forfaitaire'!H434="","",'Dépenses forfaitaire'!H434)</f>
        <v/>
      </c>
      <c r="I434" s="505" t="str">
        <f>IF('Dépenses forfaitaire'!I434="","",'Dépenses forfaitaire'!I434)</f>
        <v/>
      </c>
      <c r="J434" s="504" t="str">
        <f>IF('Dépenses forfaitaire'!K434="","",'Dépenses forfaitaire'!K434)</f>
        <v/>
      </c>
      <c r="K434" s="504" t="str">
        <f>IF('Dépenses forfaitaire'!L434="","",'Dépenses forfaitaire'!L434)</f>
        <v/>
      </c>
      <c r="L434" s="503" t="str">
        <f>IF('Dépenses forfaitaire'!J434="","",'Dépenses forfaitaire'!J434)</f>
        <v/>
      </c>
      <c r="M434" s="505" t="str">
        <f>IF($H434="","",IF($C434=Listes!$B$35,IF('DP_Instruction Forfaitaires'!$E434&lt;=Listes!$B$56,('DP_Instruction Forfaitaires'!$E434*(VLOOKUP('DP_Instruction Forfaitaires'!$D434,Listes!$A$57:$E$63,2,FALSE))),IF('DP_Instruction Forfaitaires'!$E434&gt;Listes!$E$56,('DP_Instruction Forfaitaires'!$E434*(VLOOKUP('DP_Instruction Forfaitaires'!$D434,Listes!$A$57:$E$63,5,FALSE))),('DP_Instruction Forfaitaires'!$E434*(VLOOKUP('DP_Instruction Forfaitaires'!$D434,Listes!$A$57:$E$63,3,FALSE))+(VLOOKUP('DP_Instruction Forfaitaires'!$D434,Listes!$A$57:$E$63,4,FALSE)))))))</f>
        <v/>
      </c>
      <c r="N434" s="505" t="str">
        <f>IF($H434="","",IF($C434=Listes!$B$34,IF('DP_Instruction Forfaitaires'!$E434&lt;=Listes!$B$45,('DP_Instruction Forfaitaires'!$E434*(VLOOKUP('DP_Instruction Forfaitaires'!$D434,Listes!$A$46:$E$52,2,FALSE))),IF('DP_Instruction Forfaitaires'!$E434&gt;Listes!$D$45,('DP_Instruction Forfaitaires'!$E434*(VLOOKUP('DP_Instruction Forfaitaires'!$D434,Listes!$A$46:$E$52,5,FALSE))),('DP_Instruction Forfaitaires'!$E434*(VLOOKUP('DP_Instruction Forfaitaires'!$D434,Listes!$A$46:$E$52,3,FALSE))+(VLOOKUP('DP_Instruction Forfaitaires'!$D434,Listes!$A$46:$E$52,4,FALSE)))))))</f>
        <v/>
      </c>
      <c r="O434" s="506" t="str">
        <f>IF($H434="","",IF($C434=Listes!$B$37,Listes!$I$34,IF($C434=Listes!$B$38,(VLOOKUP('DP_Instruction Forfaitaires'!$F434,Listes!$E$34:$F$39,2,FALSE)),IF($C434=Listes!$B$36,IF('DP_Instruction Forfaitaires'!$E434&lt;=Listes!$A$67,'DP_Instruction Forfaitaires'!$E434*Listes!$A$68,IF('DP_Instruction Forfaitaires'!$E434&gt;Listes!$D$67,'DP_Instruction Forfaitaires'!$E434*Listes!$D$68,(('DP_Instruction Forfaitaires'!$E434*Listes!$B$68)+Listes!$C$68)))))))</f>
        <v/>
      </c>
      <c r="P434" s="507" t="str">
        <f>IF('Dépenses forfaitaire'!P434="","",'Dépenses forfaitaire'!P434)</f>
        <v/>
      </c>
      <c r="Q434" s="263"/>
      <c r="R434" s="262" t="str">
        <f t="shared" si="24"/>
        <v/>
      </c>
      <c r="S434" s="262" t="str">
        <f t="shared" si="25"/>
        <v/>
      </c>
      <c r="T434" s="37" t="str">
        <f t="shared" si="26"/>
        <v/>
      </c>
      <c r="U434" s="117"/>
      <c r="V434" s="168"/>
      <c r="W434" s="501" t="str">
        <f>IF(AND(OR(Q434="KO",T434&lt;&gt;""),OR(R434="",S434="",T434="")),Listes!$A$74,IF(AND(T434="",Q434&lt;&gt;""),Listes!$A$75,IF(AND(P434&lt;T434,V434=""),Listes!$A$76,IF(AND(R434&gt;S434),Listes!$A$77,IF(AND(P434&lt;&gt;"",P434&gt;T434,U434=""),Listes!$A$78,IF(AND(X434="",OR(Q434&lt;&gt;"",R434&lt;&gt;"",S434&lt;&gt;"")),Listes!$A$79,""))))))</f>
        <v/>
      </c>
      <c r="X434" s="38"/>
      <c r="Y434" s="10">
        <f t="shared" si="27"/>
        <v>0</v>
      </c>
    </row>
    <row r="435" spans="1:25" ht="20.100000000000001" customHeight="1" x14ac:dyDescent="0.25">
      <c r="A435" s="109">
        <v>429</v>
      </c>
      <c r="B435" s="505" t="str">
        <f>IF('Dépenses forfaitaire'!B435="","",'Dépenses forfaitaire'!B435)</f>
        <v/>
      </c>
      <c r="C435" s="505" t="str">
        <f>IF('Dépenses forfaitaire'!C435="","",'Dépenses forfaitaire'!C435)</f>
        <v/>
      </c>
      <c r="D435" s="505" t="str">
        <f>IF('Dépenses forfaitaire'!D435="","",'Dépenses forfaitaire'!D435)</f>
        <v/>
      </c>
      <c r="E435" s="505" t="str">
        <f>IF('Dépenses forfaitaire'!E435="","",'Dépenses forfaitaire'!E435)</f>
        <v/>
      </c>
      <c r="F435" s="505" t="str">
        <f>IF('Dépenses forfaitaire'!F435="","",'Dépenses forfaitaire'!F435)</f>
        <v/>
      </c>
      <c r="G435" s="503" t="str">
        <f>IF('Dépenses forfaitaire'!G435="","",'Dépenses forfaitaire'!G435)</f>
        <v/>
      </c>
      <c r="H435" s="505" t="str">
        <f>IF('Dépenses forfaitaire'!H435="","",'Dépenses forfaitaire'!H435)</f>
        <v/>
      </c>
      <c r="I435" s="505" t="str">
        <f>IF('Dépenses forfaitaire'!I435="","",'Dépenses forfaitaire'!I435)</f>
        <v/>
      </c>
      <c r="J435" s="504" t="str">
        <f>IF('Dépenses forfaitaire'!K435="","",'Dépenses forfaitaire'!K435)</f>
        <v/>
      </c>
      <c r="K435" s="504" t="str">
        <f>IF('Dépenses forfaitaire'!L435="","",'Dépenses forfaitaire'!L435)</f>
        <v/>
      </c>
      <c r="L435" s="503" t="str">
        <f>IF('Dépenses forfaitaire'!J435="","",'Dépenses forfaitaire'!J435)</f>
        <v/>
      </c>
      <c r="M435" s="505" t="str">
        <f>IF($H435="","",IF($C435=Listes!$B$35,IF('DP_Instruction Forfaitaires'!$E435&lt;=Listes!$B$56,('DP_Instruction Forfaitaires'!$E435*(VLOOKUP('DP_Instruction Forfaitaires'!$D435,Listes!$A$57:$E$63,2,FALSE))),IF('DP_Instruction Forfaitaires'!$E435&gt;Listes!$E$56,('DP_Instruction Forfaitaires'!$E435*(VLOOKUP('DP_Instruction Forfaitaires'!$D435,Listes!$A$57:$E$63,5,FALSE))),('DP_Instruction Forfaitaires'!$E435*(VLOOKUP('DP_Instruction Forfaitaires'!$D435,Listes!$A$57:$E$63,3,FALSE))+(VLOOKUP('DP_Instruction Forfaitaires'!$D435,Listes!$A$57:$E$63,4,FALSE)))))))</f>
        <v/>
      </c>
      <c r="N435" s="505" t="str">
        <f>IF($H435="","",IF($C435=Listes!$B$34,IF('DP_Instruction Forfaitaires'!$E435&lt;=Listes!$B$45,('DP_Instruction Forfaitaires'!$E435*(VLOOKUP('DP_Instruction Forfaitaires'!$D435,Listes!$A$46:$E$52,2,FALSE))),IF('DP_Instruction Forfaitaires'!$E435&gt;Listes!$D$45,('DP_Instruction Forfaitaires'!$E435*(VLOOKUP('DP_Instruction Forfaitaires'!$D435,Listes!$A$46:$E$52,5,FALSE))),('DP_Instruction Forfaitaires'!$E435*(VLOOKUP('DP_Instruction Forfaitaires'!$D435,Listes!$A$46:$E$52,3,FALSE))+(VLOOKUP('DP_Instruction Forfaitaires'!$D435,Listes!$A$46:$E$52,4,FALSE)))))))</f>
        <v/>
      </c>
      <c r="O435" s="506" t="str">
        <f>IF($H435="","",IF($C435=Listes!$B$37,Listes!$I$34,IF($C435=Listes!$B$38,(VLOOKUP('DP_Instruction Forfaitaires'!$F435,Listes!$E$34:$F$39,2,FALSE)),IF($C435=Listes!$B$36,IF('DP_Instruction Forfaitaires'!$E435&lt;=Listes!$A$67,'DP_Instruction Forfaitaires'!$E435*Listes!$A$68,IF('DP_Instruction Forfaitaires'!$E435&gt;Listes!$D$67,'DP_Instruction Forfaitaires'!$E435*Listes!$D$68,(('DP_Instruction Forfaitaires'!$E435*Listes!$B$68)+Listes!$C$68)))))))</f>
        <v/>
      </c>
      <c r="P435" s="507" t="str">
        <f>IF('Dépenses forfaitaire'!P435="","",'Dépenses forfaitaire'!P435)</f>
        <v/>
      </c>
      <c r="Q435" s="263"/>
      <c r="R435" s="262" t="str">
        <f t="shared" si="24"/>
        <v/>
      </c>
      <c r="S435" s="262" t="str">
        <f t="shared" si="25"/>
        <v/>
      </c>
      <c r="T435" s="37" t="str">
        <f t="shared" si="26"/>
        <v/>
      </c>
      <c r="U435" s="117"/>
      <c r="V435" s="168"/>
      <c r="W435" s="501" t="str">
        <f>IF(AND(OR(Q435="KO",T435&lt;&gt;""),OR(R435="",S435="",T435="")),Listes!$A$74,IF(AND(T435="",Q435&lt;&gt;""),Listes!$A$75,IF(AND(P435&lt;T435,V435=""),Listes!$A$76,IF(AND(R435&gt;S435),Listes!$A$77,IF(AND(P435&lt;&gt;"",P435&gt;T435,U435=""),Listes!$A$78,IF(AND(X435="",OR(Q435&lt;&gt;"",R435&lt;&gt;"",S435&lt;&gt;"")),Listes!$A$79,""))))))</f>
        <v/>
      </c>
      <c r="X435" s="38"/>
      <c r="Y435" s="10">
        <f t="shared" si="27"/>
        <v>0</v>
      </c>
    </row>
    <row r="436" spans="1:25" ht="20.100000000000001" customHeight="1" x14ac:dyDescent="0.25">
      <c r="A436" s="109">
        <v>430</v>
      </c>
      <c r="B436" s="505" t="str">
        <f>IF('Dépenses forfaitaire'!B436="","",'Dépenses forfaitaire'!B436)</f>
        <v/>
      </c>
      <c r="C436" s="505" t="str">
        <f>IF('Dépenses forfaitaire'!C436="","",'Dépenses forfaitaire'!C436)</f>
        <v/>
      </c>
      <c r="D436" s="505" t="str">
        <f>IF('Dépenses forfaitaire'!D436="","",'Dépenses forfaitaire'!D436)</f>
        <v/>
      </c>
      <c r="E436" s="505" t="str">
        <f>IF('Dépenses forfaitaire'!E436="","",'Dépenses forfaitaire'!E436)</f>
        <v/>
      </c>
      <c r="F436" s="505" t="str">
        <f>IF('Dépenses forfaitaire'!F436="","",'Dépenses forfaitaire'!F436)</f>
        <v/>
      </c>
      <c r="G436" s="503" t="str">
        <f>IF('Dépenses forfaitaire'!G436="","",'Dépenses forfaitaire'!G436)</f>
        <v/>
      </c>
      <c r="H436" s="505" t="str">
        <f>IF('Dépenses forfaitaire'!H436="","",'Dépenses forfaitaire'!H436)</f>
        <v/>
      </c>
      <c r="I436" s="505" t="str">
        <f>IF('Dépenses forfaitaire'!I436="","",'Dépenses forfaitaire'!I436)</f>
        <v/>
      </c>
      <c r="J436" s="504" t="str">
        <f>IF('Dépenses forfaitaire'!K436="","",'Dépenses forfaitaire'!K436)</f>
        <v/>
      </c>
      <c r="K436" s="504" t="str">
        <f>IF('Dépenses forfaitaire'!L436="","",'Dépenses forfaitaire'!L436)</f>
        <v/>
      </c>
      <c r="L436" s="503" t="str">
        <f>IF('Dépenses forfaitaire'!J436="","",'Dépenses forfaitaire'!J436)</f>
        <v/>
      </c>
      <c r="M436" s="505" t="str">
        <f>IF($H436="","",IF($C436=Listes!$B$35,IF('DP_Instruction Forfaitaires'!$E436&lt;=Listes!$B$56,('DP_Instruction Forfaitaires'!$E436*(VLOOKUP('DP_Instruction Forfaitaires'!$D436,Listes!$A$57:$E$63,2,FALSE))),IF('DP_Instruction Forfaitaires'!$E436&gt;Listes!$E$56,('DP_Instruction Forfaitaires'!$E436*(VLOOKUP('DP_Instruction Forfaitaires'!$D436,Listes!$A$57:$E$63,5,FALSE))),('DP_Instruction Forfaitaires'!$E436*(VLOOKUP('DP_Instruction Forfaitaires'!$D436,Listes!$A$57:$E$63,3,FALSE))+(VLOOKUP('DP_Instruction Forfaitaires'!$D436,Listes!$A$57:$E$63,4,FALSE)))))))</f>
        <v/>
      </c>
      <c r="N436" s="505" t="str">
        <f>IF($H436="","",IF($C436=Listes!$B$34,IF('DP_Instruction Forfaitaires'!$E436&lt;=Listes!$B$45,('DP_Instruction Forfaitaires'!$E436*(VLOOKUP('DP_Instruction Forfaitaires'!$D436,Listes!$A$46:$E$52,2,FALSE))),IF('DP_Instruction Forfaitaires'!$E436&gt;Listes!$D$45,('DP_Instruction Forfaitaires'!$E436*(VLOOKUP('DP_Instruction Forfaitaires'!$D436,Listes!$A$46:$E$52,5,FALSE))),('DP_Instruction Forfaitaires'!$E436*(VLOOKUP('DP_Instruction Forfaitaires'!$D436,Listes!$A$46:$E$52,3,FALSE))+(VLOOKUP('DP_Instruction Forfaitaires'!$D436,Listes!$A$46:$E$52,4,FALSE)))))))</f>
        <v/>
      </c>
      <c r="O436" s="506" t="str">
        <f>IF($H436="","",IF($C436=Listes!$B$37,Listes!$I$34,IF($C436=Listes!$B$38,(VLOOKUP('DP_Instruction Forfaitaires'!$F436,Listes!$E$34:$F$39,2,FALSE)),IF($C436=Listes!$B$36,IF('DP_Instruction Forfaitaires'!$E436&lt;=Listes!$A$67,'DP_Instruction Forfaitaires'!$E436*Listes!$A$68,IF('DP_Instruction Forfaitaires'!$E436&gt;Listes!$D$67,'DP_Instruction Forfaitaires'!$E436*Listes!$D$68,(('DP_Instruction Forfaitaires'!$E436*Listes!$B$68)+Listes!$C$68)))))))</f>
        <v/>
      </c>
      <c r="P436" s="507" t="str">
        <f>IF('Dépenses forfaitaire'!P436="","",'Dépenses forfaitaire'!P436)</f>
        <v/>
      </c>
      <c r="Q436" s="263"/>
      <c r="R436" s="262" t="str">
        <f t="shared" si="24"/>
        <v/>
      </c>
      <c r="S436" s="262" t="str">
        <f t="shared" si="25"/>
        <v/>
      </c>
      <c r="T436" s="37" t="str">
        <f t="shared" si="26"/>
        <v/>
      </c>
      <c r="U436" s="117"/>
      <c r="V436" s="168"/>
      <c r="W436" s="501" t="str">
        <f>IF(AND(OR(Q436="KO",T436&lt;&gt;""),OR(R436="",S436="",T436="")),Listes!$A$74,IF(AND(T436="",Q436&lt;&gt;""),Listes!$A$75,IF(AND(P436&lt;T436,V436=""),Listes!$A$76,IF(AND(R436&gt;S436),Listes!$A$77,IF(AND(P436&lt;&gt;"",P436&gt;T436,U436=""),Listes!$A$78,IF(AND(X436="",OR(Q436&lt;&gt;"",R436&lt;&gt;"",S436&lt;&gt;"")),Listes!$A$79,""))))))</f>
        <v/>
      </c>
      <c r="X436" s="38"/>
      <c r="Y436" s="10">
        <f t="shared" si="27"/>
        <v>0</v>
      </c>
    </row>
    <row r="437" spans="1:25" ht="20.100000000000001" customHeight="1" x14ac:dyDescent="0.25">
      <c r="A437" s="109">
        <v>431</v>
      </c>
      <c r="B437" s="505" t="str">
        <f>IF('Dépenses forfaitaire'!B437="","",'Dépenses forfaitaire'!B437)</f>
        <v/>
      </c>
      <c r="C437" s="505" t="str">
        <f>IF('Dépenses forfaitaire'!C437="","",'Dépenses forfaitaire'!C437)</f>
        <v/>
      </c>
      <c r="D437" s="505" t="str">
        <f>IF('Dépenses forfaitaire'!D437="","",'Dépenses forfaitaire'!D437)</f>
        <v/>
      </c>
      <c r="E437" s="505" t="str">
        <f>IF('Dépenses forfaitaire'!E437="","",'Dépenses forfaitaire'!E437)</f>
        <v/>
      </c>
      <c r="F437" s="505" t="str">
        <f>IF('Dépenses forfaitaire'!F437="","",'Dépenses forfaitaire'!F437)</f>
        <v/>
      </c>
      <c r="G437" s="503" t="str">
        <f>IF('Dépenses forfaitaire'!G437="","",'Dépenses forfaitaire'!G437)</f>
        <v/>
      </c>
      <c r="H437" s="505" t="str">
        <f>IF('Dépenses forfaitaire'!H437="","",'Dépenses forfaitaire'!H437)</f>
        <v/>
      </c>
      <c r="I437" s="505" t="str">
        <f>IF('Dépenses forfaitaire'!I437="","",'Dépenses forfaitaire'!I437)</f>
        <v/>
      </c>
      <c r="J437" s="504" t="str">
        <f>IF('Dépenses forfaitaire'!K437="","",'Dépenses forfaitaire'!K437)</f>
        <v/>
      </c>
      <c r="K437" s="504" t="str">
        <f>IF('Dépenses forfaitaire'!L437="","",'Dépenses forfaitaire'!L437)</f>
        <v/>
      </c>
      <c r="L437" s="503" t="str">
        <f>IF('Dépenses forfaitaire'!J437="","",'Dépenses forfaitaire'!J437)</f>
        <v/>
      </c>
      <c r="M437" s="505" t="str">
        <f>IF($H437="","",IF($C437=Listes!$B$35,IF('DP_Instruction Forfaitaires'!$E437&lt;=Listes!$B$56,('DP_Instruction Forfaitaires'!$E437*(VLOOKUP('DP_Instruction Forfaitaires'!$D437,Listes!$A$57:$E$63,2,FALSE))),IF('DP_Instruction Forfaitaires'!$E437&gt;Listes!$E$56,('DP_Instruction Forfaitaires'!$E437*(VLOOKUP('DP_Instruction Forfaitaires'!$D437,Listes!$A$57:$E$63,5,FALSE))),('DP_Instruction Forfaitaires'!$E437*(VLOOKUP('DP_Instruction Forfaitaires'!$D437,Listes!$A$57:$E$63,3,FALSE))+(VLOOKUP('DP_Instruction Forfaitaires'!$D437,Listes!$A$57:$E$63,4,FALSE)))))))</f>
        <v/>
      </c>
      <c r="N437" s="505" t="str">
        <f>IF($H437="","",IF($C437=Listes!$B$34,IF('DP_Instruction Forfaitaires'!$E437&lt;=Listes!$B$45,('DP_Instruction Forfaitaires'!$E437*(VLOOKUP('DP_Instruction Forfaitaires'!$D437,Listes!$A$46:$E$52,2,FALSE))),IF('DP_Instruction Forfaitaires'!$E437&gt;Listes!$D$45,('DP_Instruction Forfaitaires'!$E437*(VLOOKUP('DP_Instruction Forfaitaires'!$D437,Listes!$A$46:$E$52,5,FALSE))),('DP_Instruction Forfaitaires'!$E437*(VLOOKUP('DP_Instruction Forfaitaires'!$D437,Listes!$A$46:$E$52,3,FALSE))+(VLOOKUP('DP_Instruction Forfaitaires'!$D437,Listes!$A$46:$E$52,4,FALSE)))))))</f>
        <v/>
      </c>
      <c r="O437" s="506" t="str">
        <f>IF($H437="","",IF($C437=Listes!$B$37,Listes!$I$34,IF($C437=Listes!$B$38,(VLOOKUP('DP_Instruction Forfaitaires'!$F437,Listes!$E$34:$F$39,2,FALSE)),IF($C437=Listes!$B$36,IF('DP_Instruction Forfaitaires'!$E437&lt;=Listes!$A$67,'DP_Instruction Forfaitaires'!$E437*Listes!$A$68,IF('DP_Instruction Forfaitaires'!$E437&gt;Listes!$D$67,'DP_Instruction Forfaitaires'!$E437*Listes!$D$68,(('DP_Instruction Forfaitaires'!$E437*Listes!$B$68)+Listes!$C$68)))))))</f>
        <v/>
      </c>
      <c r="P437" s="507" t="str">
        <f>IF('Dépenses forfaitaire'!P437="","",'Dépenses forfaitaire'!P437)</f>
        <v/>
      </c>
      <c r="Q437" s="263"/>
      <c r="R437" s="262" t="str">
        <f t="shared" si="24"/>
        <v/>
      </c>
      <c r="S437" s="262" t="str">
        <f t="shared" si="25"/>
        <v/>
      </c>
      <c r="T437" s="37" t="str">
        <f t="shared" si="26"/>
        <v/>
      </c>
      <c r="U437" s="117"/>
      <c r="V437" s="168"/>
      <c r="W437" s="501" t="str">
        <f>IF(AND(OR(Q437="KO",T437&lt;&gt;""),OR(R437="",S437="",T437="")),Listes!$A$74,IF(AND(T437="",Q437&lt;&gt;""),Listes!$A$75,IF(AND(P437&lt;T437,V437=""),Listes!$A$76,IF(AND(R437&gt;S437),Listes!$A$77,IF(AND(P437&lt;&gt;"",P437&gt;T437,U437=""),Listes!$A$78,IF(AND(X437="",OR(Q437&lt;&gt;"",R437&lt;&gt;"",S437&lt;&gt;"")),Listes!$A$79,""))))))</f>
        <v/>
      </c>
      <c r="X437" s="38"/>
      <c r="Y437" s="10">
        <f t="shared" si="27"/>
        <v>0</v>
      </c>
    </row>
    <row r="438" spans="1:25" ht="20.100000000000001" customHeight="1" x14ac:dyDescent="0.25">
      <c r="A438" s="109">
        <v>432</v>
      </c>
      <c r="B438" s="505" t="str">
        <f>IF('Dépenses forfaitaire'!B438="","",'Dépenses forfaitaire'!B438)</f>
        <v/>
      </c>
      <c r="C438" s="505" t="str">
        <f>IF('Dépenses forfaitaire'!C438="","",'Dépenses forfaitaire'!C438)</f>
        <v/>
      </c>
      <c r="D438" s="505" t="str">
        <f>IF('Dépenses forfaitaire'!D438="","",'Dépenses forfaitaire'!D438)</f>
        <v/>
      </c>
      <c r="E438" s="505" t="str">
        <f>IF('Dépenses forfaitaire'!E438="","",'Dépenses forfaitaire'!E438)</f>
        <v/>
      </c>
      <c r="F438" s="505" t="str">
        <f>IF('Dépenses forfaitaire'!F438="","",'Dépenses forfaitaire'!F438)</f>
        <v/>
      </c>
      <c r="G438" s="503" t="str">
        <f>IF('Dépenses forfaitaire'!G438="","",'Dépenses forfaitaire'!G438)</f>
        <v/>
      </c>
      <c r="H438" s="505" t="str">
        <f>IF('Dépenses forfaitaire'!H438="","",'Dépenses forfaitaire'!H438)</f>
        <v/>
      </c>
      <c r="I438" s="505" t="str">
        <f>IF('Dépenses forfaitaire'!I438="","",'Dépenses forfaitaire'!I438)</f>
        <v/>
      </c>
      <c r="J438" s="504" t="str">
        <f>IF('Dépenses forfaitaire'!K438="","",'Dépenses forfaitaire'!K438)</f>
        <v/>
      </c>
      <c r="K438" s="504" t="str">
        <f>IF('Dépenses forfaitaire'!L438="","",'Dépenses forfaitaire'!L438)</f>
        <v/>
      </c>
      <c r="L438" s="503" t="str">
        <f>IF('Dépenses forfaitaire'!J438="","",'Dépenses forfaitaire'!J438)</f>
        <v/>
      </c>
      <c r="M438" s="505" t="str">
        <f>IF($H438="","",IF($C438=Listes!$B$35,IF('DP_Instruction Forfaitaires'!$E438&lt;=Listes!$B$56,('DP_Instruction Forfaitaires'!$E438*(VLOOKUP('DP_Instruction Forfaitaires'!$D438,Listes!$A$57:$E$63,2,FALSE))),IF('DP_Instruction Forfaitaires'!$E438&gt;Listes!$E$56,('DP_Instruction Forfaitaires'!$E438*(VLOOKUP('DP_Instruction Forfaitaires'!$D438,Listes!$A$57:$E$63,5,FALSE))),('DP_Instruction Forfaitaires'!$E438*(VLOOKUP('DP_Instruction Forfaitaires'!$D438,Listes!$A$57:$E$63,3,FALSE))+(VLOOKUP('DP_Instruction Forfaitaires'!$D438,Listes!$A$57:$E$63,4,FALSE)))))))</f>
        <v/>
      </c>
      <c r="N438" s="505" t="str">
        <f>IF($H438="","",IF($C438=Listes!$B$34,IF('DP_Instruction Forfaitaires'!$E438&lt;=Listes!$B$45,('DP_Instruction Forfaitaires'!$E438*(VLOOKUP('DP_Instruction Forfaitaires'!$D438,Listes!$A$46:$E$52,2,FALSE))),IF('DP_Instruction Forfaitaires'!$E438&gt;Listes!$D$45,('DP_Instruction Forfaitaires'!$E438*(VLOOKUP('DP_Instruction Forfaitaires'!$D438,Listes!$A$46:$E$52,5,FALSE))),('DP_Instruction Forfaitaires'!$E438*(VLOOKUP('DP_Instruction Forfaitaires'!$D438,Listes!$A$46:$E$52,3,FALSE))+(VLOOKUP('DP_Instruction Forfaitaires'!$D438,Listes!$A$46:$E$52,4,FALSE)))))))</f>
        <v/>
      </c>
      <c r="O438" s="506" t="str">
        <f>IF($H438="","",IF($C438=Listes!$B$37,Listes!$I$34,IF($C438=Listes!$B$38,(VLOOKUP('DP_Instruction Forfaitaires'!$F438,Listes!$E$34:$F$39,2,FALSE)),IF($C438=Listes!$B$36,IF('DP_Instruction Forfaitaires'!$E438&lt;=Listes!$A$67,'DP_Instruction Forfaitaires'!$E438*Listes!$A$68,IF('DP_Instruction Forfaitaires'!$E438&gt;Listes!$D$67,'DP_Instruction Forfaitaires'!$E438*Listes!$D$68,(('DP_Instruction Forfaitaires'!$E438*Listes!$B$68)+Listes!$C$68)))))))</f>
        <v/>
      </c>
      <c r="P438" s="507" t="str">
        <f>IF('Dépenses forfaitaire'!P438="","",'Dépenses forfaitaire'!P438)</f>
        <v/>
      </c>
      <c r="Q438" s="263"/>
      <c r="R438" s="262" t="str">
        <f t="shared" si="24"/>
        <v/>
      </c>
      <c r="S438" s="262" t="str">
        <f t="shared" si="25"/>
        <v/>
      </c>
      <c r="T438" s="37" t="str">
        <f t="shared" si="26"/>
        <v/>
      </c>
      <c r="U438" s="117"/>
      <c r="V438" s="168"/>
      <c r="W438" s="501" t="str">
        <f>IF(AND(OR(Q438="KO",T438&lt;&gt;""),OR(R438="",S438="",T438="")),Listes!$A$74,IF(AND(T438="",Q438&lt;&gt;""),Listes!$A$75,IF(AND(P438&lt;T438,V438=""),Listes!$A$76,IF(AND(R438&gt;S438),Listes!$A$77,IF(AND(P438&lt;&gt;"",P438&gt;T438,U438=""),Listes!$A$78,IF(AND(X438="",OR(Q438&lt;&gt;"",R438&lt;&gt;"",S438&lt;&gt;"")),Listes!$A$79,""))))))</f>
        <v/>
      </c>
      <c r="X438" s="38"/>
      <c r="Y438" s="10">
        <f t="shared" si="27"/>
        <v>0</v>
      </c>
    </row>
    <row r="439" spans="1:25" ht="20.100000000000001" customHeight="1" x14ac:dyDescent="0.25">
      <c r="A439" s="109">
        <v>433</v>
      </c>
      <c r="B439" s="505" t="str">
        <f>IF('Dépenses forfaitaire'!B439="","",'Dépenses forfaitaire'!B439)</f>
        <v/>
      </c>
      <c r="C439" s="505" t="str">
        <f>IF('Dépenses forfaitaire'!C439="","",'Dépenses forfaitaire'!C439)</f>
        <v/>
      </c>
      <c r="D439" s="505" t="str">
        <f>IF('Dépenses forfaitaire'!D439="","",'Dépenses forfaitaire'!D439)</f>
        <v/>
      </c>
      <c r="E439" s="505" t="str">
        <f>IF('Dépenses forfaitaire'!E439="","",'Dépenses forfaitaire'!E439)</f>
        <v/>
      </c>
      <c r="F439" s="505" t="str">
        <f>IF('Dépenses forfaitaire'!F439="","",'Dépenses forfaitaire'!F439)</f>
        <v/>
      </c>
      <c r="G439" s="503" t="str">
        <f>IF('Dépenses forfaitaire'!G439="","",'Dépenses forfaitaire'!G439)</f>
        <v/>
      </c>
      <c r="H439" s="505" t="str">
        <f>IF('Dépenses forfaitaire'!H439="","",'Dépenses forfaitaire'!H439)</f>
        <v/>
      </c>
      <c r="I439" s="505" t="str">
        <f>IF('Dépenses forfaitaire'!I439="","",'Dépenses forfaitaire'!I439)</f>
        <v/>
      </c>
      <c r="J439" s="504" t="str">
        <f>IF('Dépenses forfaitaire'!K439="","",'Dépenses forfaitaire'!K439)</f>
        <v/>
      </c>
      <c r="K439" s="504" t="str">
        <f>IF('Dépenses forfaitaire'!L439="","",'Dépenses forfaitaire'!L439)</f>
        <v/>
      </c>
      <c r="L439" s="503" t="str">
        <f>IF('Dépenses forfaitaire'!J439="","",'Dépenses forfaitaire'!J439)</f>
        <v/>
      </c>
      <c r="M439" s="505" t="str">
        <f>IF($H439="","",IF($C439=Listes!$B$35,IF('DP_Instruction Forfaitaires'!$E439&lt;=Listes!$B$56,('DP_Instruction Forfaitaires'!$E439*(VLOOKUP('DP_Instruction Forfaitaires'!$D439,Listes!$A$57:$E$63,2,FALSE))),IF('DP_Instruction Forfaitaires'!$E439&gt;Listes!$E$56,('DP_Instruction Forfaitaires'!$E439*(VLOOKUP('DP_Instruction Forfaitaires'!$D439,Listes!$A$57:$E$63,5,FALSE))),('DP_Instruction Forfaitaires'!$E439*(VLOOKUP('DP_Instruction Forfaitaires'!$D439,Listes!$A$57:$E$63,3,FALSE))+(VLOOKUP('DP_Instruction Forfaitaires'!$D439,Listes!$A$57:$E$63,4,FALSE)))))))</f>
        <v/>
      </c>
      <c r="N439" s="505" t="str">
        <f>IF($H439="","",IF($C439=Listes!$B$34,IF('DP_Instruction Forfaitaires'!$E439&lt;=Listes!$B$45,('DP_Instruction Forfaitaires'!$E439*(VLOOKUP('DP_Instruction Forfaitaires'!$D439,Listes!$A$46:$E$52,2,FALSE))),IF('DP_Instruction Forfaitaires'!$E439&gt;Listes!$D$45,('DP_Instruction Forfaitaires'!$E439*(VLOOKUP('DP_Instruction Forfaitaires'!$D439,Listes!$A$46:$E$52,5,FALSE))),('DP_Instruction Forfaitaires'!$E439*(VLOOKUP('DP_Instruction Forfaitaires'!$D439,Listes!$A$46:$E$52,3,FALSE))+(VLOOKUP('DP_Instruction Forfaitaires'!$D439,Listes!$A$46:$E$52,4,FALSE)))))))</f>
        <v/>
      </c>
      <c r="O439" s="506" t="str">
        <f>IF($H439="","",IF($C439=Listes!$B$37,Listes!$I$34,IF($C439=Listes!$B$38,(VLOOKUP('DP_Instruction Forfaitaires'!$F439,Listes!$E$34:$F$39,2,FALSE)),IF($C439=Listes!$B$36,IF('DP_Instruction Forfaitaires'!$E439&lt;=Listes!$A$67,'DP_Instruction Forfaitaires'!$E439*Listes!$A$68,IF('DP_Instruction Forfaitaires'!$E439&gt;Listes!$D$67,'DP_Instruction Forfaitaires'!$E439*Listes!$D$68,(('DP_Instruction Forfaitaires'!$E439*Listes!$B$68)+Listes!$C$68)))))))</f>
        <v/>
      </c>
      <c r="P439" s="507" t="str">
        <f>IF('Dépenses forfaitaire'!P439="","",'Dépenses forfaitaire'!P439)</f>
        <v/>
      </c>
      <c r="Q439" s="263"/>
      <c r="R439" s="262" t="str">
        <f t="shared" si="24"/>
        <v/>
      </c>
      <c r="S439" s="262" t="str">
        <f t="shared" si="25"/>
        <v/>
      </c>
      <c r="T439" s="37" t="str">
        <f t="shared" si="26"/>
        <v/>
      </c>
      <c r="U439" s="117"/>
      <c r="V439" s="168"/>
      <c r="W439" s="501" t="str">
        <f>IF(AND(OR(Q439="KO",T439&lt;&gt;""),OR(R439="",S439="",T439="")),Listes!$A$74,IF(AND(T439="",Q439&lt;&gt;""),Listes!$A$75,IF(AND(P439&lt;T439,V439=""),Listes!$A$76,IF(AND(R439&gt;S439),Listes!$A$77,IF(AND(P439&lt;&gt;"",P439&gt;T439,U439=""),Listes!$A$78,IF(AND(X439="",OR(Q439&lt;&gt;"",R439&lt;&gt;"",S439&lt;&gt;"")),Listes!$A$79,""))))))</f>
        <v/>
      </c>
      <c r="X439" s="38"/>
      <c r="Y439" s="10">
        <f t="shared" si="27"/>
        <v>0</v>
      </c>
    </row>
    <row r="440" spans="1:25" ht="20.100000000000001" customHeight="1" x14ac:dyDescent="0.25">
      <c r="A440" s="109">
        <v>434</v>
      </c>
      <c r="B440" s="505" t="str">
        <f>IF('Dépenses forfaitaire'!B440="","",'Dépenses forfaitaire'!B440)</f>
        <v/>
      </c>
      <c r="C440" s="505" t="str">
        <f>IF('Dépenses forfaitaire'!C440="","",'Dépenses forfaitaire'!C440)</f>
        <v/>
      </c>
      <c r="D440" s="505" t="str">
        <f>IF('Dépenses forfaitaire'!D440="","",'Dépenses forfaitaire'!D440)</f>
        <v/>
      </c>
      <c r="E440" s="505" t="str">
        <f>IF('Dépenses forfaitaire'!E440="","",'Dépenses forfaitaire'!E440)</f>
        <v/>
      </c>
      <c r="F440" s="505" t="str">
        <f>IF('Dépenses forfaitaire'!F440="","",'Dépenses forfaitaire'!F440)</f>
        <v/>
      </c>
      <c r="G440" s="503" t="str">
        <f>IF('Dépenses forfaitaire'!G440="","",'Dépenses forfaitaire'!G440)</f>
        <v/>
      </c>
      <c r="H440" s="505" t="str">
        <f>IF('Dépenses forfaitaire'!H440="","",'Dépenses forfaitaire'!H440)</f>
        <v/>
      </c>
      <c r="I440" s="505" t="str">
        <f>IF('Dépenses forfaitaire'!I440="","",'Dépenses forfaitaire'!I440)</f>
        <v/>
      </c>
      <c r="J440" s="504" t="str">
        <f>IF('Dépenses forfaitaire'!K440="","",'Dépenses forfaitaire'!K440)</f>
        <v/>
      </c>
      <c r="K440" s="504" t="str">
        <f>IF('Dépenses forfaitaire'!L440="","",'Dépenses forfaitaire'!L440)</f>
        <v/>
      </c>
      <c r="L440" s="503" t="str">
        <f>IF('Dépenses forfaitaire'!J440="","",'Dépenses forfaitaire'!J440)</f>
        <v/>
      </c>
      <c r="M440" s="505" t="str">
        <f>IF($H440="","",IF($C440=Listes!$B$35,IF('DP_Instruction Forfaitaires'!$E440&lt;=Listes!$B$56,('DP_Instruction Forfaitaires'!$E440*(VLOOKUP('DP_Instruction Forfaitaires'!$D440,Listes!$A$57:$E$63,2,FALSE))),IF('DP_Instruction Forfaitaires'!$E440&gt;Listes!$E$56,('DP_Instruction Forfaitaires'!$E440*(VLOOKUP('DP_Instruction Forfaitaires'!$D440,Listes!$A$57:$E$63,5,FALSE))),('DP_Instruction Forfaitaires'!$E440*(VLOOKUP('DP_Instruction Forfaitaires'!$D440,Listes!$A$57:$E$63,3,FALSE))+(VLOOKUP('DP_Instruction Forfaitaires'!$D440,Listes!$A$57:$E$63,4,FALSE)))))))</f>
        <v/>
      </c>
      <c r="N440" s="505" t="str">
        <f>IF($H440="","",IF($C440=Listes!$B$34,IF('DP_Instruction Forfaitaires'!$E440&lt;=Listes!$B$45,('DP_Instruction Forfaitaires'!$E440*(VLOOKUP('DP_Instruction Forfaitaires'!$D440,Listes!$A$46:$E$52,2,FALSE))),IF('DP_Instruction Forfaitaires'!$E440&gt;Listes!$D$45,('DP_Instruction Forfaitaires'!$E440*(VLOOKUP('DP_Instruction Forfaitaires'!$D440,Listes!$A$46:$E$52,5,FALSE))),('DP_Instruction Forfaitaires'!$E440*(VLOOKUP('DP_Instruction Forfaitaires'!$D440,Listes!$A$46:$E$52,3,FALSE))+(VLOOKUP('DP_Instruction Forfaitaires'!$D440,Listes!$A$46:$E$52,4,FALSE)))))))</f>
        <v/>
      </c>
      <c r="O440" s="506" t="str">
        <f>IF($H440="","",IF($C440=Listes!$B$37,Listes!$I$34,IF($C440=Listes!$B$38,(VLOOKUP('DP_Instruction Forfaitaires'!$F440,Listes!$E$34:$F$39,2,FALSE)),IF($C440=Listes!$B$36,IF('DP_Instruction Forfaitaires'!$E440&lt;=Listes!$A$67,'DP_Instruction Forfaitaires'!$E440*Listes!$A$68,IF('DP_Instruction Forfaitaires'!$E440&gt;Listes!$D$67,'DP_Instruction Forfaitaires'!$E440*Listes!$D$68,(('DP_Instruction Forfaitaires'!$E440*Listes!$B$68)+Listes!$C$68)))))))</f>
        <v/>
      </c>
      <c r="P440" s="507" t="str">
        <f>IF('Dépenses forfaitaire'!P440="","",'Dépenses forfaitaire'!P440)</f>
        <v/>
      </c>
      <c r="Q440" s="263"/>
      <c r="R440" s="262" t="str">
        <f t="shared" si="24"/>
        <v/>
      </c>
      <c r="S440" s="262" t="str">
        <f t="shared" si="25"/>
        <v/>
      </c>
      <c r="T440" s="37" t="str">
        <f t="shared" si="26"/>
        <v/>
      </c>
      <c r="U440" s="117"/>
      <c r="V440" s="168"/>
      <c r="W440" s="501" t="str">
        <f>IF(AND(OR(Q440="KO",T440&lt;&gt;""),OR(R440="",S440="",T440="")),Listes!$A$74,IF(AND(T440="",Q440&lt;&gt;""),Listes!$A$75,IF(AND(P440&lt;T440,V440=""),Listes!$A$76,IF(AND(R440&gt;S440),Listes!$A$77,IF(AND(P440&lt;&gt;"",P440&gt;T440,U440=""),Listes!$A$78,IF(AND(X440="",OR(Q440&lt;&gt;"",R440&lt;&gt;"",S440&lt;&gt;"")),Listes!$A$79,""))))))</f>
        <v/>
      </c>
      <c r="X440" s="38"/>
      <c r="Y440" s="10">
        <f t="shared" si="27"/>
        <v>0</v>
      </c>
    </row>
    <row r="441" spans="1:25" ht="20.100000000000001" customHeight="1" x14ac:dyDescent="0.25">
      <c r="A441" s="109">
        <v>435</v>
      </c>
      <c r="B441" s="505" t="str">
        <f>IF('Dépenses forfaitaire'!B441="","",'Dépenses forfaitaire'!B441)</f>
        <v/>
      </c>
      <c r="C441" s="505" t="str">
        <f>IF('Dépenses forfaitaire'!C441="","",'Dépenses forfaitaire'!C441)</f>
        <v/>
      </c>
      <c r="D441" s="505" t="str">
        <f>IF('Dépenses forfaitaire'!D441="","",'Dépenses forfaitaire'!D441)</f>
        <v/>
      </c>
      <c r="E441" s="505" t="str">
        <f>IF('Dépenses forfaitaire'!E441="","",'Dépenses forfaitaire'!E441)</f>
        <v/>
      </c>
      <c r="F441" s="505" t="str">
        <f>IF('Dépenses forfaitaire'!F441="","",'Dépenses forfaitaire'!F441)</f>
        <v/>
      </c>
      <c r="G441" s="503" t="str">
        <f>IF('Dépenses forfaitaire'!G441="","",'Dépenses forfaitaire'!G441)</f>
        <v/>
      </c>
      <c r="H441" s="505" t="str">
        <f>IF('Dépenses forfaitaire'!H441="","",'Dépenses forfaitaire'!H441)</f>
        <v/>
      </c>
      <c r="I441" s="505" t="str">
        <f>IF('Dépenses forfaitaire'!I441="","",'Dépenses forfaitaire'!I441)</f>
        <v/>
      </c>
      <c r="J441" s="504" t="str">
        <f>IF('Dépenses forfaitaire'!K441="","",'Dépenses forfaitaire'!K441)</f>
        <v/>
      </c>
      <c r="K441" s="504" t="str">
        <f>IF('Dépenses forfaitaire'!L441="","",'Dépenses forfaitaire'!L441)</f>
        <v/>
      </c>
      <c r="L441" s="503" t="str">
        <f>IF('Dépenses forfaitaire'!J441="","",'Dépenses forfaitaire'!J441)</f>
        <v/>
      </c>
      <c r="M441" s="505" t="str">
        <f>IF($H441="","",IF($C441=Listes!$B$35,IF('DP_Instruction Forfaitaires'!$E441&lt;=Listes!$B$56,('DP_Instruction Forfaitaires'!$E441*(VLOOKUP('DP_Instruction Forfaitaires'!$D441,Listes!$A$57:$E$63,2,FALSE))),IF('DP_Instruction Forfaitaires'!$E441&gt;Listes!$E$56,('DP_Instruction Forfaitaires'!$E441*(VLOOKUP('DP_Instruction Forfaitaires'!$D441,Listes!$A$57:$E$63,5,FALSE))),('DP_Instruction Forfaitaires'!$E441*(VLOOKUP('DP_Instruction Forfaitaires'!$D441,Listes!$A$57:$E$63,3,FALSE))+(VLOOKUP('DP_Instruction Forfaitaires'!$D441,Listes!$A$57:$E$63,4,FALSE)))))))</f>
        <v/>
      </c>
      <c r="N441" s="505" t="str">
        <f>IF($H441="","",IF($C441=Listes!$B$34,IF('DP_Instruction Forfaitaires'!$E441&lt;=Listes!$B$45,('DP_Instruction Forfaitaires'!$E441*(VLOOKUP('DP_Instruction Forfaitaires'!$D441,Listes!$A$46:$E$52,2,FALSE))),IF('DP_Instruction Forfaitaires'!$E441&gt;Listes!$D$45,('DP_Instruction Forfaitaires'!$E441*(VLOOKUP('DP_Instruction Forfaitaires'!$D441,Listes!$A$46:$E$52,5,FALSE))),('DP_Instruction Forfaitaires'!$E441*(VLOOKUP('DP_Instruction Forfaitaires'!$D441,Listes!$A$46:$E$52,3,FALSE))+(VLOOKUP('DP_Instruction Forfaitaires'!$D441,Listes!$A$46:$E$52,4,FALSE)))))))</f>
        <v/>
      </c>
      <c r="O441" s="506" t="str">
        <f>IF($H441="","",IF($C441=Listes!$B$37,Listes!$I$34,IF($C441=Listes!$B$38,(VLOOKUP('DP_Instruction Forfaitaires'!$F441,Listes!$E$34:$F$39,2,FALSE)),IF($C441=Listes!$B$36,IF('DP_Instruction Forfaitaires'!$E441&lt;=Listes!$A$67,'DP_Instruction Forfaitaires'!$E441*Listes!$A$68,IF('DP_Instruction Forfaitaires'!$E441&gt;Listes!$D$67,'DP_Instruction Forfaitaires'!$E441*Listes!$D$68,(('DP_Instruction Forfaitaires'!$E441*Listes!$B$68)+Listes!$C$68)))))))</f>
        <v/>
      </c>
      <c r="P441" s="507" t="str">
        <f>IF('Dépenses forfaitaire'!P441="","",'Dépenses forfaitaire'!P441)</f>
        <v/>
      </c>
      <c r="Q441" s="263"/>
      <c r="R441" s="262" t="str">
        <f t="shared" si="24"/>
        <v/>
      </c>
      <c r="S441" s="262" t="str">
        <f t="shared" si="25"/>
        <v/>
      </c>
      <c r="T441" s="37" t="str">
        <f t="shared" si="26"/>
        <v/>
      </c>
      <c r="U441" s="117"/>
      <c r="V441" s="168"/>
      <c r="W441" s="501" t="str">
        <f>IF(AND(OR(Q441="KO",T441&lt;&gt;""),OR(R441="",S441="",T441="")),Listes!$A$74,IF(AND(T441="",Q441&lt;&gt;""),Listes!$A$75,IF(AND(P441&lt;T441,V441=""),Listes!$A$76,IF(AND(R441&gt;S441),Listes!$A$77,IF(AND(P441&lt;&gt;"",P441&gt;T441,U441=""),Listes!$A$78,IF(AND(X441="",OR(Q441&lt;&gt;"",R441&lt;&gt;"",S441&lt;&gt;"")),Listes!$A$79,""))))))</f>
        <v/>
      </c>
      <c r="X441" s="38"/>
      <c r="Y441" s="10">
        <f t="shared" si="27"/>
        <v>0</v>
      </c>
    </row>
    <row r="442" spans="1:25" ht="20.100000000000001" customHeight="1" x14ac:dyDescent="0.25">
      <c r="A442" s="109">
        <v>436</v>
      </c>
      <c r="B442" s="505" t="str">
        <f>IF('Dépenses forfaitaire'!B442="","",'Dépenses forfaitaire'!B442)</f>
        <v/>
      </c>
      <c r="C442" s="505" t="str">
        <f>IF('Dépenses forfaitaire'!C442="","",'Dépenses forfaitaire'!C442)</f>
        <v/>
      </c>
      <c r="D442" s="505" t="str">
        <f>IF('Dépenses forfaitaire'!D442="","",'Dépenses forfaitaire'!D442)</f>
        <v/>
      </c>
      <c r="E442" s="505" t="str">
        <f>IF('Dépenses forfaitaire'!E442="","",'Dépenses forfaitaire'!E442)</f>
        <v/>
      </c>
      <c r="F442" s="505" t="str">
        <f>IF('Dépenses forfaitaire'!F442="","",'Dépenses forfaitaire'!F442)</f>
        <v/>
      </c>
      <c r="G442" s="503" t="str">
        <f>IF('Dépenses forfaitaire'!G442="","",'Dépenses forfaitaire'!G442)</f>
        <v/>
      </c>
      <c r="H442" s="505" t="str">
        <f>IF('Dépenses forfaitaire'!H442="","",'Dépenses forfaitaire'!H442)</f>
        <v/>
      </c>
      <c r="I442" s="505" t="str">
        <f>IF('Dépenses forfaitaire'!I442="","",'Dépenses forfaitaire'!I442)</f>
        <v/>
      </c>
      <c r="J442" s="504" t="str">
        <f>IF('Dépenses forfaitaire'!K442="","",'Dépenses forfaitaire'!K442)</f>
        <v/>
      </c>
      <c r="K442" s="504" t="str">
        <f>IF('Dépenses forfaitaire'!L442="","",'Dépenses forfaitaire'!L442)</f>
        <v/>
      </c>
      <c r="L442" s="503" t="str">
        <f>IF('Dépenses forfaitaire'!J442="","",'Dépenses forfaitaire'!J442)</f>
        <v/>
      </c>
      <c r="M442" s="505" t="str">
        <f>IF($H442="","",IF($C442=Listes!$B$35,IF('DP_Instruction Forfaitaires'!$E442&lt;=Listes!$B$56,('DP_Instruction Forfaitaires'!$E442*(VLOOKUP('DP_Instruction Forfaitaires'!$D442,Listes!$A$57:$E$63,2,FALSE))),IF('DP_Instruction Forfaitaires'!$E442&gt;Listes!$E$56,('DP_Instruction Forfaitaires'!$E442*(VLOOKUP('DP_Instruction Forfaitaires'!$D442,Listes!$A$57:$E$63,5,FALSE))),('DP_Instruction Forfaitaires'!$E442*(VLOOKUP('DP_Instruction Forfaitaires'!$D442,Listes!$A$57:$E$63,3,FALSE))+(VLOOKUP('DP_Instruction Forfaitaires'!$D442,Listes!$A$57:$E$63,4,FALSE)))))))</f>
        <v/>
      </c>
      <c r="N442" s="505" t="str">
        <f>IF($H442="","",IF($C442=Listes!$B$34,IF('DP_Instruction Forfaitaires'!$E442&lt;=Listes!$B$45,('DP_Instruction Forfaitaires'!$E442*(VLOOKUP('DP_Instruction Forfaitaires'!$D442,Listes!$A$46:$E$52,2,FALSE))),IF('DP_Instruction Forfaitaires'!$E442&gt;Listes!$D$45,('DP_Instruction Forfaitaires'!$E442*(VLOOKUP('DP_Instruction Forfaitaires'!$D442,Listes!$A$46:$E$52,5,FALSE))),('DP_Instruction Forfaitaires'!$E442*(VLOOKUP('DP_Instruction Forfaitaires'!$D442,Listes!$A$46:$E$52,3,FALSE))+(VLOOKUP('DP_Instruction Forfaitaires'!$D442,Listes!$A$46:$E$52,4,FALSE)))))))</f>
        <v/>
      </c>
      <c r="O442" s="506" t="str">
        <f>IF($H442="","",IF($C442=Listes!$B$37,Listes!$I$34,IF($C442=Listes!$B$38,(VLOOKUP('DP_Instruction Forfaitaires'!$F442,Listes!$E$34:$F$39,2,FALSE)),IF($C442=Listes!$B$36,IF('DP_Instruction Forfaitaires'!$E442&lt;=Listes!$A$67,'DP_Instruction Forfaitaires'!$E442*Listes!$A$68,IF('DP_Instruction Forfaitaires'!$E442&gt;Listes!$D$67,'DP_Instruction Forfaitaires'!$E442*Listes!$D$68,(('DP_Instruction Forfaitaires'!$E442*Listes!$B$68)+Listes!$C$68)))))))</f>
        <v/>
      </c>
      <c r="P442" s="507" t="str">
        <f>IF('Dépenses forfaitaire'!P442="","",'Dépenses forfaitaire'!P442)</f>
        <v/>
      </c>
      <c r="Q442" s="263"/>
      <c r="R442" s="262" t="str">
        <f t="shared" si="24"/>
        <v/>
      </c>
      <c r="S442" s="262" t="str">
        <f t="shared" si="25"/>
        <v/>
      </c>
      <c r="T442" s="37" t="str">
        <f t="shared" si="26"/>
        <v/>
      </c>
      <c r="U442" s="117"/>
      <c r="V442" s="168"/>
      <c r="W442" s="501" t="str">
        <f>IF(AND(OR(Q442="KO",T442&lt;&gt;""),OR(R442="",S442="",T442="")),Listes!$A$74,IF(AND(T442="",Q442&lt;&gt;""),Listes!$A$75,IF(AND(P442&lt;T442,V442=""),Listes!$A$76,IF(AND(R442&gt;S442),Listes!$A$77,IF(AND(P442&lt;&gt;"",P442&gt;T442,U442=""),Listes!$A$78,IF(AND(X442="",OR(Q442&lt;&gt;"",R442&lt;&gt;"",S442&lt;&gt;"")),Listes!$A$79,""))))))</f>
        <v/>
      </c>
      <c r="X442" s="38"/>
      <c r="Y442" s="10">
        <f t="shared" si="27"/>
        <v>0</v>
      </c>
    </row>
    <row r="443" spans="1:25" ht="20.100000000000001" customHeight="1" x14ac:dyDescent="0.25">
      <c r="A443" s="109">
        <v>437</v>
      </c>
      <c r="B443" s="505" t="str">
        <f>IF('Dépenses forfaitaire'!B443="","",'Dépenses forfaitaire'!B443)</f>
        <v/>
      </c>
      <c r="C443" s="505" t="str">
        <f>IF('Dépenses forfaitaire'!C443="","",'Dépenses forfaitaire'!C443)</f>
        <v/>
      </c>
      <c r="D443" s="505" t="str">
        <f>IF('Dépenses forfaitaire'!D443="","",'Dépenses forfaitaire'!D443)</f>
        <v/>
      </c>
      <c r="E443" s="505" t="str">
        <f>IF('Dépenses forfaitaire'!E443="","",'Dépenses forfaitaire'!E443)</f>
        <v/>
      </c>
      <c r="F443" s="505" t="str">
        <f>IF('Dépenses forfaitaire'!F443="","",'Dépenses forfaitaire'!F443)</f>
        <v/>
      </c>
      <c r="G443" s="503" t="str">
        <f>IF('Dépenses forfaitaire'!G443="","",'Dépenses forfaitaire'!G443)</f>
        <v/>
      </c>
      <c r="H443" s="505" t="str">
        <f>IF('Dépenses forfaitaire'!H443="","",'Dépenses forfaitaire'!H443)</f>
        <v/>
      </c>
      <c r="I443" s="505" t="str">
        <f>IF('Dépenses forfaitaire'!I443="","",'Dépenses forfaitaire'!I443)</f>
        <v/>
      </c>
      <c r="J443" s="504" t="str">
        <f>IF('Dépenses forfaitaire'!K443="","",'Dépenses forfaitaire'!K443)</f>
        <v/>
      </c>
      <c r="K443" s="504" t="str">
        <f>IF('Dépenses forfaitaire'!L443="","",'Dépenses forfaitaire'!L443)</f>
        <v/>
      </c>
      <c r="L443" s="503" t="str">
        <f>IF('Dépenses forfaitaire'!J443="","",'Dépenses forfaitaire'!J443)</f>
        <v/>
      </c>
      <c r="M443" s="505" t="str">
        <f>IF($H443="","",IF($C443=Listes!$B$35,IF('DP_Instruction Forfaitaires'!$E443&lt;=Listes!$B$56,('DP_Instruction Forfaitaires'!$E443*(VLOOKUP('DP_Instruction Forfaitaires'!$D443,Listes!$A$57:$E$63,2,FALSE))),IF('DP_Instruction Forfaitaires'!$E443&gt;Listes!$E$56,('DP_Instruction Forfaitaires'!$E443*(VLOOKUP('DP_Instruction Forfaitaires'!$D443,Listes!$A$57:$E$63,5,FALSE))),('DP_Instruction Forfaitaires'!$E443*(VLOOKUP('DP_Instruction Forfaitaires'!$D443,Listes!$A$57:$E$63,3,FALSE))+(VLOOKUP('DP_Instruction Forfaitaires'!$D443,Listes!$A$57:$E$63,4,FALSE)))))))</f>
        <v/>
      </c>
      <c r="N443" s="505" t="str">
        <f>IF($H443="","",IF($C443=Listes!$B$34,IF('DP_Instruction Forfaitaires'!$E443&lt;=Listes!$B$45,('DP_Instruction Forfaitaires'!$E443*(VLOOKUP('DP_Instruction Forfaitaires'!$D443,Listes!$A$46:$E$52,2,FALSE))),IF('DP_Instruction Forfaitaires'!$E443&gt;Listes!$D$45,('DP_Instruction Forfaitaires'!$E443*(VLOOKUP('DP_Instruction Forfaitaires'!$D443,Listes!$A$46:$E$52,5,FALSE))),('DP_Instruction Forfaitaires'!$E443*(VLOOKUP('DP_Instruction Forfaitaires'!$D443,Listes!$A$46:$E$52,3,FALSE))+(VLOOKUP('DP_Instruction Forfaitaires'!$D443,Listes!$A$46:$E$52,4,FALSE)))))))</f>
        <v/>
      </c>
      <c r="O443" s="506" t="str">
        <f>IF($H443="","",IF($C443=Listes!$B$37,Listes!$I$34,IF($C443=Listes!$B$38,(VLOOKUP('DP_Instruction Forfaitaires'!$F443,Listes!$E$34:$F$39,2,FALSE)),IF($C443=Listes!$B$36,IF('DP_Instruction Forfaitaires'!$E443&lt;=Listes!$A$67,'DP_Instruction Forfaitaires'!$E443*Listes!$A$68,IF('DP_Instruction Forfaitaires'!$E443&gt;Listes!$D$67,'DP_Instruction Forfaitaires'!$E443*Listes!$D$68,(('DP_Instruction Forfaitaires'!$E443*Listes!$B$68)+Listes!$C$68)))))))</f>
        <v/>
      </c>
      <c r="P443" s="507" t="str">
        <f>IF('Dépenses forfaitaire'!P443="","",'Dépenses forfaitaire'!P443)</f>
        <v/>
      </c>
      <c r="Q443" s="263"/>
      <c r="R443" s="262" t="str">
        <f t="shared" si="24"/>
        <v/>
      </c>
      <c r="S443" s="262" t="str">
        <f t="shared" si="25"/>
        <v/>
      </c>
      <c r="T443" s="37" t="str">
        <f t="shared" si="26"/>
        <v/>
      </c>
      <c r="U443" s="117"/>
      <c r="V443" s="168"/>
      <c r="W443" s="501" t="str">
        <f>IF(AND(OR(Q443="KO",T443&lt;&gt;""),OR(R443="",S443="",T443="")),Listes!$A$74,IF(AND(T443="",Q443&lt;&gt;""),Listes!$A$75,IF(AND(P443&lt;T443,V443=""),Listes!$A$76,IF(AND(R443&gt;S443),Listes!$A$77,IF(AND(P443&lt;&gt;"",P443&gt;T443,U443=""),Listes!$A$78,IF(AND(X443="",OR(Q443&lt;&gt;"",R443&lt;&gt;"",S443&lt;&gt;"")),Listes!$A$79,""))))))</f>
        <v/>
      </c>
      <c r="X443" s="38"/>
      <c r="Y443" s="10">
        <f t="shared" si="27"/>
        <v>0</v>
      </c>
    </row>
    <row r="444" spans="1:25" ht="20.100000000000001" customHeight="1" x14ac:dyDescent="0.25">
      <c r="A444" s="109">
        <v>438</v>
      </c>
      <c r="B444" s="505" t="str">
        <f>IF('Dépenses forfaitaire'!B444="","",'Dépenses forfaitaire'!B444)</f>
        <v/>
      </c>
      <c r="C444" s="505" t="str">
        <f>IF('Dépenses forfaitaire'!C444="","",'Dépenses forfaitaire'!C444)</f>
        <v/>
      </c>
      <c r="D444" s="505" t="str">
        <f>IF('Dépenses forfaitaire'!D444="","",'Dépenses forfaitaire'!D444)</f>
        <v/>
      </c>
      <c r="E444" s="505" t="str">
        <f>IF('Dépenses forfaitaire'!E444="","",'Dépenses forfaitaire'!E444)</f>
        <v/>
      </c>
      <c r="F444" s="505" t="str">
        <f>IF('Dépenses forfaitaire'!F444="","",'Dépenses forfaitaire'!F444)</f>
        <v/>
      </c>
      <c r="G444" s="503" t="str">
        <f>IF('Dépenses forfaitaire'!G444="","",'Dépenses forfaitaire'!G444)</f>
        <v/>
      </c>
      <c r="H444" s="505" t="str">
        <f>IF('Dépenses forfaitaire'!H444="","",'Dépenses forfaitaire'!H444)</f>
        <v/>
      </c>
      <c r="I444" s="505" t="str">
        <f>IF('Dépenses forfaitaire'!I444="","",'Dépenses forfaitaire'!I444)</f>
        <v/>
      </c>
      <c r="J444" s="504" t="str">
        <f>IF('Dépenses forfaitaire'!K444="","",'Dépenses forfaitaire'!K444)</f>
        <v/>
      </c>
      <c r="K444" s="504" t="str">
        <f>IF('Dépenses forfaitaire'!L444="","",'Dépenses forfaitaire'!L444)</f>
        <v/>
      </c>
      <c r="L444" s="503" t="str">
        <f>IF('Dépenses forfaitaire'!J444="","",'Dépenses forfaitaire'!J444)</f>
        <v/>
      </c>
      <c r="M444" s="505" t="str">
        <f>IF($H444="","",IF($C444=Listes!$B$35,IF('DP_Instruction Forfaitaires'!$E444&lt;=Listes!$B$56,('DP_Instruction Forfaitaires'!$E444*(VLOOKUP('DP_Instruction Forfaitaires'!$D444,Listes!$A$57:$E$63,2,FALSE))),IF('DP_Instruction Forfaitaires'!$E444&gt;Listes!$E$56,('DP_Instruction Forfaitaires'!$E444*(VLOOKUP('DP_Instruction Forfaitaires'!$D444,Listes!$A$57:$E$63,5,FALSE))),('DP_Instruction Forfaitaires'!$E444*(VLOOKUP('DP_Instruction Forfaitaires'!$D444,Listes!$A$57:$E$63,3,FALSE))+(VLOOKUP('DP_Instruction Forfaitaires'!$D444,Listes!$A$57:$E$63,4,FALSE)))))))</f>
        <v/>
      </c>
      <c r="N444" s="505" t="str">
        <f>IF($H444="","",IF($C444=Listes!$B$34,IF('DP_Instruction Forfaitaires'!$E444&lt;=Listes!$B$45,('DP_Instruction Forfaitaires'!$E444*(VLOOKUP('DP_Instruction Forfaitaires'!$D444,Listes!$A$46:$E$52,2,FALSE))),IF('DP_Instruction Forfaitaires'!$E444&gt;Listes!$D$45,('DP_Instruction Forfaitaires'!$E444*(VLOOKUP('DP_Instruction Forfaitaires'!$D444,Listes!$A$46:$E$52,5,FALSE))),('DP_Instruction Forfaitaires'!$E444*(VLOOKUP('DP_Instruction Forfaitaires'!$D444,Listes!$A$46:$E$52,3,FALSE))+(VLOOKUP('DP_Instruction Forfaitaires'!$D444,Listes!$A$46:$E$52,4,FALSE)))))))</f>
        <v/>
      </c>
      <c r="O444" s="506" t="str">
        <f>IF($H444="","",IF($C444=Listes!$B$37,Listes!$I$34,IF($C444=Listes!$B$38,(VLOOKUP('DP_Instruction Forfaitaires'!$F444,Listes!$E$34:$F$39,2,FALSE)),IF($C444=Listes!$B$36,IF('DP_Instruction Forfaitaires'!$E444&lt;=Listes!$A$67,'DP_Instruction Forfaitaires'!$E444*Listes!$A$68,IF('DP_Instruction Forfaitaires'!$E444&gt;Listes!$D$67,'DP_Instruction Forfaitaires'!$E444*Listes!$D$68,(('DP_Instruction Forfaitaires'!$E444*Listes!$B$68)+Listes!$C$68)))))))</f>
        <v/>
      </c>
      <c r="P444" s="507" t="str">
        <f>IF('Dépenses forfaitaire'!P444="","",'Dépenses forfaitaire'!P444)</f>
        <v/>
      </c>
      <c r="Q444" s="263"/>
      <c r="R444" s="262" t="str">
        <f t="shared" si="24"/>
        <v/>
      </c>
      <c r="S444" s="262" t="str">
        <f t="shared" si="25"/>
        <v/>
      </c>
      <c r="T444" s="37" t="str">
        <f t="shared" si="26"/>
        <v/>
      </c>
      <c r="U444" s="117"/>
      <c r="V444" s="168"/>
      <c r="W444" s="501" t="str">
        <f>IF(AND(OR(Q444="KO",T444&lt;&gt;""),OR(R444="",S444="",T444="")),Listes!$A$74,IF(AND(T444="",Q444&lt;&gt;""),Listes!$A$75,IF(AND(P444&lt;T444,V444=""),Listes!$A$76,IF(AND(R444&gt;S444),Listes!$A$77,IF(AND(P444&lt;&gt;"",P444&gt;T444,U444=""),Listes!$A$78,IF(AND(X444="",OR(Q444&lt;&gt;"",R444&lt;&gt;"",S444&lt;&gt;"")),Listes!$A$79,""))))))</f>
        <v/>
      </c>
      <c r="X444" s="38"/>
      <c r="Y444" s="10">
        <f t="shared" si="27"/>
        <v>0</v>
      </c>
    </row>
    <row r="445" spans="1:25" ht="20.100000000000001" customHeight="1" x14ac:dyDescent="0.25">
      <c r="A445" s="109">
        <v>439</v>
      </c>
      <c r="B445" s="505" t="str">
        <f>IF('Dépenses forfaitaire'!B445="","",'Dépenses forfaitaire'!B445)</f>
        <v/>
      </c>
      <c r="C445" s="505" t="str">
        <f>IF('Dépenses forfaitaire'!C445="","",'Dépenses forfaitaire'!C445)</f>
        <v/>
      </c>
      <c r="D445" s="505" t="str">
        <f>IF('Dépenses forfaitaire'!D445="","",'Dépenses forfaitaire'!D445)</f>
        <v/>
      </c>
      <c r="E445" s="505" t="str">
        <f>IF('Dépenses forfaitaire'!E445="","",'Dépenses forfaitaire'!E445)</f>
        <v/>
      </c>
      <c r="F445" s="505" t="str">
        <f>IF('Dépenses forfaitaire'!F445="","",'Dépenses forfaitaire'!F445)</f>
        <v/>
      </c>
      <c r="G445" s="503" t="str">
        <f>IF('Dépenses forfaitaire'!G445="","",'Dépenses forfaitaire'!G445)</f>
        <v/>
      </c>
      <c r="H445" s="505" t="str">
        <f>IF('Dépenses forfaitaire'!H445="","",'Dépenses forfaitaire'!H445)</f>
        <v/>
      </c>
      <c r="I445" s="505" t="str">
        <f>IF('Dépenses forfaitaire'!I445="","",'Dépenses forfaitaire'!I445)</f>
        <v/>
      </c>
      <c r="J445" s="504" t="str">
        <f>IF('Dépenses forfaitaire'!K445="","",'Dépenses forfaitaire'!K445)</f>
        <v/>
      </c>
      <c r="K445" s="504" t="str">
        <f>IF('Dépenses forfaitaire'!L445="","",'Dépenses forfaitaire'!L445)</f>
        <v/>
      </c>
      <c r="L445" s="503" t="str">
        <f>IF('Dépenses forfaitaire'!J445="","",'Dépenses forfaitaire'!J445)</f>
        <v/>
      </c>
      <c r="M445" s="505" t="str">
        <f>IF($H445="","",IF($C445=Listes!$B$35,IF('DP_Instruction Forfaitaires'!$E445&lt;=Listes!$B$56,('DP_Instruction Forfaitaires'!$E445*(VLOOKUP('DP_Instruction Forfaitaires'!$D445,Listes!$A$57:$E$63,2,FALSE))),IF('DP_Instruction Forfaitaires'!$E445&gt;Listes!$E$56,('DP_Instruction Forfaitaires'!$E445*(VLOOKUP('DP_Instruction Forfaitaires'!$D445,Listes!$A$57:$E$63,5,FALSE))),('DP_Instruction Forfaitaires'!$E445*(VLOOKUP('DP_Instruction Forfaitaires'!$D445,Listes!$A$57:$E$63,3,FALSE))+(VLOOKUP('DP_Instruction Forfaitaires'!$D445,Listes!$A$57:$E$63,4,FALSE)))))))</f>
        <v/>
      </c>
      <c r="N445" s="505" t="str">
        <f>IF($H445="","",IF($C445=Listes!$B$34,IF('DP_Instruction Forfaitaires'!$E445&lt;=Listes!$B$45,('DP_Instruction Forfaitaires'!$E445*(VLOOKUP('DP_Instruction Forfaitaires'!$D445,Listes!$A$46:$E$52,2,FALSE))),IF('DP_Instruction Forfaitaires'!$E445&gt;Listes!$D$45,('DP_Instruction Forfaitaires'!$E445*(VLOOKUP('DP_Instruction Forfaitaires'!$D445,Listes!$A$46:$E$52,5,FALSE))),('DP_Instruction Forfaitaires'!$E445*(VLOOKUP('DP_Instruction Forfaitaires'!$D445,Listes!$A$46:$E$52,3,FALSE))+(VLOOKUP('DP_Instruction Forfaitaires'!$D445,Listes!$A$46:$E$52,4,FALSE)))))))</f>
        <v/>
      </c>
      <c r="O445" s="506" t="str">
        <f>IF($H445="","",IF($C445=Listes!$B$37,Listes!$I$34,IF($C445=Listes!$B$38,(VLOOKUP('DP_Instruction Forfaitaires'!$F445,Listes!$E$34:$F$39,2,FALSE)),IF($C445=Listes!$B$36,IF('DP_Instruction Forfaitaires'!$E445&lt;=Listes!$A$67,'DP_Instruction Forfaitaires'!$E445*Listes!$A$68,IF('DP_Instruction Forfaitaires'!$E445&gt;Listes!$D$67,'DP_Instruction Forfaitaires'!$E445*Listes!$D$68,(('DP_Instruction Forfaitaires'!$E445*Listes!$B$68)+Listes!$C$68)))))))</f>
        <v/>
      </c>
      <c r="P445" s="507" t="str">
        <f>IF('Dépenses forfaitaire'!P445="","",'Dépenses forfaitaire'!P445)</f>
        <v/>
      </c>
      <c r="Q445" s="263"/>
      <c r="R445" s="262" t="str">
        <f t="shared" si="24"/>
        <v/>
      </c>
      <c r="S445" s="262" t="str">
        <f t="shared" si="25"/>
        <v/>
      </c>
      <c r="T445" s="37" t="str">
        <f t="shared" si="26"/>
        <v/>
      </c>
      <c r="U445" s="117"/>
      <c r="V445" s="168"/>
      <c r="W445" s="501" t="str">
        <f>IF(AND(OR(Q445="KO",T445&lt;&gt;""),OR(R445="",S445="",T445="")),Listes!$A$74,IF(AND(T445="",Q445&lt;&gt;""),Listes!$A$75,IF(AND(P445&lt;T445,V445=""),Listes!$A$76,IF(AND(R445&gt;S445),Listes!$A$77,IF(AND(P445&lt;&gt;"",P445&gt;T445,U445=""),Listes!$A$78,IF(AND(X445="",OR(Q445&lt;&gt;"",R445&lt;&gt;"",S445&lt;&gt;"")),Listes!$A$79,""))))))</f>
        <v/>
      </c>
      <c r="X445" s="38"/>
      <c r="Y445" s="10">
        <f t="shared" si="27"/>
        <v>0</v>
      </c>
    </row>
    <row r="446" spans="1:25" ht="20.100000000000001" customHeight="1" x14ac:dyDescent="0.25">
      <c r="A446" s="109">
        <v>440</v>
      </c>
      <c r="B446" s="505" t="str">
        <f>IF('Dépenses forfaitaire'!B446="","",'Dépenses forfaitaire'!B446)</f>
        <v/>
      </c>
      <c r="C446" s="505" t="str">
        <f>IF('Dépenses forfaitaire'!C446="","",'Dépenses forfaitaire'!C446)</f>
        <v/>
      </c>
      <c r="D446" s="505" t="str">
        <f>IF('Dépenses forfaitaire'!D446="","",'Dépenses forfaitaire'!D446)</f>
        <v/>
      </c>
      <c r="E446" s="505" t="str">
        <f>IF('Dépenses forfaitaire'!E446="","",'Dépenses forfaitaire'!E446)</f>
        <v/>
      </c>
      <c r="F446" s="505" t="str">
        <f>IF('Dépenses forfaitaire'!F446="","",'Dépenses forfaitaire'!F446)</f>
        <v/>
      </c>
      <c r="G446" s="503" t="str">
        <f>IF('Dépenses forfaitaire'!G446="","",'Dépenses forfaitaire'!G446)</f>
        <v/>
      </c>
      <c r="H446" s="505" t="str">
        <f>IF('Dépenses forfaitaire'!H446="","",'Dépenses forfaitaire'!H446)</f>
        <v/>
      </c>
      <c r="I446" s="505" t="str">
        <f>IF('Dépenses forfaitaire'!I446="","",'Dépenses forfaitaire'!I446)</f>
        <v/>
      </c>
      <c r="J446" s="504" t="str">
        <f>IF('Dépenses forfaitaire'!K446="","",'Dépenses forfaitaire'!K446)</f>
        <v/>
      </c>
      <c r="K446" s="504" t="str">
        <f>IF('Dépenses forfaitaire'!L446="","",'Dépenses forfaitaire'!L446)</f>
        <v/>
      </c>
      <c r="L446" s="503" t="str">
        <f>IF('Dépenses forfaitaire'!J446="","",'Dépenses forfaitaire'!J446)</f>
        <v/>
      </c>
      <c r="M446" s="505" t="str">
        <f>IF($H446="","",IF($C446=Listes!$B$35,IF('DP_Instruction Forfaitaires'!$E446&lt;=Listes!$B$56,('DP_Instruction Forfaitaires'!$E446*(VLOOKUP('DP_Instruction Forfaitaires'!$D446,Listes!$A$57:$E$63,2,FALSE))),IF('DP_Instruction Forfaitaires'!$E446&gt;Listes!$E$56,('DP_Instruction Forfaitaires'!$E446*(VLOOKUP('DP_Instruction Forfaitaires'!$D446,Listes!$A$57:$E$63,5,FALSE))),('DP_Instruction Forfaitaires'!$E446*(VLOOKUP('DP_Instruction Forfaitaires'!$D446,Listes!$A$57:$E$63,3,FALSE))+(VLOOKUP('DP_Instruction Forfaitaires'!$D446,Listes!$A$57:$E$63,4,FALSE)))))))</f>
        <v/>
      </c>
      <c r="N446" s="505" t="str">
        <f>IF($H446="","",IF($C446=Listes!$B$34,IF('DP_Instruction Forfaitaires'!$E446&lt;=Listes!$B$45,('DP_Instruction Forfaitaires'!$E446*(VLOOKUP('DP_Instruction Forfaitaires'!$D446,Listes!$A$46:$E$52,2,FALSE))),IF('DP_Instruction Forfaitaires'!$E446&gt;Listes!$D$45,('DP_Instruction Forfaitaires'!$E446*(VLOOKUP('DP_Instruction Forfaitaires'!$D446,Listes!$A$46:$E$52,5,FALSE))),('DP_Instruction Forfaitaires'!$E446*(VLOOKUP('DP_Instruction Forfaitaires'!$D446,Listes!$A$46:$E$52,3,FALSE))+(VLOOKUP('DP_Instruction Forfaitaires'!$D446,Listes!$A$46:$E$52,4,FALSE)))))))</f>
        <v/>
      </c>
      <c r="O446" s="506" t="str">
        <f>IF($H446="","",IF($C446=Listes!$B$37,Listes!$I$34,IF($C446=Listes!$B$38,(VLOOKUP('DP_Instruction Forfaitaires'!$F446,Listes!$E$34:$F$39,2,FALSE)),IF($C446=Listes!$B$36,IF('DP_Instruction Forfaitaires'!$E446&lt;=Listes!$A$67,'DP_Instruction Forfaitaires'!$E446*Listes!$A$68,IF('DP_Instruction Forfaitaires'!$E446&gt;Listes!$D$67,'DP_Instruction Forfaitaires'!$E446*Listes!$D$68,(('DP_Instruction Forfaitaires'!$E446*Listes!$B$68)+Listes!$C$68)))))))</f>
        <v/>
      </c>
      <c r="P446" s="507" t="str">
        <f>IF('Dépenses forfaitaire'!P446="","",'Dépenses forfaitaire'!P446)</f>
        <v/>
      </c>
      <c r="Q446" s="263"/>
      <c r="R446" s="262" t="str">
        <f t="shared" si="24"/>
        <v/>
      </c>
      <c r="S446" s="262" t="str">
        <f t="shared" si="25"/>
        <v/>
      </c>
      <c r="T446" s="37" t="str">
        <f t="shared" si="26"/>
        <v/>
      </c>
      <c r="U446" s="117"/>
      <c r="V446" s="168"/>
      <c r="W446" s="501" t="str">
        <f>IF(AND(OR(Q446="KO",T446&lt;&gt;""),OR(R446="",S446="",T446="")),Listes!$A$74,IF(AND(T446="",Q446&lt;&gt;""),Listes!$A$75,IF(AND(P446&lt;T446,V446=""),Listes!$A$76,IF(AND(R446&gt;S446),Listes!$A$77,IF(AND(P446&lt;&gt;"",P446&gt;T446,U446=""),Listes!$A$78,IF(AND(X446="",OR(Q446&lt;&gt;"",R446&lt;&gt;"",S446&lt;&gt;"")),Listes!$A$79,""))))))</f>
        <v/>
      </c>
      <c r="X446" s="38"/>
      <c r="Y446" s="10">
        <f t="shared" si="27"/>
        <v>0</v>
      </c>
    </row>
    <row r="447" spans="1:25" ht="20.100000000000001" customHeight="1" x14ac:dyDescent="0.25">
      <c r="A447" s="109">
        <v>441</v>
      </c>
      <c r="B447" s="505" t="str">
        <f>IF('Dépenses forfaitaire'!B447="","",'Dépenses forfaitaire'!B447)</f>
        <v/>
      </c>
      <c r="C447" s="505" t="str">
        <f>IF('Dépenses forfaitaire'!C447="","",'Dépenses forfaitaire'!C447)</f>
        <v/>
      </c>
      <c r="D447" s="505" t="str">
        <f>IF('Dépenses forfaitaire'!D447="","",'Dépenses forfaitaire'!D447)</f>
        <v/>
      </c>
      <c r="E447" s="505" t="str">
        <f>IF('Dépenses forfaitaire'!E447="","",'Dépenses forfaitaire'!E447)</f>
        <v/>
      </c>
      <c r="F447" s="505" t="str">
        <f>IF('Dépenses forfaitaire'!F447="","",'Dépenses forfaitaire'!F447)</f>
        <v/>
      </c>
      <c r="G447" s="503" t="str">
        <f>IF('Dépenses forfaitaire'!G447="","",'Dépenses forfaitaire'!G447)</f>
        <v/>
      </c>
      <c r="H447" s="505" t="str">
        <f>IF('Dépenses forfaitaire'!H447="","",'Dépenses forfaitaire'!H447)</f>
        <v/>
      </c>
      <c r="I447" s="505" t="str">
        <f>IF('Dépenses forfaitaire'!I447="","",'Dépenses forfaitaire'!I447)</f>
        <v/>
      </c>
      <c r="J447" s="504" t="str">
        <f>IF('Dépenses forfaitaire'!K447="","",'Dépenses forfaitaire'!K447)</f>
        <v/>
      </c>
      <c r="K447" s="504" t="str">
        <f>IF('Dépenses forfaitaire'!L447="","",'Dépenses forfaitaire'!L447)</f>
        <v/>
      </c>
      <c r="L447" s="503" t="str">
        <f>IF('Dépenses forfaitaire'!J447="","",'Dépenses forfaitaire'!J447)</f>
        <v/>
      </c>
      <c r="M447" s="505" t="str">
        <f>IF($H447="","",IF($C447=Listes!$B$35,IF('DP_Instruction Forfaitaires'!$E447&lt;=Listes!$B$56,('DP_Instruction Forfaitaires'!$E447*(VLOOKUP('DP_Instruction Forfaitaires'!$D447,Listes!$A$57:$E$63,2,FALSE))),IF('DP_Instruction Forfaitaires'!$E447&gt;Listes!$E$56,('DP_Instruction Forfaitaires'!$E447*(VLOOKUP('DP_Instruction Forfaitaires'!$D447,Listes!$A$57:$E$63,5,FALSE))),('DP_Instruction Forfaitaires'!$E447*(VLOOKUP('DP_Instruction Forfaitaires'!$D447,Listes!$A$57:$E$63,3,FALSE))+(VLOOKUP('DP_Instruction Forfaitaires'!$D447,Listes!$A$57:$E$63,4,FALSE)))))))</f>
        <v/>
      </c>
      <c r="N447" s="505" t="str">
        <f>IF($H447="","",IF($C447=Listes!$B$34,IF('DP_Instruction Forfaitaires'!$E447&lt;=Listes!$B$45,('DP_Instruction Forfaitaires'!$E447*(VLOOKUP('DP_Instruction Forfaitaires'!$D447,Listes!$A$46:$E$52,2,FALSE))),IF('DP_Instruction Forfaitaires'!$E447&gt;Listes!$D$45,('DP_Instruction Forfaitaires'!$E447*(VLOOKUP('DP_Instruction Forfaitaires'!$D447,Listes!$A$46:$E$52,5,FALSE))),('DP_Instruction Forfaitaires'!$E447*(VLOOKUP('DP_Instruction Forfaitaires'!$D447,Listes!$A$46:$E$52,3,FALSE))+(VLOOKUP('DP_Instruction Forfaitaires'!$D447,Listes!$A$46:$E$52,4,FALSE)))))))</f>
        <v/>
      </c>
      <c r="O447" s="506" t="str">
        <f>IF($H447="","",IF($C447=Listes!$B$37,Listes!$I$34,IF($C447=Listes!$B$38,(VLOOKUP('DP_Instruction Forfaitaires'!$F447,Listes!$E$34:$F$39,2,FALSE)),IF($C447=Listes!$B$36,IF('DP_Instruction Forfaitaires'!$E447&lt;=Listes!$A$67,'DP_Instruction Forfaitaires'!$E447*Listes!$A$68,IF('DP_Instruction Forfaitaires'!$E447&gt;Listes!$D$67,'DP_Instruction Forfaitaires'!$E447*Listes!$D$68,(('DP_Instruction Forfaitaires'!$E447*Listes!$B$68)+Listes!$C$68)))))))</f>
        <v/>
      </c>
      <c r="P447" s="507" t="str">
        <f>IF('Dépenses forfaitaire'!P447="","",'Dépenses forfaitaire'!P447)</f>
        <v/>
      </c>
      <c r="Q447" s="263"/>
      <c r="R447" s="262" t="str">
        <f t="shared" si="24"/>
        <v/>
      </c>
      <c r="S447" s="262" t="str">
        <f t="shared" si="25"/>
        <v/>
      </c>
      <c r="T447" s="37" t="str">
        <f t="shared" si="26"/>
        <v/>
      </c>
      <c r="U447" s="117"/>
      <c r="V447" s="168"/>
      <c r="W447" s="501" t="str">
        <f>IF(AND(OR(Q447="KO",T447&lt;&gt;""),OR(R447="",S447="",T447="")),Listes!$A$74,IF(AND(T447="",Q447&lt;&gt;""),Listes!$A$75,IF(AND(P447&lt;T447,V447=""),Listes!$A$76,IF(AND(R447&gt;S447),Listes!$A$77,IF(AND(P447&lt;&gt;"",P447&gt;T447,U447=""),Listes!$A$78,IF(AND(X447="",OR(Q447&lt;&gt;"",R447&lt;&gt;"",S447&lt;&gt;"")),Listes!$A$79,""))))))</f>
        <v/>
      </c>
      <c r="X447" s="38"/>
      <c r="Y447" s="10">
        <f t="shared" si="27"/>
        <v>0</v>
      </c>
    </row>
    <row r="448" spans="1:25" ht="20.100000000000001" customHeight="1" x14ac:dyDescent="0.25">
      <c r="A448" s="109">
        <v>442</v>
      </c>
      <c r="B448" s="505" t="str">
        <f>IF('Dépenses forfaitaire'!B448="","",'Dépenses forfaitaire'!B448)</f>
        <v/>
      </c>
      <c r="C448" s="505" t="str">
        <f>IF('Dépenses forfaitaire'!C448="","",'Dépenses forfaitaire'!C448)</f>
        <v/>
      </c>
      <c r="D448" s="505" t="str">
        <f>IF('Dépenses forfaitaire'!D448="","",'Dépenses forfaitaire'!D448)</f>
        <v/>
      </c>
      <c r="E448" s="505" t="str">
        <f>IF('Dépenses forfaitaire'!E448="","",'Dépenses forfaitaire'!E448)</f>
        <v/>
      </c>
      <c r="F448" s="505" t="str">
        <f>IF('Dépenses forfaitaire'!F448="","",'Dépenses forfaitaire'!F448)</f>
        <v/>
      </c>
      <c r="G448" s="503" t="str">
        <f>IF('Dépenses forfaitaire'!G448="","",'Dépenses forfaitaire'!G448)</f>
        <v/>
      </c>
      <c r="H448" s="505" t="str">
        <f>IF('Dépenses forfaitaire'!H448="","",'Dépenses forfaitaire'!H448)</f>
        <v/>
      </c>
      <c r="I448" s="505" t="str">
        <f>IF('Dépenses forfaitaire'!I448="","",'Dépenses forfaitaire'!I448)</f>
        <v/>
      </c>
      <c r="J448" s="504" t="str">
        <f>IF('Dépenses forfaitaire'!K448="","",'Dépenses forfaitaire'!K448)</f>
        <v/>
      </c>
      <c r="K448" s="504" t="str">
        <f>IF('Dépenses forfaitaire'!L448="","",'Dépenses forfaitaire'!L448)</f>
        <v/>
      </c>
      <c r="L448" s="503" t="str">
        <f>IF('Dépenses forfaitaire'!J448="","",'Dépenses forfaitaire'!J448)</f>
        <v/>
      </c>
      <c r="M448" s="505" t="str">
        <f>IF($H448="","",IF($C448=Listes!$B$35,IF('DP_Instruction Forfaitaires'!$E448&lt;=Listes!$B$56,('DP_Instruction Forfaitaires'!$E448*(VLOOKUP('DP_Instruction Forfaitaires'!$D448,Listes!$A$57:$E$63,2,FALSE))),IF('DP_Instruction Forfaitaires'!$E448&gt;Listes!$E$56,('DP_Instruction Forfaitaires'!$E448*(VLOOKUP('DP_Instruction Forfaitaires'!$D448,Listes!$A$57:$E$63,5,FALSE))),('DP_Instruction Forfaitaires'!$E448*(VLOOKUP('DP_Instruction Forfaitaires'!$D448,Listes!$A$57:$E$63,3,FALSE))+(VLOOKUP('DP_Instruction Forfaitaires'!$D448,Listes!$A$57:$E$63,4,FALSE)))))))</f>
        <v/>
      </c>
      <c r="N448" s="505" t="str">
        <f>IF($H448="","",IF($C448=Listes!$B$34,IF('DP_Instruction Forfaitaires'!$E448&lt;=Listes!$B$45,('DP_Instruction Forfaitaires'!$E448*(VLOOKUP('DP_Instruction Forfaitaires'!$D448,Listes!$A$46:$E$52,2,FALSE))),IF('DP_Instruction Forfaitaires'!$E448&gt;Listes!$D$45,('DP_Instruction Forfaitaires'!$E448*(VLOOKUP('DP_Instruction Forfaitaires'!$D448,Listes!$A$46:$E$52,5,FALSE))),('DP_Instruction Forfaitaires'!$E448*(VLOOKUP('DP_Instruction Forfaitaires'!$D448,Listes!$A$46:$E$52,3,FALSE))+(VLOOKUP('DP_Instruction Forfaitaires'!$D448,Listes!$A$46:$E$52,4,FALSE)))))))</f>
        <v/>
      </c>
      <c r="O448" s="506" t="str">
        <f>IF($H448="","",IF($C448=Listes!$B$37,Listes!$I$34,IF($C448=Listes!$B$38,(VLOOKUP('DP_Instruction Forfaitaires'!$F448,Listes!$E$34:$F$39,2,FALSE)),IF($C448=Listes!$B$36,IF('DP_Instruction Forfaitaires'!$E448&lt;=Listes!$A$67,'DP_Instruction Forfaitaires'!$E448*Listes!$A$68,IF('DP_Instruction Forfaitaires'!$E448&gt;Listes!$D$67,'DP_Instruction Forfaitaires'!$E448*Listes!$D$68,(('DP_Instruction Forfaitaires'!$E448*Listes!$B$68)+Listes!$C$68)))))))</f>
        <v/>
      </c>
      <c r="P448" s="507" t="str">
        <f>IF('Dépenses forfaitaire'!P448="","",'Dépenses forfaitaire'!P448)</f>
        <v/>
      </c>
      <c r="Q448" s="263"/>
      <c r="R448" s="262" t="str">
        <f t="shared" si="24"/>
        <v/>
      </c>
      <c r="S448" s="262" t="str">
        <f t="shared" si="25"/>
        <v/>
      </c>
      <c r="T448" s="37" t="str">
        <f t="shared" si="26"/>
        <v/>
      </c>
      <c r="U448" s="117"/>
      <c r="V448" s="168"/>
      <c r="W448" s="501" t="str">
        <f>IF(AND(OR(Q448="KO",T448&lt;&gt;""),OR(R448="",S448="",T448="")),Listes!$A$74,IF(AND(T448="",Q448&lt;&gt;""),Listes!$A$75,IF(AND(P448&lt;T448,V448=""),Listes!$A$76,IF(AND(R448&gt;S448),Listes!$A$77,IF(AND(P448&lt;&gt;"",P448&gt;T448,U448=""),Listes!$A$78,IF(AND(X448="",OR(Q448&lt;&gt;"",R448&lt;&gt;"",S448&lt;&gt;"")),Listes!$A$79,""))))))</f>
        <v/>
      </c>
      <c r="X448" s="38"/>
      <c r="Y448" s="10">
        <f t="shared" si="27"/>
        <v>0</v>
      </c>
    </row>
    <row r="449" spans="1:25" ht="20.100000000000001" customHeight="1" x14ac:dyDescent="0.25">
      <c r="A449" s="109">
        <v>443</v>
      </c>
      <c r="B449" s="505" t="str">
        <f>IF('Dépenses forfaitaire'!B449="","",'Dépenses forfaitaire'!B449)</f>
        <v/>
      </c>
      <c r="C449" s="505" t="str">
        <f>IF('Dépenses forfaitaire'!C449="","",'Dépenses forfaitaire'!C449)</f>
        <v/>
      </c>
      <c r="D449" s="505" t="str">
        <f>IF('Dépenses forfaitaire'!D449="","",'Dépenses forfaitaire'!D449)</f>
        <v/>
      </c>
      <c r="E449" s="505" t="str">
        <f>IF('Dépenses forfaitaire'!E449="","",'Dépenses forfaitaire'!E449)</f>
        <v/>
      </c>
      <c r="F449" s="505" t="str">
        <f>IF('Dépenses forfaitaire'!F449="","",'Dépenses forfaitaire'!F449)</f>
        <v/>
      </c>
      <c r="G449" s="503" t="str">
        <f>IF('Dépenses forfaitaire'!G449="","",'Dépenses forfaitaire'!G449)</f>
        <v/>
      </c>
      <c r="H449" s="505" t="str">
        <f>IF('Dépenses forfaitaire'!H449="","",'Dépenses forfaitaire'!H449)</f>
        <v/>
      </c>
      <c r="I449" s="505" t="str">
        <f>IF('Dépenses forfaitaire'!I449="","",'Dépenses forfaitaire'!I449)</f>
        <v/>
      </c>
      <c r="J449" s="504" t="str">
        <f>IF('Dépenses forfaitaire'!K449="","",'Dépenses forfaitaire'!K449)</f>
        <v/>
      </c>
      <c r="K449" s="504" t="str">
        <f>IF('Dépenses forfaitaire'!L449="","",'Dépenses forfaitaire'!L449)</f>
        <v/>
      </c>
      <c r="L449" s="503" t="str">
        <f>IF('Dépenses forfaitaire'!J449="","",'Dépenses forfaitaire'!J449)</f>
        <v/>
      </c>
      <c r="M449" s="505" t="str">
        <f>IF($H449="","",IF($C449=Listes!$B$35,IF('DP_Instruction Forfaitaires'!$E449&lt;=Listes!$B$56,('DP_Instruction Forfaitaires'!$E449*(VLOOKUP('DP_Instruction Forfaitaires'!$D449,Listes!$A$57:$E$63,2,FALSE))),IF('DP_Instruction Forfaitaires'!$E449&gt;Listes!$E$56,('DP_Instruction Forfaitaires'!$E449*(VLOOKUP('DP_Instruction Forfaitaires'!$D449,Listes!$A$57:$E$63,5,FALSE))),('DP_Instruction Forfaitaires'!$E449*(VLOOKUP('DP_Instruction Forfaitaires'!$D449,Listes!$A$57:$E$63,3,FALSE))+(VLOOKUP('DP_Instruction Forfaitaires'!$D449,Listes!$A$57:$E$63,4,FALSE)))))))</f>
        <v/>
      </c>
      <c r="N449" s="505" t="str">
        <f>IF($H449="","",IF($C449=Listes!$B$34,IF('DP_Instruction Forfaitaires'!$E449&lt;=Listes!$B$45,('DP_Instruction Forfaitaires'!$E449*(VLOOKUP('DP_Instruction Forfaitaires'!$D449,Listes!$A$46:$E$52,2,FALSE))),IF('DP_Instruction Forfaitaires'!$E449&gt;Listes!$D$45,('DP_Instruction Forfaitaires'!$E449*(VLOOKUP('DP_Instruction Forfaitaires'!$D449,Listes!$A$46:$E$52,5,FALSE))),('DP_Instruction Forfaitaires'!$E449*(VLOOKUP('DP_Instruction Forfaitaires'!$D449,Listes!$A$46:$E$52,3,FALSE))+(VLOOKUP('DP_Instruction Forfaitaires'!$D449,Listes!$A$46:$E$52,4,FALSE)))))))</f>
        <v/>
      </c>
      <c r="O449" s="506" t="str">
        <f>IF($H449="","",IF($C449=Listes!$B$37,Listes!$I$34,IF($C449=Listes!$B$38,(VLOOKUP('DP_Instruction Forfaitaires'!$F449,Listes!$E$34:$F$39,2,FALSE)),IF($C449=Listes!$B$36,IF('DP_Instruction Forfaitaires'!$E449&lt;=Listes!$A$67,'DP_Instruction Forfaitaires'!$E449*Listes!$A$68,IF('DP_Instruction Forfaitaires'!$E449&gt;Listes!$D$67,'DP_Instruction Forfaitaires'!$E449*Listes!$D$68,(('DP_Instruction Forfaitaires'!$E449*Listes!$B$68)+Listes!$C$68)))))))</f>
        <v/>
      </c>
      <c r="P449" s="507" t="str">
        <f>IF('Dépenses forfaitaire'!P449="","",'Dépenses forfaitaire'!P449)</f>
        <v/>
      </c>
      <c r="Q449" s="263"/>
      <c r="R449" s="262" t="str">
        <f t="shared" si="24"/>
        <v/>
      </c>
      <c r="S449" s="262" t="str">
        <f t="shared" si="25"/>
        <v/>
      </c>
      <c r="T449" s="37" t="str">
        <f t="shared" si="26"/>
        <v/>
      </c>
      <c r="U449" s="117"/>
      <c r="V449" s="168"/>
      <c r="W449" s="501" t="str">
        <f>IF(AND(OR(Q449="KO",T449&lt;&gt;""),OR(R449="",S449="",T449="")),Listes!$A$74,IF(AND(T449="",Q449&lt;&gt;""),Listes!$A$75,IF(AND(P449&lt;T449,V449=""),Listes!$A$76,IF(AND(R449&gt;S449),Listes!$A$77,IF(AND(P449&lt;&gt;"",P449&gt;T449,U449=""),Listes!$A$78,IF(AND(X449="",OR(Q449&lt;&gt;"",R449&lt;&gt;"",S449&lt;&gt;"")),Listes!$A$79,""))))))</f>
        <v/>
      </c>
      <c r="X449" s="38"/>
      <c r="Y449" s="10">
        <f t="shared" si="27"/>
        <v>0</v>
      </c>
    </row>
    <row r="450" spans="1:25" ht="20.100000000000001" customHeight="1" x14ac:dyDescent="0.25">
      <c r="A450" s="109">
        <v>444</v>
      </c>
      <c r="B450" s="505" t="str">
        <f>IF('Dépenses forfaitaire'!B450="","",'Dépenses forfaitaire'!B450)</f>
        <v/>
      </c>
      <c r="C450" s="505" t="str">
        <f>IF('Dépenses forfaitaire'!C450="","",'Dépenses forfaitaire'!C450)</f>
        <v/>
      </c>
      <c r="D450" s="505" t="str">
        <f>IF('Dépenses forfaitaire'!D450="","",'Dépenses forfaitaire'!D450)</f>
        <v/>
      </c>
      <c r="E450" s="505" t="str">
        <f>IF('Dépenses forfaitaire'!E450="","",'Dépenses forfaitaire'!E450)</f>
        <v/>
      </c>
      <c r="F450" s="505" t="str">
        <f>IF('Dépenses forfaitaire'!F450="","",'Dépenses forfaitaire'!F450)</f>
        <v/>
      </c>
      <c r="G450" s="503" t="str">
        <f>IF('Dépenses forfaitaire'!G450="","",'Dépenses forfaitaire'!G450)</f>
        <v/>
      </c>
      <c r="H450" s="505" t="str">
        <f>IF('Dépenses forfaitaire'!H450="","",'Dépenses forfaitaire'!H450)</f>
        <v/>
      </c>
      <c r="I450" s="505" t="str">
        <f>IF('Dépenses forfaitaire'!I450="","",'Dépenses forfaitaire'!I450)</f>
        <v/>
      </c>
      <c r="J450" s="504" t="str">
        <f>IF('Dépenses forfaitaire'!K450="","",'Dépenses forfaitaire'!K450)</f>
        <v/>
      </c>
      <c r="K450" s="504" t="str">
        <f>IF('Dépenses forfaitaire'!L450="","",'Dépenses forfaitaire'!L450)</f>
        <v/>
      </c>
      <c r="L450" s="503" t="str">
        <f>IF('Dépenses forfaitaire'!J450="","",'Dépenses forfaitaire'!J450)</f>
        <v/>
      </c>
      <c r="M450" s="505" t="str">
        <f>IF($H450="","",IF($C450=Listes!$B$35,IF('DP_Instruction Forfaitaires'!$E450&lt;=Listes!$B$56,('DP_Instruction Forfaitaires'!$E450*(VLOOKUP('DP_Instruction Forfaitaires'!$D450,Listes!$A$57:$E$63,2,FALSE))),IF('DP_Instruction Forfaitaires'!$E450&gt;Listes!$E$56,('DP_Instruction Forfaitaires'!$E450*(VLOOKUP('DP_Instruction Forfaitaires'!$D450,Listes!$A$57:$E$63,5,FALSE))),('DP_Instruction Forfaitaires'!$E450*(VLOOKUP('DP_Instruction Forfaitaires'!$D450,Listes!$A$57:$E$63,3,FALSE))+(VLOOKUP('DP_Instruction Forfaitaires'!$D450,Listes!$A$57:$E$63,4,FALSE)))))))</f>
        <v/>
      </c>
      <c r="N450" s="505" t="str">
        <f>IF($H450="","",IF($C450=Listes!$B$34,IF('DP_Instruction Forfaitaires'!$E450&lt;=Listes!$B$45,('DP_Instruction Forfaitaires'!$E450*(VLOOKUP('DP_Instruction Forfaitaires'!$D450,Listes!$A$46:$E$52,2,FALSE))),IF('DP_Instruction Forfaitaires'!$E450&gt;Listes!$D$45,('DP_Instruction Forfaitaires'!$E450*(VLOOKUP('DP_Instruction Forfaitaires'!$D450,Listes!$A$46:$E$52,5,FALSE))),('DP_Instruction Forfaitaires'!$E450*(VLOOKUP('DP_Instruction Forfaitaires'!$D450,Listes!$A$46:$E$52,3,FALSE))+(VLOOKUP('DP_Instruction Forfaitaires'!$D450,Listes!$A$46:$E$52,4,FALSE)))))))</f>
        <v/>
      </c>
      <c r="O450" s="506" t="str">
        <f>IF($H450="","",IF($C450=Listes!$B$37,Listes!$I$34,IF($C450=Listes!$B$38,(VLOOKUP('DP_Instruction Forfaitaires'!$F450,Listes!$E$34:$F$39,2,FALSE)),IF($C450=Listes!$B$36,IF('DP_Instruction Forfaitaires'!$E450&lt;=Listes!$A$67,'DP_Instruction Forfaitaires'!$E450*Listes!$A$68,IF('DP_Instruction Forfaitaires'!$E450&gt;Listes!$D$67,'DP_Instruction Forfaitaires'!$E450*Listes!$D$68,(('DP_Instruction Forfaitaires'!$E450*Listes!$B$68)+Listes!$C$68)))))))</f>
        <v/>
      </c>
      <c r="P450" s="507" t="str">
        <f>IF('Dépenses forfaitaire'!P450="","",'Dépenses forfaitaire'!P450)</f>
        <v/>
      </c>
      <c r="Q450" s="263"/>
      <c r="R450" s="262" t="str">
        <f t="shared" si="24"/>
        <v/>
      </c>
      <c r="S450" s="262" t="str">
        <f t="shared" si="25"/>
        <v/>
      </c>
      <c r="T450" s="37" t="str">
        <f t="shared" si="26"/>
        <v/>
      </c>
      <c r="U450" s="117"/>
      <c r="V450" s="168"/>
      <c r="W450" s="501" t="str">
        <f>IF(AND(OR(Q450="KO",T450&lt;&gt;""),OR(R450="",S450="",T450="")),Listes!$A$74,IF(AND(T450="",Q450&lt;&gt;""),Listes!$A$75,IF(AND(P450&lt;T450,V450=""),Listes!$A$76,IF(AND(R450&gt;S450),Listes!$A$77,IF(AND(P450&lt;&gt;"",P450&gt;T450,U450=""),Listes!$A$78,IF(AND(X450="",OR(Q450&lt;&gt;"",R450&lt;&gt;"",S450&lt;&gt;"")),Listes!$A$79,""))))))</f>
        <v/>
      </c>
      <c r="X450" s="38"/>
      <c r="Y450" s="10">
        <f t="shared" si="27"/>
        <v>0</v>
      </c>
    </row>
    <row r="451" spans="1:25" ht="20.100000000000001" customHeight="1" x14ac:dyDescent="0.25">
      <c r="A451" s="109">
        <v>445</v>
      </c>
      <c r="B451" s="505" t="str">
        <f>IF('Dépenses forfaitaire'!B451="","",'Dépenses forfaitaire'!B451)</f>
        <v/>
      </c>
      <c r="C451" s="505" t="str">
        <f>IF('Dépenses forfaitaire'!C451="","",'Dépenses forfaitaire'!C451)</f>
        <v/>
      </c>
      <c r="D451" s="505" t="str">
        <f>IF('Dépenses forfaitaire'!D451="","",'Dépenses forfaitaire'!D451)</f>
        <v/>
      </c>
      <c r="E451" s="505" t="str">
        <f>IF('Dépenses forfaitaire'!E451="","",'Dépenses forfaitaire'!E451)</f>
        <v/>
      </c>
      <c r="F451" s="505" t="str">
        <f>IF('Dépenses forfaitaire'!F451="","",'Dépenses forfaitaire'!F451)</f>
        <v/>
      </c>
      <c r="G451" s="503" t="str">
        <f>IF('Dépenses forfaitaire'!G451="","",'Dépenses forfaitaire'!G451)</f>
        <v/>
      </c>
      <c r="H451" s="505" t="str">
        <f>IF('Dépenses forfaitaire'!H451="","",'Dépenses forfaitaire'!H451)</f>
        <v/>
      </c>
      <c r="I451" s="505" t="str">
        <f>IF('Dépenses forfaitaire'!I451="","",'Dépenses forfaitaire'!I451)</f>
        <v/>
      </c>
      <c r="J451" s="504" t="str">
        <f>IF('Dépenses forfaitaire'!K451="","",'Dépenses forfaitaire'!K451)</f>
        <v/>
      </c>
      <c r="K451" s="504" t="str">
        <f>IF('Dépenses forfaitaire'!L451="","",'Dépenses forfaitaire'!L451)</f>
        <v/>
      </c>
      <c r="L451" s="503" t="str">
        <f>IF('Dépenses forfaitaire'!J451="","",'Dépenses forfaitaire'!J451)</f>
        <v/>
      </c>
      <c r="M451" s="505" t="str">
        <f>IF($H451="","",IF($C451=Listes!$B$35,IF('DP_Instruction Forfaitaires'!$E451&lt;=Listes!$B$56,('DP_Instruction Forfaitaires'!$E451*(VLOOKUP('DP_Instruction Forfaitaires'!$D451,Listes!$A$57:$E$63,2,FALSE))),IF('DP_Instruction Forfaitaires'!$E451&gt;Listes!$E$56,('DP_Instruction Forfaitaires'!$E451*(VLOOKUP('DP_Instruction Forfaitaires'!$D451,Listes!$A$57:$E$63,5,FALSE))),('DP_Instruction Forfaitaires'!$E451*(VLOOKUP('DP_Instruction Forfaitaires'!$D451,Listes!$A$57:$E$63,3,FALSE))+(VLOOKUP('DP_Instruction Forfaitaires'!$D451,Listes!$A$57:$E$63,4,FALSE)))))))</f>
        <v/>
      </c>
      <c r="N451" s="505" t="str">
        <f>IF($H451="","",IF($C451=Listes!$B$34,IF('DP_Instruction Forfaitaires'!$E451&lt;=Listes!$B$45,('DP_Instruction Forfaitaires'!$E451*(VLOOKUP('DP_Instruction Forfaitaires'!$D451,Listes!$A$46:$E$52,2,FALSE))),IF('DP_Instruction Forfaitaires'!$E451&gt;Listes!$D$45,('DP_Instruction Forfaitaires'!$E451*(VLOOKUP('DP_Instruction Forfaitaires'!$D451,Listes!$A$46:$E$52,5,FALSE))),('DP_Instruction Forfaitaires'!$E451*(VLOOKUP('DP_Instruction Forfaitaires'!$D451,Listes!$A$46:$E$52,3,FALSE))+(VLOOKUP('DP_Instruction Forfaitaires'!$D451,Listes!$A$46:$E$52,4,FALSE)))))))</f>
        <v/>
      </c>
      <c r="O451" s="506" t="str">
        <f>IF($H451="","",IF($C451=Listes!$B$37,Listes!$I$34,IF($C451=Listes!$B$38,(VLOOKUP('DP_Instruction Forfaitaires'!$F451,Listes!$E$34:$F$39,2,FALSE)),IF($C451=Listes!$B$36,IF('DP_Instruction Forfaitaires'!$E451&lt;=Listes!$A$67,'DP_Instruction Forfaitaires'!$E451*Listes!$A$68,IF('DP_Instruction Forfaitaires'!$E451&gt;Listes!$D$67,'DP_Instruction Forfaitaires'!$E451*Listes!$D$68,(('DP_Instruction Forfaitaires'!$E451*Listes!$B$68)+Listes!$C$68)))))))</f>
        <v/>
      </c>
      <c r="P451" s="507" t="str">
        <f>IF('Dépenses forfaitaire'!P451="","",'Dépenses forfaitaire'!P451)</f>
        <v/>
      </c>
      <c r="Q451" s="263"/>
      <c r="R451" s="262" t="str">
        <f t="shared" si="24"/>
        <v/>
      </c>
      <c r="S451" s="262" t="str">
        <f t="shared" si="25"/>
        <v/>
      </c>
      <c r="T451" s="37" t="str">
        <f t="shared" si="26"/>
        <v/>
      </c>
      <c r="U451" s="117"/>
      <c r="V451" s="168"/>
      <c r="W451" s="501" t="str">
        <f>IF(AND(OR(Q451="KO",T451&lt;&gt;""),OR(R451="",S451="",T451="")),Listes!$A$74,IF(AND(T451="",Q451&lt;&gt;""),Listes!$A$75,IF(AND(P451&lt;T451,V451=""),Listes!$A$76,IF(AND(R451&gt;S451),Listes!$A$77,IF(AND(P451&lt;&gt;"",P451&gt;T451,U451=""),Listes!$A$78,IF(AND(X451="",OR(Q451&lt;&gt;"",R451&lt;&gt;"",S451&lt;&gt;"")),Listes!$A$79,""))))))</f>
        <v/>
      </c>
      <c r="X451" s="38"/>
      <c r="Y451" s="10">
        <f t="shared" si="27"/>
        <v>0</v>
      </c>
    </row>
    <row r="452" spans="1:25" ht="20.100000000000001" customHeight="1" x14ac:dyDescent="0.25">
      <c r="A452" s="109">
        <v>446</v>
      </c>
      <c r="B452" s="505" t="str">
        <f>IF('Dépenses forfaitaire'!B452="","",'Dépenses forfaitaire'!B452)</f>
        <v/>
      </c>
      <c r="C452" s="505" t="str">
        <f>IF('Dépenses forfaitaire'!C452="","",'Dépenses forfaitaire'!C452)</f>
        <v/>
      </c>
      <c r="D452" s="505" t="str">
        <f>IF('Dépenses forfaitaire'!D452="","",'Dépenses forfaitaire'!D452)</f>
        <v/>
      </c>
      <c r="E452" s="505" t="str">
        <f>IF('Dépenses forfaitaire'!E452="","",'Dépenses forfaitaire'!E452)</f>
        <v/>
      </c>
      <c r="F452" s="505" t="str">
        <f>IF('Dépenses forfaitaire'!F452="","",'Dépenses forfaitaire'!F452)</f>
        <v/>
      </c>
      <c r="G452" s="503" t="str">
        <f>IF('Dépenses forfaitaire'!G452="","",'Dépenses forfaitaire'!G452)</f>
        <v/>
      </c>
      <c r="H452" s="505" t="str">
        <f>IF('Dépenses forfaitaire'!H452="","",'Dépenses forfaitaire'!H452)</f>
        <v/>
      </c>
      <c r="I452" s="505" t="str">
        <f>IF('Dépenses forfaitaire'!I452="","",'Dépenses forfaitaire'!I452)</f>
        <v/>
      </c>
      <c r="J452" s="504" t="str">
        <f>IF('Dépenses forfaitaire'!K452="","",'Dépenses forfaitaire'!K452)</f>
        <v/>
      </c>
      <c r="K452" s="504" t="str">
        <f>IF('Dépenses forfaitaire'!L452="","",'Dépenses forfaitaire'!L452)</f>
        <v/>
      </c>
      <c r="L452" s="503" t="str">
        <f>IF('Dépenses forfaitaire'!J452="","",'Dépenses forfaitaire'!J452)</f>
        <v/>
      </c>
      <c r="M452" s="505" t="str">
        <f>IF($H452="","",IF($C452=Listes!$B$35,IF('DP_Instruction Forfaitaires'!$E452&lt;=Listes!$B$56,('DP_Instruction Forfaitaires'!$E452*(VLOOKUP('DP_Instruction Forfaitaires'!$D452,Listes!$A$57:$E$63,2,FALSE))),IF('DP_Instruction Forfaitaires'!$E452&gt;Listes!$E$56,('DP_Instruction Forfaitaires'!$E452*(VLOOKUP('DP_Instruction Forfaitaires'!$D452,Listes!$A$57:$E$63,5,FALSE))),('DP_Instruction Forfaitaires'!$E452*(VLOOKUP('DP_Instruction Forfaitaires'!$D452,Listes!$A$57:$E$63,3,FALSE))+(VLOOKUP('DP_Instruction Forfaitaires'!$D452,Listes!$A$57:$E$63,4,FALSE)))))))</f>
        <v/>
      </c>
      <c r="N452" s="505" t="str">
        <f>IF($H452="","",IF($C452=Listes!$B$34,IF('DP_Instruction Forfaitaires'!$E452&lt;=Listes!$B$45,('DP_Instruction Forfaitaires'!$E452*(VLOOKUP('DP_Instruction Forfaitaires'!$D452,Listes!$A$46:$E$52,2,FALSE))),IF('DP_Instruction Forfaitaires'!$E452&gt;Listes!$D$45,('DP_Instruction Forfaitaires'!$E452*(VLOOKUP('DP_Instruction Forfaitaires'!$D452,Listes!$A$46:$E$52,5,FALSE))),('DP_Instruction Forfaitaires'!$E452*(VLOOKUP('DP_Instruction Forfaitaires'!$D452,Listes!$A$46:$E$52,3,FALSE))+(VLOOKUP('DP_Instruction Forfaitaires'!$D452,Listes!$A$46:$E$52,4,FALSE)))))))</f>
        <v/>
      </c>
      <c r="O452" s="506" t="str">
        <f>IF($H452="","",IF($C452=Listes!$B$37,Listes!$I$34,IF($C452=Listes!$B$38,(VLOOKUP('DP_Instruction Forfaitaires'!$F452,Listes!$E$34:$F$39,2,FALSE)),IF($C452=Listes!$B$36,IF('DP_Instruction Forfaitaires'!$E452&lt;=Listes!$A$67,'DP_Instruction Forfaitaires'!$E452*Listes!$A$68,IF('DP_Instruction Forfaitaires'!$E452&gt;Listes!$D$67,'DP_Instruction Forfaitaires'!$E452*Listes!$D$68,(('DP_Instruction Forfaitaires'!$E452*Listes!$B$68)+Listes!$C$68)))))))</f>
        <v/>
      </c>
      <c r="P452" s="507" t="str">
        <f>IF('Dépenses forfaitaire'!P452="","",'Dépenses forfaitaire'!P452)</f>
        <v/>
      </c>
      <c r="Q452" s="263"/>
      <c r="R452" s="262" t="str">
        <f t="shared" si="24"/>
        <v/>
      </c>
      <c r="S452" s="262" t="str">
        <f t="shared" si="25"/>
        <v/>
      </c>
      <c r="T452" s="37" t="str">
        <f t="shared" si="26"/>
        <v/>
      </c>
      <c r="U452" s="117"/>
      <c r="V452" s="168"/>
      <c r="W452" s="501" t="str">
        <f>IF(AND(OR(Q452="KO",T452&lt;&gt;""),OR(R452="",S452="",T452="")),Listes!$A$74,IF(AND(T452="",Q452&lt;&gt;""),Listes!$A$75,IF(AND(P452&lt;T452,V452=""),Listes!$A$76,IF(AND(R452&gt;S452),Listes!$A$77,IF(AND(P452&lt;&gt;"",P452&gt;T452,U452=""),Listes!$A$78,IF(AND(X452="",OR(Q452&lt;&gt;"",R452&lt;&gt;"",S452&lt;&gt;"")),Listes!$A$79,""))))))</f>
        <v/>
      </c>
      <c r="X452" s="38"/>
      <c r="Y452" s="10">
        <f t="shared" si="27"/>
        <v>0</v>
      </c>
    </row>
    <row r="453" spans="1:25" ht="20.100000000000001" customHeight="1" x14ac:dyDescent="0.25">
      <c r="A453" s="109">
        <v>447</v>
      </c>
      <c r="B453" s="505" t="str">
        <f>IF('Dépenses forfaitaire'!B453="","",'Dépenses forfaitaire'!B453)</f>
        <v/>
      </c>
      <c r="C453" s="505" t="str">
        <f>IF('Dépenses forfaitaire'!C453="","",'Dépenses forfaitaire'!C453)</f>
        <v/>
      </c>
      <c r="D453" s="505" t="str">
        <f>IF('Dépenses forfaitaire'!D453="","",'Dépenses forfaitaire'!D453)</f>
        <v/>
      </c>
      <c r="E453" s="505" t="str">
        <f>IF('Dépenses forfaitaire'!E453="","",'Dépenses forfaitaire'!E453)</f>
        <v/>
      </c>
      <c r="F453" s="505" t="str">
        <f>IF('Dépenses forfaitaire'!F453="","",'Dépenses forfaitaire'!F453)</f>
        <v/>
      </c>
      <c r="G453" s="503" t="str">
        <f>IF('Dépenses forfaitaire'!G453="","",'Dépenses forfaitaire'!G453)</f>
        <v/>
      </c>
      <c r="H453" s="505" t="str">
        <f>IF('Dépenses forfaitaire'!H453="","",'Dépenses forfaitaire'!H453)</f>
        <v/>
      </c>
      <c r="I453" s="505" t="str">
        <f>IF('Dépenses forfaitaire'!I453="","",'Dépenses forfaitaire'!I453)</f>
        <v/>
      </c>
      <c r="J453" s="504" t="str">
        <f>IF('Dépenses forfaitaire'!K453="","",'Dépenses forfaitaire'!K453)</f>
        <v/>
      </c>
      <c r="K453" s="504" t="str">
        <f>IF('Dépenses forfaitaire'!L453="","",'Dépenses forfaitaire'!L453)</f>
        <v/>
      </c>
      <c r="L453" s="503" t="str">
        <f>IF('Dépenses forfaitaire'!J453="","",'Dépenses forfaitaire'!J453)</f>
        <v/>
      </c>
      <c r="M453" s="505" t="str">
        <f>IF($H453="","",IF($C453=Listes!$B$35,IF('DP_Instruction Forfaitaires'!$E453&lt;=Listes!$B$56,('DP_Instruction Forfaitaires'!$E453*(VLOOKUP('DP_Instruction Forfaitaires'!$D453,Listes!$A$57:$E$63,2,FALSE))),IF('DP_Instruction Forfaitaires'!$E453&gt;Listes!$E$56,('DP_Instruction Forfaitaires'!$E453*(VLOOKUP('DP_Instruction Forfaitaires'!$D453,Listes!$A$57:$E$63,5,FALSE))),('DP_Instruction Forfaitaires'!$E453*(VLOOKUP('DP_Instruction Forfaitaires'!$D453,Listes!$A$57:$E$63,3,FALSE))+(VLOOKUP('DP_Instruction Forfaitaires'!$D453,Listes!$A$57:$E$63,4,FALSE)))))))</f>
        <v/>
      </c>
      <c r="N453" s="505" t="str">
        <f>IF($H453="","",IF($C453=Listes!$B$34,IF('DP_Instruction Forfaitaires'!$E453&lt;=Listes!$B$45,('DP_Instruction Forfaitaires'!$E453*(VLOOKUP('DP_Instruction Forfaitaires'!$D453,Listes!$A$46:$E$52,2,FALSE))),IF('DP_Instruction Forfaitaires'!$E453&gt;Listes!$D$45,('DP_Instruction Forfaitaires'!$E453*(VLOOKUP('DP_Instruction Forfaitaires'!$D453,Listes!$A$46:$E$52,5,FALSE))),('DP_Instruction Forfaitaires'!$E453*(VLOOKUP('DP_Instruction Forfaitaires'!$D453,Listes!$A$46:$E$52,3,FALSE))+(VLOOKUP('DP_Instruction Forfaitaires'!$D453,Listes!$A$46:$E$52,4,FALSE)))))))</f>
        <v/>
      </c>
      <c r="O453" s="506" t="str">
        <f>IF($H453="","",IF($C453=Listes!$B$37,Listes!$I$34,IF($C453=Listes!$B$38,(VLOOKUP('DP_Instruction Forfaitaires'!$F453,Listes!$E$34:$F$39,2,FALSE)),IF($C453=Listes!$B$36,IF('DP_Instruction Forfaitaires'!$E453&lt;=Listes!$A$67,'DP_Instruction Forfaitaires'!$E453*Listes!$A$68,IF('DP_Instruction Forfaitaires'!$E453&gt;Listes!$D$67,'DP_Instruction Forfaitaires'!$E453*Listes!$D$68,(('DP_Instruction Forfaitaires'!$E453*Listes!$B$68)+Listes!$C$68)))))))</f>
        <v/>
      </c>
      <c r="P453" s="507" t="str">
        <f>IF('Dépenses forfaitaire'!P453="","",'Dépenses forfaitaire'!P453)</f>
        <v/>
      </c>
      <c r="Q453" s="263"/>
      <c r="R453" s="262" t="str">
        <f t="shared" si="24"/>
        <v/>
      </c>
      <c r="S453" s="262" t="str">
        <f t="shared" si="25"/>
        <v/>
      </c>
      <c r="T453" s="37" t="str">
        <f t="shared" si="26"/>
        <v/>
      </c>
      <c r="U453" s="117"/>
      <c r="V453" s="168"/>
      <c r="W453" s="501" t="str">
        <f>IF(AND(OR(Q453="KO",T453&lt;&gt;""),OR(R453="",S453="",T453="")),Listes!$A$74,IF(AND(T453="",Q453&lt;&gt;""),Listes!$A$75,IF(AND(P453&lt;T453,V453=""),Listes!$A$76,IF(AND(R453&gt;S453),Listes!$A$77,IF(AND(P453&lt;&gt;"",P453&gt;T453,U453=""),Listes!$A$78,IF(AND(X453="",OR(Q453&lt;&gt;"",R453&lt;&gt;"",S453&lt;&gt;"")),Listes!$A$79,""))))))</f>
        <v/>
      </c>
      <c r="X453" s="38"/>
      <c r="Y453" s="10">
        <f t="shared" si="27"/>
        <v>0</v>
      </c>
    </row>
    <row r="454" spans="1:25" ht="20.100000000000001" customHeight="1" x14ac:dyDescent="0.25">
      <c r="A454" s="109">
        <v>448</v>
      </c>
      <c r="B454" s="505" t="str">
        <f>IF('Dépenses forfaitaire'!B454="","",'Dépenses forfaitaire'!B454)</f>
        <v/>
      </c>
      <c r="C454" s="505" t="str">
        <f>IF('Dépenses forfaitaire'!C454="","",'Dépenses forfaitaire'!C454)</f>
        <v/>
      </c>
      <c r="D454" s="505" t="str">
        <f>IF('Dépenses forfaitaire'!D454="","",'Dépenses forfaitaire'!D454)</f>
        <v/>
      </c>
      <c r="E454" s="505" t="str">
        <f>IF('Dépenses forfaitaire'!E454="","",'Dépenses forfaitaire'!E454)</f>
        <v/>
      </c>
      <c r="F454" s="505" t="str">
        <f>IF('Dépenses forfaitaire'!F454="","",'Dépenses forfaitaire'!F454)</f>
        <v/>
      </c>
      <c r="G454" s="503" t="str">
        <f>IF('Dépenses forfaitaire'!G454="","",'Dépenses forfaitaire'!G454)</f>
        <v/>
      </c>
      <c r="H454" s="505" t="str">
        <f>IF('Dépenses forfaitaire'!H454="","",'Dépenses forfaitaire'!H454)</f>
        <v/>
      </c>
      <c r="I454" s="505" t="str">
        <f>IF('Dépenses forfaitaire'!I454="","",'Dépenses forfaitaire'!I454)</f>
        <v/>
      </c>
      <c r="J454" s="504" t="str">
        <f>IF('Dépenses forfaitaire'!K454="","",'Dépenses forfaitaire'!K454)</f>
        <v/>
      </c>
      <c r="K454" s="504" t="str">
        <f>IF('Dépenses forfaitaire'!L454="","",'Dépenses forfaitaire'!L454)</f>
        <v/>
      </c>
      <c r="L454" s="503" t="str">
        <f>IF('Dépenses forfaitaire'!J454="","",'Dépenses forfaitaire'!J454)</f>
        <v/>
      </c>
      <c r="M454" s="505" t="str">
        <f>IF($H454="","",IF($C454=Listes!$B$35,IF('DP_Instruction Forfaitaires'!$E454&lt;=Listes!$B$56,('DP_Instruction Forfaitaires'!$E454*(VLOOKUP('DP_Instruction Forfaitaires'!$D454,Listes!$A$57:$E$63,2,FALSE))),IF('DP_Instruction Forfaitaires'!$E454&gt;Listes!$E$56,('DP_Instruction Forfaitaires'!$E454*(VLOOKUP('DP_Instruction Forfaitaires'!$D454,Listes!$A$57:$E$63,5,FALSE))),('DP_Instruction Forfaitaires'!$E454*(VLOOKUP('DP_Instruction Forfaitaires'!$D454,Listes!$A$57:$E$63,3,FALSE))+(VLOOKUP('DP_Instruction Forfaitaires'!$D454,Listes!$A$57:$E$63,4,FALSE)))))))</f>
        <v/>
      </c>
      <c r="N454" s="505" t="str">
        <f>IF($H454="","",IF($C454=Listes!$B$34,IF('DP_Instruction Forfaitaires'!$E454&lt;=Listes!$B$45,('DP_Instruction Forfaitaires'!$E454*(VLOOKUP('DP_Instruction Forfaitaires'!$D454,Listes!$A$46:$E$52,2,FALSE))),IF('DP_Instruction Forfaitaires'!$E454&gt;Listes!$D$45,('DP_Instruction Forfaitaires'!$E454*(VLOOKUP('DP_Instruction Forfaitaires'!$D454,Listes!$A$46:$E$52,5,FALSE))),('DP_Instruction Forfaitaires'!$E454*(VLOOKUP('DP_Instruction Forfaitaires'!$D454,Listes!$A$46:$E$52,3,FALSE))+(VLOOKUP('DP_Instruction Forfaitaires'!$D454,Listes!$A$46:$E$52,4,FALSE)))))))</f>
        <v/>
      </c>
      <c r="O454" s="506" t="str">
        <f>IF($H454="","",IF($C454=Listes!$B$37,Listes!$I$34,IF($C454=Listes!$B$38,(VLOOKUP('DP_Instruction Forfaitaires'!$F454,Listes!$E$34:$F$39,2,FALSE)),IF($C454=Listes!$B$36,IF('DP_Instruction Forfaitaires'!$E454&lt;=Listes!$A$67,'DP_Instruction Forfaitaires'!$E454*Listes!$A$68,IF('DP_Instruction Forfaitaires'!$E454&gt;Listes!$D$67,'DP_Instruction Forfaitaires'!$E454*Listes!$D$68,(('DP_Instruction Forfaitaires'!$E454*Listes!$B$68)+Listes!$C$68)))))))</f>
        <v/>
      </c>
      <c r="P454" s="507" t="str">
        <f>IF('Dépenses forfaitaire'!P454="","",'Dépenses forfaitaire'!P454)</f>
        <v/>
      </c>
      <c r="Q454" s="263"/>
      <c r="R454" s="262" t="str">
        <f t="shared" si="24"/>
        <v/>
      </c>
      <c r="S454" s="262" t="str">
        <f t="shared" si="25"/>
        <v/>
      </c>
      <c r="T454" s="37" t="str">
        <f t="shared" si="26"/>
        <v/>
      </c>
      <c r="U454" s="117"/>
      <c r="V454" s="168"/>
      <c r="W454" s="501" t="str">
        <f>IF(AND(OR(Q454="KO",T454&lt;&gt;""),OR(R454="",S454="",T454="")),Listes!$A$74,IF(AND(T454="",Q454&lt;&gt;""),Listes!$A$75,IF(AND(P454&lt;T454,V454=""),Listes!$A$76,IF(AND(R454&gt;S454),Listes!$A$77,IF(AND(P454&lt;&gt;"",P454&gt;T454,U454=""),Listes!$A$78,IF(AND(X454="",OR(Q454&lt;&gt;"",R454&lt;&gt;"",S454&lt;&gt;"")),Listes!$A$79,""))))))</f>
        <v/>
      </c>
      <c r="X454" s="38"/>
      <c r="Y454" s="10">
        <f t="shared" si="27"/>
        <v>0</v>
      </c>
    </row>
    <row r="455" spans="1:25" ht="20.100000000000001" customHeight="1" x14ac:dyDescent="0.25">
      <c r="A455" s="109">
        <v>449</v>
      </c>
      <c r="B455" s="505" t="str">
        <f>IF('Dépenses forfaitaire'!B455="","",'Dépenses forfaitaire'!B455)</f>
        <v/>
      </c>
      <c r="C455" s="505" t="str">
        <f>IF('Dépenses forfaitaire'!C455="","",'Dépenses forfaitaire'!C455)</f>
        <v/>
      </c>
      <c r="D455" s="505" t="str">
        <f>IF('Dépenses forfaitaire'!D455="","",'Dépenses forfaitaire'!D455)</f>
        <v/>
      </c>
      <c r="E455" s="505" t="str">
        <f>IF('Dépenses forfaitaire'!E455="","",'Dépenses forfaitaire'!E455)</f>
        <v/>
      </c>
      <c r="F455" s="505" t="str">
        <f>IF('Dépenses forfaitaire'!F455="","",'Dépenses forfaitaire'!F455)</f>
        <v/>
      </c>
      <c r="G455" s="503" t="str">
        <f>IF('Dépenses forfaitaire'!G455="","",'Dépenses forfaitaire'!G455)</f>
        <v/>
      </c>
      <c r="H455" s="505" t="str">
        <f>IF('Dépenses forfaitaire'!H455="","",'Dépenses forfaitaire'!H455)</f>
        <v/>
      </c>
      <c r="I455" s="505" t="str">
        <f>IF('Dépenses forfaitaire'!I455="","",'Dépenses forfaitaire'!I455)</f>
        <v/>
      </c>
      <c r="J455" s="504" t="str">
        <f>IF('Dépenses forfaitaire'!K455="","",'Dépenses forfaitaire'!K455)</f>
        <v/>
      </c>
      <c r="K455" s="504" t="str">
        <f>IF('Dépenses forfaitaire'!L455="","",'Dépenses forfaitaire'!L455)</f>
        <v/>
      </c>
      <c r="L455" s="503" t="str">
        <f>IF('Dépenses forfaitaire'!J455="","",'Dépenses forfaitaire'!J455)</f>
        <v/>
      </c>
      <c r="M455" s="505" t="str">
        <f>IF($H455="","",IF($C455=Listes!$B$35,IF('DP_Instruction Forfaitaires'!$E455&lt;=Listes!$B$56,('DP_Instruction Forfaitaires'!$E455*(VLOOKUP('DP_Instruction Forfaitaires'!$D455,Listes!$A$57:$E$63,2,FALSE))),IF('DP_Instruction Forfaitaires'!$E455&gt;Listes!$E$56,('DP_Instruction Forfaitaires'!$E455*(VLOOKUP('DP_Instruction Forfaitaires'!$D455,Listes!$A$57:$E$63,5,FALSE))),('DP_Instruction Forfaitaires'!$E455*(VLOOKUP('DP_Instruction Forfaitaires'!$D455,Listes!$A$57:$E$63,3,FALSE))+(VLOOKUP('DP_Instruction Forfaitaires'!$D455,Listes!$A$57:$E$63,4,FALSE)))))))</f>
        <v/>
      </c>
      <c r="N455" s="505" t="str">
        <f>IF($H455="","",IF($C455=Listes!$B$34,IF('DP_Instruction Forfaitaires'!$E455&lt;=Listes!$B$45,('DP_Instruction Forfaitaires'!$E455*(VLOOKUP('DP_Instruction Forfaitaires'!$D455,Listes!$A$46:$E$52,2,FALSE))),IF('DP_Instruction Forfaitaires'!$E455&gt;Listes!$D$45,('DP_Instruction Forfaitaires'!$E455*(VLOOKUP('DP_Instruction Forfaitaires'!$D455,Listes!$A$46:$E$52,5,FALSE))),('DP_Instruction Forfaitaires'!$E455*(VLOOKUP('DP_Instruction Forfaitaires'!$D455,Listes!$A$46:$E$52,3,FALSE))+(VLOOKUP('DP_Instruction Forfaitaires'!$D455,Listes!$A$46:$E$52,4,FALSE)))))))</f>
        <v/>
      </c>
      <c r="O455" s="506" t="str">
        <f>IF($H455="","",IF($C455=Listes!$B$37,Listes!$I$34,IF($C455=Listes!$B$38,(VLOOKUP('DP_Instruction Forfaitaires'!$F455,Listes!$E$34:$F$39,2,FALSE)),IF($C455=Listes!$B$36,IF('DP_Instruction Forfaitaires'!$E455&lt;=Listes!$A$67,'DP_Instruction Forfaitaires'!$E455*Listes!$A$68,IF('DP_Instruction Forfaitaires'!$E455&gt;Listes!$D$67,'DP_Instruction Forfaitaires'!$E455*Listes!$D$68,(('DP_Instruction Forfaitaires'!$E455*Listes!$B$68)+Listes!$C$68)))))))</f>
        <v/>
      </c>
      <c r="P455" s="507" t="str">
        <f>IF('Dépenses forfaitaire'!P455="","",'Dépenses forfaitaire'!P455)</f>
        <v/>
      </c>
      <c r="Q455" s="263"/>
      <c r="R455" s="262" t="str">
        <f t="shared" si="24"/>
        <v/>
      </c>
      <c r="S455" s="262" t="str">
        <f t="shared" si="25"/>
        <v/>
      </c>
      <c r="T455" s="37" t="str">
        <f t="shared" si="26"/>
        <v/>
      </c>
      <c r="U455" s="117"/>
      <c r="V455" s="168"/>
      <c r="W455" s="501" t="str">
        <f>IF(AND(OR(Q455="KO",T455&lt;&gt;""),OR(R455="",S455="",T455="")),Listes!$A$74,IF(AND(T455="",Q455&lt;&gt;""),Listes!$A$75,IF(AND(P455&lt;T455,V455=""),Listes!$A$76,IF(AND(R455&gt;S455),Listes!$A$77,IF(AND(P455&lt;&gt;"",P455&gt;T455,U455=""),Listes!$A$78,IF(AND(X455="",OR(Q455&lt;&gt;"",R455&lt;&gt;"",S455&lt;&gt;"")),Listes!$A$79,""))))))</f>
        <v/>
      </c>
      <c r="X455" s="38"/>
      <c r="Y455" s="10">
        <f t="shared" si="27"/>
        <v>0</v>
      </c>
    </row>
    <row r="456" spans="1:25" ht="20.100000000000001" customHeight="1" x14ac:dyDescent="0.25">
      <c r="A456" s="109">
        <v>450</v>
      </c>
      <c r="B456" s="505" t="str">
        <f>IF('Dépenses forfaitaire'!B456="","",'Dépenses forfaitaire'!B456)</f>
        <v/>
      </c>
      <c r="C456" s="505" t="str">
        <f>IF('Dépenses forfaitaire'!C456="","",'Dépenses forfaitaire'!C456)</f>
        <v/>
      </c>
      <c r="D456" s="505" t="str">
        <f>IF('Dépenses forfaitaire'!D456="","",'Dépenses forfaitaire'!D456)</f>
        <v/>
      </c>
      <c r="E456" s="505" t="str">
        <f>IF('Dépenses forfaitaire'!E456="","",'Dépenses forfaitaire'!E456)</f>
        <v/>
      </c>
      <c r="F456" s="505" t="str">
        <f>IF('Dépenses forfaitaire'!F456="","",'Dépenses forfaitaire'!F456)</f>
        <v/>
      </c>
      <c r="G456" s="503" t="str">
        <f>IF('Dépenses forfaitaire'!G456="","",'Dépenses forfaitaire'!G456)</f>
        <v/>
      </c>
      <c r="H456" s="505" t="str">
        <f>IF('Dépenses forfaitaire'!H456="","",'Dépenses forfaitaire'!H456)</f>
        <v/>
      </c>
      <c r="I456" s="505" t="str">
        <f>IF('Dépenses forfaitaire'!I456="","",'Dépenses forfaitaire'!I456)</f>
        <v/>
      </c>
      <c r="J456" s="504" t="str">
        <f>IF('Dépenses forfaitaire'!K456="","",'Dépenses forfaitaire'!K456)</f>
        <v/>
      </c>
      <c r="K456" s="504" t="str">
        <f>IF('Dépenses forfaitaire'!L456="","",'Dépenses forfaitaire'!L456)</f>
        <v/>
      </c>
      <c r="L456" s="503" t="str">
        <f>IF('Dépenses forfaitaire'!J456="","",'Dépenses forfaitaire'!J456)</f>
        <v/>
      </c>
      <c r="M456" s="505" t="str">
        <f>IF($H456="","",IF($C456=Listes!$B$35,IF('DP_Instruction Forfaitaires'!$E456&lt;=Listes!$B$56,('DP_Instruction Forfaitaires'!$E456*(VLOOKUP('DP_Instruction Forfaitaires'!$D456,Listes!$A$57:$E$63,2,FALSE))),IF('DP_Instruction Forfaitaires'!$E456&gt;Listes!$E$56,('DP_Instruction Forfaitaires'!$E456*(VLOOKUP('DP_Instruction Forfaitaires'!$D456,Listes!$A$57:$E$63,5,FALSE))),('DP_Instruction Forfaitaires'!$E456*(VLOOKUP('DP_Instruction Forfaitaires'!$D456,Listes!$A$57:$E$63,3,FALSE))+(VLOOKUP('DP_Instruction Forfaitaires'!$D456,Listes!$A$57:$E$63,4,FALSE)))))))</f>
        <v/>
      </c>
      <c r="N456" s="505" t="str">
        <f>IF($H456="","",IF($C456=Listes!$B$34,IF('DP_Instruction Forfaitaires'!$E456&lt;=Listes!$B$45,('DP_Instruction Forfaitaires'!$E456*(VLOOKUP('DP_Instruction Forfaitaires'!$D456,Listes!$A$46:$E$52,2,FALSE))),IF('DP_Instruction Forfaitaires'!$E456&gt;Listes!$D$45,('DP_Instruction Forfaitaires'!$E456*(VLOOKUP('DP_Instruction Forfaitaires'!$D456,Listes!$A$46:$E$52,5,FALSE))),('DP_Instruction Forfaitaires'!$E456*(VLOOKUP('DP_Instruction Forfaitaires'!$D456,Listes!$A$46:$E$52,3,FALSE))+(VLOOKUP('DP_Instruction Forfaitaires'!$D456,Listes!$A$46:$E$52,4,FALSE)))))))</f>
        <v/>
      </c>
      <c r="O456" s="506" t="str">
        <f>IF($H456="","",IF($C456=Listes!$B$37,Listes!$I$34,IF($C456=Listes!$B$38,(VLOOKUP('DP_Instruction Forfaitaires'!$F456,Listes!$E$34:$F$39,2,FALSE)),IF($C456=Listes!$B$36,IF('DP_Instruction Forfaitaires'!$E456&lt;=Listes!$A$67,'DP_Instruction Forfaitaires'!$E456*Listes!$A$68,IF('DP_Instruction Forfaitaires'!$E456&gt;Listes!$D$67,'DP_Instruction Forfaitaires'!$E456*Listes!$D$68,(('DP_Instruction Forfaitaires'!$E456*Listes!$B$68)+Listes!$C$68)))))))</f>
        <v/>
      </c>
      <c r="P456" s="507" t="str">
        <f>IF('Dépenses forfaitaire'!P456="","",'Dépenses forfaitaire'!P456)</f>
        <v/>
      </c>
      <c r="Q456" s="263"/>
      <c r="R456" s="262" t="str">
        <f t="shared" ref="R456:R506" si="28">IF(Q456="","",IF(Q456="KO","",J456))</f>
        <v/>
      </c>
      <c r="S456" s="262" t="str">
        <f t="shared" ref="S456:S506" si="29">IF(Q456="","",IF(Q456="KO","",K456))</f>
        <v/>
      </c>
      <c r="T456" s="37" t="str">
        <f t="shared" ref="T456:T506" si="30">IF($I456="","",($O456+$N456+$M456)*$I456)</f>
        <v/>
      </c>
      <c r="U456" s="117"/>
      <c r="V456" s="168"/>
      <c r="W456" s="501" t="str">
        <f>IF(AND(OR(Q456="KO",T456&lt;&gt;""),OR(R456="",S456="",T456="")),Listes!$A$74,IF(AND(T456="",Q456&lt;&gt;""),Listes!$A$75,IF(AND(P456&lt;T456,V456=""),Listes!$A$76,IF(AND(R456&gt;S456),Listes!$A$77,IF(AND(P456&lt;&gt;"",P456&gt;T456,U456=""),Listes!$A$78,IF(AND(X456="",OR(Q456&lt;&gt;"",R456&lt;&gt;"",S456&lt;&gt;"")),Listes!$A$79,""))))))</f>
        <v/>
      </c>
      <c r="X456" s="38"/>
      <c r="Y456" s="10">
        <f t="shared" ref="Y456:Y506" si="31">IF(AND(B456&lt;&gt;"",X456&lt;&gt;"Oui"),1,0)</f>
        <v>0</v>
      </c>
    </row>
    <row r="457" spans="1:25" ht="20.100000000000001" customHeight="1" x14ac:dyDescent="0.25">
      <c r="A457" s="109">
        <v>451</v>
      </c>
      <c r="B457" s="505" t="str">
        <f>IF('Dépenses forfaitaire'!B457="","",'Dépenses forfaitaire'!B457)</f>
        <v/>
      </c>
      <c r="C457" s="505" t="str">
        <f>IF('Dépenses forfaitaire'!C457="","",'Dépenses forfaitaire'!C457)</f>
        <v/>
      </c>
      <c r="D457" s="505" t="str">
        <f>IF('Dépenses forfaitaire'!D457="","",'Dépenses forfaitaire'!D457)</f>
        <v/>
      </c>
      <c r="E457" s="505" t="str">
        <f>IF('Dépenses forfaitaire'!E457="","",'Dépenses forfaitaire'!E457)</f>
        <v/>
      </c>
      <c r="F457" s="505" t="str">
        <f>IF('Dépenses forfaitaire'!F457="","",'Dépenses forfaitaire'!F457)</f>
        <v/>
      </c>
      <c r="G457" s="503" t="str">
        <f>IF('Dépenses forfaitaire'!G457="","",'Dépenses forfaitaire'!G457)</f>
        <v/>
      </c>
      <c r="H457" s="505" t="str">
        <f>IF('Dépenses forfaitaire'!H457="","",'Dépenses forfaitaire'!H457)</f>
        <v/>
      </c>
      <c r="I457" s="505" t="str">
        <f>IF('Dépenses forfaitaire'!I457="","",'Dépenses forfaitaire'!I457)</f>
        <v/>
      </c>
      <c r="J457" s="504" t="str">
        <f>IF('Dépenses forfaitaire'!K457="","",'Dépenses forfaitaire'!K457)</f>
        <v/>
      </c>
      <c r="K457" s="504" t="str">
        <f>IF('Dépenses forfaitaire'!L457="","",'Dépenses forfaitaire'!L457)</f>
        <v/>
      </c>
      <c r="L457" s="503" t="str">
        <f>IF('Dépenses forfaitaire'!J457="","",'Dépenses forfaitaire'!J457)</f>
        <v/>
      </c>
      <c r="M457" s="505" t="str">
        <f>IF($H457="","",IF($C457=Listes!$B$35,IF('DP_Instruction Forfaitaires'!$E457&lt;=Listes!$B$56,('DP_Instruction Forfaitaires'!$E457*(VLOOKUP('DP_Instruction Forfaitaires'!$D457,Listes!$A$57:$E$63,2,FALSE))),IF('DP_Instruction Forfaitaires'!$E457&gt;Listes!$E$56,('DP_Instruction Forfaitaires'!$E457*(VLOOKUP('DP_Instruction Forfaitaires'!$D457,Listes!$A$57:$E$63,5,FALSE))),('DP_Instruction Forfaitaires'!$E457*(VLOOKUP('DP_Instruction Forfaitaires'!$D457,Listes!$A$57:$E$63,3,FALSE))+(VLOOKUP('DP_Instruction Forfaitaires'!$D457,Listes!$A$57:$E$63,4,FALSE)))))))</f>
        <v/>
      </c>
      <c r="N457" s="505" t="str">
        <f>IF($H457="","",IF($C457=Listes!$B$34,IF('DP_Instruction Forfaitaires'!$E457&lt;=Listes!$B$45,('DP_Instruction Forfaitaires'!$E457*(VLOOKUP('DP_Instruction Forfaitaires'!$D457,Listes!$A$46:$E$52,2,FALSE))),IF('DP_Instruction Forfaitaires'!$E457&gt;Listes!$D$45,('DP_Instruction Forfaitaires'!$E457*(VLOOKUP('DP_Instruction Forfaitaires'!$D457,Listes!$A$46:$E$52,5,FALSE))),('DP_Instruction Forfaitaires'!$E457*(VLOOKUP('DP_Instruction Forfaitaires'!$D457,Listes!$A$46:$E$52,3,FALSE))+(VLOOKUP('DP_Instruction Forfaitaires'!$D457,Listes!$A$46:$E$52,4,FALSE)))))))</f>
        <v/>
      </c>
      <c r="O457" s="506" t="str">
        <f>IF($H457="","",IF($C457=Listes!$B$37,Listes!$I$34,IF($C457=Listes!$B$38,(VLOOKUP('DP_Instruction Forfaitaires'!$F457,Listes!$E$34:$F$39,2,FALSE)),IF($C457=Listes!$B$36,IF('DP_Instruction Forfaitaires'!$E457&lt;=Listes!$A$67,'DP_Instruction Forfaitaires'!$E457*Listes!$A$68,IF('DP_Instruction Forfaitaires'!$E457&gt;Listes!$D$67,'DP_Instruction Forfaitaires'!$E457*Listes!$D$68,(('DP_Instruction Forfaitaires'!$E457*Listes!$B$68)+Listes!$C$68)))))))</f>
        <v/>
      </c>
      <c r="P457" s="507" t="str">
        <f>IF('Dépenses forfaitaire'!P457="","",'Dépenses forfaitaire'!P457)</f>
        <v/>
      </c>
      <c r="Q457" s="263"/>
      <c r="R457" s="262" t="str">
        <f t="shared" si="28"/>
        <v/>
      </c>
      <c r="S457" s="262" t="str">
        <f t="shared" si="29"/>
        <v/>
      </c>
      <c r="T457" s="37" t="str">
        <f t="shared" si="30"/>
        <v/>
      </c>
      <c r="U457" s="117"/>
      <c r="V457" s="168"/>
      <c r="W457" s="501" t="str">
        <f>IF(AND(OR(Q457="KO",T457&lt;&gt;""),OR(R457="",S457="",T457="")),Listes!$A$74,IF(AND(T457="",Q457&lt;&gt;""),Listes!$A$75,IF(AND(P457&lt;T457,V457=""),Listes!$A$76,IF(AND(R457&gt;S457),Listes!$A$77,IF(AND(P457&lt;&gt;"",P457&gt;T457,U457=""),Listes!$A$78,IF(AND(X457="",OR(Q457&lt;&gt;"",R457&lt;&gt;"",S457&lt;&gt;"")),Listes!$A$79,""))))))</f>
        <v/>
      </c>
      <c r="X457" s="38"/>
      <c r="Y457" s="10">
        <f t="shared" si="31"/>
        <v>0</v>
      </c>
    </row>
    <row r="458" spans="1:25" ht="20.100000000000001" customHeight="1" x14ac:dyDescent="0.25">
      <c r="A458" s="109">
        <v>452</v>
      </c>
      <c r="B458" s="505" t="str">
        <f>IF('Dépenses forfaitaire'!B458="","",'Dépenses forfaitaire'!B458)</f>
        <v/>
      </c>
      <c r="C458" s="505" t="str">
        <f>IF('Dépenses forfaitaire'!C458="","",'Dépenses forfaitaire'!C458)</f>
        <v/>
      </c>
      <c r="D458" s="505" t="str">
        <f>IF('Dépenses forfaitaire'!D458="","",'Dépenses forfaitaire'!D458)</f>
        <v/>
      </c>
      <c r="E458" s="505" t="str">
        <f>IF('Dépenses forfaitaire'!E458="","",'Dépenses forfaitaire'!E458)</f>
        <v/>
      </c>
      <c r="F458" s="505" t="str">
        <f>IF('Dépenses forfaitaire'!F458="","",'Dépenses forfaitaire'!F458)</f>
        <v/>
      </c>
      <c r="G458" s="503" t="str">
        <f>IF('Dépenses forfaitaire'!G458="","",'Dépenses forfaitaire'!G458)</f>
        <v/>
      </c>
      <c r="H458" s="505" t="str">
        <f>IF('Dépenses forfaitaire'!H458="","",'Dépenses forfaitaire'!H458)</f>
        <v/>
      </c>
      <c r="I458" s="505" t="str">
        <f>IF('Dépenses forfaitaire'!I458="","",'Dépenses forfaitaire'!I458)</f>
        <v/>
      </c>
      <c r="J458" s="504" t="str">
        <f>IF('Dépenses forfaitaire'!K458="","",'Dépenses forfaitaire'!K458)</f>
        <v/>
      </c>
      <c r="K458" s="504" t="str">
        <f>IF('Dépenses forfaitaire'!L458="","",'Dépenses forfaitaire'!L458)</f>
        <v/>
      </c>
      <c r="L458" s="503" t="str">
        <f>IF('Dépenses forfaitaire'!J458="","",'Dépenses forfaitaire'!J458)</f>
        <v/>
      </c>
      <c r="M458" s="505" t="str">
        <f>IF($H458="","",IF($C458=Listes!$B$35,IF('DP_Instruction Forfaitaires'!$E458&lt;=Listes!$B$56,('DP_Instruction Forfaitaires'!$E458*(VLOOKUP('DP_Instruction Forfaitaires'!$D458,Listes!$A$57:$E$63,2,FALSE))),IF('DP_Instruction Forfaitaires'!$E458&gt;Listes!$E$56,('DP_Instruction Forfaitaires'!$E458*(VLOOKUP('DP_Instruction Forfaitaires'!$D458,Listes!$A$57:$E$63,5,FALSE))),('DP_Instruction Forfaitaires'!$E458*(VLOOKUP('DP_Instruction Forfaitaires'!$D458,Listes!$A$57:$E$63,3,FALSE))+(VLOOKUP('DP_Instruction Forfaitaires'!$D458,Listes!$A$57:$E$63,4,FALSE)))))))</f>
        <v/>
      </c>
      <c r="N458" s="505" t="str">
        <f>IF($H458="","",IF($C458=Listes!$B$34,IF('DP_Instruction Forfaitaires'!$E458&lt;=Listes!$B$45,('DP_Instruction Forfaitaires'!$E458*(VLOOKUP('DP_Instruction Forfaitaires'!$D458,Listes!$A$46:$E$52,2,FALSE))),IF('DP_Instruction Forfaitaires'!$E458&gt;Listes!$D$45,('DP_Instruction Forfaitaires'!$E458*(VLOOKUP('DP_Instruction Forfaitaires'!$D458,Listes!$A$46:$E$52,5,FALSE))),('DP_Instruction Forfaitaires'!$E458*(VLOOKUP('DP_Instruction Forfaitaires'!$D458,Listes!$A$46:$E$52,3,FALSE))+(VLOOKUP('DP_Instruction Forfaitaires'!$D458,Listes!$A$46:$E$52,4,FALSE)))))))</f>
        <v/>
      </c>
      <c r="O458" s="506" t="str">
        <f>IF($H458="","",IF($C458=Listes!$B$37,Listes!$I$34,IF($C458=Listes!$B$38,(VLOOKUP('DP_Instruction Forfaitaires'!$F458,Listes!$E$34:$F$39,2,FALSE)),IF($C458=Listes!$B$36,IF('DP_Instruction Forfaitaires'!$E458&lt;=Listes!$A$67,'DP_Instruction Forfaitaires'!$E458*Listes!$A$68,IF('DP_Instruction Forfaitaires'!$E458&gt;Listes!$D$67,'DP_Instruction Forfaitaires'!$E458*Listes!$D$68,(('DP_Instruction Forfaitaires'!$E458*Listes!$B$68)+Listes!$C$68)))))))</f>
        <v/>
      </c>
      <c r="P458" s="507" t="str">
        <f>IF('Dépenses forfaitaire'!P458="","",'Dépenses forfaitaire'!P458)</f>
        <v/>
      </c>
      <c r="Q458" s="263"/>
      <c r="R458" s="262" t="str">
        <f t="shared" si="28"/>
        <v/>
      </c>
      <c r="S458" s="262" t="str">
        <f t="shared" si="29"/>
        <v/>
      </c>
      <c r="T458" s="37" t="str">
        <f t="shared" si="30"/>
        <v/>
      </c>
      <c r="U458" s="117"/>
      <c r="V458" s="168"/>
      <c r="W458" s="501" t="str">
        <f>IF(AND(OR(Q458="KO",T458&lt;&gt;""),OR(R458="",S458="",T458="")),Listes!$A$74,IF(AND(T458="",Q458&lt;&gt;""),Listes!$A$75,IF(AND(P458&lt;T458,V458=""),Listes!$A$76,IF(AND(R458&gt;S458),Listes!$A$77,IF(AND(P458&lt;&gt;"",P458&gt;T458,U458=""),Listes!$A$78,IF(AND(X458="",OR(Q458&lt;&gt;"",R458&lt;&gt;"",S458&lt;&gt;"")),Listes!$A$79,""))))))</f>
        <v/>
      </c>
      <c r="X458" s="38"/>
      <c r="Y458" s="10">
        <f t="shared" si="31"/>
        <v>0</v>
      </c>
    </row>
    <row r="459" spans="1:25" ht="20.100000000000001" customHeight="1" x14ac:dyDescent="0.25">
      <c r="A459" s="109">
        <v>453</v>
      </c>
      <c r="B459" s="505" t="str">
        <f>IF('Dépenses forfaitaire'!B459="","",'Dépenses forfaitaire'!B459)</f>
        <v/>
      </c>
      <c r="C459" s="505" t="str">
        <f>IF('Dépenses forfaitaire'!C459="","",'Dépenses forfaitaire'!C459)</f>
        <v/>
      </c>
      <c r="D459" s="505" t="str">
        <f>IF('Dépenses forfaitaire'!D459="","",'Dépenses forfaitaire'!D459)</f>
        <v/>
      </c>
      <c r="E459" s="505" t="str">
        <f>IF('Dépenses forfaitaire'!E459="","",'Dépenses forfaitaire'!E459)</f>
        <v/>
      </c>
      <c r="F459" s="505" t="str">
        <f>IF('Dépenses forfaitaire'!F459="","",'Dépenses forfaitaire'!F459)</f>
        <v/>
      </c>
      <c r="G459" s="503" t="str">
        <f>IF('Dépenses forfaitaire'!G459="","",'Dépenses forfaitaire'!G459)</f>
        <v/>
      </c>
      <c r="H459" s="505" t="str">
        <f>IF('Dépenses forfaitaire'!H459="","",'Dépenses forfaitaire'!H459)</f>
        <v/>
      </c>
      <c r="I459" s="505" t="str">
        <f>IF('Dépenses forfaitaire'!I459="","",'Dépenses forfaitaire'!I459)</f>
        <v/>
      </c>
      <c r="J459" s="504" t="str">
        <f>IF('Dépenses forfaitaire'!K459="","",'Dépenses forfaitaire'!K459)</f>
        <v/>
      </c>
      <c r="K459" s="504" t="str">
        <f>IF('Dépenses forfaitaire'!L459="","",'Dépenses forfaitaire'!L459)</f>
        <v/>
      </c>
      <c r="L459" s="503" t="str">
        <f>IF('Dépenses forfaitaire'!J459="","",'Dépenses forfaitaire'!J459)</f>
        <v/>
      </c>
      <c r="M459" s="505" t="str">
        <f>IF($H459="","",IF($C459=Listes!$B$35,IF('DP_Instruction Forfaitaires'!$E459&lt;=Listes!$B$56,('DP_Instruction Forfaitaires'!$E459*(VLOOKUP('DP_Instruction Forfaitaires'!$D459,Listes!$A$57:$E$63,2,FALSE))),IF('DP_Instruction Forfaitaires'!$E459&gt;Listes!$E$56,('DP_Instruction Forfaitaires'!$E459*(VLOOKUP('DP_Instruction Forfaitaires'!$D459,Listes!$A$57:$E$63,5,FALSE))),('DP_Instruction Forfaitaires'!$E459*(VLOOKUP('DP_Instruction Forfaitaires'!$D459,Listes!$A$57:$E$63,3,FALSE))+(VLOOKUP('DP_Instruction Forfaitaires'!$D459,Listes!$A$57:$E$63,4,FALSE)))))))</f>
        <v/>
      </c>
      <c r="N459" s="505" t="str">
        <f>IF($H459="","",IF($C459=Listes!$B$34,IF('DP_Instruction Forfaitaires'!$E459&lt;=Listes!$B$45,('DP_Instruction Forfaitaires'!$E459*(VLOOKUP('DP_Instruction Forfaitaires'!$D459,Listes!$A$46:$E$52,2,FALSE))),IF('DP_Instruction Forfaitaires'!$E459&gt;Listes!$D$45,('DP_Instruction Forfaitaires'!$E459*(VLOOKUP('DP_Instruction Forfaitaires'!$D459,Listes!$A$46:$E$52,5,FALSE))),('DP_Instruction Forfaitaires'!$E459*(VLOOKUP('DP_Instruction Forfaitaires'!$D459,Listes!$A$46:$E$52,3,FALSE))+(VLOOKUP('DP_Instruction Forfaitaires'!$D459,Listes!$A$46:$E$52,4,FALSE)))))))</f>
        <v/>
      </c>
      <c r="O459" s="506" t="str">
        <f>IF($H459="","",IF($C459=Listes!$B$37,Listes!$I$34,IF($C459=Listes!$B$38,(VLOOKUP('DP_Instruction Forfaitaires'!$F459,Listes!$E$34:$F$39,2,FALSE)),IF($C459=Listes!$B$36,IF('DP_Instruction Forfaitaires'!$E459&lt;=Listes!$A$67,'DP_Instruction Forfaitaires'!$E459*Listes!$A$68,IF('DP_Instruction Forfaitaires'!$E459&gt;Listes!$D$67,'DP_Instruction Forfaitaires'!$E459*Listes!$D$68,(('DP_Instruction Forfaitaires'!$E459*Listes!$B$68)+Listes!$C$68)))))))</f>
        <v/>
      </c>
      <c r="P459" s="507" t="str">
        <f>IF('Dépenses forfaitaire'!P459="","",'Dépenses forfaitaire'!P459)</f>
        <v/>
      </c>
      <c r="Q459" s="263"/>
      <c r="R459" s="262" t="str">
        <f t="shared" si="28"/>
        <v/>
      </c>
      <c r="S459" s="262" t="str">
        <f t="shared" si="29"/>
        <v/>
      </c>
      <c r="T459" s="37" t="str">
        <f t="shared" si="30"/>
        <v/>
      </c>
      <c r="U459" s="117"/>
      <c r="V459" s="168"/>
      <c r="W459" s="501" t="str">
        <f>IF(AND(OR(Q459="KO",T459&lt;&gt;""),OR(R459="",S459="",T459="")),Listes!$A$74,IF(AND(T459="",Q459&lt;&gt;""),Listes!$A$75,IF(AND(P459&lt;T459,V459=""),Listes!$A$76,IF(AND(R459&gt;S459),Listes!$A$77,IF(AND(P459&lt;&gt;"",P459&gt;T459,U459=""),Listes!$A$78,IF(AND(X459="",OR(Q459&lt;&gt;"",R459&lt;&gt;"",S459&lt;&gt;"")),Listes!$A$79,""))))))</f>
        <v/>
      </c>
      <c r="X459" s="38"/>
      <c r="Y459" s="10">
        <f t="shared" si="31"/>
        <v>0</v>
      </c>
    </row>
    <row r="460" spans="1:25" ht="20.100000000000001" customHeight="1" x14ac:dyDescent="0.25">
      <c r="A460" s="109">
        <v>454</v>
      </c>
      <c r="B460" s="505" t="str">
        <f>IF('Dépenses forfaitaire'!B460="","",'Dépenses forfaitaire'!B460)</f>
        <v/>
      </c>
      <c r="C460" s="505" t="str">
        <f>IF('Dépenses forfaitaire'!C460="","",'Dépenses forfaitaire'!C460)</f>
        <v/>
      </c>
      <c r="D460" s="505" t="str">
        <f>IF('Dépenses forfaitaire'!D460="","",'Dépenses forfaitaire'!D460)</f>
        <v/>
      </c>
      <c r="E460" s="505" t="str">
        <f>IF('Dépenses forfaitaire'!E460="","",'Dépenses forfaitaire'!E460)</f>
        <v/>
      </c>
      <c r="F460" s="505" t="str">
        <f>IF('Dépenses forfaitaire'!F460="","",'Dépenses forfaitaire'!F460)</f>
        <v/>
      </c>
      <c r="G460" s="503" t="str">
        <f>IF('Dépenses forfaitaire'!G460="","",'Dépenses forfaitaire'!G460)</f>
        <v/>
      </c>
      <c r="H460" s="505" t="str">
        <f>IF('Dépenses forfaitaire'!H460="","",'Dépenses forfaitaire'!H460)</f>
        <v/>
      </c>
      <c r="I460" s="505" t="str">
        <f>IF('Dépenses forfaitaire'!I460="","",'Dépenses forfaitaire'!I460)</f>
        <v/>
      </c>
      <c r="J460" s="504" t="str">
        <f>IF('Dépenses forfaitaire'!K460="","",'Dépenses forfaitaire'!K460)</f>
        <v/>
      </c>
      <c r="K460" s="504" t="str">
        <f>IF('Dépenses forfaitaire'!L460="","",'Dépenses forfaitaire'!L460)</f>
        <v/>
      </c>
      <c r="L460" s="503" t="str">
        <f>IF('Dépenses forfaitaire'!J460="","",'Dépenses forfaitaire'!J460)</f>
        <v/>
      </c>
      <c r="M460" s="505" t="str">
        <f>IF($H460="","",IF($C460=Listes!$B$35,IF('DP_Instruction Forfaitaires'!$E460&lt;=Listes!$B$56,('DP_Instruction Forfaitaires'!$E460*(VLOOKUP('DP_Instruction Forfaitaires'!$D460,Listes!$A$57:$E$63,2,FALSE))),IF('DP_Instruction Forfaitaires'!$E460&gt;Listes!$E$56,('DP_Instruction Forfaitaires'!$E460*(VLOOKUP('DP_Instruction Forfaitaires'!$D460,Listes!$A$57:$E$63,5,FALSE))),('DP_Instruction Forfaitaires'!$E460*(VLOOKUP('DP_Instruction Forfaitaires'!$D460,Listes!$A$57:$E$63,3,FALSE))+(VLOOKUP('DP_Instruction Forfaitaires'!$D460,Listes!$A$57:$E$63,4,FALSE)))))))</f>
        <v/>
      </c>
      <c r="N460" s="505" t="str">
        <f>IF($H460="","",IF($C460=Listes!$B$34,IF('DP_Instruction Forfaitaires'!$E460&lt;=Listes!$B$45,('DP_Instruction Forfaitaires'!$E460*(VLOOKUP('DP_Instruction Forfaitaires'!$D460,Listes!$A$46:$E$52,2,FALSE))),IF('DP_Instruction Forfaitaires'!$E460&gt;Listes!$D$45,('DP_Instruction Forfaitaires'!$E460*(VLOOKUP('DP_Instruction Forfaitaires'!$D460,Listes!$A$46:$E$52,5,FALSE))),('DP_Instruction Forfaitaires'!$E460*(VLOOKUP('DP_Instruction Forfaitaires'!$D460,Listes!$A$46:$E$52,3,FALSE))+(VLOOKUP('DP_Instruction Forfaitaires'!$D460,Listes!$A$46:$E$52,4,FALSE)))))))</f>
        <v/>
      </c>
      <c r="O460" s="506" t="str">
        <f>IF($H460="","",IF($C460=Listes!$B$37,Listes!$I$34,IF($C460=Listes!$B$38,(VLOOKUP('DP_Instruction Forfaitaires'!$F460,Listes!$E$34:$F$39,2,FALSE)),IF($C460=Listes!$B$36,IF('DP_Instruction Forfaitaires'!$E460&lt;=Listes!$A$67,'DP_Instruction Forfaitaires'!$E460*Listes!$A$68,IF('DP_Instruction Forfaitaires'!$E460&gt;Listes!$D$67,'DP_Instruction Forfaitaires'!$E460*Listes!$D$68,(('DP_Instruction Forfaitaires'!$E460*Listes!$B$68)+Listes!$C$68)))))))</f>
        <v/>
      </c>
      <c r="P460" s="507" t="str">
        <f>IF('Dépenses forfaitaire'!P460="","",'Dépenses forfaitaire'!P460)</f>
        <v/>
      </c>
      <c r="Q460" s="263"/>
      <c r="R460" s="262" t="str">
        <f t="shared" si="28"/>
        <v/>
      </c>
      <c r="S460" s="262" t="str">
        <f t="shared" si="29"/>
        <v/>
      </c>
      <c r="T460" s="37" t="str">
        <f t="shared" si="30"/>
        <v/>
      </c>
      <c r="U460" s="117"/>
      <c r="V460" s="168"/>
      <c r="W460" s="501" t="str">
        <f>IF(AND(OR(Q460="KO",T460&lt;&gt;""),OR(R460="",S460="",T460="")),Listes!$A$74,IF(AND(T460="",Q460&lt;&gt;""),Listes!$A$75,IF(AND(P460&lt;T460,V460=""),Listes!$A$76,IF(AND(R460&gt;S460),Listes!$A$77,IF(AND(P460&lt;&gt;"",P460&gt;T460,U460=""),Listes!$A$78,IF(AND(X460="",OR(Q460&lt;&gt;"",R460&lt;&gt;"",S460&lt;&gt;"")),Listes!$A$79,""))))))</f>
        <v/>
      </c>
      <c r="X460" s="38"/>
      <c r="Y460" s="10">
        <f t="shared" si="31"/>
        <v>0</v>
      </c>
    </row>
    <row r="461" spans="1:25" ht="20.100000000000001" customHeight="1" x14ac:dyDescent="0.25">
      <c r="A461" s="109">
        <v>455</v>
      </c>
      <c r="B461" s="505" t="str">
        <f>IF('Dépenses forfaitaire'!B461="","",'Dépenses forfaitaire'!B461)</f>
        <v/>
      </c>
      <c r="C461" s="505" t="str">
        <f>IF('Dépenses forfaitaire'!C461="","",'Dépenses forfaitaire'!C461)</f>
        <v/>
      </c>
      <c r="D461" s="505" t="str">
        <f>IF('Dépenses forfaitaire'!D461="","",'Dépenses forfaitaire'!D461)</f>
        <v/>
      </c>
      <c r="E461" s="505" t="str">
        <f>IF('Dépenses forfaitaire'!E461="","",'Dépenses forfaitaire'!E461)</f>
        <v/>
      </c>
      <c r="F461" s="505" t="str">
        <f>IF('Dépenses forfaitaire'!F461="","",'Dépenses forfaitaire'!F461)</f>
        <v/>
      </c>
      <c r="G461" s="503" t="str">
        <f>IF('Dépenses forfaitaire'!G461="","",'Dépenses forfaitaire'!G461)</f>
        <v/>
      </c>
      <c r="H461" s="505" t="str">
        <f>IF('Dépenses forfaitaire'!H461="","",'Dépenses forfaitaire'!H461)</f>
        <v/>
      </c>
      <c r="I461" s="505" t="str">
        <f>IF('Dépenses forfaitaire'!I461="","",'Dépenses forfaitaire'!I461)</f>
        <v/>
      </c>
      <c r="J461" s="504" t="str">
        <f>IF('Dépenses forfaitaire'!K461="","",'Dépenses forfaitaire'!K461)</f>
        <v/>
      </c>
      <c r="K461" s="504" t="str">
        <f>IF('Dépenses forfaitaire'!L461="","",'Dépenses forfaitaire'!L461)</f>
        <v/>
      </c>
      <c r="L461" s="503" t="str">
        <f>IF('Dépenses forfaitaire'!J461="","",'Dépenses forfaitaire'!J461)</f>
        <v/>
      </c>
      <c r="M461" s="505" t="str">
        <f>IF($H461="","",IF($C461=Listes!$B$35,IF('DP_Instruction Forfaitaires'!$E461&lt;=Listes!$B$56,('DP_Instruction Forfaitaires'!$E461*(VLOOKUP('DP_Instruction Forfaitaires'!$D461,Listes!$A$57:$E$63,2,FALSE))),IF('DP_Instruction Forfaitaires'!$E461&gt;Listes!$E$56,('DP_Instruction Forfaitaires'!$E461*(VLOOKUP('DP_Instruction Forfaitaires'!$D461,Listes!$A$57:$E$63,5,FALSE))),('DP_Instruction Forfaitaires'!$E461*(VLOOKUP('DP_Instruction Forfaitaires'!$D461,Listes!$A$57:$E$63,3,FALSE))+(VLOOKUP('DP_Instruction Forfaitaires'!$D461,Listes!$A$57:$E$63,4,FALSE)))))))</f>
        <v/>
      </c>
      <c r="N461" s="505" t="str">
        <f>IF($H461="","",IF($C461=Listes!$B$34,IF('DP_Instruction Forfaitaires'!$E461&lt;=Listes!$B$45,('DP_Instruction Forfaitaires'!$E461*(VLOOKUP('DP_Instruction Forfaitaires'!$D461,Listes!$A$46:$E$52,2,FALSE))),IF('DP_Instruction Forfaitaires'!$E461&gt;Listes!$D$45,('DP_Instruction Forfaitaires'!$E461*(VLOOKUP('DP_Instruction Forfaitaires'!$D461,Listes!$A$46:$E$52,5,FALSE))),('DP_Instruction Forfaitaires'!$E461*(VLOOKUP('DP_Instruction Forfaitaires'!$D461,Listes!$A$46:$E$52,3,FALSE))+(VLOOKUP('DP_Instruction Forfaitaires'!$D461,Listes!$A$46:$E$52,4,FALSE)))))))</f>
        <v/>
      </c>
      <c r="O461" s="506" t="str">
        <f>IF($H461="","",IF($C461=Listes!$B$37,Listes!$I$34,IF($C461=Listes!$B$38,(VLOOKUP('DP_Instruction Forfaitaires'!$F461,Listes!$E$34:$F$39,2,FALSE)),IF($C461=Listes!$B$36,IF('DP_Instruction Forfaitaires'!$E461&lt;=Listes!$A$67,'DP_Instruction Forfaitaires'!$E461*Listes!$A$68,IF('DP_Instruction Forfaitaires'!$E461&gt;Listes!$D$67,'DP_Instruction Forfaitaires'!$E461*Listes!$D$68,(('DP_Instruction Forfaitaires'!$E461*Listes!$B$68)+Listes!$C$68)))))))</f>
        <v/>
      </c>
      <c r="P461" s="507" t="str">
        <f>IF('Dépenses forfaitaire'!P461="","",'Dépenses forfaitaire'!P461)</f>
        <v/>
      </c>
      <c r="Q461" s="263"/>
      <c r="R461" s="262" t="str">
        <f t="shared" si="28"/>
        <v/>
      </c>
      <c r="S461" s="262" t="str">
        <f t="shared" si="29"/>
        <v/>
      </c>
      <c r="T461" s="37" t="str">
        <f t="shared" si="30"/>
        <v/>
      </c>
      <c r="U461" s="117"/>
      <c r="V461" s="168"/>
      <c r="W461" s="501" t="str">
        <f>IF(AND(OR(Q461="KO",T461&lt;&gt;""),OR(R461="",S461="",T461="")),Listes!$A$74,IF(AND(T461="",Q461&lt;&gt;""),Listes!$A$75,IF(AND(P461&lt;T461,V461=""),Listes!$A$76,IF(AND(R461&gt;S461),Listes!$A$77,IF(AND(P461&lt;&gt;"",P461&gt;T461,U461=""),Listes!$A$78,IF(AND(X461="",OR(Q461&lt;&gt;"",R461&lt;&gt;"",S461&lt;&gt;"")),Listes!$A$79,""))))))</f>
        <v/>
      </c>
      <c r="X461" s="38"/>
      <c r="Y461" s="10">
        <f t="shared" si="31"/>
        <v>0</v>
      </c>
    </row>
    <row r="462" spans="1:25" ht="20.100000000000001" customHeight="1" x14ac:dyDescent="0.25">
      <c r="A462" s="109">
        <v>456</v>
      </c>
      <c r="B462" s="505" t="str">
        <f>IF('Dépenses forfaitaire'!B462="","",'Dépenses forfaitaire'!B462)</f>
        <v/>
      </c>
      <c r="C462" s="505" t="str">
        <f>IF('Dépenses forfaitaire'!C462="","",'Dépenses forfaitaire'!C462)</f>
        <v/>
      </c>
      <c r="D462" s="505" t="str">
        <f>IF('Dépenses forfaitaire'!D462="","",'Dépenses forfaitaire'!D462)</f>
        <v/>
      </c>
      <c r="E462" s="505" t="str">
        <f>IF('Dépenses forfaitaire'!E462="","",'Dépenses forfaitaire'!E462)</f>
        <v/>
      </c>
      <c r="F462" s="505" t="str">
        <f>IF('Dépenses forfaitaire'!F462="","",'Dépenses forfaitaire'!F462)</f>
        <v/>
      </c>
      <c r="G462" s="503" t="str">
        <f>IF('Dépenses forfaitaire'!G462="","",'Dépenses forfaitaire'!G462)</f>
        <v/>
      </c>
      <c r="H462" s="505" t="str">
        <f>IF('Dépenses forfaitaire'!H462="","",'Dépenses forfaitaire'!H462)</f>
        <v/>
      </c>
      <c r="I462" s="505" t="str">
        <f>IF('Dépenses forfaitaire'!I462="","",'Dépenses forfaitaire'!I462)</f>
        <v/>
      </c>
      <c r="J462" s="504" t="str">
        <f>IF('Dépenses forfaitaire'!K462="","",'Dépenses forfaitaire'!K462)</f>
        <v/>
      </c>
      <c r="K462" s="504" t="str">
        <f>IF('Dépenses forfaitaire'!L462="","",'Dépenses forfaitaire'!L462)</f>
        <v/>
      </c>
      <c r="L462" s="503" t="str">
        <f>IF('Dépenses forfaitaire'!J462="","",'Dépenses forfaitaire'!J462)</f>
        <v/>
      </c>
      <c r="M462" s="505" t="str">
        <f>IF($H462="","",IF($C462=Listes!$B$35,IF('DP_Instruction Forfaitaires'!$E462&lt;=Listes!$B$56,('DP_Instruction Forfaitaires'!$E462*(VLOOKUP('DP_Instruction Forfaitaires'!$D462,Listes!$A$57:$E$63,2,FALSE))),IF('DP_Instruction Forfaitaires'!$E462&gt;Listes!$E$56,('DP_Instruction Forfaitaires'!$E462*(VLOOKUP('DP_Instruction Forfaitaires'!$D462,Listes!$A$57:$E$63,5,FALSE))),('DP_Instruction Forfaitaires'!$E462*(VLOOKUP('DP_Instruction Forfaitaires'!$D462,Listes!$A$57:$E$63,3,FALSE))+(VLOOKUP('DP_Instruction Forfaitaires'!$D462,Listes!$A$57:$E$63,4,FALSE)))))))</f>
        <v/>
      </c>
      <c r="N462" s="505" t="str">
        <f>IF($H462="","",IF($C462=Listes!$B$34,IF('DP_Instruction Forfaitaires'!$E462&lt;=Listes!$B$45,('DP_Instruction Forfaitaires'!$E462*(VLOOKUP('DP_Instruction Forfaitaires'!$D462,Listes!$A$46:$E$52,2,FALSE))),IF('DP_Instruction Forfaitaires'!$E462&gt;Listes!$D$45,('DP_Instruction Forfaitaires'!$E462*(VLOOKUP('DP_Instruction Forfaitaires'!$D462,Listes!$A$46:$E$52,5,FALSE))),('DP_Instruction Forfaitaires'!$E462*(VLOOKUP('DP_Instruction Forfaitaires'!$D462,Listes!$A$46:$E$52,3,FALSE))+(VLOOKUP('DP_Instruction Forfaitaires'!$D462,Listes!$A$46:$E$52,4,FALSE)))))))</f>
        <v/>
      </c>
      <c r="O462" s="506" t="str">
        <f>IF($H462="","",IF($C462=Listes!$B$37,Listes!$I$34,IF($C462=Listes!$B$38,(VLOOKUP('DP_Instruction Forfaitaires'!$F462,Listes!$E$34:$F$39,2,FALSE)),IF($C462=Listes!$B$36,IF('DP_Instruction Forfaitaires'!$E462&lt;=Listes!$A$67,'DP_Instruction Forfaitaires'!$E462*Listes!$A$68,IF('DP_Instruction Forfaitaires'!$E462&gt;Listes!$D$67,'DP_Instruction Forfaitaires'!$E462*Listes!$D$68,(('DP_Instruction Forfaitaires'!$E462*Listes!$B$68)+Listes!$C$68)))))))</f>
        <v/>
      </c>
      <c r="P462" s="507" t="str">
        <f>IF('Dépenses forfaitaire'!P462="","",'Dépenses forfaitaire'!P462)</f>
        <v/>
      </c>
      <c r="Q462" s="263"/>
      <c r="R462" s="262" t="str">
        <f t="shared" si="28"/>
        <v/>
      </c>
      <c r="S462" s="262" t="str">
        <f t="shared" si="29"/>
        <v/>
      </c>
      <c r="T462" s="37" t="str">
        <f t="shared" si="30"/>
        <v/>
      </c>
      <c r="U462" s="117"/>
      <c r="V462" s="168"/>
      <c r="W462" s="501" t="str">
        <f>IF(AND(OR(Q462="KO",T462&lt;&gt;""),OR(R462="",S462="",T462="")),Listes!$A$74,IF(AND(T462="",Q462&lt;&gt;""),Listes!$A$75,IF(AND(P462&lt;T462,V462=""),Listes!$A$76,IF(AND(R462&gt;S462),Listes!$A$77,IF(AND(P462&lt;&gt;"",P462&gt;T462,U462=""),Listes!$A$78,IF(AND(X462="",OR(Q462&lt;&gt;"",R462&lt;&gt;"",S462&lt;&gt;"")),Listes!$A$79,""))))))</f>
        <v/>
      </c>
      <c r="X462" s="38"/>
      <c r="Y462" s="10">
        <f t="shared" si="31"/>
        <v>0</v>
      </c>
    </row>
    <row r="463" spans="1:25" ht="20.100000000000001" customHeight="1" x14ac:dyDescent="0.25">
      <c r="A463" s="109">
        <v>457</v>
      </c>
      <c r="B463" s="505" t="str">
        <f>IF('Dépenses forfaitaire'!B463="","",'Dépenses forfaitaire'!B463)</f>
        <v/>
      </c>
      <c r="C463" s="505" t="str">
        <f>IF('Dépenses forfaitaire'!C463="","",'Dépenses forfaitaire'!C463)</f>
        <v/>
      </c>
      <c r="D463" s="505" t="str">
        <f>IF('Dépenses forfaitaire'!D463="","",'Dépenses forfaitaire'!D463)</f>
        <v/>
      </c>
      <c r="E463" s="505" t="str">
        <f>IF('Dépenses forfaitaire'!E463="","",'Dépenses forfaitaire'!E463)</f>
        <v/>
      </c>
      <c r="F463" s="505" t="str">
        <f>IF('Dépenses forfaitaire'!F463="","",'Dépenses forfaitaire'!F463)</f>
        <v/>
      </c>
      <c r="G463" s="503" t="str">
        <f>IF('Dépenses forfaitaire'!G463="","",'Dépenses forfaitaire'!G463)</f>
        <v/>
      </c>
      <c r="H463" s="505" t="str">
        <f>IF('Dépenses forfaitaire'!H463="","",'Dépenses forfaitaire'!H463)</f>
        <v/>
      </c>
      <c r="I463" s="505" t="str">
        <f>IF('Dépenses forfaitaire'!I463="","",'Dépenses forfaitaire'!I463)</f>
        <v/>
      </c>
      <c r="J463" s="504" t="str">
        <f>IF('Dépenses forfaitaire'!K463="","",'Dépenses forfaitaire'!K463)</f>
        <v/>
      </c>
      <c r="K463" s="504" t="str">
        <f>IF('Dépenses forfaitaire'!L463="","",'Dépenses forfaitaire'!L463)</f>
        <v/>
      </c>
      <c r="L463" s="503" t="str">
        <f>IF('Dépenses forfaitaire'!J463="","",'Dépenses forfaitaire'!J463)</f>
        <v/>
      </c>
      <c r="M463" s="505" t="str">
        <f>IF($H463="","",IF($C463=Listes!$B$35,IF('DP_Instruction Forfaitaires'!$E463&lt;=Listes!$B$56,('DP_Instruction Forfaitaires'!$E463*(VLOOKUP('DP_Instruction Forfaitaires'!$D463,Listes!$A$57:$E$63,2,FALSE))),IF('DP_Instruction Forfaitaires'!$E463&gt;Listes!$E$56,('DP_Instruction Forfaitaires'!$E463*(VLOOKUP('DP_Instruction Forfaitaires'!$D463,Listes!$A$57:$E$63,5,FALSE))),('DP_Instruction Forfaitaires'!$E463*(VLOOKUP('DP_Instruction Forfaitaires'!$D463,Listes!$A$57:$E$63,3,FALSE))+(VLOOKUP('DP_Instruction Forfaitaires'!$D463,Listes!$A$57:$E$63,4,FALSE)))))))</f>
        <v/>
      </c>
      <c r="N463" s="505" t="str">
        <f>IF($H463="","",IF($C463=Listes!$B$34,IF('DP_Instruction Forfaitaires'!$E463&lt;=Listes!$B$45,('DP_Instruction Forfaitaires'!$E463*(VLOOKUP('DP_Instruction Forfaitaires'!$D463,Listes!$A$46:$E$52,2,FALSE))),IF('DP_Instruction Forfaitaires'!$E463&gt;Listes!$D$45,('DP_Instruction Forfaitaires'!$E463*(VLOOKUP('DP_Instruction Forfaitaires'!$D463,Listes!$A$46:$E$52,5,FALSE))),('DP_Instruction Forfaitaires'!$E463*(VLOOKUP('DP_Instruction Forfaitaires'!$D463,Listes!$A$46:$E$52,3,FALSE))+(VLOOKUP('DP_Instruction Forfaitaires'!$D463,Listes!$A$46:$E$52,4,FALSE)))))))</f>
        <v/>
      </c>
      <c r="O463" s="506" t="str">
        <f>IF($H463="","",IF($C463=Listes!$B$37,Listes!$I$34,IF($C463=Listes!$B$38,(VLOOKUP('DP_Instruction Forfaitaires'!$F463,Listes!$E$34:$F$39,2,FALSE)),IF($C463=Listes!$B$36,IF('DP_Instruction Forfaitaires'!$E463&lt;=Listes!$A$67,'DP_Instruction Forfaitaires'!$E463*Listes!$A$68,IF('DP_Instruction Forfaitaires'!$E463&gt;Listes!$D$67,'DP_Instruction Forfaitaires'!$E463*Listes!$D$68,(('DP_Instruction Forfaitaires'!$E463*Listes!$B$68)+Listes!$C$68)))))))</f>
        <v/>
      </c>
      <c r="P463" s="507" t="str">
        <f>IF('Dépenses forfaitaire'!P463="","",'Dépenses forfaitaire'!P463)</f>
        <v/>
      </c>
      <c r="Q463" s="263"/>
      <c r="R463" s="262" t="str">
        <f t="shared" si="28"/>
        <v/>
      </c>
      <c r="S463" s="262" t="str">
        <f t="shared" si="29"/>
        <v/>
      </c>
      <c r="T463" s="37" t="str">
        <f t="shared" si="30"/>
        <v/>
      </c>
      <c r="U463" s="117"/>
      <c r="V463" s="168"/>
      <c r="W463" s="501" t="str">
        <f>IF(AND(OR(Q463="KO",T463&lt;&gt;""),OR(R463="",S463="",T463="")),Listes!$A$74,IF(AND(T463="",Q463&lt;&gt;""),Listes!$A$75,IF(AND(P463&lt;T463,V463=""),Listes!$A$76,IF(AND(R463&gt;S463),Listes!$A$77,IF(AND(P463&lt;&gt;"",P463&gt;T463,U463=""),Listes!$A$78,IF(AND(X463="",OR(Q463&lt;&gt;"",R463&lt;&gt;"",S463&lt;&gt;"")),Listes!$A$79,""))))))</f>
        <v/>
      </c>
      <c r="X463" s="38"/>
      <c r="Y463" s="10">
        <f t="shared" si="31"/>
        <v>0</v>
      </c>
    </row>
    <row r="464" spans="1:25" ht="20.100000000000001" customHeight="1" x14ac:dyDescent="0.25">
      <c r="A464" s="109">
        <v>458</v>
      </c>
      <c r="B464" s="505" t="str">
        <f>IF('Dépenses forfaitaire'!B464="","",'Dépenses forfaitaire'!B464)</f>
        <v/>
      </c>
      <c r="C464" s="505" t="str">
        <f>IF('Dépenses forfaitaire'!C464="","",'Dépenses forfaitaire'!C464)</f>
        <v/>
      </c>
      <c r="D464" s="505" t="str">
        <f>IF('Dépenses forfaitaire'!D464="","",'Dépenses forfaitaire'!D464)</f>
        <v/>
      </c>
      <c r="E464" s="505" t="str">
        <f>IF('Dépenses forfaitaire'!E464="","",'Dépenses forfaitaire'!E464)</f>
        <v/>
      </c>
      <c r="F464" s="505" t="str">
        <f>IF('Dépenses forfaitaire'!F464="","",'Dépenses forfaitaire'!F464)</f>
        <v/>
      </c>
      <c r="G464" s="503" t="str">
        <f>IF('Dépenses forfaitaire'!G464="","",'Dépenses forfaitaire'!G464)</f>
        <v/>
      </c>
      <c r="H464" s="505" t="str">
        <f>IF('Dépenses forfaitaire'!H464="","",'Dépenses forfaitaire'!H464)</f>
        <v/>
      </c>
      <c r="I464" s="505" t="str">
        <f>IF('Dépenses forfaitaire'!I464="","",'Dépenses forfaitaire'!I464)</f>
        <v/>
      </c>
      <c r="J464" s="504" t="str">
        <f>IF('Dépenses forfaitaire'!K464="","",'Dépenses forfaitaire'!K464)</f>
        <v/>
      </c>
      <c r="K464" s="504" t="str">
        <f>IF('Dépenses forfaitaire'!L464="","",'Dépenses forfaitaire'!L464)</f>
        <v/>
      </c>
      <c r="L464" s="503" t="str">
        <f>IF('Dépenses forfaitaire'!J464="","",'Dépenses forfaitaire'!J464)</f>
        <v/>
      </c>
      <c r="M464" s="505" t="str">
        <f>IF($H464="","",IF($C464=Listes!$B$35,IF('DP_Instruction Forfaitaires'!$E464&lt;=Listes!$B$56,('DP_Instruction Forfaitaires'!$E464*(VLOOKUP('DP_Instruction Forfaitaires'!$D464,Listes!$A$57:$E$63,2,FALSE))),IF('DP_Instruction Forfaitaires'!$E464&gt;Listes!$E$56,('DP_Instruction Forfaitaires'!$E464*(VLOOKUP('DP_Instruction Forfaitaires'!$D464,Listes!$A$57:$E$63,5,FALSE))),('DP_Instruction Forfaitaires'!$E464*(VLOOKUP('DP_Instruction Forfaitaires'!$D464,Listes!$A$57:$E$63,3,FALSE))+(VLOOKUP('DP_Instruction Forfaitaires'!$D464,Listes!$A$57:$E$63,4,FALSE)))))))</f>
        <v/>
      </c>
      <c r="N464" s="505" t="str">
        <f>IF($H464="","",IF($C464=Listes!$B$34,IF('DP_Instruction Forfaitaires'!$E464&lt;=Listes!$B$45,('DP_Instruction Forfaitaires'!$E464*(VLOOKUP('DP_Instruction Forfaitaires'!$D464,Listes!$A$46:$E$52,2,FALSE))),IF('DP_Instruction Forfaitaires'!$E464&gt;Listes!$D$45,('DP_Instruction Forfaitaires'!$E464*(VLOOKUP('DP_Instruction Forfaitaires'!$D464,Listes!$A$46:$E$52,5,FALSE))),('DP_Instruction Forfaitaires'!$E464*(VLOOKUP('DP_Instruction Forfaitaires'!$D464,Listes!$A$46:$E$52,3,FALSE))+(VLOOKUP('DP_Instruction Forfaitaires'!$D464,Listes!$A$46:$E$52,4,FALSE)))))))</f>
        <v/>
      </c>
      <c r="O464" s="506" t="str">
        <f>IF($H464="","",IF($C464=Listes!$B$37,Listes!$I$34,IF($C464=Listes!$B$38,(VLOOKUP('DP_Instruction Forfaitaires'!$F464,Listes!$E$34:$F$39,2,FALSE)),IF($C464=Listes!$B$36,IF('DP_Instruction Forfaitaires'!$E464&lt;=Listes!$A$67,'DP_Instruction Forfaitaires'!$E464*Listes!$A$68,IF('DP_Instruction Forfaitaires'!$E464&gt;Listes!$D$67,'DP_Instruction Forfaitaires'!$E464*Listes!$D$68,(('DP_Instruction Forfaitaires'!$E464*Listes!$B$68)+Listes!$C$68)))))))</f>
        <v/>
      </c>
      <c r="P464" s="507" t="str">
        <f>IF('Dépenses forfaitaire'!P464="","",'Dépenses forfaitaire'!P464)</f>
        <v/>
      </c>
      <c r="Q464" s="263"/>
      <c r="R464" s="262" t="str">
        <f t="shared" si="28"/>
        <v/>
      </c>
      <c r="S464" s="262" t="str">
        <f t="shared" si="29"/>
        <v/>
      </c>
      <c r="T464" s="37" t="str">
        <f t="shared" si="30"/>
        <v/>
      </c>
      <c r="U464" s="117"/>
      <c r="V464" s="168"/>
      <c r="W464" s="501" t="str">
        <f>IF(AND(OR(Q464="KO",T464&lt;&gt;""),OR(R464="",S464="",T464="")),Listes!$A$74,IF(AND(T464="",Q464&lt;&gt;""),Listes!$A$75,IF(AND(P464&lt;T464,V464=""),Listes!$A$76,IF(AND(R464&gt;S464),Listes!$A$77,IF(AND(P464&lt;&gt;"",P464&gt;T464,U464=""),Listes!$A$78,IF(AND(X464="",OR(Q464&lt;&gt;"",R464&lt;&gt;"",S464&lt;&gt;"")),Listes!$A$79,""))))))</f>
        <v/>
      </c>
      <c r="X464" s="38"/>
      <c r="Y464" s="10">
        <f t="shared" si="31"/>
        <v>0</v>
      </c>
    </row>
    <row r="465" spans="1:25" ht="20.100000000000001" customHeight="1" x14ac:dyDescent="0.25">
      <c r="A465" s="109">
        <v>459</v>
      </c>
      <c r="B465" s="505" t="str">
        <f>IF('Dépenses forfaitaire'!B465="","",'Dépenses forfaitaire'!B465)</f>
        <v/>
      </c>
      <c r="C465" s="505" t="str">
        <f>IF('Dépenses forfaitaire'!C465="","",'Dépenses forfaitaire'!C465)</f>
        <v/>
      </c>
      <c r="D465" s="505" t="str">
        <f>IF('Dépenses forfaitaire'!D465="","",'Dépenses forfaitaire'!D465)</f>
        <v/>
      </c>
      <c r="E465" s="505" t="str">
        <f>IF('Dépenses forfaitaire'!E465="","",'Dépenses forfaitaire'!E465)</f>
        <v/>
      </c>
      <c r="F465" s="505" t="str">
        <f>IF('Dépenses forfaitaire'!F465="","",'Dépenses forfaitaire'!F465)</f>
        <v/>
      </c>
      <c r="G465" s="503" t="str">
        <f>IF('Dépenses forfaitaire'!G465="","",'Dépenses forfaitaire'!G465)</f>
        <v/>
      </c>
      <c r="H465" s="505" t="str">
        <f>IF('Dépenses forfaitaire'!H465="","",'Dépenses forfaitaire'!H465)</f>
        <v/>
      </c>
      <c r="I465" s="505" t="str">
        <f>IF('Dépenses forfaitaire'!I465="","",'Dépenses forfaitaire'!I465)</f>
        <v/>
      </c>
      <c r="J465" s="504" t="str">
        <f>IF('Dépenses forfaitaire'!K465="","",'Dépenses forfaitaire'!K465)</f>
        <v/>
      </c>
      <c r="K465" s="504" t="str">
        <f>IF('Dépenses forfaitaire'!L465="","",'Dépenses forfaitaire'!L465)</f>
        <v/>
      </c>
      <c r="L465" s="503" t="str">
        <f>IF('Dépenses forfaitaire'!J465="","",'Dépenses forfaitaire'!J465)</f>
        <v/>
      </c>
      <c r="M465" s="505" t="str">
        <f>IF($H465="","",IF($C465=Listes!$B$35,IF('DP_Instruction Forfaitaires'!$E465&lt;=Listes!$B$56,('DP_Instruction Forfaitaires'!$E465*(VLOOKUP('DP_Instruction Forfaitaires'!$D465,Listes!$A$57:$E$63,2,FALSE))),IF('DP_Instruction Forfaitaires'!$E465&gt;Listes!$E$56,('DP_Instruction Forfaitaires'!$E465*(VLOOKUP('DP_Instruction Forfaitaires'!$D465,Listes!$A$57:$E$63,5,FALSE))),('DP_Instruction Forfaitaires'!$E465*(VLOOKUP('DP_Instruction Forfaitaires'!$D465,Listes!$A$57:$E$63,3,FALSE))+(VLOOKUP('DP_Instruction Forfaitaires'!$D465,Listes!$A$57:$E$63,4,FALSE)))))))</f>
        <v/>
      </c>
      <c r="N465" s="505" t="str">
        <f>IF($H465="","",IF($C465=Listes!$B$34,IF('DP_Instruction Forfaitaires'!$E465&lt;=Listes!$B$45,('DP_Instruction Forfaitaires'!$E465*(VLOOKUP('DP_Instruction Forfaitaires'!$D465,Listes!$A$46:$E$52,2,FALSE))),IF('DP_Instruction Forfaitaires'!$E465&gt;Listes!$D$45,('DP_Instruction Forfaitaires'!$E465*(VLOOKUP('DP_Instruction Forfaitaires'!$D465,Listes!$A$46:$E$52,5,FALSE))),('DP_Instruction Forfaitaires'!$E465*(VLOOKUP('DP_Instruction Forfaitaires'!$D465,Listes!$A$46:$E$52,3,FALSE))+(VLOOKUP('DP_Instruction Forfaitaires'!$D465,Listes!$A$46:$E$52,4,FALSE)))))))</f>
        <v/>
      </c>
      <c r="O465" s="506" t="str">
        <f>IF($H465="","",IF($C465=Listes!$B$37,Listes!$I$34,IF($C465=Listes!$B$38,(VLOOKUP('DP_Instruction Forfaitaires'!$F465,Listes!$E$34:$F$39,2,FALSE)),IF($C465=Listes!$B$36,IF('DP_Instruction Forfaitaires'!$E465&lt;=Listes!$A$67,'DP_Instruction Forfaitaires'!$E465*Listes!$A$68,IF('DP_Instruction Forfaitaires'!$E465&gt;Listes!$D$67,'DP_Instruction Forfaitaires'!$E465*Listes!$D$68,(('DP_Instruction Forfaitaires'!$E465*Listes!$B$68)+Listes!$C$68)))))))</f>
        <v/>
      </c>
      <c r="P465" s="507" t="str">
        <f>IF('Dépenses forfaitaire'!P465="","",'Dépenses forfaitaire'!P465)</f>
        <v/>
      </c>
      <c r="Q465" s="263"/>
      <c r="R465" s="262" t="str">
        <f t="shared" si="28"/>
        <v/>
      </c>
      <c r="S465" s="262" t="str">
        <f t="shared" si="29"/>
        <v/>
      </c>
      <c r="T465" s="37" t="str">
        <f t="shared" si="30"/>
        <v/>
      </c>
      <c r="U465" s="117"/>
      <c r="V465" s="168"/>
      <c r="W465" s="501" t="str">
        <f>IF(AND(OR(Q465="KO",T465&lt;&gt;""),OR(R465="",S465="",T465="")),Listes!$A$74,IF(AND(T465="",Q465&lt;&gt;""),Listes!$A$75,IF(AND(P465&lt;T465,V465=""),Listes!$A$76,IF(AND(R465&gt;S465),Listes!$A$77,IF(AND(P465&lt;&gt;"",P465&gt;T465,U465=""),Listes!$A$78,IF(AND(X465="",OR(Q465&lt;&gt;"",R465&lt;&gt;"",S465&lt;&gt;"")),Listes!$A$79,""))))))</f>
        <v/>
      </c>
      <c r="X465" s="38"/>
      <c r="Y465" s="10">
        <f t="shared" si="31"/>
        <v>0</v>
      </c>
    </row>
    <row r="466" spans="1:25" ht="20.100000000000001" customHeight="1" x14ac:dyDescent="0.25">
      <c r="A466" s="109">
        <v>460</v>
      </c>
      <c r="B466" s="505" t="str">
        <f>IF('Dépenses forfaitaire'!B466="","",'Dépenses forfaitaire'!B466)</f>
        <v/>
      </c>
      <c r="C466" s="505" t="str">
        <f>IF('Dépenses forfaitaire'!C466="","",'Dépenses forfaitaire'!C466)</f>
        <v/>
      </c>
      <c r="D466" s="505" t="str">
        <f>IF('Dépenses forfaitaire'!D466="","",'Dépenses forfaitaire'!D466)</f>
        <v/>
      </c>
      <c r="E466" s="505" t="str">
        <f>IF('Dépenses forfaitaire'!E466="","",'Dépenses forfaitaire'!E466)</f>
        <v/>
      </c>
      <c r="F466" s="505" t="str">
        <f>IF('Dépenses forfaitaire'!F466="","",'Dépenses forfaitaire'!F466)</f>
        <v/>
      </c>
      <c r="G466" s="503" t="str">
        <f>IF('Dépenses forfaitaire'!G466="","",'Dépenses forfaitaire'!G466)</f>
        <v/>
      </c>
      <c r="H466" s="505" t="str">
        <f>IF('Dépenses forfaitaire'!H466="","",'Dépenses forfaitaire'!H466)</f>
        <v/>
      </c>
      <c r="I466" s="505" t="str">
        <f>IF('Dépenses forfaitaire'!I466="","",'Dépenses forfaitaire'!I466)</f>
        <v/>
      </c>
      <c r="J466" s="504" t="str">
        <f>IF('Dépenses forfaitaire'!K466="","",'Dépenses forfaitaire'!K466)</f>
        <v/>
      </c>
      <c r="K466" s="504" t="str">
        <f>IF('Dépenses forfaitaire'!L466="","",'Dépenses forfaitaire'!L466)</f>
        <v/>
      </c>
      <c r="L466" s="503" t="str">
        <f>IF('Dépenses forfaitaire'!J466="","",'Dépenses forfaitaire'!J466)</f>
        <v/>
      </c>
      <c r="M466" s="505" t="str">
        <f>IF($H466="","",IF($C466=Listes!$B$35,IF('DP_Instruction Forfaitaires'!$E466&lt;=Listes!$B$56,('DP_Instruction Forfaitaires'!$E466*(VLOOKUP('DP_Instruction Forfaitaires'!$D466,Listes!$A$57:$E$63,2,FALSE))),IF('DP_Instruction Forfaitaires'!$E466&gt;Listes!$E$56,('DP_Instruction Forfaitaires'!$E466*(VLOOKUP('DP_Instruction Forfaitaires'!$D466,Listes!$A$57:$E$63,5,FALSE))),('DP_Instruction Forfaitaires'!$E466*(VLOOKUP('DP_Instruction Forfaitaires'!$D466,Listes!$A$57:$E$63,3,FALSE))+(VLOOKUP('DP_Instruction Forfaitaires'!$D466,Listes!$A$57:$E$63,4,FALSE)))))))</f>
        <v/>
      </c>
      <c r="N466" s="505" t="str">
        <f>IF($H466="","",IF($C466=Listes!$B$34,IF('DP_Instruction Forfaitaires'!$E466&lt;=Listes!$B$45,('DP_Instruction Forfaitaires'!$E466*(VLOOKUP('DP_Instruction Forfaitaires'!$D466,Listes!$A$46:$E$52,2,FALSE))),IF('DP_Instruction Forfaitaires'!$E466&gt;Listes!$D$45,('DP_Instruction Forfaitaires'!$E466*(VLOOKUP('DP_Instruction Forfaitaires'!$D466,Listes!$A$46:$E$52,5,FALSE))),('DP_Instruction Forfaitaires'!$E466*(VLOOKUP('DP_Instruction Forfaitaires'!$D466,Listes!$A$46:$E$52,3,FALSE))+(VLOOKUP('DP_Instruction Forfaitaires'!$D466,Listes!$A$46:$E$52,4,FALSE)))))))</f>
        <v/>
      </c>
      <c r="O466" s="506" t="str">
        <f>IF($H466="","",IF($C466=Listes!$B$37,Listes!$I$34,IF($C466=Listes!$B$38,(VLOOKUP('DP_Instruction Forfaitaires'!$F466,Listes!$E$34:$F$39,2,FALSE)),IF($C466=Listes!$B$36,IF('DP_Instruction Forfaitaires'!$E466&lt;=Listes!$A$67,'DP_Instruction Forfaitaires'!$E466*Listes!$A$68,IF('DP_Instruction Forfaitaires'!$E466&gt;Listes!$D$67,'DP_Instruction Forfaitaires'!$E466*Listes!$D$68,(('DP_Instruction Forfaitaires'!$E466*Listes!$B$68)+Listes!$C$68)))))))</f>
        <v/>
      </c>
      <c r="P466" s="507" t="str">
        <f>IF('Dépenses forfaitaire'!P466="","",'Dépenses forfaitaire'!P466)</f>
        <v/>
      </c>
      <c r="Q466" s="263"/>
      <c r="R466" s="262" t="str">
        <f t="shared" si="28"/>
        <v/>
      </c>
      <c r="S466" s="262" t="str">
        <f t="shared" si="29"/>
        <v/>
      </c>
      <c r="T466" s="37" t="str">
        <f t="shared" si="30"/>
        <v/>
      </c>
      <c r="U466" s="117"/>
      <c r="V466" s="168"/>
      <c r="W466" s="501" t="str">
        <f>IF(AND(OR(Q466="KO",T466&lt;&gt;""),OR(R466="",S466="",T466="")),Listes!$A$74,IF(AND(T466="",Q466&lt;&gt;""),Listes!$A$75,IF(AND(P466&lt;T466,V466=""),Listes!$A$76,IF(AND(R466&gt;S466),Listes!$A$77,IF(AND(P466&lt;&gt;"",P466&gt;T466,U466=""),Listes!$A$78,IF(AND(X466="",OR(Q466&lt;&gt;"",R466&lt;&gt;"",S466&lt;&gt;"")),Listes!$A$79,""))))))</f>
        <v/>
      </c>
      <c r="X466" s="38"/>
      <c r="Y466" s="10">
        <f t="shared" si="31"/>
        <v>0</v>
      </c>
    </row>
    <row r="467" spans="1:25" ht="20.100000000000001" customHeight="1" x14ac:dyDescent="0.25">
      <c r="A467" s="109">
        <v>461</v>
      </c>
      <c r="B467" s="505" t="str">
        <f>IF('Dépenses forfaitaire'!B467="","",'Dépenses forfaitaire'!B467)</f>
        <v/>
      </c>
      <c r="C467" s="505" t="str">
        <f>IF('Dépenses forfaitaire'!C467="","",'Dépenses forfaitaire'!C467)</f>
        <v/>
      </c>
      <c r="D467" s="505" t="str">
        <f>IF('Dépenses forfaitaire'!D467="","",'Dépenses forfaitaire'!D467)</f>
        <v/>
      </c>
      <c r="E467" s="505" t="str">
        <f>IF('Dépenses forfaitaire'!E467="","",'Dépenses forfaitaire'!E467)</f>
        <v/>
      </c>
      <c r="F467" s="505" t="str">
        <f>IF('Dépenses forfaitaire'!F467="","",'Dépenses forfaitaire'!F467)</f>
        <v/>
      </c>
      <c r="G467" s="503" t="str">
        <f>IF('Dépenses forfaitaire'!G467="","",'Dépenses forfaitaire'!G467)</f>
        <v/>
      </c>
      <c r="H467" s="505" t="str">
        <f>IF('Dépenses forfaitaire'!H467="","",'Dépenses forfaitaire'!H467)</f>
        <v/>
      </c>
      <c r="I467" s="505" t="str">
        <f>IF('Dépenses forfaitaire'!I467="","",'Dépenses forfaitaire'!I467)</f>
        <v/>
      </c>
      <c r="J467" s="504" t="str">
        <f>IF('Dépenses forfaitaire'!K467="","",'Dépenses forfaitaire'!K467)</f>
        <v/>
      </c>
      <c r="K467" s="504" t="str">
        <f>IF('Dépenses forfaitaire'!L467="","",'Dépenses forfaitaire'!L467)</f>
        <v/>
      </c>
      <c r="L467" s="503" t="str">
        <f>IF('Dépenses forfaitaire'!J467="","",'Dépenses forfaitaire'!J467)</f>
        <v/>
      </c>
      <c r="M467" s="505" t="str">
        <f>IF($H467="","",IF($C467=Listes!$B$35,IF('DP_Instruction Forfaitaires'!$E467&lt;=Listes!$B$56,('DP_Instruction Forfaitaires'!$E467*(VLOOKUP('DP_Instruction Forfaitaires'!$D467,Listes!$A$57:$E$63,2,FALSE))),IF('DP_Instruction Forfaitaires'!$E467&gt;Listes!$E$56,('DP_Instruction Forfaitaires'!$E467*(VLOOKUP('DP_Instruction Forfaitaires'!$D467,Listes!$A$57:$E$63,5,FALSE))),('DP_Instruction Forfaitaires'!$E467*(VLOOKUP('DP_Instruction Forfaitaires'!$D467,Listes!$A$57:$E$63,3,FALSE))+(VLOOKUP('DP_Instruction Forfaitaires'!$D467,Listes!$A$57:$E$63,4,FALSE)))))))</f>
        <v/>
      </c>
      <c r="N467" s="505" t="str">
        <f>IF($H467="","",IF($C467=Listes!$B$34,IF('DP_Instruction Forfaitaires'!$E467&lt;=Listes!$B$45,('DP_Instruction Forfaitaires'!$E467*(VLOOKUP('DP_Instruction Forfaitaires'!$D467,Listes!$A$46:$E$52,2,FALSE))),IF('DP_Instruction Forfaitaires'!$E467&gt;Listes!$D$45,('DP_Instruction Forfaitaires'!$E467*(VLOOKUP('DP_Instruction Forfaitaires'!$D467,Listes!$A$46:$E$52,5,FALSE))),('DP_Instruction Forfaitaires'!$E467*(VLOOKUP('DP_Instruction Forfaitaires'!$D467,Listes!$A$46:$E$52,3,FALSE))+(VLOOKUP('DP_Instruction Forfaitaires'!$D467,Listes!$A$46:$E$52,4,FALSE)))))))</f>
        <v/>
      </c>
      <c r="O467" s="506" t="str">
        <f>IF($H467="","",IF($C467=Listes!$B$37,Listes!$I$34,IF($C467=Listes!$B$38,(VLOOKUP('DP_Instruction Forfaitaires'!$F467,Listes!$E$34:$F$39,2,FALSE)),IF($C467=Listes!$B$36,IF('DP_Instruction Forfaitaires'!$E467&lt;=Listes!$A$67,'DP_Instruction Forfaitaires'!$E467*Listes!$A$68,IF('DP_Instruction Forfaitaires'!$E467&gt;Listes!$D$67,'DP_Instruction Forfaitaires'!$E467*Listes!$D$68,(('DP_Instruction Forfaitaires'!$E467*Listes!$B$68)+Listes!$C$68)))))))</f>
        <v/>
      </c>
      <c r="P467" s="507" t="str">
        <f>IF('Dépenses forfaitaire'!P467="","",'Dépenses forfaitaire'!P467)</f>
        <v/>
      </c>
      <c r="Q467" s="263"/>
      <c r="R467" s="262" t="str">
        <f t="shared" si="28"/>
        <v/>
      </c>
      <c r="S467" s="262" t="str">
        <f t="shared" si="29"/>
        <v/>
      </c>
      <c r="T467" s="37" t="str">
        <f t="shared" si="30"/>
        <v/>
      </c>
      <c r="U467" s="117"/>
      <c r="V467" s="168"/>
      <c r="W467" s="501" t="str">
        <f>IF(AND(OR(Q467="KO",T467&lt;&gt;""),OR(R467="",S467="",T467="")),Listes!$A$74,IF(AND(T467="",Q467&lt;&gt;""),Listes!$A$75,IF(AND(P467&lt;T467,V467=""),Listes!$A$76,IF(AND(R467&gt;S467),Listes!$A$77,IF(AND(P467&lt;&gt;"",P467&gt;T467,U467=""),Listes!$A$78,IF(AND(X467="",OR(Q467&lt;&gt;"",R467&lt;&gt;"",S467&lt;&gt;"")),Listes!$A$79,""))))))</f>
        <v/>
      </c>
      <c r="X467" s="38"/>
      <c r="Y467" s="10">
        <f t="shared" si="31"/>
        <v>0</v>
      </c>
    </row>
    <row r="468" spans="1:25" ht="20.100000000000001" customHeight="1" x14ac:dyDescent="0.25">
      <c r="A468" s="109">
        <v>462</v>
      </c>
      <c r="B468" s="505" t="str">
        <f>IF('Dépenses forfaitaire'!B468="","",'Dépenses forfaitaire'!B468)</f>
        <v/>
      </c>
      <c r="C468" s="505" t="str">
        <f>IF('Dépenses forfaitaire'!C468="","",'Dépenses forfaitaire'!C468)</f>
        <v/>
      </c>
      <c r="D468" s="505" t="str">
        <f>IF('Dépenses forfaitaire'!D468="","",'Dépenses forfaitaire'!D468)</f>
        <v/>
      </c>
      <c r="E468" s="505" t="str">
        <f>IF('Dépenses forfaitaire'!E468="","",'Dépenses forfaitaire'!E468)</f>
        <v/>
      </c>
      <c r="F468" s="505" t="str">
        <f>IF('Dépenses forfaitaire'!F468="","",'Dépenses forfaitaire'!F468)</f>
        <v/>
      </c>
      <c r="G468" s="503" t="str">
        <f>IF('Dépenses forfaitaire'!G468="","",'Dépenses forfaitaire'!G468)</f>
        <v/>
      </c>
      <c r="H468" s="505" t="str">
        <f>IF('Dépenses forfaitaire'!H468="","",'Dépenses forfaitaire'!H468)</f>
        <v/>
      </c>
      <c r="I468" s="505" t="str">
        <f>IF('Dépenses forfaitaire'!I468="","",'Dépenses forfaitaire'!I468)</f>
        <v/>
      </c>
      <c r="J468" s="504" t="str">
        <f>IF('Dépenses forfaitaire'!K468="","",'Dépenses forfaitaire'!K468)</f>
        <v/>
      </c>
      <c r="K468" s="504" t="str">
        <f>IF('Dépenses forfaitaire'!L468="","",'Dépenses forfaitaire'!L468)</f>
        <v/>
      </c>
      <c r="L468" s="503" t="str">
        <f>IF('Dépenses forfaitaire'!J468="","",'Dépenses forfaitaire'!J468)</f>
        <v/>
      </c>
      <c r="M468" s="505" t="str">
        <f>IF($H468="","",IF($C468=Listes!$B$35,IF('DP_Instruction Forfaitaires'!$E468&lt;=Listes!$B$56,('DP_Instruction Forfaitaires'!$E468*(VLOOKUP('DP_Instruction Forfaitaires'!$D468,Listes!$A$57:$E$63,2,FALSE))),IF('DP_Instruction Forfaitaires'!$E468&gt;Listes!$E$56,('DP_Instruction Forfaitaires'!$E468*(VLOOKUP('DP_Instruction Forfaitaires'!$D468,Listes!$A$57:$E$63,5,FALSE))),('DP_Instruction Forfaitaires'!$E468*(VLOOKUP('DP_Instruction Forfaitaires'!$D468,Listes!$A$57:$E$63,3,FALSE))+(VLOOKUP('DP_Instruction Forfaitaires'!$D468,Listes!$A$57:$E$63,4,FALSE)))))))</f>
        <v/>
      </c>
      <c r="N468" s="505" t="str">
        <f>IF($H468="","",IF($C468=Listes!$B$34,IF('DP_Instruction Forfaitaires'!$E468&lt;=Listes!$B$45,('DP_Instruction Forfaitaires'!$E468*(VLOOKUP('DP_Instruction Forfaitaires'!$D468,Listes!$A$46:$E$52,2,FALSE))),IF('DP_Instruction Forfaitaires'!$E468&gt;Listes!$D$45,('DP_Instruction Forfaitaires'!$E468*(VLOOKUP('DP_Instruction Forfaitaires'!$D468,Listes!$A$46:$E$52,5,FALSE))),('DP_Instruction Forfaitaires'!$E468*(VLOOKUP('DP_Instruction Forfaitaires'!$D468,Listes!$A$46:$E$52,3,FALSE))+(VLOOKUP('DP_Instruction Forfaitaires'!$D468,Listes!$A$46:$E$52,4,FALSE)))))))</f>
        <v/>
      </c>
      <c r="O468" s="506" t="str">
        <f>IF($H468="","",IF($C468=Listes!$B$37,Listes!$I$34,IF($C468=Listes!$B$38,(VLOOKUP('DP_Instruction Forfaitaires'!$F468,Listes!$E$34:$F$39,2,FALSE)),IF($C468=Listes!$B$36,IF('DP_Instruction Forfaitaires'!$E468&lt;=Listes!$A$67,'DP_Instruction Forfaitaires'!$E468*Listes!$A$68,IF('DP_Instruction Forfaitaires'!$E468&gt;Listes!$D$67,'DP_Instruction Forfaitaires'!$E468*Listes!$D$68,(('DP_Instruction Forfaitaires'!$E468*Listes!$B$68)+Listes!$C$68)))))))</f>
        <v/>
      </c>
      <c r="P468" s="507" t="str">
        <f>IF('Dépenses forfaitaire'!P468="","",'Dépenses forfaitaire'!P468)</f>
        <v/>
      </c>
      <c r="Q468" s="263"/>
      <c r="R468" s="262" t="str">
        <f t="shared" si="28"/>
        <v/>
      </c>
      <c r="S468" s="262" t="str">
        <f t="shared" si="29"/>
        <v/>
      </c>
      <c r="T468" s="37" t="str">
        <f t="shared" si="30"/>
        <v/>
      </c>
      <c r="U468" s="117"/>
      <c r="V468" s="168"/>
      <c r="W468" s="501" t="str">
        <f>IF(AND(OR(Q468="KO",T468&lt;&gt;""),OR(R468="",S468="",T468="")),Listes!$A$74,IF(AND(T468="",Q468&lt;&gt;""),Listes!$A$75,IF(AND(P468&lt;T468,V468=""),Listes!$A$76,IF(AND(R468&gt;S468),Listes!$A$77,IF(AND(P468&lt;&gt;"",P468&gt;T468,U468=""),Listes!$A$78,IF(AND(X468="",OR(Q468&lt;&gt;"",R468&lt;&gt;"",S468&lt;&gt;"")),Listes!$A$79,""))))))</f>
        <v/>
      </c>
      <c r="X468" s="38"/>
      <c r="Y468" s="10">
        <f t="shared" si="31"/>
        <v>0</v>
      </c>
    </row>
    <row r="469" spans="1:25" ht="20.100000000000001" customHeight="1" x14ac:dyDescent="0.25">
      <c r="A469" s="109">
        <v>463</v>
      </c>
      <c r="B469" s="505" t="str">
        <f>IF('Dépenses forfaitaire'!B469="","",'Dépenses forfaitaire'!B469)</f>
        <v/>
      </c>
      <c r="C469" s="505" t="str">
        <f>IF('Dépenses forfaitaire'!C469="","",'Dépenses forfaitaire'!C469)</f>
        <v/>
      </c>
      <c r="D469" s="505" t="str">
        <f>IF('Dépenses forfaitaire'!D469="","",'Dépenses forfaitaire'!D469)</f>
        <v/>
      </c>
      <c r="E469" s="505" t="str">
        <f>IF('Dépenses forfaitaire'!E469="","",'Dépenses forfaitaire'!E469)</f>
        <v/>
      </c>
      <c r="F469" s="505" t="str">
        <f>IF('Dépenses forfaitaire'!F469="","",'Dépenses forfaitaire'!F469)</f>
        <v/>
      </c>
      <c r="G469" s="503" t="str">
        <f>IF('Dépenses forfaitaire'!G469="","",'Dépenses forfaitaire'!G469)</f>
        <v/>
      </c>
      <c r="H469" s="505" t="str">
        <f>IF('Dépenses forfaitaire'!H469="","",'Dépenses forfaitaire'!H469)</f>
        <v/>
      </c>
      <c r="I469" s="505" t="str">
        <f>IF('Dépenses forfaitaire'!I469="","",'Dépenses forfaitaire'!I469)</f>
        <v/>
      </c>
      <c r="J469" s="504" t="str">
        <f>IF('Dépenses forfaitaire'!K469="","",'Dépenses forfaitaire'!K469)</f>
        <v/>
      </c>
      <c r="K469" s="504" t="str">
        <f>IF('Dépenses forfaitaire'!L469="","",'Dépenses forfaitaire'!L469)</f>
        <v/>
      </c>
      <c r="L469" s="503" t="str">
        <f>IF('Dépenses forfaitaire'!J469="","",'Dépenses forfaitaire'!J469)</f>
        <v/>
      </c>
      <c r="M469" s="505" t="str">
        <f>IF($H469="","",IF($C469=Listes!$B$35,IF('DP_Instruction Forfaitaires'!$E469&lt;=Listes!$B$56,('DP_Instruction Forfaitaires'!$E469*(VLOOKUP('DP_Instruction Forfaitaires'!$D469,Listes!$A$57:$E$63,2,FALSE))),IF('DP_Instruction Forfaitaires'!$E469&gt;Listes!$E$56,('DP_Instruction Forfaitaires'!$E469*(VLOOKUP('DP_Instruction Forfaitaires'!$D469,Listes!$A$57:$E$63,5,FALSE))),('DP_Instruction Forfaitaires'!$E469*(VLOOKUP('DP_Instruction Forfaitaires'!$D469,Listes!$A$57:$E$63,3,FALSE))+(VLOOKUP('DP_Instruction Forfaitaires'!$D469,Listes!$A$57:$E$63,4,FALSE)))))))</f>
        <v/>
      </c>
      <c r="N469" s="505" t="str">
        <f>IF($H469="","",IF($C469=Listes!$B$34,IF('DP_Instruction Forfaitaires'!$E469&lt;=Listes!$B$45,('DP_Instruction Forfaitaires'!$E469*(VLOOKUP('DP_Instruction Forfaitaires'!$D469,Listes!$A$46:$E$52,2,FALSE))),IF('DP_Instruction Forfaitaires'!$E469&gt;Listes!$D$45,('DP_Instruction Forfaitaires'!$E469*(VLOOKUP('DP_Instruction Forfaitaires'!$D469,Listes!$A$46:$E$52,5,FALSE))),('DP_Instruction Forfaitaires'!$E469*(VLOOKUP('DP_Instruction Forfaitaires'!$D469,Listes!$A$46:$E$52,3,FALSE))+(VLOOKUP('DP_Instruction Forfaitaires'!$D469,Listes!$A$46:$E$52,4,FALSE)))))))</f>
        <v/>
      </c>
      <c r="O469" s="506" t="str">
        <f>IF($H469="","",IF($C469=Listes!$B$37,Listes!$I$34,IF($C469=Listes!$B$38,(VLOOKUP('DP_Instruction Forfaitaires'!$F469,Listes!$E$34:$F$39,2,FALSE)),IF($C469=Listes!$B$36,IF('DP_Instruction Forfaitaires'!$E469&lt;=Listes!$A$67,'DP_Instruction Forfaitaires'!$E469*Listes!$A$68,IF('DP_Instruction Forfaitaires'!$E469&gt;Listes!$D$67,'DP_Instruction Forfaitaires'!$E469*Listes!$D$68,(('DP_Instruction Forfaitaires'!$E469*Listes!$B$68)+Listes!$C$68)))))))</f>
        <v/>
      </c>
      <c r="P469" s="507" t="str">
        <f>IF('Dépenses forfaitaire'!P469="","",'Dépenses forfaitaire'!P469)</f>
        <v/>
      </c>
      <c r="Q469" s="263"/>
      <c r="R469" s="262" t="str">
        <f t="shared" si="28"/>
        <v/>
      </c>
      <c r="S469" s="262" t="str">
        <f t="shared" si="29"/>
        <v/>
      </c>
      <c r="T469" s="37" t="str">
        <f t="shared" si="30"/>
        <v/>
      </c>
      <c r="U469" s="117"/>
      <c r="V469" s="168"/>
      <c r="W469" s="501" t="str">
        <f>IF(AND(OR(Q469="KO",T469&lt;&gt;""),OR(R469="",S469="",T469="")),Listes!$A$74,IF(AND(T469="",Q469&lt;&gt;""),Listes!$A$75,IF(AND(P469&lt;T469,V469=""),Listes!$A$76,IF(AND(R469&gt;S469),Listes!$A$77,IF(AND(P469&lt;&gt;"",P469&gt;T469,U469=""),Listes!$A$78,IF(AND(X469="",OR(Q469&lt;&gt;"",R469&lt;&gt;"",S469&lt;&gt;"")),Listes!$A$79,""))))))</f>
        <v/>
      </c>
      <c r="X469" s="38"/>
      <c r="Y469" s="10">
        <f t="shared" si="31"/>
        <v>0</v>
      </c>
    </row>
    <row r="470" spans="1:25" ht="20.100000000000001" customHeight="1" x14ac:dyDescent="0.25">
      <c r="A470" s="109">
        <v>464</v>
      </c>
      <c r="B470" s="505" t="str">
        <f>IF('Dépenses forfaitaire'!B470="","",'Dépenses forfaitaire'!B470)</f>
        <v/>
      </c>
      <c r="C470" s="505" t="str">
        <f>IF('Dépenses forfaitaire'!C470="","",'Dépenses forfaitaire'!C470)</f>
        <v/>
      </c>
      <c r="D470" s="505" t="str">
        <f>IF('Dépenses forfaitaire'!D470="","",'Dépenses forfaitaire'!D470)</f>
        <v/>
      </c>
      <c r="E470" s="505" t="str">
        <f>IF('Dépenses forfaitaire'!E470="","",'Dépenses forfaitaire'!E470)</f>
        <v/>
      </c>
      <c r="F470" s="505" t="str">
        <f>IF('Dépenses forfaitaire'!F470="","",'Dépenses forfaitaire'!F470)</f>
        <v/>
      </c>
      <c r="G470" s="503" t="str">
        <f>IF('Dépenses forfaitaire'!G470="","",'Dépenses forfaitaire'!G470)</f>
        <v/>
      </c>
      <c r="H470" s="505" t="str">
        <f>IF('Dépenses forfaitaire'!H470="","",'Dépenses forfaitaire'!H470)</f>
        <v/>
      </c>
      <c r="I470" s="505" t="str">
        <f>IF('Dépenses forfaitaire'!I470="","",'Dépenses forfaitaire'!I470)</f>
        <v/>
      </c>
      <c r="J470" s="504" t="str">
        <f>IF('Dépenses forfaitaire'!K470="","",'Dépenses forfaitaire'!K470)</f>
        <v/>
      </c>
      <c r="K470" s="504" t="str">
        <f>IF('Dépenses forfaitaire'!L470="","",'Dépenses forfaitaire'!L470)</f>
        <v/>
      </c>
      <c r="L470" s="503" t="str">
        <f>IF('Dépenses forfaitaire'!J470="","",'Dépenses forfaitaire'!J470)</f>
        <v/>
      </c>
      <c r="M470" s="505" t="str">
        <f>IF($H470="","",IF($C470=Listes!$B$35,IF('DP_Instruction Forfaitaires'!$E470&lt;=Listes!$B$56,('DP_Instruction Forfaitaires'!$E470*(VLOOKUP('DP_Instruction Forfaitaires'!$D470,Listes!$A$57:$E$63,2,FALSE))),IF('DP_Instruction Forfaitaires'!$E470&gt;Listes!$E$56,('DP_Instruction Forfaitaires'!$E470*(VLOOKUP('DP_Instruction Forfaitaires'!$D470,Listes!$A$57:$E$63,5,FALSE))),('DP_Instruction Forfaitaires'!$E470*(VLOOKUP('DP_Instruction Forfaitaires'!$D470,Listes!$A$57:$E$63,3,FALSE))+(VLOOKUP('DP_Instruction Forfaitaires'!$D470,Listes!$A$57:$E$63,4,FALSE)))))))</f>
        <v/>
      </c>
      <c r="N470" s="505" t="str">
        <f>IF($H470="","",IF($C470=Listes!$B$34,IF('DP_Instruction Forfaitaires'!$E470&lt;=Listes!$B$45,('DP_Instruction Forfaitaires'!$E470*(VLOOKUP('DP_Instruction Forfaitaires'!$D470,Listes!$A$46:$E$52,2,FALSE))),IF('DP_Instruction Forfaitaires'!$E470&gt;Listes!$D$45,('DP_Instruction Forfaitaires'!$E470*(VLOOKUP('DP_Instruction Forfaitaires'!$D470,Listes!$A$46:$E$52,5,FALSE))),('DP_Instruction Forfaitaires'!$E470*(VLOOKUP('DP_Instruction Forfaitaires'!$D470,Listes!$A$46:$E$52,3,FALSE))+(VLOOKUP('DP_Instruction Forfaitaires'!$D470,Listes!$A$46:$E$52,4,FALSE)))))))</f>
        <v/>
      </c>
      <c r="O470" s="506" t="str">
        <f>IF($H470="","",IF($C470=Listes!$B$37,Listes!$I$34,IF($C470=Listes!$B$38,(VLOOKUP('DP_Instruction Forfaitaires'!$F470,Listes!$E$34:$F$39,2,FALSE)),IF($C470=Listes!$B$36,IF('DP_Instruction Forfaitaires'!$E470&lt;=Listes!$A$67,'DP_Instruction Forfaitaires'!$E470*Listes!$A$68,IF('DP_Instruction Forfaitaires'!$E470&gt;Listes!$D$67,'DP_Instruction Forfaitaires'!$E470*Listes!$D$68,(('DP_Instruction Forfaitaires'!$E470*Listes!$B$68)+Listes!$C$68)))))))</f>
        <v/>
      </c>
      <c r="P470" s="507" t="str">
        <f>IF('Dépenses forfaitaire'!P470="","",'Dépenses forfaitaire'!P470)</f>
        <v/>
      </c>
      <c r="Q470" s="263"/>
      <c r="R470" s="262" t="str">
        <f t="shared" si="28"/>
        <v/>
      </c>
      <c r="S470" s="262" t="str">
        <f t="shared" si="29"/>
        <v/>
      </c>
      <c r="T470" s="37" t="str">
        <f t="shared" si="30"/>
        <v/>
      </c>
      <c r="U470" s="117"/>
      <c r="V470" s="168"/>
      <c r="W470" s="501" t="str">
        <f>IF(AND(OR(Q470="KO",T470&lt;&gt;""),OR(R470="",S470="",T470="")),Listes!$A$74,IF(AND(T470="",Q470&lt;&gt;""),Listes!$A$75,IF(AND(P470&lt;T470,V470=""),Listes!$A$76,IF(AND(R470&gt;S470),Listes!$A$77,IF(AND(P470&lt;&gt;"",P470&gt;T470,U470=""),Listes!$A$78,IF(AND(X470="",OR(Q470&lt;&gt;"",R470&lt;&gt;"",S470&lt;&gt;"")),Listes!$A$79,""))))))</f>
        <v/>
      </c>
      <c r="X470" s="38"/>
      <c r="Y470" s="10">
        <f t="shared" si="31"/>
        <v>0</v>
      </c>
    </row>
    <row r="471" spans="1:25" ht="20.100000000000001" customHeight="1" x14ac:dyDescent="0.25">
      <c r="A471" s="109">
        <v>465</v>
      </c>
      <c r="B471" s="505" t="str">
        <f>IF('Dépenses forfaitaire'!B471="","",'Dépenses forfaitaire'!B471)</f>
        <v/>
      </c>
      <c r="C471" s="505" t="str">
        <f>IF('Dépenses forfaitaire'!C471="","",'Dépenses forfaitaire'!C471)</f>
        <v/>
      </c>
      <c r="D471" s="505" t="str">
        <f>IF('Dépenses forfaitaire'!D471="","",'Dépenses forfaitaire'!D471)</f>
        <v/>
      </c>
      <c r="E471" s="505" t="str">
        <f>IF('Dépenses forfaitaire'!E471="","",'Dépenses forfaitaire'!E471)</f>
        <v/>
      </c>
      <c r="F471" s="505" t="str">
        <f>IF('Dépenses forfaitaire'!F471="","",'Dépenses forfaitaire'!F471)</f>
        <v/>
      </c>
      <c r="G471" s="503" t="str">
        <f>IF('Dépenses forfaitaire'!G471="","",'Dépenses forfaitaire'!G471)</f>
        <v/>
      </c>
      <c r="H471" s="505" t="str">
        <f>IF('Dépenses forfaitaire'!H471="","",'Dépenses forfaitaire'!H471)</f>
        <v/>
      </c>
      <c r="I471" s="505" t="str">
        <f>IF('Dépenses forfaitaire'!I471="","",'Dépenses forfaitaire'!I471)</f>
        <v/>
      </c>
      <c r="J471" s="504" t="str">
        <f>IF('Dépenses forfaitaire'!K471="","",'Dépenses forfaitaire'!K471)</f>
        <v/>
      </c>
      <c r="K471" s="504" t="str">
        <f>IF('Dépenses forfaitaire'!L471="","",'Dépenses forfaitaire'!L471)</f>
        <v/>
      </c>
      <c r="L471" s="503" t="str">
        <f>IF('Dépenses forfaitaire'!J471="","",'Dépenses forfaitaire'!J471)</f>
        <v/>
      </c>
      <c r="M471" s="505" t="str">
        <f>IF($H471="","",IF($C471=Listes!$B$35,IF('DP_Instruction Forfaitaires'!$E471&lt;=Listes!$B$56,('DP_Instruction Forfaitaires'!$E471*(VLOOKUP('DP_Instruction Forfaitaires'!$D471,Listes!$A$57:$E$63,2,FALSE))),IF('DP_Instruction Forfaitaires'!$E471&gt;Listes!$E$56,('DP_Instruction Forfaitaires'!$E471*(VLOOKUP('DP_Instruction Forfaitaires'!$D471,Listes!$A$57:$E$63,5,FALSE))),('DP_Instruction Forfaitaires'!$E471*(VLOOKUP('DP_Instruction Forfaitaires'!$D471,Listes!$A$57:$E$63,3,FALSE))+(VLOOKUP('DP_Instruction Forfaitaires'!$D471,Listes!$A$57:$E$63,4,FALSE)))))))</f>
        <v/>
      </c>
      <c r="N471" s="505" t="str">
        <f>IF($H471="","",IF($C471=Listes!$B$34,IF('DP_Instruction Forfaitaires'!$E471&lt;=Listes!$B$45,('DP_Instruction Forfaitaires'!$E471*(VLOOKUP('DP_Instruction Forfaitaires'!$D471,Listes!$A$46:$E$52,2,FALSE))),IF('DP_Instruction Forfaitaires'!$E471&gt;Listes!$D$45,('DP_Instruction Forfaitaires'!$E471*(VLOOKUP('DP_Instruction Forfaitaires'!$D471,Listes!$A$46:$E$52,5,FALSE))),('DP_Instruction Forfaitaires'!$E471*(VLOOKUP('DP_Instruction Forfaitaires'!$D471,Listes!$A$46:$E$52,3,FALSE))+(VLOOKUP('DP_Instruction Forfaitaires'!$D471,Listes!$A$46:$E$52,4,FALSE)))))))</f>
        <v/>
      </c>
      <c r="O471" s="506" t="str">
        <f>IF($H471="","",IF($C471=Listes!$B$37,Listes!$I$34,IF($C471=Listes!$B$38,(VLOOKUP('DP_Instruction Forfaitaires'!$F471,Listes!$E$34:$F$39,2,FALSE)),IF($C471=Listes!$B$36,IF('DP_Instruction Forfaitaires'!$E471&lt;=Listes!$A$67,'DP_Instruction Forfaitaires'!$E471*Listes!$A$68,IF('DP_Instruction Forfaitaires'!$E471&gt;Listes!$D$67,'DP_Instruction Forfaitaires'!$E471*Listes!$D$68,(('DP_Instruction Forfaitaires'!$E471*Listes!$B$68)+Listes!$C$68)))))))</f>
        <v/>
      </c>
      <c r="P471" s="507" t="str">
        <f>IF('Dépenses forfaitaire'!P471="","",'Dépenses forfaitaire'!P471)</f>
        <v/>
      </c>
      <c r="Q471" s="263"/>
      <c r="R471" s="262" t="str">
        <f t="shared" si="28"/>
        <v/>
      </c>
      <c r="S471" s="262" t="str">
        <f t="shared" si="29"/>
        <v/>
      </c>
      <c r="T471" s="37" t="str">
        <f t="shared" si="30"/>
        <v/>
      </c>
      <c r="U471" s="117"/>
      <c r="V471" s="168"/>
      <c r="W471" s="501" t="str">
        <f>IF(AND(OR(Q471="KO",T471&lt;&gt;""),OR(R471="",S471="",T471="")),Listes!$A$74,IF(AND(T471="",Q471&lt;&gt;""),Listes!$A$75,IF(AND(P471&lt;T471,V471=""),Listes!$A$76,IF(AND(R471&gt;S471),Listes!$A$77,IF(AND(P471&lt;&gt;"",P471&gt;T471,U471=""),Listes!$A$78,IF(AND(X471="",OR(Q471&lt;&gt;"",R471&lt;&gt;"",S471&lt;&gt;"")),Listes!$A$79,""))))))</f>
        <v/>
      </c>
      <c r="X471" s="38"/>
      <c r="Y471" s="10">
        <f t="shared" si="31"/>
        <v>0</v>
      </c>
    </row>
    <row r="472" spans="1:25" ht="20.100000000000001" customHeight="1" x14ac:dyDescent="0.25">
      <c r="A472" s="109">
        <v>466</v>
      </c>
      <c r="B472" s="505" t="str">
        <f>IF('Dépenses forfaitaire'!B472="","",'Dépenses forfaitaire'!B472)</f>
        <v/>
      </c>
      <c r="C472" s="505" t="str">
        <f>IF('Dépenses forfaitaire'!C472="","",'Dépenses forfaitaire'!C472)</f>
        <v/>
      </c>
      <c r="D472" s="505" t="str">
        <f>IF('Dépenses forfaitaire'!D472="","",'Dépenses forfaitaire'!D472)</f>
        <v/>
      </c>
      <c r="E472" s="505" t="str">
        <f>IF('Dépenses forfaitaire'!E472="","",'Dépenses forfaitaire'!E472)</f>
        <v/>
      </c>
      <c r="F472" s="505" t="str">
        <f>IF('Dépenses forfaitaire'!F472="","",'Dépenses forfaitaire'!F472)</f>
        <v/>
      </c>
      <c r="G472" s="503" t="str">
        <f>IF('Dépenses forfaitaire'!G472="","",'Dépenses forfaitaire'!G472)</f>
        <v/>
      </c>
      <c r="H472" s="505" t="str">
        <f>IF('Dépenses forfaitaire'!H472="","",'Dépenses forfaitaire'!H472)</f>
        <v/>
      </c>
      <c r="I472" s="505" t="str">
        <f>IF('Dépenses forfaitaire'!I472="","",'Dépenses forfaitaire'!I472)</f>
        <v/>
      </c>
      <c r="J472" s="504" t="str">
        <f>IF('Dépenses forfaitaire'!K472="","",'Dépenses forfaitaire'!K472)</f>
        <v/>
      </c>
      <c r="K472" s="504" t="str">
        <f>IF('Dépenses forfaitaire'!L472="","",'Dépenses forfaitaire'!L472)</f>
        <v/>
      </c>
      <c r="L472" s="503" t="str">
        <f>IF('Dépenses forfaitaire'!J472="","",'Dépenses forfaitaire'!J472)</f>
        <v/>
      </c>
      <c r="M472" s="505" t="str">
        <f>IF($H472="","",IF($C472=Listes!$B$35,IF('DP_Instruction Forfaitaires'!$E472&lt;=Listes!$B$56,('DP_Instruction Forfaitaires'!$E472*(VLOOKUP('DP_Instruction Forfaitaires'!$D472,Listes!$A$57:$E$63,2,FALSE))),IF('DP_Instruction Forfaitaires'!$E472&gt;Listes!$E$56,('DP_Instruction Forfaitaires'!$E472*(VLOOKUP('DP_Instruction Forfaitaires'!$D472,Listes!$A$57:$E$63,5,FALSE))),('DP_Instruction Forfaitaires'!$E472*(VLOOKUP('DP_Instruction Forfaitaires'!$D472,Listes!$A$57:$E$63,3,FALSE))+(VLOOKUP('DP_Instruction Forfaitaires'!$D472,Listes!$A$57:$E$63,4,FALSE)))))))</f>
        <v/>
      </c>
      <c r="N472" s="505" t="str">
        <f>IF($H472="","",IF($C472=Listes!$B$34,IF('DP_Instruction Forfaitaires'!$E472&lt;=Listes!$B$45,('DP_Instruction Forfaitaires'!$E472*(VLOOKUP('DP_Instruction Forfaitaires'!$D472,Listes!$A$46:$E$52,2,FALSE))),IF('DP_Instruction Forfaitaires'!$E472&gt;Listes!$D$45,('DP_Instruction Forfaitaires'!$E472*(VLOOKUP('DP_Instruction Forfaitaires'!$D472,Listes!$A$46:$E$52,5,FALSE))),('DP_Instruction Forfaitaires'!$E472*(VLOOKUP('DP_Instruction Forfaitaires'!$D472,Listes!$A$46:$E$52,3,FALSE))+(VLOOKUP('DP_Instruction Forfaitaires'!$D472,Listes!$A$46:$E$52,4,FALSE)))))))</f>
        <v/>
      </c>
      <c r="O472" s="506" t="str">
        <f>IF($H472="","",IF($C472=Listes!$B$37,Listes!$I$34,IF($C472=Listes!$B$38,(VLOOKUP('DP_Instruction Forfaitaires'!$F472,Listes!$E$34:$F$39,2,FALSE)),IF($C472=Listes!$B$36,IF('DP_Instruction Forfaitaires'!$E472&lt;=Listes!$A$67,'DP_Instruction Forfaitaires'!$E472*Listes!$A$68,IF('DP_Instruction Forfaitaires'!$E472&gt;Listes!$D$67,'DP_Instruction Forfaitaires'!$E472*Listes!$D$68,(('DP_Instruction Forfaitaires'!$E472*Listes!$B$68)+Listes!$C$68)))))))</f>
        <v/>
      </c>
      <c r="P472" s="507" t="str">
        <f>IF('Dépenses forfaitaire'!P472="","",'Dépenses forfaitaire'!P472)</f>
        <v/>
      </c>
      <c r="Q472" s="263"/>
      <c r="R472" s="262" t="str">
        <f t="shared" si="28"/>
        <v/>
      </c>
      <c r="S472" s="262" t="str">
        <f t="shared" si="29"/>
        <v/>
      </c>
      <c r="T472" s="37" t="str">
        <f t="shared" si="30"/>
        <v/>
      </c>
      <c r="U472" s="117"/>
      <c r="V472" s="168"/>
      <c r="W472" s="501" t="str">
        <f>IF(AND(OR(Q472="KO",T472&lt;&gt;""),OR(R472="",S472="",T472="")),Listes!$A$74,IF(AND(T472="",Q472&lt;&gt;""),Listes!$A$75,IF(AND(P472&lt;T472,V472=""),Listes!$A$76,IF(AND(R472&gt;S472),Listes!$A$77,IF(AND(P472&lt;&gt;"",P472&gt;T472,U472=""),Listes!$A$78,IF(AND(X472="",OR(Q472&lt;&gt;"",R472&lt;&gt;"",S472&lt;&gt;"")),Listes!$A$79,""))))))</f>
        <v/>
      </c>
      <c r="X472" s="38"/>
      <c r="Y472" s="10">
        <f t="shared" si="31"/>
        <v>0</v>
      </c>
    </row>
    <row r="473" spans="1:25" ht="20.100000000000001" customHeight="1" x14ac:dyDescent="0.25">
      <c r="A473" s="109">
        <v>467</v>
      </c>
      <c r="B473" s="505" t="str">
        <f>IF('Dépenses forfaitaire'!B473="","",'Dépenses forfaitaire'!B473)</f>
        <v/>
      </c>
      <c r="C473" s="505" t="str">
        <f>IF('Dépenses forfaitaire'!C473="","",'Dépenses forfaitaire'!C473)</f>
        <v/>
      </c>
      <c r="D473" s="505" t="str">
        <f>IF('Dépenses forfaitaire'!D473="","",'Dépenses forfaitaire'!D473)</f>
        <v/>
      </c>
      <c r="E473" s="505" t="str">
        <f>IF('Dépenses forfaitaire'!E473="","",'Dépenses forfaitaire'!E473)</f>
        <v/>
      </c>
      <c r="F473" s="505" t="str">
        <f>IF('Dépenses forfaitaire'!F473="","",'Dépenses forfaitaire'!F473)</f>
        <v/>
      </c>
      <c r="G473" s="503" t="str">
        <f>IF('Dépenses forfaitaire'!G473="","",'Dépenses forfaitaire'!G473)</f>
        <v/>
      </c>
      <c r="H473" s="505" t="str">
        <f>IF('Dépenses forfaitaire'!H473="","",'Dépenses forfaitaire'!H473)</f>
        <v/>
      </c>
      <c r="I473" s="505" t="str">
        <f>IF('Dépenses forfaitaire'!I473="","",'Dépenses forfaitaire'!I473)</f>
        <v/>
      </c>
      <c r="J473" s="504" t="str">
        <f>IF('Dépenses forfaitaire'!K473="","",'Dépenses forfaitaire'!K473)</f>
        <v/>
      </c>
      <c r="K473" s="504" t="str">
        <f>IF('Dépenses forfaitaire'!L473="","",'Dépenses forfaitaire'!L473)</f>
        <v/>
      </c>
      <c r="L473" s="503" t="str">
        <f>IF('Dépenses forfaitaire'!J473="","",'Dépenses forfaitaire'!J473)</f>
        <v/>
      </c>
      <c r="M473" s="505" t="str">
        <f>IF($H473="","",IF($C473=Listes!$B$35,IF('DP_Instruction Forfaitaires'!$E473&lt;=Listes!$B$56,('DP_Instruction Forfaitaires'!$E473*(VLOOKUP('DP_Instruction Forfaitaires'!$D473,Listes!$A$57:$E$63,2,FALSE))),IF('DP_Instruction Forfaitaires'!$E473&gt;Listes!$E$56,('DP_Instruction Forfaitaires'!$E473*(VLOOKUP('DP_Instruction Forfaitaires'!$D473,Listes!$A$57:$E$63,5,FALSE))),('DP_Instruction Forfaitaires'!$E473*(VLOOKUP('DP_Instruction Forfaitaires'!$D473,Listes!$A$57:$E$63,3,FALSE))+(VLOOKUP('DP_Instruction Forfaitaires'!$D473,Listes!$A$57:$E$63,4,FALSE)))))))</f>
        <v/>
      </c>
      <c r="N473" s="505" t="str">
        <f>IF($H473="","",IF($C473=Listes!$B$34,IF('DP_Instruction Forfaitaires'!$E473&lt;=Listes!$B$45,('DP_Instruction Forfaitaires'!$E473*(VLOOKUP('DP_Instruction Forfaitaires'!$D473,Listes!$A$46:$E$52,2,FALSE))),IF('DP_Instruction Forfaitaires'!$E473&gt;Listes!$D$45,('DP_Instruction Forfaitaires'!$E473*(VLOOKUP('DP_Instruction Forfaitaires'!$D473,Listes!$A$46:$E$52,5,FALSE))),('DP_Instruction Forfaitaires'!$E473*(VLOOKUP('DP_Instruction Forfaitaires'!$D473,Listes!$A$46:$E$52,3,FALSE))+(VLOOKUP('DP_Instruction Forfaitaires'!$D473,Listes!$A$46:$E$52,4,FALSE)))))))</f>
        <v/>
      </c>
      <c r="O473" s="506" t="str">
        <f>IF($H473="","",IF($C473=Listes!$B$37,Listes!$I$34,IF($C473=Listes!$B$38,(VLOOKUP('DP_Instruction Forfaitaires'!$F473,Listes!$E$34:$F$39,2,FALSE)),IF($C473=Listes!$B$36,IF('DP_Instruction Forfaitaires'!$E473&lt;=Listes!$A$67,'DP_Instruction Forfaitaires'!$E473*Listes!$A$68,IF('DP_Instruction Forfaitaires'!$E473&gt;Listes!$D$67,'DP_Instruction Forfaitaires'!$E473*Listes!$D$68,(('DP_Instruction Forfaitaires'!$E473*Listes!$B$68)+Listes!$C$68)))))))</f>
        <v/>
      </c>
      <c r="P473" s="507" t="str">
        <f>IF('Dépenses forfaitaire'!P473="","",'Dépenses forfaitaire'!P473)</f>
        <v/>
      </c>
      <c r="Q473" s="263"/>
      <c r="R473" s="262" t="str">
        <f t="shared" si="28"/>
        <v/>
      </c>
      <c r="S473" s="262" t="str">
        <f t="shared" si="29"/>
        <v/>
      </c>
      <c r="T473" s="37" t="str">
        <f t="shared" si="30"/>
        <v/>
      </c>
      <c r="U473" s="117"/>
      <c r="V473" s="168"/>
      <c r="W473" s="501" t="str">
        <f>IF(AND(OR(Q473="KO",T473&lt;&gt;""),OR(R473="",S473="",T473="")),Listes!$A$74,IF(AND(T473="",Q473&lt;&gt;""),Listes!$A$75,IF(AND(P473&lt;T473,V473=""),Listes!$A$76,IF(AND(R473&gt;S473),Listes!$A$77,IF(AND(P473&lt;&gt;"",P473&gt;T473,U473=""),Listes!$A$78,IF(AND(X473="",OR(Q473&lt;&gt;"",R473&lt;&gt;"",S473&lt;&gt;"")),Listes!$A$79,""))))))</f>
        <v/>
      </c>
      <c r="X473" s="38"/>
      <c r="Y473" s="10">
        <f t="shared" si="31"/>
        <v>0</v>
      </c>
    </row>
    <row r="474" spans="1:25" ht="20.100000000000001" customHeight="1" x14ac:dyDescent="0.25">
      <c r="A474" s="109">
        <v>468</v>
      </c>
      <c r="B474" s="505" t="str">
        <f>IF('Dépenses forfaitaire'!B474="","",'Dépenses forfaitaire'!B474)</f>
        <v/>
      </c>
      <c r="C474" s="505" t="str">
        <f>IF('Dépenses forfaitaire'!C474="","",'Dépenses forfaitaire'!C474)</f>
        <v/>
      </c>
      <c r="D474" s="505" t="str">
        <f>IF('Dépenses forfaitaire'!D474="","",'Dépenses forfaitaire'!D474)</f>
        <v/>
      </c>
      <c r="E474" s="505" t="str">
        <f>IF('Dépenses forfaitaire'!E474="","",'Dépenses forfaitaire'!E474)</f>
        <v/>
      </c>
      <c r="F474" s="505" t="str">
        <f>IF('Dépenses forfaitaire'!F474="","",'Dépenses forfaitaire'!F474)</f>
        <v/>
      </c>
      <c r="G474" s="503" t="str">
        <f>IF('Dépenses forfaitaire'!G474="","",'Dépenses forfaitaire'!G474)</f>
        <v/>
      </c>
      <c r="H474" s="505" t="str">
        <f>IF('Dépenses forfaitaire'!H474="","",'Dépenses forfaitaire'!H474)</f>
        <v/>
      </c>
      <c r="I474" s="505" t="str">
        <f>IF('Dépenses forfaitaire'!I474="","",'Dépenses forfaitaire'!I474)</f>
        <v/>
      </c>
      <c r="J474" s="504" t="str">
        <f>IF('Dépenses forfaitaire'!K474="","",'Dépenses forfaitaire'!K474)</f>
        <v/>
      </c>
      <c r="K474" s="504" t="str">
        <f>IF('Dépenses forfaitaire'!L474="","",'Dépenses forfaitaire'!L474)</f>
        <v/>
      </c>
      <c r="L474" s="503" t="str">
        <f>IF('Dépenses forfaitaire'!J474="","",'Dépenses forfaitaire'!J474)</f>
        <v/>
      </c>
      <c r="M474" s="505" t="str">
        <f>IF($H474="","",IF($C474=Listes!$B$35,IF('DP_Instruction Forfaitaires'!$E474&lt;=Listes!$B$56,('DP_Instruction Forfaitaires'!$E474*(VLOOKUP('DP_Instruction Forfaitaires'!$D474,Listes!$A$57:$E$63,2,FALSE))),IF('DP_Instruction Forfaitaires'!$E474&gt;Listes!$E$56,('DP_Instruction Forfaitaires'!$E474*(VLOOKUP('DP_Instruction Forfaitaires'!$D474,Listes!$A$57:$E$63,5,FALSE))),('DP_Instruction Forfaitaires'!$E474*(VLOOKUP('DP_Instruction Forfaitaires'!$D474,Listes!$A$57:$E$63,3,FALSE))+(VLOOKUP('DP_Instruction Forfaitaires'!$D474,Listes!$A$57:$E$63,4,FALSE)))))))</f>
        <v/>
      </c>
      <c r="N474" s="505" t="str">
        <f>IF($H474="","",IF($C474=Listes!$B$34,IF('DP_Instruction Forfaitaires'!$E474&lt;=Listes!$B$45,('DP_Instruction Forfaitaires'!$E474*(VLOOKUP('DP_Instruction Forfaitaires'!$D474,Listes!$A$46:$E$52,2,FALSE))),IF('DP_Instruction Forfaitaires'!$E474&gt;Listes!$D$45,('DP_Instruction Forfaitaires'!$E474*(VLOOKUP('DP_Instruction Forfaitaires'!$D474,Listes!$A$46:$E$52,5,FALSE))),('DP_Instruction Forfaitaires'!$E474*(VLOOKUP('DP_Instruction Forfaitaires'!$D474,Listes!$A$46:$E$52,3,FALSE))+(VLOOKUP('DP_Instruction Forfaitaires'!$D474,Listes!$A$46:$E$52,4,FALSE)))))))</f>
        <v/>
      </c>
      <c r="O474" s="506" t="str">
        <f>IF($H474="","",IF($C474=Listes!$B$37,Listes!$I$34,IF($C474=Listes!$B$38,(VLOOKUP('DP_Instruction Forfaitaires'!$F474,Listes!$E$34:$F$39,2,FALSE)),IF($C474=Listes!$B$36,IF('DP_Instruction Forfaitaires'!$E474&lt;=Listes!$A$67,'DP_Instruction Forfaitaires'!$E474*Listes!$A$68,IF('DP_Instruction Forfaitaires'!$E474&gt;Listes!$D$67,'DP_Instruction Forfaitaires'!$E474*Listes!$D$68,(('DP_Instruction Forfaitaires'!$E474*Listes!$B$68)+Listes!$C$68)))))))</f>
        <v/>
      </c>
      <c r="P474" s="507" t="str">
        <f>IF('Dépenses forfaitaire'!P474="","",'Dépenses forfaitaire'!P474)</f>
        <v/>
      </c>
      <c r="Q474" s="263"/>
      <c r="R474" s="262" t="str">
        <f t="shared" si="28"/>
        <v/>
      </c>
      <c r="S474" s="262" t="str">
        <f t="shared" si="29"/>
        <v/>
      </c>
      <c r="T474" s="37" t="str">
        <f t="shared" si="30"/>
        <v/>
      </c>
      <c r="U474" s="117"/>
      <c r="V474" s="168"/>
      <c r="W474" s="501" t="str">
        <f>IF(AND(OR(Q474="KO",T474&lt;&gt;""),OR(R474="",S474="",T474="")),Listes!$A$74,IF(AND(T474="",Q474&lt;&gt;""),Listes!$A$75,IF(AND(P474&lt;T474,V474=""),Listes!$A$76,IF(AND(R474&gt;S474),Listes!$A$77,IF(AND(P474&lt;&gt;"",P474&gt;T474,U474=""),Listes!$A$78,IF(AND(X474="",OR(Q474&lt;&gt;"",R474&lt;&gt;"",S474&lt;&gt;"")),Listes!$A$79,""))))))</f>
        <v/>
      </c>
      <c r="X474" s="38"/>
      <c r="Y474" s="10">
        <f t="shared" si="31"/>
        <v>0</v>
      </c>
    </row>
    <row r="475" spans="1:25" ht="20.100000000000001" customHeight="1" x14ac:dyDescent="0.25">
      <c r="A475" s="109">
        <v>469</v>
      </c>
      <c r="B475" s="505" t="str">
        <f>IF('Dépenses forfaitaire'!B475="","",'Dépenses forfaitaire'!B475)</f>
        <v/>
      </c>
      <c r="C475" s="505" t="str">
        <f>IF('Dépenses forfaitaire'!C475="","",'Dépenses forfaitaire'!C475)</f>
        <v/>
      </c>
      <c r="D475" s="505" t="str">
        <f>IF('Dépenses forfaitaire'!D475="","",'Dépenses forfaitaire'!D475)</f>
        <v/>
      </c>
      <c r="E475" s="505" t="str">
        <f>IF('Dépenses forfaitaire'!E475="","",'Dépenses forfaitaire'!E475)</f>
        <v/>
      </c>
      <c r="F475" s="505" t="str">
        <f>IF('Dépenses forfaitaire'!F475="","",'Dépenses forfaitaire'!F475)</f>
        <v/>
      </c>
      <c r="G475" s="503" t="str">
        <f>IF('Dépenses forfaitaire'!G475="","",'Dépenses forfaitaire'!G475)</f>
        <v/>
      </c>
      <c r="H475" s="505" t="str">
        <f>IF('Dépenses forfaitaire'!H475="","",'Dépenses forfaitaire'!H475)</f>
        <v/>
      </c>
      <c r="I475" s="505" t="str">
        <f>IF('Dépenses forfaitaire'!I475="","",'Dépenses forfaitaire'!I475)</f>
        <v/>
      </c>
      <c r="J475" s="504" t="str">
        <f>IF('Dépenses forfaitaire'!K475="","",'Dépenses forfaitaire'!K475)</f>
        <v/>
      </c>
      <c r="K475" s="504" t="str">
        <f>IF('Dépenses forfaitaire'!L475="","",'Dépenses forfaitaire'!L475)</f>
        <v/>
      </c>
      <c r="L475" s="503" t="str">
        <f>IF('Dépenses forfaitaire'!J475="","",'Dépenses forfaitaire'!J475)</f>
        <v/>
      </c>
      <c r="M475" s="505" t="str">
        <f>IF($H475="","",IF($C475=Listes!$B$35,IF('DP_Instruction Forfaitaires'!$E475&lt;=Listes!$B$56,('DP_Instruction Forfaitaires'!$E475*(VLOOKUP('DP_Instruction Forfaitaires'!$D475,Listes!$A$57:$E$63,2,FALSE))),IF('DP_Instruction Forfaitaires'!$E475&gt;Listes!$E$56,('DP_Instruction Forfaitaires'!$E475*(VLOOKUP('DP_Instruction Forfaitaires'!$D475,Listes!$A$57:$E$63,5,FALSE))),('DP_Instruction Forfaitaires'!$E475*(VLOOKUP('DP_Instruction Forfaitaires'!$D475,Listes!$A$57:$E$63,3,FALSE))+(VLOOKUP('DP_Instruction Forfaitaires'!$D475,Listes!$A$57:$E$63,4,FALSE)))))))</f>
        <v/>
      </c>
      <c r="N475" s="505" t="str">
        <f>IF($H475="","",IF($C475=Listes!$B$34,IF('DP_Instruction Forfaitaires'!$E475&lt;=Listes!$B$45,('DP_Instruction Forfaitaires'!$E475*(VLOOKUP('DP_Instruction Forfaitaires'!$D475,Listes!$A$46:$E$52,2,FALSE))),IF('DP_Instruction Forfaitaires'!$E475&gt;Listes!$D$45,('DP_Instruction Forfaitaires'!$E475*(VLOOKUP('DP_Instruction Forfaitaires'!$D475,Listes!$A$46:$E$52,5,FALSE))),('DP_Instruction Forfaitaires'!$E475*(VLOOKUP('DP_Instruction Forfaitaires'!$D475,Listes!$A$46:$E$52,3,FALSE))+(VLOOKUP('DP_Instruction Forfaitaires'!$D475,Listes!$A$46:$E$52,4,FALSE)))))))</f>
        <v/>
      </c>
      <c r="O475" s="506" t="str">
        <f>IF($H475="","",IF($C475=Listes!$B$37,Listes!$I$34,IF($C475=Listes!$B$38,(VLOOKUP('DP_Instruction Forfaitaires'!$F475,Listes!$E$34:$F$39,2,FALSE)),IF($C475=Listes!$B$36,IF('DP_Instruction Forfaitaires'!$E475&lt;=Listes!$A$67,'DP_Instruction Forfaitaires'!$E475*Listes!$A$68,IF('DP_Instruction Forfaitaires'!$E475&gt;Listes!$D$67,'DP_Instruction Forfaitaires'!$E475*Listes!$D$68,(('DP_Instruction Forfaitaires'!$E475*Listes!$B$68)+Listes!$C$68)))))))</f>
        <v/>
      </c>
      <c r="P475" s="507" t="str">
        <f>IF('Dépenses forfaitaire'!P475="","",'Dépenses forfaitaire'!P475)</f>
        <v/>
      </c>
      <c r="Q475" s="263"/>
      <c r="R475" s="262" t="str">
        <f t="shared" si="28"/>
        <v/>
      </c>
      <c r="S475" s="262" t="str">
        <f t="shared" si="29"/>
        <v/>
      </c>
      <c r="T475" s="37" t="str">
        <f t="shared" si="30"/>
        <v/>
      </c>
      <c r="U475" s="117"/>
      <c r="V475" s="168"/>
      <c r="W475" s="501" t="str">
        <f>IF(AND(OR(Q475="KO",T475&lt;&gt;""),OR(R475="",S475="",T475="")),Listes!$A$74,IF(AND(T475="",Q475&lt;&gt;""),Listes!$A$75,IF(AND(P475&lt;T475,V475=""),Listes!$A$76,IF(AND(R475&gt;S475),Listes!$A$77,IF(AND(P475&lt;&gt;"",P475&gt;T475,U475=""),Listes!$A$78,IF(AND(X475="",OR(Q475&lt;&gt;"",R475&lt;&gt;"",S475&lt;&gt;"")),Listes!$A$79,""))))))</f>
        <v/>
      </c>
      <c r="X475" s="38"/>
      <c r="Y475" s="10">
        <f t="shared" si="31"/>
        <v>0</v>
      </c>
    </row>
    <row r="476" spans="1:25" ht="20.100000000000001" customHeight="1" x14ac:dyDescent="0.25">
      <c r="A476" s="109">
        <v>470</v>
      </c>
      <c r="B476" s="505" t="str">
        <f>IF('Dépenses forfaitaire'!B476="","",'Dépenses forfaitaire'!B476)</f>
        <v/>
      </c>
      <c r="C476" s="505" t="str">
        <f>IF('Dépenses forfaitaire'!C476="","",'Dépenses forfaitaire'!C476)</f>
        <v/>
      </c>
      <c r="D476" s="505" t="str">
        <f>IF('Dépenses forfaitaire'!D476="","",'Dépenses forfaitaire'!D476)</f>
        <v/>
      </c>
      <c r="E476" s="505" t="str">
        <f>IF('Dépenses forfaitaire'!E476="","",'Dépenses forfaitaire'!E476)</f>
        <v/>
      </c>
      <c r="F476" s="505" t="str">
        <f>IF('Dépenses forfaitaire'!F476="","",'Dépenses forfaitaire'!F476)</f>
        <v/>
      </c>
      <c r="G476" s="503" t="str">
        <f>IF('Dépenses forfaitaire'!G476="","",'Dépenses forfaitaire'!G476)</f>
        <v/>
      </c>
      <c r="H476" s="505" t="str">
        <f>IF('Dépenses forfaitaire'!H476="","",'Dépenses forfaitaire'!H476)</f>
        <v/>
      </c>
      <c r="I476" s="505" t="str">
        <f>IF('Dépenses forfaitaire'!I476="","",'Dépenses forfaitaire'!I476)</f>
        <v/>
      </c>
      <c r="J476" s="504" t="str">
        <f>IF('Dépenses forfaitaire'!K476="","",'Dépenses forfaitaire'!K476)</f>
        <v/>
      </c>
      <c r="K476" s="504" t="str">
        <f>IF('Dépenses forfaitaire'!L476="","",'Dépenses forfaitaire'!L476)</f>
        <v/>
      </c>
      <c r="L476" s="503" t="str">
        <f>IF('Dépenses forfaitaire'!J476="","",'Dépenses forfaitaire'!J476)</f>
        <v/>
      </c>
      <c r="M476" s="505" t="str">
        <f>IF($H476="","",IF($C476=Listes!$B$35,IF('DP_Instruction Forfaitaires'!$E476&lt;=Listes!$B$56,('DP_Instruction Forfaitaires'!$E476*(VLOOKUP('DP_Instruction Forfaitaires'!$D476,Listes!$A$57:$E$63,2,FALSE))),IF('DP_Instruction Forfaitaires'!$E476&gt;Listes!$E$56,('DP_Instruction Forfaitaires'!$E476*(VLOOKUP('DP_Instruction Forfaitaires'!$D476,Listes!$A$57:$E$63,5,FALSE))),('DP_Instruction Forfaitaires'!$E476*(VLOOKUP('DP_Instruction Forfaitaires'!$D476,Listes!$A$57:$E$63,3,FALSE))+(VLOOKUP('DP_Instruction Forfaitaires'!$D476,Listes!$A$57:$E$63,4,FALSE)))))))</f>
        <v/>
      </c>
      <c r="N476" s="505" t="str">
        <f>IF($H476="","",IF($C476=Listes!$B$34,IF('DP_Instruction Forfaitaires'!$E476&lt;=Listes!$B$45,('DP_Instruction Forfaitaires'!$E476*(VLOOKUP('DP_Instruction Forfaitaires'!$D476,Listes!$A$46:$E$52,2,FALSE))),IF('DP_Instruction Forfaitaires'!$E476&gt;Listes!$D$45,('DP_Instruction Forfaitaires'!$E476*(VLOOKUP('DP_Instruction Forfaitaires'!$D476,Listes!$A$46:$E$52,5,FALSE))),('DP_Instruction Forfaitaires'!$E476*(VLOOKUP('DP_Instruction Forfaitaires'!$D476,Listes!$A$46:$E$52,3,FALSE))+(VLOOKUP('DP_Instruction Forfaitaires'!$D476,Listes!$A$46:$E$52,4,FALSE)))))))</f>
        <v/>
      </c>
      <c r="O476" s="506" t="str">
        <f>IF($H476="","",IF($C476=Listes!$B$37,Listes!$I$34,IF($C476=Listes!$B$38,(VLOOKUP('DP_Instruction Forfaitaires'!$F476,Listes!$E$34:$F$39,2,FALSE)),IF($C476=Listes!$B$36,IF('DP_Instruction Forfaitaires'!$E476&lt;=Listes!$A$67,'DP_Instruction Forfaitaires'!$E476*Listes!$A$68,IF('DP_Instruction Forfaitaires'!$E476&gt;Listes!$D$67,'DP_Instruction Forfaitaires'!$E476*Listes!$D$68,(('DP_Instruction Forfaitaires'!$E476*Listes!$B$68)+Listes!$C$68)))))))</f>
        <v/>
      </c>
      <c r="P476" s="507" t="str">
        <f>IF('Dépenses forfaitaire'!P476="","",'Dépenses forfaitaire'!P476)</f>
        <v/>
      </c>
      <c r="Q476" s="263"/>
      <c r="R476" s="262" t="str">
        <f t="shared" si="28"/>
        <v/>
      </c>
      <c r="S476" s="262" t="str">
        <f t="shared" si="29"/>
        <v/>
      </c>
      <c r="T476" s="37" t="str">
        <f t="shared" si="30"/>
        <v/>
      </c>
      <c r="U476" s="117"/>
      <c r="V476" s="168"/>
      <c r="W476" s="501" t="str">
        <f>IF(AND(OR(Q476="KO",T476&lt;&gt;""),OR(R476="",S476="",T476="")),Listes!$A$74,IF(AND(T476="",Q476&lt;&gt;""),Listes!$A$75,IF(AND(P476&lt;T476,V476=""),Listes!$A$76,IF(AND(R476&gt;S476),Listes!$A$77,IF(AND(P476&lt;&gt;"",P476&gt;T476,U476=""),Listes!$A$78,IF(AND(X476="",OR(Q476&lt;&gt;"",R476&lt;&gt;"",S476&lt;&gt;"")),Listes!$A$79,""))))))</f>
        <v/>
      </c>
      <c r="X476" s="38"/>
      <c r="Y476" s="10">
        <f t="shared" si="31"/>
        <v>0</v>
      </c>
    </row>
    <row r="477" spans="1:25" ht="20.100000000000001" customHeight="1" x14ac:dyDescent="0.25">
      <c r="A477" s="109">
        <v>471</v>
      </c>
      <c r="B477" s="505" t="str">
        <f>IF('Dépenses forfaitaire'!B477="","",'Dépenses forfaitaire'!B477)</f>
        <v/>
      </c>
      <c r="C477" s="505" t="str">
        <f>IF('Dépenses forfaitaire'!C477="","",'Dépenses forfaitaire'!C477)</f>
        <v/>
      </c>
      <c r="D477" s="505" t="str">
        <f>IF('Dépenses forfaitaire'!D477="","",'Dépenses forfaitaire'!D477)</f>
        <v/>
      </c>
      <c r="E477" s="505" t="str">
        <f>IF('Dépenses forfaitaire'!E477="","",'Dépenses forfaitaire'!E477)</f>
        <v/>
      </c>
      <c r="F477" s="505" t="str">
        <f>IF('Dépenses forfaitaire'!F477="","",'Dépenses forfaitaire'!F477)</f>
        <v/>
      </c>
      <c r="G477" s="503" t="str">
        <f>IF('Dépenses forfaitaire'!G477="","",'Dépenses forfaitaire'!G477)</f>
        <v/>
      </c>
      <c r="H477" s="505" t="str">
        <f>IF('Dépenses forfaitaire'!H477="","",'Dépenses forfaitaire'!H477)</f>
        <v/>
      </c>
      <c r="I477" s="505" t="str">
        <f>IF('Dépenses forfaitaire'!I477="","",'Dépenses forfaitaire'!I477)</f>
        <v/>
      </c>
      <c r="J477" s="504" t="str">
        <f>IF('Dépenses forfaitaire'!K477="","",'Dépenses forfaitaire'!K477)</f>
        <v/>
      </c>
      <c r="K477" s="504" t="str">
        <f>IF('Dépenses forfaitaire'!L477="","",'Dépenses forfaitaire'!L477)</f>
        <v/>
      </c>
      <c r="L477" s="503" t="str">
        <f>IF('Dépenses forfaitaire'!J477="","",'Dépenses forfaitaire'!J477)</f>
        <v/>
      </c>
      <c r="M477" s="505" t="str">
        <f>IF($H477="","",IF($C477=Listes!$B$35,IF('DP_Instruction Forfaitaires'!$E477&lt;=Listes!$B$56,('DP_Instruction Forfaitaires'!$E477*(VLOOKUP('DP_Instruction Forfaitaires'!$D477,Listes!$A$57:$E$63,2,FALSE))),IF('DP_Instruction Forfaitaires'!$E477&gt;Listes!$E$56,('DP_Instruction Forfaitaires'!$E477*(VLOOKUP('DP_Instruction Forfaitaires'!$D477,Listes!$A$57:$E$63,5,FALSE))),('DP_Instruction Forfaitaires'!$E477*(VLOOKUP('DP_Instruction Forfaitaires'!$D477,Listes!$A$57:$E$63,3,FALSE))+(VLOOKUP('DP_Instruction Forfaitaires'!$D477,Listes!$A$57:$E$63,4,FALSE)))))))</f>
        <v/>
      </c>
      <c r="N477" s="505" t="str">
        <f>IF($H477="","",IF($C477=Listes!$B$34,IF('DP_Instruction Forfaitaires'!$E477&lt;=Listes!$B$45,('DP_Instruction Forfaitaires'!$E477*(VLOOKUP('DP_Instruction Forfaitaires'!$D477,Listes!$A$46:$E$52,2,FALSE))),IF('DP_Instruction Forfaitaires'!$E477&gt;Listes!$D$45,('DP_Instruction Forfaitaires'!$E477*(VLOOKUP('DP_Instruction Forfaitaires'!$D477,Listes!$A$46:$E$52,5,FALSE))),('DP_Instruction Forfaitaires'!$E477*(VLOOKUP('DP_Instruction Forfaitaires'!$D477,Listes!$A$46:$E$52,3,FALSE))+(VLOOKUP('DP_Instruction Forfaitaires'!$D477,Listes!$A$46:$E$52,4,FALSE)))))))</f>
        <v/>
      </c>
      <c r="O477" s="506" t="str">
        <f>IF($H477="","",IF($C477=Listes!$B$37,Listes!$I$34,IF($C477=Listes!$B$38,(VLOOKUP('DP_Instruction Forfaitaires'!$F477,Listes!$E$34:$F$39,2,FALSE)),IF($C477=Listes!$B$36,IF('DP_Instruction Forfaitaires'!$E477&lt;=Listes!$A$67,'DP_Instruction Forfaitaires'!$E477*Listes!$A$68,IF('DP_Instruction Forfaitaires'!$E477&gt;Listes!$D$67,'DP_Instruction Forfaitaires'!$E477*Listes!$D$68,(('DP_Instruction Forfaitaires'!$E477*Listes!$B$68)+Listes!$C$68)))))))</f>
        <v/>
      </c>
      <c r="P477" s="507" t="str">
        <f>IF('Dépenses forfaitaire'!P477="","",'Dépenses forfaitaire'!P477)</f>
        <v/>
      </c>
      <c r="Q477" s="263"/>
      <c r="R477" s="262" t="str">
        <f t="shared" si="28"/>
        <v/>
      </c>
      <c r="S477" s="262" t="str">
        <f t="shared" si="29"/>
        <v/>
      </c>
      <c r="T477" s="37" t="str">
        <f t="shared" si="30"/>
        <v/>
      </c>
      <c r="U477" s="117"/>
      <c r="V477" s="168"/>
      <c r="W477" s="501" t="str">
        <f>IF(AND(OR(Q477="KO",T477&lt;&gt;""),OR(R477="",S477="",T477="")),Listes!$A$74,IF(AND(T477="",Q477&lt;&gt;""),Listes!$A$75,IF(AND(P477&lt;T477,V477=""),Listes!$A$76,IF(AND(R477&gt;S477),Listes!$A$77,IF(AND(P477&lt;&gt;"",P477&gt;T477,U477=""),Listes!$A$78,IF(AND(X477="",OR(Q477&lt;&gt;"",R477&lt;&gt;"",S477&lt;&gt;"")),Listes!$A$79,""))))))</f>
        <v/>
      </c>
      <c r="X477" s="38"/>
      <c r="Y477" s="10">
        <f t="shared" si="31"/>
        <v>0</v>
      </c>
    </row>
    <row r="478" spans="1:25" ht="20.100000000000001" customHeight="1" x14ac:dyDescent="0.25">
      <c r="A478" s="109">
        <v>472</v>
      </c>
      <c r="B478" s="505" t="str">
        <f>IF('Dépenses forfaitaire'!B478="","",'Dépenses forfaitaire'!B478)</f>
        <v/>
      </c>
      <c r="C478" s="505" t="str">
        <f>IF('Dépenses forfaitaire'!C478="","",'Dépenses forfaitaire'!C478)</f>
        <v/>
      </c>
      <c r="D478" s="505" t="str">
        <f>IF('Dépenses forfaitaire'!D478="","",'Dépenses forfaitaire'!D478)</f>
        <v/>
      </c>
      <c r="E478" s="505" t="str">
        <f>IF('Dépenses forfaitaire'!E478="","",'Dépenses forfaitaire'!E478)</f>
        <v/>
      </c>
      <c r="F478" s="505" t="str">
        <f>IF('Dépenses forfaitaire'!F478="","",'Dépenses forfaitaire'!F478)</f>
        <v/>
      </c>
      <c r="G478" s="503" t="str">
        <f>IF('Dépenses forfaitaire'!G478="","",'Dépenses forfaitaire'!G478)</f>
        <v/>
      </c>
      <c r="H478" s="505" t="str">
        <f>IF('Dépenses forfaitaire'!H478="","",'Dépenses forfaitaire'!H478)</f>
        <v/>
      </c>
      <c r="I478" s="505" t="str">
        <f>IF('Dépenses forfaitaire'!I478="","",'Dépenses forfaitaire'!I478)</f>
        <v/>
      </c>
      <c r="J478" s="504" t="str">
        <f>IF('Dépenses forfaitaire'!K478="","",'Dépenses forfaitaire'!K478)</f>
        <v/>
      </c>
      <c r="K478" s="504" t="str">
        <f>IF('Dépenses forfaitaire'!L478="","",'Dépenses forfaitaire'!L478)</f>
        <v/>
      </c>
      <c r="L478" s="503" t="str">
        <f>IF('Dépenses forfaitaire'!J478="","",'Dépenses forfaitaire'!J478)</f>
        <v/>
      </c>
      <c r="M478" s="505" t="str">
        <f>IF($H478="","",IF($C478=Listes!$B$35,IF('DP_Instruction Forfaitaires'!$E478&lt;=Listes!$B$56,('DP_Instruction Forfaitaires'!$E478*(VLOOKUP('DP_Instruction Forfaitaires'!$D478,Listes!$A$57:$E$63,2,FALSE))),IF('DP_Instruction Forfaitaires'!$E478&gt;Listes!$E$56,('DP_Instruction Forfaitaires'!$E478*(VLOOKUP('DP_Instruction Forfaitaires'!$D478,Listes!$A$57:$E$63,5,FALSE))),('DP_Instruction Forfaitaires'!$E478*(VLOOKUP('DP_Instruction Forfaitaires'!$D478,Listes!$A$57:$E$63,3,FALSE))+(VLOOKUP('DP_Instruction Forfaitaires'!$D478,Listes!$A$57:$E$63,4,FALSE)))))))</f>
        <v/>
      </c>
      <c r="N478" s="505" t="str">
        <f>IF($H478="","",IF($C478=Listes!$B$34,IF('DP_Instruction Forfaitaires'!$E478&lt;=Listes!$B$45,('DP_Instruction Forfaitaires'!$E478*(VLOOKUP('DP_Instruction Forfaitaires'!$D478,Listes!$A$46:$E$52,2,FALSE))),IF('DP_Instruction Forfaitaires'!$E478&gt;Listes!$D$45,('DP_Instruction Forfaitaires'!$E478*(VLOOKUP('DP_Instruction Forfaitaires'!$D478,Listes!$A$46:$E$52,5,FALSE))),('DP_Instruction Forfaitaires'!$E478*(VLOOKUP('DP_Instruction Forfaitaires'!$D478,Listes!$A$46:$E$52,3,FALSE))+(VLOOKUP('DP_Instruction Forfaitaires'!$D478,Listes!$A$46:$E$52,4,FALSE)))))))</f>
        <v/>
      </c>
      <c r="O478" s="506" t="str">
        <f>IF($H478="","",IF($C478=Listes!$B$37,Listes!$I$34,IF($C478=Listes!$B$38,(VLOOKUP('DP_Instruction Forfaitaires'!$F478,Listes!$E$34:$F$39,2,FALSE)),IF($C478=Listes!$B$36,IF('DP_Instruction Forfaitaires'!$E478&lt;=Listes!$A$67,'DP_Instruction Forfaitaires'!$E478*Listes!$A$68,IF('DP_Instruction Forfaitaires'!$E478&gt;Listes!$D$67,'DP_Instruction Forfaitaires'!$E478*Listes!$D$68,(('DP_Instruction Forfaitaires'!$E478*Listes!$B$68)+Listes!$C$68)))))))</f>
        <v/>
      </c>
      <c r="P478" s="507" t="str">
        <f>IF('Dépenses forfaitaire'!P478="","",'Dépenses forfaitaire'!P478)</f>
        <v/>
      </c>
      <c r="Q478" s="263"/>
      <c r="R478" s="262" t="str">
        <f t="shared" si="28"/>
        <v/>
      </c>
      <c r="S478" s="262" t="str">
        <f t="shared" si="29"/>
        <v/>
      </c>
      <c r="T478" s="37" t="str">
        <f t="shared" si="30"/>
        <v/>
      </c>
      <c r="U478" s="117"/>
      <c r="V478" s="168"/>
      <c r="W478" s="501" t="str">
        <f>IF(AND(OR(Q478="KO",T478&lt;&gt;""),OR(R478="",S478="",T478="")),Listes!$A$74,IF(AND(T478="",Q478&lt;&gt;""),Listes!$A$75,IF(AND(P478&lt;T478,V478=""),Listes!$A$76,IF(AND(R478&gt;S478),Listes!$A$77,IF(AND(P478&lt;&gt;"",P478&gt;T478,U478=""),Listes!$A$78,IF(AND(X478="",OR(Q478&lt;&gt;"",R478&lt;&gt;"",S478&lt;&gt;"")),Listes!$A$79,""))))))</f>
        <v/>
      </c>
      <c r="X478" s="38"/>
      <c r="Y478" s="10">
        <f t="shared" si="31"/>
        <v>0</v>
      </c>
    </row>
    <row r="479" spans="1:25" ht="20.100000000000001" customHeight="1" x14ac:dyDescent="0.25">
      <c r="A479" s="109">
        <v>473</v>
      </c>
      <c r="B479" s="505" t="str">
        <f>IF('Dépenses forfaitaire'!B479="","",'Dépenses forfaitaire'!B479)</f>
        <v/>
      </c>
      <c r="C479" s="505" t="str">
        <f>IF('Dépenses forfaitaire'!C479="","",'Dépenses forfaitaire'!C479)</f>
        <v/>
      </c>
      <c r="D479" s="505" t="str">
        <f>IF('Dépenses forfaitaire'!D479="","",'Dépenses forfaitaire'!D479)</f>
        <v/>
      </c>
      <c r="E479" s="505" t="str">
        <f>IF('Dépenses forfaitaire'!E479="","",'Dépenses forfaitaire'!E479)</f>
        <v/>
      </c>
      <c r="F479" s="505" t="str">
        <f>IF('Dépenses forfaitaire'!F479="","",'Dépenses forfaitaire'!F479)</f>
        <v/>
      </c>
      <c r="G479" s="503" t="str">
        <f>IF('Dépenses forfaitaire'!G479="","",'Dépenses forfaitaire'!G479)</f>
        <v/>
      </c>
      <c r="H479" s="505" t="str">
        <f>IF('Dépenses forfaitaire'!H479="","",'Dépenses forfaitaire'!H479)</f>
        <v/>
      </c>
      <c r="I479" s="505" t="str">
        <f>IF('Dépenses forfaitaire'!I479="","",'Dépenses forfaitaire'!I479)</f>
        <v/>
      </c>
      <c r="J479" s="504" t="str">
        <f>IF('Dépenses forfaitaire'!K479="","",'Dépenses forfaitaire'!K479)</f>
        <v/>
      </c>
      <c r="K479" s="504" t="str">
        <f>IF('Dépenses forfaitaire'!L479="","",'Dépenses forfaitaire'!L479)</f>
        <v/>
      </c>
      <c r="L479" s="503" t="str">
        <f>IF('Dépenses forfaitaire'!J479="","",'Dépenses forfaitaire'!J479)</f>
        <v/>
      </c>
      <c r="M479" s="505" t="str">
        <f>IF($H479="","",IF($C479=Listes!$B$35,IF('DP_Instruction Forfaitaires'!$E479&lt;=Listes!$B$56,('DP_Instruction Forfaitaires'!$E479*(VLOOKUP('DP_Instruction Forfaitaires'!$D479,Listes!$A$57:$E$63,2,FALSE))),IF('DP_Instruction Forfaitaires'!$E479&gt;Listes!$E$56,('DP_Instruction Forfaitaires'!$E479*(VLOOKUP('DP_Instruction Forfaitaires'!$D479,Listes!$A$57:$E$63,5,FALSE))),('DP_Instruction Forfaitaires'!$E479*(VLOOKUP('DP_Instruction Forfaitaires'!$D479,Listes!$A$57:$E$63,3,FALSE))+(VLOOKUP('DP_Instruction Forfaitaires'!$D479,Listes!$A$57:$E$63,4,FALSE)))))))</f>
        <v/>
      </c>
      <c r="N479" s="505" t="str">
        <f>IF($H479="","",IF($C479=Listes!$B$34,IF('DP_Instruction Forfaitaires'!$E479&lt;=Listes!$B$45,('DP_Instruction Forfaitaires'!$E479*(VLOOKUP('DP_Instruction Forfaitaires'!$D479,Listes!$A$46:$E$52,2,FALSE))),IF('DP_Instruction Forfaitaires'!$E479&gt;Listes!$D$45,('DP_Instruction Forfaitaires'!$E479*(VLOOKUP('DP_Instruction Forfaitaires'!$D479,Listes!$A$46:$E$52,5,FALSE))),('DP_Instruction Forfaitaires'!$E479*(VLOOKUP('DP_Instruction Forfaitaires'!$D479,Listes!$A$46:$E$52,3,FALSE))+(VLOOKUP('DP_Instruction Forfaitaires'!$D479,Listes!$A$46:$E$52,4,FALSE)))))))</f>
        <v/>
      </c>
      <c r="O479" s="506" t="str">
        <f>IF($H479="","",IF($C479=Listes!$B$37,Listes!$I$34,IF($C479=Listes!$B$38,(VLOOKUP('DP_Instruction Forfaitaires'!$F479,Listes!$E$34:$F$39,2,FALSE)),IF($C479=Listes!$B$36,IF('DP_Instruction Forfaitaires'!$E479&lt;=Listes!$A$67,'DP_Instruction Forfaitaires'!$E479*Listes!$A$68,IF('DP_Instruction Forfaitaires'!$E479&gt;Listes!$D$67,'DP_Instruction Forfaitaires'!$E479*Listes!$D$68,(('DP_Instruction Forfaitaires'!$E479*Listes!$B$68)+Listes!$C$68)))))))</f>
        <v/>
      </c>
      <c r="P479" s="507" t="str">
        <f>IF('Dépenses forfaitaire'!P479="","",'Dépenses forfaitaire'!P479)</f>
        <v/>
      </c>
      <c r="Q479" s="263"/>
      <c r="R479" s="262" t="str">
        <f t="shared" si="28"/>
        <v/>
      </c>
      <c r="S479" s="262" t="str">
        <f t="shared" si="29"/>
        <v/>
      </c>
      <c r="T479" s="37" t="str">
        <f t="shared" si="30"/>
        <v/>
      </c>
      <c r="U479" s="117"/>
      <c r="V479" s="168"/>
      <c r="W479" s="501" t="str">
        <f>IF(AND(OR(Q479="KO",T479&lt;&gt;""),OR(R479="",S479="",T479="")),Listes!$A$74,IF(AND(T479="",Q479&lt;&gt;""),Listes!$A$75,IF(AND(P479&lt;T479,V479=""),Listes!$A$76,IF(AND(R479&gt;S479),Listes!$A$77,IF(AND(P479&lt;&gt;"",P479&gt;T479,U479=""),Listes!$A$78,IF(AND(X479="",OR(Q479&lt;&gt;"",R479&lt;&gt;"",S479&lt;&gt;"")),Listes!$A$79,""))))))</f>
        <v/>
      </c>
      <c r="X479" s="38"/>
      <c r="Y479" s="10">
        <f t="shared" si="31"/>
        <v>0</v>
      </c>
    </row>
    <row r="480" spans="1:25" ht="20.100000000000001" customHeight="1" x14ac:dyDescent="0.25">
      <c r="A480" s="109">
        <v>474</v>
      </c>
      <c r="B480" s="505" t="str">
        <f>IF('Dépenses forfaitaire'!B480="","",'Dépenses forfaitaire'!B480)</f>
        <v/>
      </c>
      <c r="C480" s="505" t="str">
        <f>IF('Dépenses forfaitaire'!C480="","",'Dépenses forfaitaire'!C480)</f>
        <v/>
      </c>
      <c r="D480" s="505" t="str">
        <f>IF('Dépenses forfaitaire'!D480="","",'Dépenses forfaitaire'!D480)</f>
        <v/>
      </c>
      <c r="E480" s="505" t="str">
        <f>IF('Dépenses forfaitaire'!E480="","",'Dépenses forfaitaire'!E480)</f>
        <v/>
      </c>
      <c r="F480" s="505" t="str">
        <f>IF('Dépenses forfaitaire'!F480="","",'Dépenses forfaitaire'!F480)</f>
        <v/>
      </c>
      <c r="G480" s="503" t="str">
        <f>IF('Dépenses forfaitaire'!G480="","",'Dépenses forfaitaire'!G480)</f>
        <v/>
      </c>
      <c r="H480" s="505" t="str">
        <f>IF('Dépenses forfaitaire'!H480="","",'Dépenses forfaitaire'!H480)</f>
        <v/>
      </c>
      <c r="I480" s="505" t="str">
        <f>IF('Dépenses forfaitaire'!I480="","",'Dépenses forfaitaire'!I480)</f>
        <v/>
      </c>
      <c r="J480" s="504" t="str">
        <f>IF('Dépenses forfaitaire'!K480="","",'Dépenses forfaitaire'!K480)</f>
        <v/>
      </c>
      <c r="K480" s="504" t="str">
        <f>IF('Dépenses forfaitaire'!L480="","",'Dépenses forfaitaire'!L480)</f>
        <v/>
      </c>
      <c r="L480" s="503" t="str">
        <f>IF('Dépenses forfaitaire'!J480="","",'Dépenses forfaitaire'!J480)</f>
        <v/>
      </c>
      <c r="M480" s="505" t="str">
        <f>IF($H480="","",IF($C480=Listes!$B$35,IF('DP_Instruction Forfaitaires'!$E480&lt;=Listes!$B$56,('DP_Instruction Forfaitaires'!$E480*(VLOOKUP('DP_Instruction Forfaitaires'!$D480,Listes!$A$57:$E$63,2,FALSE))),IF('DP_Instruction Forfaitaires'!$E480&gt;Listes!$E$56,('DP_Instruction Forfaitaires'!$E480*(VLOOKUP('DP_Instruction Forfaitaires'!$D480,Listes!$A$57:$E$63,5,FALSE))),('DP_Instruction Forfaitaires'!$E480*(VLOOKUP('DP_Instruction Forfaitaires'!$D480,Listes!$A$57:$E$63,3,FALSE))+(VLOOKUP('DP_Instruction Forfaitaires'!$D480,Listes!$A$57:$E$63,4,FALSE)))))))</f>
        <v/>
      </c>
      <c r="N480" s="505" t="str">
        <f>IF($H480="","",IF($C480=Listes!$B$34,IF('DP_Instruction Forfaitaires'!$E480&lt;=Listes!$B$45,('DP_Instruction Forfaitaires'!$E480*(VLOOKUP('DP_Instruction Forfaitaires'!$D480,Listes!$A$46:$E$52,2,FALSE))),IF('DP_Instruction Forfaitaires'!$E480&gt;Listes!$D$45,('DP_Instruction Forfaitaires'!$E480*(VLOOKUP('DP_Instruction Forfaitaires'!$D480,Listes!$A$46:$E$52,5,FALSE))),('DP_Instruction Forfaitaires'!$E480*(VLOOKUP('DP_Instruction Forfaitaires'!$D480,Listes!$A$46:$E$52,3,FALSE))+(VLOOKUP('DP_Instruction Forfaitaires'!$D480,Listes!$A$46:$E$52,4,FALSE)))))))</f>
        <v/>
      </c>
      <c r="O480" s="506" t="str">
        <f>IF($H480="","",IF($C480=Listes!$B$37,Listes!$I$34,IF($C480=Listes!$B$38,(VLOOKUP('DP_Instruction Forfaitaires'!$F480,Listes!$E$34:$F$39,2,FALSE)),IF($C480=Listes!$B$36,IF('DP_Instruction Forfaitaires'!$E480&lt;=Listes!$A$67,'DP_Instruction Forfaitaires'!$E480*Listes!$A$68,IF('DP_Instruction Forfaitaires'!$E480&gt;Listes!$D$67,'DP_Instruction Forfaitaires'!$E480*Listes!$D$68,(('DP_Instruction Forfaitaires'!$E480*Listes!$B$68)+Listes!$C$68)))))))</f>
        <v/>
      </c>
      <c r="P480" s="507" t="str">
        <f>IF('Dépenses forfaitaire'!P480="","",'Dépenses forfaitaire'!P480)</f>
        <v/>
      </c>
      <c r="Q480" s="263"/>
      <c r="R480" s="262" t="str">
        <f t="shared" si="28"/>
        <v/>
      </c>
      <c r="S480" s="262" t="str">
        <f t="shared" si="29"/>
        <v/>
      </c>
      <c r="T480" s="37" t="str">
        <f t="shared" si="30"/>
        <v/>
      </c>
      <c r="U480" s="117"/>
      <c r="V480" s="168"/>
      <c r="W480" s="501" t="str">
        <f>IF(AND(OR(Q480="KO",T480&lt;&gt;""),OR(R480="",S480="",T480="")),Listes!$A$74,IF(AND(T480="",Q480&lt;&gt;""),Listes!$A$75,IF(AND(P480&lt;T480,V480=""),Listes!$A$76,IF(AND(R480&gt;S480),Listes!$A$77,IF(AND(P480&lt;&gt;"",P480&gt;T480,U480=""),Listes!$A$78,IF(AND(X480="",OR(Q480&lt;&gt;"",R480&lt;&gt;"",S480&lt;&gt;"")),Listes!$A$79,""))))))</f>
        <v/>
      </c>
      <c r="X480" s="38"/>
      <c r="Y480" s="10">
        <f t="shared" si="31"/>
        <v>0</v>
      </c>
    </row>
    <row r="481" spans="1:25" ht="20.100000000000001" customHeight="1" x14ac:dyDescent="0.25">
      <c r="A481" s="109">
        <v>475</v>
      </c>
      <c r="B481" s="505" t="str">
        <f>IF('Dépenses forfaitaire'!B481="","",'Dépenses forfaitaire'!B481)</f>
        <v/>
      </c>
      <c r="C481" s="505" t="str">
        <f>IF('Dépenses forfaitaire'!C481="","",'Dépenses forfaitaire'!C481)</f>
        <v/>
      </c>
      <c r="D481" s="505" t="str">
        <f>IF('Dépenses forfaitaire'!D481="","",'Dépenses forfaitaire'!D481)</f>
        <v/>
      </c>
      <c r="E481" s="505" t="str">
        <f>IF('Dépenses forfaitaire'!E481="","",'Dépenses forfaitaire'!E481)</f>
        <v/>
      </c>
      <c r="F481" s="505" t="str">
        <f>IF('Dépenses forfaitaire'!F481="","",'Dépenses forfaitaire'!F481)</f>
        <v/>
      </c>
      <c r="G481" s="503" t="str">
        <f>IF('Dépenses forfaitaire'!G481="","",'Dépenses forfaitaire'!G481)</f>
        <v/>
      </c>
      <c r="H481" s="505" t="str">
        <f>IF('Dépenses forfaitaire'!H481="","",'Dépenses forfaitaire'!H481)</f>
        <v/>
      </c>
      <c r="I481" s="505" t="str">
        <f>IF('Dépenses forfaitaire'!I481="","",'Dépenses forfaitaire'!I481)</f>
        <v/>
      </c>
      <c r="J481" s="504" t="str">
        <f>IF('Dépenses forfaitaire'!K481="","",'Dépenses forfaitaire'!K481)</f>
        <v/>
      </c>
      <c r="K481" s="504" t="str">
        <f>IF('Dépenses forfaitaire'!L481="","",'Dépenses forfaitaire'!L481)</f>
        <v/>
      </c>
      <c r="L481" s="503" t="str">
        <f>IF('Dépenses forfaitaire'!J481="","",'Dépenses forfaitaire'!J481)</f>
        <v/>
      </c>
      <c r="M481" s="505" t="str">
        <f>IF($H481="","",IF($C481=Listes!$B$35,IF('DP_Instruction Forfaitaires'!$E481&lt;=Listes!$B$56,('DP_Instruction Forfaitaires'!$E481*(VLOOKUP('DP_Instruction Forfaitaires'!$D481,Listes!$A$57:$E$63,2,FALSE))),IF('DP_Instruction Forfaitaires'!$E481&gt;Listes!$E$56,('DP_Instruction Forfaitaires'!$E481*(VLOOKUP('DP_Instruction Forfaitaires'!$D481,Listes!$A$57:$E$63,5,FALSE))),('DP_Instruction Forfaitaires'!$E481*(VLOOKUP('DP_Instruction Forfaitaires'!$D481,Listes!$A$57:$E$63,3,FALSE))+(VLOOKUP('DP_Instruction Forfaitaires'!$D481,Listes!$A$57:$E$63,4,FALSE)))))))</f>
        <v/>
      </c>
      <c r="N481" s="505" t="str">
        <f>IF($H481="","",IF($C481=Listes!$B$34,IF('DP_Instruction Forfaitaires'!$E481&lt;=Listes!$B$45,('DP_Instruction Forfaitaires'!$E481*(VLOOKUP('DP_Instruction Forfaitaires'!$D481,Listes!$A$46:$E$52,2,FALSE))),IF('DP_Instruction Forfaitaires'!$E481&gt;Listes!$D$45,('DP_Instruction Forfaitaires'!$E481*(VLOOKUP('DP_Instruction Forfaitaires'!$D481,Listes!$A$46:$E$52,5,FALSE))),('DP_Instruction Forfaitaires'!$E481*(VLOOKUP('DP_Instruction Forfaitaires'!$D481,Listes!$A$46:$E$52,3,FALSE))+(VLOOKUP('DP_Instruction Forfaitaires'!$D481,Listes!$A$46:$E$52,4,FALSE)))))))</f>
        <v/>
      </c>
      <c r="O481" s="506" t="str">
        <f>IF($H481="","",IF($C481=Listes!$B$37,Listes!$I$34,IF($C481=Listes!$B$38,(VLOOKUP('DP_Instruction Forfaitaires'!$F481,Listes!$E$34:$F$39,2,FALSE)),IF($C481=Listes!$B$36,IF('DP_Instruction Forfaitaires'!$E481&lt;=Listes!$A$67,'DP_Instruction Forfaitaires'!$E481*Listes!$A$68,IF('DP_Instruction Forfaitaires'!$E481&gt;Listes!$D$67,'DP_Instruction Forfaitaires'!$E481*Listes!$D$68,(('DP_Instruction Forfaitaires'!$E481*Listes!$B$68)+Listes!$C$68)))))))</f>
        <v/>
      </c>
      <c r="P481" s="507" t="str">
        <f>IF('Dépenses forfaitaire'!P481="","",'Dépenses forfaitaire'!P481)</f>
        <v/>
      </c>
      <c r="Q481" s="263"/>
      <c r="R481" s="262" t="str">
        <f t="shared" si="28"/>
        <v/>
      </c>
      <c r="S481" s="262" t="str">
        <f t="shared" si="29"/>
        <v/>
      </c>
      <c r="T481" s="37" t="str">
        <f t="shared" si="30"/>
        <v/>
      </c>
      <c r="U481" s="117"/>
      <c r="V481" s="168"/>
      <c r="W481" s="501" t="str">
        <f>IF(AND(OR(Q481="KO",T481&lt;&gt;""),OR(R481="",S481="",T481="")),Listes!$A$74,IF(AND(T481="",Q481&lt;&gt;""),Listes!$A$75,IF(AND(P481&lt;T481,V481=""),Listes!$A$76,IF(AND(R481&gt;S481),Listes!$A$77,IF(AND(P481&lt;&gt;"",P481&gt;T481,U481=""),Listes!$A$78,IF(AND(X481="",OR(Q481&lt;&gt;"",R481&lt;&gt;"",S481&lt;&gt;"")),Listes!$A$79,""))))))</f>
        <v/>
      </c>
      <c r="X481" s="38"/>
      <c r="Y481" s="10">
        <f t="shared" si="31"/>
        <v>0</v>
      </c>
    </row>
    <row r="482" spans="1:25" ht="20.100000000000001" customHeight="1" x14ac:dyDescent="0.25">
      <c r="A482" s="109">
        <v>476</v>
      </c>
      <c r="B482" s="505" t="str">
        <f>IF('Dépenses forfaitaire'!B482="","",'Dépenses forfaitaire'!B482)</f>
        <v/>
      </c>
      <c r="C482" s="505" t="str">
        <f>IF('Dépenses forfaitaire'!C482="","",'Dépenses forfaitaire'!C482)</f>
        <v/>
      </c>
      <c r="D482" s="505" t="str">
        <f>IF('Dépenses forfaitaire'!D482="","",'Dépenses forfaitaire'!D482)</f>
        <v/>
      </c>
      <c r="E482" s="505" t="str">
        <f>IF('Dépenses forfaitaire'!E482="","",'Dépenses forfaitaire'!E482)</f>
        <v/>
      </c>
      <c r="F482" s="505" t="str">
        <f>IF('Dépenses forfaitaire'!F482="","",'Dépenses forfaitaire'!F482)</f>
        <v/>
      </c>
      <c r="G482" s="503" t="str">
        <f>IF('Dépenses forfaitaire'!G482="","",'Dépenses forfaitaire'!G482)</f>
        <v/>
      </c>
      <c r="H482" s="505" t="str">
        <f>IF('Dépenses forfaitaire'!H482="","",'Dépenses forfaitaire'!H482)</f>
        <v/>
      </c>
      <c r="I482" s="505" t="str">
        <f>IF('Dépenses forfaitaire'!I482="","",'Dépenses forfaitaire'!I482)</f>
        <v/>
      </c>
      <c r="J482" s="504" t="str">
        <f>IF('Dépenses forfaitaire'!K482="","",'Dépenses forfaitaire'!K482)</f>
        <v/>
      </c>
      <c r="K482" s="504" t="str">
        <f>IF('Dépenses forfaitaire'!L482="","",'Dépenses forfaitaire'!L482)</f>
        <v/>
      </c>
      <c r="L482" s="503" t="str">
        <f>IF('Dépenses forfaitaire'!J482="","",'Dépenses forfaitaire'!J482)</f>
        <v/>
      </c>
      <c r="M482" s="505" t="str">
        <f>IF($H482="","",IF($C482=Listes!$B$35,IF('DP_Instruction Forfaitaires'!$E482&lt;=Listes!$B$56,('DP_Instruction Forfaitaires'!$E482*(VLOOKUP('DP_Instruction Forfaitaires'!$D482,Listes!$A$57:$E$63,2,FALSE))),IF('DP_Instruction Forfaitaires'!$E482&gt;Listes!$E$56,('DP_Instruction Forfaitaires'!$E482*(VLOOKUP('DP_Instruction Forfaitaires'!$D482,Listes!$A$57:$E$63,5,FALSE))),('DP_Instruction Forfaitaires'!$E482*(VLOOKUP('DP_Instruction Forfaitaires'!$D482,Listes!$A$57:$E$63,3,FALSE))+(VLOOKUP('DP_Instruction Forfaitaires'!$D482,Listes!$A$57:$E$63,4,FALSE)))))))</f>
        <v/>
      </c>
      <c r="N482" s="505" t="str">
        <f>IF($H482="","",IF($C482=Listes!$B$34,IF('DP_Instruction Forfaitaires'!$E482&lt;=Listes!$B$45,('DP_Instruction Forfaitaires'!$E482*(VLOOKUP('DP_Instruction Forfaitaires'!$D482,Listes!$A$46:$E$52,2,FALSE))),IF('DP_Instruction Forfaitaires'!$E482&gt;Listes!$D$45,('DP_Instruction Forfaitaires'!$E482*(VLOOKUP('DP_Instruction Forfaitaires'!$D482,Listes!$A$46:$E$52,5,FALSE))),('DP_Instruction Forfaitaires'!$E482*(VLOOKUP('DP_Instruction Forfaitaires'!$D482,Listes!$A$46:$E$52,3,FALSE))+(VLOOKUP('DP_Instruction Forfaitaires'!$D482,Listes!$A$46:$E$52,4,FALSE)))))))</f>
        <v/>
      </c>
      <c r="O482" s="506" t="str">
        <f>IF($H482="","",IF($C482=Listes!$B$37,Listes!$I$34,IF($C482=Listes!$B$38,(VLOOKUP('DP_Instruction Forfaitaires'!$F482,Listes!$E$34:$F$39,2,FALSE)),IF($C482=Listes!$B$36,IF('DP_Instruction Forfaitaires'!$E482&lt;=Listes!$A$67,'DP_Instruction Forfaitaires'!$E482*Listes!$A$68,IF('DP_Instruction Forfaitaires'!$E482&gt;Listes!$D$67,'DP_Instruction Forfaitaires'!$E482*Listes!$D$68,(('DP_Instruction Forfaitaires'!$E482*Listes!$B$68)+Listes!$C$68)))))))</f>
        <v/>
      </c>
      <c r="P482" s="507" t="str">
        <f>IF('Dépenses forfaitaire'!P482="","",'Dépenses forfaitaire'!P482)</f>
        <v/>
      </c>
      <c r="Q482" s="263"/>
      <c r="R482" s="262" t="str">
        <f t="shared" si="28"/>
        <v/>
      </c>
      <c r="S482" s="262" t="str">
        <f t="shared" si="29"/>
        <v/>
      </c>
      <c r="T482" s="37" t="str">
        <f t="shared" si="30"/>
        <v/>
      </c>
      <c r="U482" s="117"/>
      <c r="V482" s="168"/>
      <c r="W482" s="501" t="str">
        <f>IF(AND(OR(Q482="KO",T482&lt;&gt;""),OR(R482="",S482="",T482="")),Listes!$A$74,IF(AND(T482="",Q482&lt;&gt;""),Listes!$A$75,IF(AND(P482&lt;T482,V482=""),Listes!$A$76,IF(AND(R482&gt;S482),Listes!$A$77,IF(AND(P482&lt;&gt;"",P482&gt;T482,U482=""),Listes!$A$78,IF(AND(X482="",OR(Q482&lt;&gt;"",R482&lt;&gt;"",S482&lt;&gt;"")),Listes!$A$79,""))))))</f>
        <v/>
      </c>
      <c r="X482" s="38"/>
      <c r="Y482" s="10">
        <f t="shared" si="31"/>
        <v>0</v>
      </c>
    </row>
    <row r="483" spans="1:25" ht="20.100000000000001" customHeight="1" x14ac:dyDescent="0.25">
      <c r="A483" s="109">
        <v>477</v>
      </c>
      <c r="B483" s="505" t="str">
        <f>IF('Dépenses forfaitaire'!B483="","",'Dépenses forfaitaire'!B483)</f>
        <v/>
      </c>
      <c r="C483" s="505" t="str">
        <f>IF('Dépenses forfaitaire'!C483="","",'Dépenses forfaitaire'!C483)</f>
        <v/>
      </c>
      <c r="D483" s="505" t="str">
        <f>IF('Dépenses forfaitaire'!D483="","",'Dépenses forfaitaire'!D483)</f>
        <v/>
      </c>
      <c r="E483" s="505" t="str">
        <f>IF('Dépenses forfaitaire'!E483="","",'Dépenses forfaitaire'!E483)</f>
        <v/>
      </c>
      <c r="F483" s="505" t="str">
        <f>IF('Dépenses forfaitaire'!F483="","",'Dépenses forfaitaire'!F483)</f>
        <v/>
      </c>
      <c r="G483" s="503" t="str">
        <f>IF('Dépenses forfaitaire'!G483="","",'Dépenses forfaitaire'!G483)</f>
        <v/>
      </c>
      <c r="H483" s="505" t="str">
        <f>IF('Dépenses forfaitaire'!H483="","",'Dépenses forfaitaire'!H483)</f>
        <v/>
      </c>
      <c r="I483" s="505" t="str">
        <f>IF('Dépenses forfaitaire'!I483="","",'Dépenses forfaitaire'!I483)</f>
        <v/>
      </c>
      <c r="J483" s="504" t="str">
        <f>IF('Dépenses forfaitaire'!K483="","",'Dépenses forfaitaire'!K483)</f>
        <v/>
      </c>
      <c r="K483" s="504" t="str">
        <f>IF('Dépenses forfaitaire'!L483="","",'Dépenses forfaitaire'!L483)</f>
        <v/>
      </c>
      <c r="L483" s="503" t="str">
        <f>IF('Dépenses forfaitaire'!J483="","",'Dépenses forfaitaire'!J483)</f>
        <v/>
      </c>
      <c r="M483" s="505" t="str">
        <f>IF($H483="","",IF($C483=Listes!$B$35,IF('DP_Instruction Forfaitaires'!$E483&lt;=Listes!$B$56,('DP_Instruction Forfaitaires'!$E483*(VLOOKUP('DP_Instruction Forfaitaires'!$D483,Listes!$A$57:$E$63,2,FALSE))),IF('DP_Instruction Forfaitaires'!$E483&gt;Listes!$E$56,('DP_Instruction Forfaitaires'!$E483*(VLOOKUP('DP_Instruction Forfaitaires'!$D483,Listes!$A$57:$E$63,5,FALSE))),('DP_Instruction Forfaitaires'!$E483*(VLOOKUP('DP_Instruction Forfaitaires'!$D483,Listes!$A$57:$E$63,3,FALSE))+(VLOOKUP('DP_Instruction Forfaitaires'!$D483,Listes!$A$57:$E$63,4,FALSE)))))))</f>
        <v/>
      </c>
      <c r="N483" s="505" t="str">
        <f>IF($H483="","",IF($C483=Listes!$B$34,IF('DP_Instruction Forfaitaires'!$E483&lt;=Listes!$B$45,('DP_Instruction Forfaitaires'!$E483*(VLOOKUP('DP_Instruction Forfaitaires'!$D483,Listes!$A$46:$E$52,2,FALSE))),IF('DP_Instruction Forfaitaires'!$E483&gt;Listes!$D$45,('DP_Instruction Forfaitaires'!$E483*(VLOOKUP('DP_Instruction Forfaitaires'!$D483,Listes!$A$46:$E$52,5,FALSE))),('DP_Instruction Forfaitaires'!$E483*(VLOOKUP('DP_Instruction Forfaitaires'!$D483,Listes!$A$46:$E$52,3,FALSE))+(VLOOKUP('DP_Instruction Forfaitaires'!$D483,Listes!$A$46:$E$52,4,FALSE)))))))</f>
        <v/>
      </c>
      <c r="O483" s="506" t="str">
        <f>IF($H483="","",IF($C483=Listes!$B$37,Listes!$I$34,IF($C483=Listes!$B$38,(VLOOKUP('DP_Instruction Forfaitaires'!$F483,Listes!$E$34:$F$39,2,FALSE)),IF($C483=Listes!$B$36,IF('DP_Instruction Forfaitaires'!$E483&lt;=Listes!$A$67,'DP_Instruction Forfaitaires'!$E483*Listes!$A$68,IF('DP_Instruction Forfaitaires'!$E483&gt;Listes!$D$67,'DP_Instruction Forfaitaires'!$E483*Listes!$D$68,(('DP_Instruction Forfaitaires'!$E483*Listes!$B$68)+Listes!$C$68)))))))</f>
        <v/>
      </c>
      <c r="P483" s="507" t="str">
        <f>IF('Dépenses forfaitaire'!P483="","",'Dépenses forfaitaire'!P483)</f>
        <v/>
      </c>
      <c r="Q483" s="263"/>
      <c r="R483" s="262" t="str">
        <f t="shared" si="28"/>
        <v/>
      </c>
      <c r="S483" s="262" t="str">
        <f t="shared" si="29"/>
        <v/>
      </c>
      <c r="T483" s="37" t="str">
        <f t="shared" si="30"/>
        <v/>
      </c>
      <c r="U483" s="117"/>
      <c r="V483" s="168"/>
      <c r="W483" s="501" t="str">
        <f>IF(AND(OR(Q483="KO",T483&lt;&gt;""),OR(R483="",S483="",T483="")),Listes!$A$74,IF(AND(T483="",Q483&lt;&gt;""),Listes!$A$75,IF(AND(P483&lt;T483,V483=""),Listes!$A$76,IF(AND(R483&gt;S483),Listes!$A$77,IF(AND(P483&lt;&gt;"",P483&gt;T483,U483=""),Listes!$A$78,IF(AND(X483="",OR(Q483&lt;&gt;"",R483&lt;&gt;"",S483&lt;&gt;"")),Listes!$A$79,""))))))</f>
        <v/>
      </c>
      <c r="X483" s="38"/>
      <c r="Y483" s="10">
        <f t="shared" si="31"/>
        <v>0</v>
      </c>
    </row>
    <row r="484" spans="1:25" ht="20.100000000000001" customHeight="1" x14ac:dyDescent="0.25">
      <c r="A484" s="109">
        <v>478</v>
      </c>
      <c r="B484" s="505" t="str">
        <f>IF('Dépenses forfaitaire'!B484="","",'Dépenses forfaitaire'!B484)</f>
        <v/>
      </c>
      <c r="C484" s="505" t="str">
        <f>IF('Dépenses forfaitaire'!C484="","",'Dépenses forfaitaire'!C484)</f>
        <v/>
      </c>
      <c r="D484" s="505" t="str">
        <f>IF('Dépenses forfaitaire'!D484="","",'Dépenses forfaitaire'!D484)</f>
        <v/>
      </c>
      <c r="E484" s="505" t="str">
        <f>IF('Dépenses forfaitaire'!E484="","",'Dépenses forfaitaire'!E484)</f>
        <v/>
      </c>
      <c r="F484" s="505" t="str">
        <f>IF('Dépenses forfaitaire'!F484="","",'Dépenses forfaitaire'!F484)</f>
        <v/>
      </c>
      <c r="G484" s="503" t="str">
        <f>IF('Dépenses forfaitaire'!G484="","",'Dépenses forfaitaire'!G484)</f>
        <v/>
      </c>
      <c r="H484" s="505" t="str">
        <f>IF('Dépenses forfaitaire'!H484="","",'Dépenses forfaitaire'!H484)</f>
        <v/>
      </c>
      <c r="I484" s="505" t="str">
        <f>IF('Dépenses forfaitaire'!I484="","",'Dépenses forfaitaire'!I484)</f>
        <v/>
      </c>
      <c r="J484" s="504" t="str">
        <f>IF('Dépenses forfaitaire'!K484="","",'Dépenses forfaitaire'!K484)</f>
        <v/>
      </c>
      <c r="K484" s="504" t="str">
        <f>IF('Dépenses forfaitaire'!L484="","",'Dépenses forfaitaire'!L484)</f>
        <v/>
      </c>
      <c r="L484" s="503" t="str">
        <f>IF('Dépenses forfaitaire'!J484="","",'Dépenses forfaitaire'!J484)</f>
        <v/>
      </c>
      <c r="M484" s="505" t="str">
        <f>IF($H484="","",IF($C484=Listes!$B$35,IF('DP_Instruction Forfaitaires'!$E484&lt;=Listes!$B$56,('DP_Instruction Forfaitaires'!$E484*(VLOOKUP('DP_Instruction Forfaitaires'!$D484,Listes!$A$57:$E$63,2,FALSE))),IF('DP_Instruction Forfaitaires'!$E484&gt;Listes!$E$56,('DP_Instruction Forfaitaires'!$E484*(VLOOKUP('DP_Instruction Forfaitaires'!$D484,Listes!$A$57:$E$63,5,FALSE))),('DP_Instruction Forfaitaires'!$E484*(VLOOKUP('DP_Instruction Forfaitaires'!$D484,Listes!$A$57:$E$63,3,FALSE))+(VLOOKUP('DP_Instruction Forfaitaires'!$D484,Listes!$A$57:$E$63,4,FALSE)))))))</f>
        <v/>
      </c>
      <c r="N484" s="505" t="str">
        <f>IF($H484="","",IF($C484=Listes!$B$34,IF('DP_Instruction Forfaitaires'!$E484&lt;=Listes!$B$45,('DP_Instruction Forfaitaires'!$E484*(VLOOKUP('DP_Instruction Forfaitaires'!$D484,Listes!$A$46:$E$52,2,FALSE))),IF('DP_Instruction Forfaitaires'!$E484&gt;Listes!$D$45,('DP_Instruction Forfaitaires'!$E484*(VLOOKUP('DP_Instruction Forfaitaires'!$D484,Listes!$A$46:$E$52,5,FALSE))),('DP_Instruction Forfaitaires'!$E484*(VLOOKUP('DP_Instruction Forfaitaires'!$D484,Listes!$A$46:$E$52,3,FALSE))+(VLOOKUP('DP_Instruction Forfaitaires'!$D484,Listes!$A$46:$E$52,4,FALSE)))))))</f>
        <v/>
      </c>
      <c r="O484" s="506" t="str">
        <f>IF($H484="","",IF($C484=Listes!$B$37,Listes!$I$34,IF($C484=Listes!$B$38,(VLOOKUP('DP_Instruction Forfaitaires'!$F484,Listes!$E$34:$F$39,2,FALSE)),IF($C484=Listes!$B$36,IF('DP_Instruction Forfaitaires'!$E484&lt;=Listes!$A$67,'DP_Instruction Forfaitaires'!$E484*Listes!$A$68,IF('DP_Instruction Forfaitaires'!$E484&gt;Listes!$D$67,'DP_Instruction Forfaitaires'!$E484*Listes!$D$68,(('DP_Instruction Forfaitaires'!$E484*Listes!$B$68)+Listes!$C$68)))))))</f>
        <v/>
      </c>
      <c r="P484" s="507" t="str">
        <f>IF('Dépenses forfaitaire'!P484="","",'Dépenses forfaitaire'!P484)</f>
        <v/>
      </c>
      <c r="Q484" s="263"/>
      <c r="R484" s="262" t="str">
        <f t="shared" si="28"/>
        <v/>
      </c>
      <c r="S484" s="262" t="str">
        <f t="shared" si="29"/>
        <v/>
      </c>
      <c r="T484" s="37" t="str">
        <f t="shared" si="30"/>
        <v/>
      </c>
      <c r="U484" s="117"/>
      <c r="V484" s="168"/>
      <c r="W484" s="501" t="str">
        <f>IF(AND(OR(Q484="KO",T484&lt;&gt;""),OR(R484="",S484="",T484="")),Listes!$A$74,IF(AND(T484="",Q484&lt;&gt;""),Listes!$A$75,IF(AND(P484&lt;T484,V484=""),Listes!$A$76,IF(AND(R484&gt;S484),Listes!$A$77,IF(AND(P484&lt;&gt;"",P484&gt;T484,U484=""),Listes!$A$78,IF(AND(X484="",OR(Q484&lt;&gt;"",R484&lt;&gt;"",S484&lt;&gt;"")),Listes!$A$79,""))))))</f>
        <v/>
      </c>
      <c r="X484" s="38"/>
      <c r="Y484" s="10">
        <f t="shared" si="31"/>
        <v>0</v>
      </c>
    </row>
    <row r="485" spans="1:25" ht="20.100000000000001" customHeight="1" x14ac:dyDescent="0.25">
      <c r="A485" s="109">
        <v>479</v>
      </c>
      <c r="B485" s="505" t="str">
        <f>IF('Dépenses forfaitaire'!B485="","",'Dépenses forfaitaire'!B485)</f>
        <v/>
      </c>
      <c r="C485" s="505" t="str">
        <f>IF('Dépenses forfaitaire'!C485="","",'Dépenses forfaitaire'!C485)</f>
        <v/>
      </c>
      <c r="D485" s="505" t="str">
        <f>IF('Dépenses forfaitaire'!D485="","",'Dépenses forfaitaire'!D485)</f>
        <v/>
      </c>
      <c r="E485" s="505" t="str">
        <f>IF('Dépenses forfaitaire'!E485="","",'Dépenses forfaitaire'!E485)</f>
        <v/>
      </c>
      <c r="F485" s="505" t="str">
        <f>IF('Dépenses forfaitaire'!F485="","",'Dépenses forfaitaire'!F485)</f>
        <v/>
      </c>
      <c r="G485" s="503" t="str">
        <f>IF('Dépenses forfaitaire'!G485="","",'Dépenses forfaitaire'!G485)</f>
        <v/>
      </c>
      <c r="H485" s="505" t="str">
        <f>IF('Dépenses forfaitaire'!H485="","",'Dépenses forfaitaire'!H485)</f>
        <v/>
      </c>
      <c r="I485" s="505" t="str">
        <f>IF('Dépenses forfaitaire'!I485="","",'Dépenses forfaitaire'!I485)</f>
        <v/>
      </c>
      <c r="J485" s="504" t="str">
        <f>IF('Dépenses forfaitaire'!K485="","",'Dépenses forfaitaire'!K485)</f>
        <v/>
      </c>
      <c r="K485" s="504" t="str">
        <f>IF('Dépenses forfaitaire'!L485="","",'Dépenses forfaitaire'!L485)</f>
        <v/>
      </c>
      <c r="L485" s="503" t="str">
        <f>IF('Dépenses forfaitaire'!J485="","",'Dépenses forfaitaire'!J485)</f>
        <v/>
      </c>
      <c r="M485" s="505" t="str">
        <f>IF($H485="","",IF($C485=Listes!$B$35,IF('DP_Instruction Forfaitaires'!$E485&lt;=Listes!$B$56,('DP_Instruction Forfaitaires'!$E485*(VLOOKUP('DP_Instruction Forfaitaires'!$D485,Listes!$A$57:$E$63,2,FALSE))),IF('DP_Instruction Forfaitaires'!$E485&gt;Listes!$E$56,('DP_Instruction Forfaitaires'!$E485*(VLOOKUP('DP_Instruction Forfaitaires'!$D485,Listes!$A$57:$E$63,5,FALSE))),('DP_Instruction Forfaitaires'!$E485*(VLOOKUP('DP_Instruction Forfaitaires'!$D485,Listes!$A$57:$E$63,3,FALSE))+(VLOOKUP('DP_Instruction Forfaitaires'!$D485,Listes!$A$57:$E$63,4,FALSE)))))))</f>
        <v/>
      </c>
      <c r="N485" s="505" t="str">
        <f>IF($H485="","",IF($C485=Listes!$B$34,IF('DP_Instruction Forfaitaires'!$E485&lt;=Listes!$B$45,('DP_Instruction Forfaitaires'!$E485*(VLOOKUP('DP_Instruction Forfaitaires'!$D485,Listes!$A$46:$E$52,2,FALSE))),IF('DP_Instruction Forfaitaires'!$E485&gt;Listes!$D$45,('DP_Instruction Forfaitaires'!$E485*(VLOOKUP('DP_Instruction Forfaitaires'!$D485,Listes!$A$46:$E$52,5,FALSE))),('DP_Instruction Forfaitaires'!$E485*(VLOOKUP('DP_Instruction Forfaitaires'!$D485,Listes!$A$46:$E$52,3,FALSE))+(VLOOKUP('DP_Instruction Forfaitaires'!$D485,Listes!$A$46:$E$52,4,FALSE)))))))</f>
        <v/>
      </c>
      <c r="O485" s="506" t="str">
        <f>IF($H485="","",IF($C485=Listes!$B$37,Listes!$I$34,IF($C485=Listes!$B$38,(VLOOKUP('DP_Instruction Forfaitaires'!$F485,Listes!$E$34:$F$39,2,FALSE)),IF($C485=Listes!$B$36,IF('DP_Instruction Forfaitaires'!$E485&lt;=Listes!$A$67,'DP_Instruction Forfaitaires'!$E485*Listes!$A$68,IF('DP_Instruction Forfaitaires'!$E485&gt;Listes!$D$67,'DP_Instruction Forfaitaires'!$E485*Listes!$D$68,(('DP_Instruction Forfaitaires'!$E485*Listes!$B$68)+Listes!$C$68)))))))</f>
        <v/>
      </c>
      <c r="P485" s="507" t="str">
        <f>IF('Dépenses forfaitaire'!P485="","",'Dépenses forfaitaire'!P485)</f>
        <v/>
      </c>
      <c r="Q485" s="263"/>
      <c r="R485" s="262" t="str">
        <f t="shared" si="28"/>
        <v/>
      </c>
      <c r="S485" s="262" t="str">
        <f t="shared" si="29"/>
        <v/>
      </c>
      <c r="T485" s="37" t="str">
        <f t="shared" si="30"/>
        <v/>
      </c>
      <c r="U485" s="117"/>
      <c r="V485" s="168"/>
      <c r="W485" s="501" t="str">
        <f>IF(AND(OR(Q485="KO",T485&lt;&gt;""),OR(R485="",S485="",T485="")),Listes!$A$74,IF(AND(T485="",Q485&lt;&gt;""),Listes!$A$75,IF(AND(P485&lt;T485,V485=""),Listes!$A$76,IF(AND(R485&gt;S485),Listes!$A$77,IF(AND(P485&lt;&gt;"",P485&gt;T485,U485=""),Listes!$A$78,IF(AND(X485="",OR(Q485&lt;&gt;"",R485&lt;&gt;"",S485&lt;&gt;"")),Listes!$A$79,""))))))</f>
        <v/>
      </c>
      <c r="X485" s="38"/>
      <c r="Y485" s="10">
        <f t="shared" si="31"/>
        <v>0</v>
      </c>
    </row>
    <row r="486" spans="1:25" ht="20.100000000000001" customHeight="1" x14ac:dyDescent="0.25">
      <c r="A486" s="109">
        <v>480</v>
      </c>
      <c r="B486" s="505" t="str">
        <f>IF('Dépenses forfaitaire'!B486="","",'Dépenses forfaitaire'!B486)</f>
        <v/>
      </c>
      <c r="C486" s="505" t="str">
        <f>IF('Dépenses forfaitaire'!C486="","",'Dépenses forfaitaire'!C486)</f>
        <v/>
      </c>
      <c r="D486" s="505" t="str">
        <f>IF('Dépenses forfaitaire'!D486="","",'Dépenses forfaitaire'!D486)</f>
        <v/>
      </c>
      <c r="E486" s="505" t="str">
        <f>IF('Dépenses forfaitaire'!E486="","",'Dépenses forfaitaire'!E486)</f>
        <v/>
      </c>
      <c r="F486" s="505" t="str">
        <f>IF('Dépenses forfaitaire'!F486="","",'Dépenses forfaitaire'!F486)</f>
        <v/>
      </c>
      <c r="G486" s="503" t="str">
        <f>IF('Dépenses forfaitaire'!G486="","",'Dépenses forfaitaire'!G486)</f>
        <v/>
      </c>
      <c r="H486" s="505" t="str">
        <f>IF('Dépenses forfaitaire'!H486="","",'Dépenses forfaitaire'!H486)</f>
        <v/>
      </c>
      <c r="I486" s="505" t="str">
        <f>IF('Dépenses forfaitaire'!I486="","",'Dépenses forfaitaire'!I486)</f>
        <v/>
      </c>
      <c r="J486" s="504" t="str">
        <f>IF('Dépenses forfaitaire'!K486="","",'Dépenses forfaitaire'!K486)</f>
        <v/>
      </c>
      <c r="K486" s="504" t="str">
        <f>IF('Dépenses forfaitaire'!L486="","",'Dépenses forfaitaire'!L486)</f>
        <v/>
      </c>
      <c r="L486" s="503" t="str">
        <f>IF('Dépenses forfaitaire'!J486="","",'Dépenses forfaitaire'!J486)</f>
        <v/>
      </c>
      <c r="M486" s="505" t="str">
        <f>IF($H486="","",IF($C486=Listes!$B$35,IF('DP_Instruction Forfaitaires'!$E486&lt;=Listes!$B$56,('DP_Instruction Forfaitaires'!$E486*(VLOOKUP('DP_Instruction Forfaitaires'!$D486,Listes!$A$57:$E$63,2,FALSE))),IF('DP_Instruction Forfaitaires'!$E486&gt;Listes!$E$56,('DP_Instruction Forfaitaires'!$E486*(VLOOKUP('DP_Instruction Forfaitaires'!$D486,Listes!$A$57:$E$63,5,FALSE))),('DP_Instruction Forfaitaires'!$E486*(VLOOKUP('DP_Instruction Forfaitaires'!$D486,Listes!$A$57:$E$63,3,FALSE))+(VLOOKUP('DP_Instruction Forfaitaires'!$D486,Listes!$A$57:$E$63,4,FALSE)))))))</f>
        <v/>
      </c>
      <c r="N486" s="505" t="str">
        <f>IF($H486="","",IF($C486=Listes!$B$34,IF('DP_Instruction Forfaitaires'!$E486&lt;=Listes!$B$45,('DP_Instruction Forfaitaires'!$E486*(VLOOKUP('DP_Instruction Forfaitaires'!$D486,Listes!$A$46:$E$52,2,FALSE))),IF('DP_Instruction Forfaitaires'!$E486&gt;Listes!$D$45,('DP_Instruction Forfaitaires'!$E486*(VLOOKUP('DP_Instruction Forfaitaires'!$D486,Listes!$A$46:$E$52,5,FALSE))),('DP_Instruction Forfaitaires'!$E486*(VLOOKUP('DP_Instruction Forfaitaires'!$D486,Listes!$A$46:$E$52,3,FALSE))+(VLOOKUP('DP_Instruction Forfaitaires'!$D486,Listes!$A$46:$E$52,4,FALSE)))))))</f>
        <v/>
      </c>
      <c r="O486" s="506" t="str">
        <f>IF($H486="","",IF($C486=Listes!$B$37,Listes!$I$34,IF($C486=Listes!$B$38,(VLOOKUP('DP_Instruction Forfaitaires'!$F486,Listes!$E$34:$F$39,2,FALSE)),IF($C486=Listes!$B$36,IF('DP_Instruction Forfaitaires'!$E486&lt;=Listes!$A$67,'DP_Instruction Forfaitaires'!$E486*Listes!$A$68,IF('DP_Instruction Forfaitaires'!$E486&gt;Listes!$D$67,'DP_Instruction Forfaitaires'!$E486*Listes!$D$68,(('DP_Instruction Forfaitaires'!$E486*Listes!$B$68)+Listes!$C$68)))))))</f>
        <v/>
      </c>
      <c r="P486" s="507" t="str">
        <f>IF('Dépenses forfaitaire'!P486="","",'Dépenses forfaitaire'!P486)</f>
        <v/>
      </c>
      <c r="Q486" s="263"/>
      <c r="R486" s="262" t="str">
        <f t="shared" si="28"/>
        <v/>
      </c>
      <c r="S486" s="262" t="str">
        <f t="shared" si="29"/>
        <v/>
      </c>
      <c r="T486" s="37" t="str">
        <f t="shared" si="30"/>
        <v/>
      </c>
      <c r="U486" s="117"/>
      <c r="V486" s="168"/>
      <c r="W486" s="501" t="str">
        <f>IF(AND(OR(Q486="KO",T486&lt;&gt;""),OR(R486="",S486="",T486="")),Listes!$A$74,IF(AND(T486="",Q486&lt;&gt;""),Listes!$A$75,IF(AND(P486&lt;T486,V486=""),Listes!$A$76,IF(AND(R486&gt;S486),Listes!$A$77,IF(AND(P486&lt;&gt;"",P486&gt;T486,U486=""),Listes!$A$78,IF(AND(X486="",OR(Q486&lt;&gt;"",R486&lt;&gt;"",S486&lt;&gt;"")),Listes!$A$79,""))))))</f>
        <v/>
      </c>
      <c r="X486" s="38"/>
      <c r="Y486" s="10">
        <f t="shared" si="31"/>
        <v>0</v>
      </c>
    </row>
    <row r="487" spans="1:25" ht="20.100000000000001" customHeight="1" x14ac:dyDescent="0.25">
      <c r="A487" s="109">
        <v>481</v>
      </c>
      <c r="B487" s="505" t="str">
        <f>IF('Dépenses forfaitaire'!B487="","",'Dépenses forfaitaire'!B487)</f>
        <v/>
      </c>
      <c r="C487" s="505" t="str">
        <f>IF('Dépenses forfaitaire'!C487="","",'Dépenses forfaitaire'!C487)</f>
        <v/>
      </c>
      <c r="D487" s="505" t="str">
        <f>IF('Dépenses forfaitaire'!D487="","",'Dépenses forfaitaire'!D487)</f>
        <v/>
      </c>
      <c r="E487" s="505" t="str">
        <f>IF('Dépenses forfaitaire'!E487="","",'Dépenses forfaitaire'!E487)</f>
        <v/>
      </c>
      <c r="F487" s="505" t="str">
        <f>IF('Dépenses forfaitaire'!F487="","",'Dépenses forfaitaire'!F487)</f>
        <v/>
      </c>
      <c r="G487" s="503" t="str">
        <f>IF('Dépenses forfaitaire'!G487="","",'Dépenses forfaitaire'!G487)</f>
        <v/>
      </c>
      <c r="H487" s="505" t="str">
        <f>IF('Dépenses forfaitaire'!H487="","",'Dépenses forfaitaire'!H487)</f>
        <v/>
      </c>
      <c r="I487" s="505" t="str">
        <f>IF('Dépenses forfaitaire'!I487="","",'Dépenses forfaitaire'!I487)</f>
        <v/>
      </c>
      <c r="J487" s="504" t="str">
        <f>IF('Dépenses forfaitaire'!K487="","",'Dépenses forfaitaire'!K487)</f>
        <v/>
      </c>
      <c r="K487" s="504" t="str">
        <f>IF('Dépenses forfaitaire'!L487="","",'Dépenses forfaitaire'!L487)</f>
        <v/>
      </c>
      <c r="L487" s="503" t="str">
        <f>IF('Dépenses forfaitaire'!J487="","",'Dépenses forfaitaire'!J487)</f>
        <v/>
      </c>
      <c r="M487" s="505" t="str">
        <f>IF($H487="","",IF($C487=Listes!$B$35,IF('DP_Instruction Forfaitaires'!$E487&lt;=Listes!$B$56,('DP_Instruction Forfaitaires'!$E487*(VLOOKUP('DP_Instruction Forfaitaires'!$D487,Listes!$A$57:$E$63,2,FALSE))),IF('DP_Instruction Forfaitaires'!$E487&gt;Listes!$E$56,('DP_Instruction Forfaitaires'!$E487*(VLOOKUP('DP_Instruction Forfaitaires'!$D487,Listes!$A$57:$E$63,5,FALSE))),('DP_Instruction Forfaitaires'!$E487*(VLOOKUP('DP_Instruction Forfaitaires'!$D487,Listes!$A$57:$E$63,3,FALSE))+(VLOOKUP('DP_Instruction Forfaitaires'!$D487,Listes!$A$57:$E$63,4,FALSE)))))))</f>
        <v/>
      </c>
      <c r="N487" s="505" t="str">
        <f>IF($H487="","",IF($C487=Listes!$B$34,IF('DP_Instruction Forfaitaires'!$E487&lt;=Listes!$B$45,('DP_Instruction Forfaitaires'!$E487*(VLOOKUP('DP_Instruction Forfaitaires'!$D487,Listes!$A$46:$E$52,2,FALSE))),IF('DP_Instruction Forfaitaires'!$E487&gt;Listes!$D$45,('DP_Instruction Forfaitaires'!$E487*(VLOOKUP('DP_Instruction Forfaitaires'!$D487,Listes!$A$46:$E$52,5,FALSE))),('DP_Instruction Forfaitaires'!$E487*(VLOOKUP('DP_Instruction Forfaitaires'!$D487,Listes!$A$46:$E$52,3,FALSE))+(VLOOKUP('DP_Instruction Forfaitaires'!$D487,Listes!$A$46:$E$52,4,FALSE)))))))</f>
        <v/>
      </c>
      <c r="O487" s="506" t="str">
        <f>IF($H487="","",IF($C487=Listes!$B$37,Listes!$I$34,IF($C487=Listes!$B$38,(VLOOKUP('DP_Instruction Forfaitaires'!$F487,Listes!$E$34:$F$39,2,FALSE)),IF($C487=Listes!$B$36,IF('DP_Instruction Forfaitaires'!$E487&lt;=Listes!$A$67,'DP_Instruction Forfaitaires'!$E487*Listes!$A$68,IF('DP_Instruction Forfaitaires'!$E487&gt;Listes!$D$67,'DP_Instruction Forfaitaires'!$E487*Listes!$D$68,(('DP_Instruction Forfaitaires'!$E487*Listes!$B$68)+Listes!$C$68)))))))</f>
        <v/>
      </c>
      <c r="P487" s="507" t="str">
        <f>IF('Dépenses forfaitaire'!P487="","",'Dépenses forfaitaire'!P487)</f>
        <v/>
      </c>
      <c r="Q487" s="263"/>
      <c r="R487" s="262" t="str">
        <f t="shared" si="28"/>
        <v/>
      </c>
      <c r="S487" s="262" t="str">
        <f t="shared" si="29"/>
        <v/>
      </c>
      <c r="T487" s="37" t="str">
        <f t="shared" si="30"/>
        <v/>
      </c>
      <c r="U487" s="117"/>
      <c r="V487" s="168"/>
      <c r="W487" s="501" t="str">
        <f>IF(AND(OR(Q487="KO",T487&lt;&gt;""),OR(R487="",S487="",T487="")),Listes!$A$74,IF(AND(T487="",Q487&lt;&gt;""),Listes!$A$75,IF(AND(P487&lt;T487,V487=""),Listes!$A$76,IF(AND(R487&gt;S487),Listes!$A$77,IF(AND(P487&lt;&gt;"",P487&gt;T487,U487=""),Listes!$A$78,IF(AND(X487="",OR(Q487&lt;&gt;"",R487&lt;&gt;"",S487&lt;&gt;"")),Listes!$A$79,""))))))</f>
        <v/>
      </c>
      <c r="X487" s="38"/>
      <c r="Y487" s="10">
        <f t="shared" si="31"/>
        <v>0</v>
      </c>
    </row>
    <row r="488" spans="1:25" ht="20.100000000000001" customHeight="1" x14ac:dyDescent="0.25">
      <c r="A488" s="109">
        <v>482</v>
      </c>
      <c r="B488" s="505" t="str">
        <f>IF('Dépenses forfaitaire'!B488="","",'Dépenses forfaitaire'!B488)</f>
        <v/>
      </c>
      <c r="C488" s="505" t="str">
        <f>IF('Dépenses forfaitaire'!C488="","",'Dépenses forfaitaire'!C488)</f>
        <v/>
      </c>
      <c r="D488" s="505" t="str">
        <f>IF('Dépenses forfaitaire'!D488="","",'Dépenses forfaitaire'!D488)</f>
        <v/>
      </c>
      <c r="E488" s="505" t="str">
        <f>IF('Dépenses forfaitaire'!E488="","",'Dépenses forfaitaire'!E488)</f>
        <v/>
      </c>
      <c r="F488" s="505" t="str">
        <f>IF('Dépenses forfaitaire'!F488="","",'Dépenses forfaitaire'!F488)</f>
        <v/>
      </c>
      <c r="G488" s="503" t="str">
        <f>IF('Dépenses forfaitaire'!G488="","",'Dépenses forfaitaire'!G488)</f>
        <v/>
      </c>
      <c r="H488" s="505" t="str">
        <f>IF('Dépenses forfaitaire'!H488="","",'Dépenses forfaitaire'!H488)</f>
        <v/>
      </c>
      <c r="I488" s="505" t="str">
        <f>IF('Dépenses forfaitaire'!I488="","",'Dépenses forfaitaire'!I488)</f>
        <v/>
      </c>
      <c r="J488" s="504" t="str">
        <f>IF('Dépenses forfaitaire'!K488="","",'Dépenses forfaitaire'!K488)</f>
        <v/>
      </c>
      <c r="K488" s="504" t="str">
        <f>IF('Dépenses forfaitaire'!L488="","",'Dépenses forfaitaire'!L488)</f>
        <v/>
      </c>
      <c r="L488" s="503" t="str">
        <f>IF('Dépenses forfaitaire'!J488="","",'Dépenses forfaitaire'!J488)</f>
        <v/>
      </c>
      <c r="M488" s="505" t="str">
        <f>IF($H488="","",IF($C488=Listes!$B$35,IF('DP_Instruction Forfaitaires'!$E488&lt;=Listes!$B$56,('DP_Instruction Forfaitaires'!$E488*(VLOOKUP('DP_Instruction Forfaitaires'!$D488,Listes!$A$57:$E$63,2,FALSE))),IF('DP_Instruction Forfaitaires'!$E488&gt;Listes!$E$56,('DP_Instruction Forfaitaires'!$E488*(VLOOKUP('DP_Instruction Forfaitaires'!$D488,Listes!$A$57:$E$63,5,FALSE))),('DP_Instruction Forfaitaires'!$E488*(VLOOKUP('DP_Instruction Forfaitaires'!$D488,Listes!$A$57:$E$63,3,FALSE))+(VLOOKUP('DP_Instruction Forfaitaires'!$D488,Listes!$A$57:$E$63,4,FALSE)))))))</f>
        <v/>
      </c>
      <c r="N488" s="505" t="str">
        <f>IF($H488="","",IF($C488=Listes!$B$34,IF('DP_Instruction Forfaitaires'!$E488&lt;=Listes!$B$45,('DP_Instruction Forfaitaires'!$E488*(VLOOKUP('DP_Instruction Forfaitaires'!$D488,Listes!$A$46:$E$52,2,FALSE))),IF('DP_Instruction Forfaitaires'!$E488&gt;Listes!$D$45,('DP_Instruction Forfaitaires'!$E488*(VLOOKUP('DP_Instruction Forfaitaires'!$D488,Listes!$A$46:$E$52,5,FALSE))),('DP_Instruction Forfaitaires'!$E488*(VLOOKUP('DP_Instruction Forfaitaires'!$D488,Listes!$A$46:$E$52,3,FALSE))+(VLOOKUP('DP_Instruction Forfaitaires'!$D488,Listes!$A$46:$E$52,4,FALSE)))))))</f>
        <v/>
      </c>
      <c r="O488" s="506" t="str">
        <f>IF($H488="","",IF($C488=Listes!$B$37,Listes!$I$34,IF($C488=Listes!$B$38,(VLOOKUP('DP_Instruction Forfaitaires'!$F488,Listes!$E$34:$F$39,2,FALSE)),IF($C488=Listes!$B$36,IF('DP_Instruction Forfaitaires'!$E488&lt;=Listes!$A$67,'DP_Instruction Forfaitaires'!$E488*Listes!$A$68,IF('DP_Instruction Forfaitaires'!$E488&gt;Listes!$D$67,'DP_Instruction Forfaitaires'!$E488*Listes!$D$68,(('DP_Instruction Forfaitaires'!$E488*Listes!$B$68)+Listes!$C$68)))))))</f>
        <v/>
      </c>
      <c r="P488" s="507" t="str">
        <f>IF('Dépenses forfaitaire'!P488="","",'Dépenses forfaitaire'!P488)</f>
        <v/>
      </c>
      <c r="Q488" s="263"/>
      <c r="R488" s="262" t="str">
        <f t="shared" si="28"/>
        <v/>
      </c>
      <c r="S488" s="262" t="str">
        <f t="shared" si="29"/>
        <v/>
      </c>
      <c r="T488" s="37" t="str">
        <f t="shared" si="30"/>
        <v/>
      </c>
      <c r="U488" s="117"/>
      <c r="V488" s="168"/>
      <c r="W488" s="501" t="str">
        <f>IF(AND(OR(Q488="KO",T488&lt;&gt;""),OR(R488="",S488="",T488="")),Listes!$A$74,IF(AND(T488="",Q488&lt;&gt;""),Listes!$A$75,IF(AND(P488&lt;T488,V488=""),Listes!$A$76,IF(AND(R488&gt;S488),Listes!$A$77,IF(AND(P488&lt;&gt;"",P488&gt;T488,U488=""),Listes!$A$78,IF(AND(X488="",OR(Q488&lt;&gt;"",R488&lt;&gt;"",S488&lt;&gt;"")),Listes!$A$79,""))))))</f>
        <v/>
      </c>
      <c r="X488" s="38"/>
      <c r="Y488" s="10">
        <f t="shared" si="31"/>
        <v>0</v>
      </c>
    </row>
    <row r="489" spans="1:25" ht="20.100000000000001" customHeight="1" x14ac:dyDescent="0.25">
      <c r="A489" s="109">
        <v>483</v>
      </c>
      <c r="B489" s="505" t="str">
        <f>IF('Dépenses forfaitaire'!B489="","",'Dépenses forfaitaire'!B489)</f>
        <v/>
      </c>
      <c r="C489" s="505" t="str">
        <f>IF('Dépenses forfaitaire'!C489="","",'Dépenses forfaitaire'!C489)</f>
        <v/>
      </c>
      <c r="D489" s="505" t="str">
        <f>IF('Dépenses forfaitaire'!D489="","",'Dépenses forfaitaire'!D489)</f>
        <v/>
      </c>
      <c r="E489" s="505" t="str">
        <f>IF('Dépenses forfaitaire'!E489="","",'Dépenses forfaitaire'!E489)</f>
        <v/>
      </c>
      <c r="F489" s="505" t="str">
        <f>IF('Dépenses forfaitaire'!F489="","",'Dépenses forfaitaire'!F489)</f>
        <v/>
      </c>
      <c r="G489" s="503" t="str">
        <f>IF('Dépenses forfaitaire'!G489="","",'Dépenses forfaitaire'!G489)</f>
        <v/>
      </c>
      <c r="H489" s="505" t="str">
        <f>IF('Dépenses forfaitaire'!H489="","",'Dépenses forfaitaire'!H489)</f>
        <v/>
      </c>
      <c r="I489" s="505" t="str">
        <f>IF('Dépenses forfaitaire'!I489="","",'Dépenses forfaitaire'!I489)</f>
        <v/>
      </c>
      <c r="J489" s="504" t="str">
        <f>IF('Dépenses forfaitaire'!K489="","",'Dépenses forfaitaire'!K489)</f>
        <v/>
      </c>
      <c r="K489" s="504" t="str">
        <f>IF('Dépenses forfaitaire'!L489="","",'Dépenses forfaitaire'!L489)</f>
        <v/>
      </c>
      <c r="L489" s="503" t="str">
        <f>IF('Dépenses forfaitaire'!J489="","",'Dépenses forfaitaire'!J489)</f>
        <v/>
      </c>
      <c r="M489" s="505" t="str">
        <f>IF($H489="","",IF($C489=Listes!$B$35,IF('DP_Instruction Forfaitaires'!$E489&lt;=Listes!$B$56,('DP_Instruction Forfaitaires'!$E489*(VLOOKUP('DP_Instruction Forfaitaires'!$D489,Listes!$A$57:$E$63,2,FALSE))),IF('DP_Instruction Forfaitaires'!$E489&gt;Listes!$E$56,('DP_Instruction Forfaitaires'!$E489*(VLOOKUP('DP_Instruction Forfaitaires'!$D489,Listes!$A$57:$E$63,5,FALSE))),('DP_Instruction Forfaitaires'!$E489*(VLOOKUP('DP_Instruction Forfaitaires'!$D489,Listes!$A$57:$E$63,3,FALSE))+(VLOOKUP('DP_Instruction Forfaitaires'!$D489,Listes!$A$57:$E$63,4,FALSE)))))))</f>
        <v/>
      </c>
      <c r="N489" s="505" t="str">
        <f>IF($H489="","",IF($C489=Listes!$B$34,IF('DP_Instruction Forfaitaires'!$E489&lt;=Listes!$B$45,('DP_Instruction Forfaitaires'!$E489*(VLOOKUP('DP_Instruction Forfaitaires'!$D489,Listes!$A$46:$E$52,2,FALSE))),IF('DP_Instruction Forfaitaires'!$E489&gt;Listes!$D$45,('DP_Instruction Forfaitaires'!$E489*(VLOOKUP('DP_Instruction Forfaitaires'!$D489,Listes!$A$46:$E$52,5,FALSE))),('DP_Instruction Forfaitaires'!$E489*(VLOOKUP('DP_Instruction Forfaitaires'!$D489,Listes!$A$46:$E$52,3,FALSE))+(VLOOKUP('DP_Instruction Forfaitaires'!$D489,Listes!$A$46:$E$52,4,FALSE)))))))</f>
        <v/>
      </c>
      <c r="O489" s="506" t="str">
        <f>IF($H489="","",IF($C489=Listes!$B$37,Listes!$I$34,IF($C489=Listes!$B$38,(VLOOKUP('DP_Instruction Forfaitaires'!$F489,Listes!$E$34:$F$39,2,FALSE)),IF($C489=Listes!$B$36,IF('DP_Instruction Forfaitaires'!$E489&lt;=Listes!$A$67,'DP_Instruction Forfaitaires'!$E489*Listes!$A$68,IF('DP_Instruction Forfaitaires'!$E489&gt;Listes!$D$67,'DP_Instruction Forfaitaires'!$E489*Listes!$D$68,(('DP_Instruction Forfaitaires'!$E489*Listes!$B$68)+Listes!$C$68)))))))</f>
        <v/>
      </c>
      <c r="P489" s="507" t="str">
        <f>IF('Dépenses forfaitaire'!P489="","",'Dépenses forfaitaire'!P489)</f>
        <v/>
      </c>
      <c r="Q489" s="263"/>
      <c r="R489" s="262" t="str">
        <f t="shared" si="28"/>
        <v/>
      </c>
      <c r="S489" s="262" t="str">
        <f t="shared" si="29"/>
        <v/>
      </c>
      <c r="T489" s="37" t="str">
        <f t="shared" si="30"/>
        <v/>
      </c>
      <c r="U489" s="117"/>
      <c r="V489" s="168"/>
      <c r="W489" s="501" t="str">
        <f>IF(AND(OR(Q489="KO",T489&lt;&gt;""),OR(R489="",S489="",T489="")),Listes!$A$74,IF(AND(T489="",Q489&lt;&gt;""),Listes!$A$75,IF(AND(P489&lt;T489,V489=""),Listes!$A$76,IF(AND(R489&gt;S489),Listes!$A$77,IF(AND(P489&lt;&gt;"",P489&gt;T489,U489=""),Listes!$A$78,IF(AND(X489="",OR(Q489&lt;&gt;"",R489&lt;&gt;"",S489&lt;&gt;"")),Listes!$A$79,""))))))</f>
        <v/>
      </c>
      <c r="X489" s="38"/>
      <c r="Y489" s="10">
        <f t="shared" si="31"/>
        <v>0</v>
      </c>
    </row>
    <row r="490" spans="1:25" ht="20.100000000000001" customHeight="1" x14ac:dyDescent="0.25">
      <c r="A490" s="109">
        <v>484</v>
      </c>
      <c r="B490" s="505" t="str">
        <f>IF('Dépenses forfaitaire'!B490="","",'Dépenses forfaitaire'!B490)</f>
        <v/>
      </c>
      <c r="C490" s="505" t="str">
        <f>IF('Dépenses forfaitaire'!C490="","",'Dépenses forfaitaire'!C490)</f>
        <v/>
      </c>
      <c r="D490" s="505" t="str">
        <f>IF('Dépenses forfaitaire'!D490="","",'Dépenses forfaitaire'!D490)</f>
        <v/>
      </c>
      <c r="E490" s="505" t="str">
        <f>IF('Dépenses forfaitaire'!E490="","",'Dépenses forfaitaire'!E490)</f>
        <v/>
      </c>
      <c r="F490" s="505" t="str">
        <f>IF('Dépenses forfaitaire'!F490="","",'Dépenses forfaitaire'!F490)</f>
        <v/>
      </c>
      <c r="G490" s="503" t="str">
        <f>IF('Dépenses forfaitaire'!G490="","",'Dépenses forfaitaire'!G490)</f>
        <v/>
      </c>
      <c r="H490" s="505" t="str">
        <f>IF('Dépenses forfaitaire'!H490="","",'Dépenses forfaitaire'!H490)</f>
        <v/>
      </c>
      <c r="I490" s="505" t="str">
        <f>IF('Dépenses forfaitaire'!I490="","",'Dépenses forfaitaire'!I490)</f>
        <v/>
      </c>
      <c r="J490" s="504" t="str">
        <f>IF('Dépenses forfaitaire'!K490="","",'Dépenses forfaitaire'!K490)</f>
        <v/>
      </c>
      <c r="K490" s="504" t="str">
        <f>IF('Dépenses forfaitaire'!L490="","",'Dépenses forfaitaire'!L490)</f>
        <v/>
      </c>
      <c r="L490" s="503" t="str">
        <f>IF('Dépenses forfaitaire'!J490="","",'Dépenses forfaitaire'!J490)</f>
        <v/>
      </c>
      <c r="M490" s="505" t="str">
        <f>IF($H490="","",IF($C490=Listes!$B$35,IF('DP_Instruction Forfaitaires'!$E490&lt;=Listes!$B$56,('DP_Instruction Forfaitaires'!$E490*(VLOOKUP('DP_Instruction Forfaitaires'!$D490,Listes!$A$57:$E$63,2,FALSE))),IF('DP_Instruction Forfaitaires'!$E490&gt;Listes!$E$56,('DP_Instruction Forfaitaires'!$E490*(VLOOKUP('DP_Instruction Forfaitaires'!$D490,Listes!$A$57:$E$63,5,FALSE))),('DP_Instruction Forfaitaires'!$E490*(VLOOKUP('DP_Instruction Forfaitaires'!$D490,Listes!$A$57:$E$63,3,FALSE))+(VLOOKUP('DP_Instruction Forfaitaires'!$D490,Listes!$A$57:$E$63,4,FALSE)))))))</f>
        <v/>
      </c>
      <c r="N490" s="505" t="str">
        <f>IF($H490="","",IF($C490=Listes!$B$34,IF('DP_Instruction Forfaitaires'!$E490&lt;=Listes!$B$45,('DP_Instruction Forfaitaires'!$E490*(VLOOKUP('DP_Instruction Forfaitaires'!$D490,Listes!$A$46:$E$52,2,FALSE))),IF('DP_Instruction Forfaitaires'!$E490&gt;Listes!$D$45,('DP_Instruction Forfaitaires'!$E490*(VLOOKUP('DP_Instruction Forfaitaires'!$D490,Listes!$A$46:$E$52,5,FALSE))),('DP_Instruction Forfaitaires'!$E490*(VLOOKUP('DP_Instruction Forfaitaires'!$D490,Listes!$A$46:$E$52,3,FALSE))+(VLOOKUP('DP_Instruction Forfaitaires'!$D490,Listes!$A$46:$E$52,4,FALSE)))))))</f>
        <v/>
      </c>
      <c r="O490" s="506" t="str">
        <f>IF($H490="","",IF($C490=Listes!$B$37,Listes!$I$34,IF($C490=Listes!$B$38,(VLOOKUP('DP_Instruction Forfaitaires'!$F490,Listes!$E$34:$F$39,2,FALSE)),IF($C490=Listes!$B$36,IF('DP_Instruction Forfaitaires'!$E490&lt;=Listes!$A$67,'DP_Instruction Forfaitaires'!$E490*Listes!$A$68,IF('DP_Instruction Forfaitaires'!$E490&gt;Listes!$D$67,'DP_Instruction Forfaitaires'!$E490*Listes!$D$68,(('DP_Instruction Forfaitaires'!$E490*Listes!$B$68)+Listes!$C$68)))))))</f>
        <v/>
      </c>
      <c r="P490" s="507" t="str">
        <f>IF('Dépenses forfaitaire'!P490="","",'Dépenses forfaitaire'!P490)</f>
        <v/>
      </c>
      <c r="Q490" s="263"/>
      <c r="R490" s="262" t="str">
        <f t="shared" si="28"/>
        <v/>
      </c>
      <c r="S490" s="262" t="str">
        <f t="shared" si="29"/>
        <v/>
      </c>
      <c r="T490" s="37" t="str">
        <f t="shared" si="30"/>
        <v/>
      </c>
      <c r="U490" s="117"/>
      <c r="V490" s="168"/>
      <c r="W490" s="501" t="str">
        <f>IF(AND(OR(Q490="KO",T490&lt;&gt;""),OR(R490="",S490="",T490="")),Listes!$A$74,IF(AND(T490="",Q490&lt;&gt;""),Listes!$A$75,IF(AND(P490&lt;T490,V490=""),Listes!$A$76,IF(AND(R490&gt;S490),Listes!$A$77,IF(AND(P490&lt;&gt;"",P490&gt;T490,U490=""),Listes!$A$78,IF(AND(X490="",OR(Q490&lt;&gt;"",R490&lt;&gt;"",S490&lt;&gt;"")),Listes!$A$79,""))))))</f>
        <v/>
      </c>
      <c r="X490" s="38"/>
      <c r="Y490" s="10">
        <f t="shared" si="31"/>
        <v>0</v>
      </c>
    </row>
    <row r="491" spans="1:25" ht="20.100000000000001" customHeight="1" x14ac:dyDescent="0.25">
      <c r="A491" s="109">
        <v>485</v>
      </c>
      <c r="B491" s="505" t="str">
        <f>IF('Dépenses forfaitaire'!B491="","",'Dépenses forfaitaire'!B491)</f>
        <v/>
      </c>
      <c r="C491" s="505" t="str">
        <f>IF('Dépenses forfaitaire'!C491="","",'Dépenses forfaitaire'!C491)</f>
        <v/>
      </c>
      <c r="D491" s="505" t="str">
        <f>IF('Dépenses forfaitaire'!D491="","",'Dépenses forfaitaire'!D491)</f>
        <v/>
      </c>
      <c r="E491" s="505" t="str">
        <f>IF('Dépenses forfaitaire'!E491="","",'Dépenses forfaitaire'!E491)</f>
        <v/>
      </c>
      <c r="F491" s="505" t="str">
        <f>IF('Dépenses forfaitaire'!F491="","",'Dépenses forfaitaire'!F491)</f>
        <v/>
      </c>
      <c r="G491" s="503" t="str">
        <f>IF('Dépenses forfaitaire'!G491="","",'Dépenses forfaitaire'!G491)</f>
        <v/>
      </c>
      <c r="H491" s="505" t="str">
        <f>IF('Dépenses forfaitaire'!H491="","",'Dépenses forfaitaire'!H491)</f>
        <v/>
      </c>
      <c r="I491" s="505" t="str">
        <f>IF('Dépenses forfaitaire'!I491="","",'Dépenses forfaitaire'!I491)</f>
        <v/>
      </c>
      <c r="J491" s="504" t="str">
        <f>IF('Dépenses forfaitaire'!K491="","",'Dépenses forfaitaire'!K491)</f>
        <v/>
      </c>
      <c r="K491" s="504" t="str">
        <f>IF('Dépenses forfaitaire'!L491="","",'Dépenses forfaitaire'!L491)</f>
        <v/>
      </c>
      <c r="L491" s="503" t="str">
        <f>IF('Dépenses forfaitaire'!J491="","",'Dépenses forfaitaire'!J491)</f>
        <v/>
      </c>
      <c r="M491" s="505" t="str">
        <f>IF($H491="","",IF($C491=Listes!$B$35,IF('DP_Instruction Forfaitaires'!$E491&lt;=Listes!$B$56,('DP_Instruction Forfaitaires'!$E491*(VLOOKUP('DP_Instruction Forfaitaires'!$D491,Listes!$A$57:$E$63,2,FALSE))),IF('DP_Instruction Forfaitaires'!$E491&gt;Listes!$E$56,('DP_Instruction Forfaitaires'!$E491*(VLOOKUP('DP_Instruction Forfaitaires'!$D491,Listes!$A$57:$E$63,5,FALSE))),('DP_Instruction Forfaitaires'!$E491*(VLOOKUP('DP_Instruction Forfaitaires'!$D491,Listes!$A$57:$E$63,3,FALSE))+(VLOOKUP('DP_Instruction Forfaitaires'!$D491,Listes!$A$57:$E$63,4,FALSE)))))))</f>
        <v/>
      </c>
      <c r="N491" s="505" t="str">
        <f>IF($H491="","",IF($C491=Listes!$B$34,IF('DP_Instruction Forfaitaires'!$E491&lt;=Listes!$B$45,('DP_Instruction Forfaitaires'!$E491*(VLOOKUP('DP_Instruction Forfaitaires'!$D491,Listes!$A$46:$E$52,2,FALSE))),IF('DP_Instruction Forfaitaires'!$E491&gt;Listes!$D$45,('DP_Instruction Forfaitaires'!$E491*(VLOOKUP('DP_Instruction Forfaitaires'!$D491,Listes!$A$46:$E$52,5,FALSE))),('DP_Instruction Forfaitaires'!$E491*(VLOOKUP('DP_Instruction Forfaitaires'!$D491,Listes!$A$46:$E$52,3,FALSE))+(VLOOKUP('DP_Instruction Forfaitaires'!$D491,Listes!$A$46:$E$52,4,FALSE)))))))</f>
        <v/>
      </c>
      <c r="O491" s="506" t="str">
        <f>IF($H491="","",IF($C491=Listes!$B$37,Listes!$I$34,IF($C491=Listes!$B$38,(VLOOKUP('DP_Instruction Forfaitaires'!$F491,Listes!$E$34:$F$39,2,FALSE)),IF($C491=Listes!$B$36,IF('DP_Instruction Forfaitaires'!$E491&lt;=Listes!$A$67,'DP_Instruction Forfaitaires'!$E491*Listes!$A$68,IF('DP_Instruction Forfaitaires'!$E491&gt;Listes!$D$67,'DP_Instruction Forfaitaires'!$E491*Listes!$D$68,(('DP_Instruction Forfaitaires'!$E491*Listes!$B$68)+Listes!$C$68)))))))</f>
        <v/>
      </c>
      <c r="P491" s="507" t="str">
        <f>IF('Dépenses forfaitaire'!P491="","",'Dépenses forfaitaire'!P491)</f>
        <v/>
      </c>
      <c r="Q491" s="263"/>
      <c r="R491" s="262" t="str">
        <f t="shared" si="28"/>
        <v/>
      </c>
      <c r="S491" s="262" t="str">
        <f t="shared" si="29"/>
        <v/>
      </c>
      <c r="T491" s="37" t="str">
        <f t="shared" si="30"/>
        <v/>
      </c>
      <c r="U491" s="117"/>
      <c r="V491" s="168"/>
      <c r="W491" s="501" t="str">
        <f>IF(AND(OR(Q491="KO",T491&lt;&gt;""),OR(R491="",S491="",T491="")),Listes!$A$74,IF(AND(T491="",Q491&lt;&gt;""),Listes!$A$75,IF(AND(P491&lt;T491,V491=""),Listes!$A$76,IF(AND(R491&gt;S491),Listes!$A$77,IF(AND(P491&lt;&gt;"",P491&gt;T491,U491=""),Listes!$A$78,IF(AND(X491="",OR(Q491&lt;&gt;"",R491&lt;&gt;"",S491&lt;&gt;"")),Listes!$A$79,""))))))</f>
        <v/>
      </c>
      <c r="X491" s="38"/>
      <c r="Y491" s="10">
        <f t="shared" si="31"/>
        <v>0</v>
      </c>
    </row>
    <row r="492" spans="1:25" ht="20.100000000000001" customHeight="1" x14ac:dyDescent="0.25">
      <c r="A492" s="109">
        <v>486</v>
      </c>
      <c r="B492" s="505" t="str">
        <f>IF('Dépenses forfaitaire'!B492="","",'Dépenses forfaitaire'!B492)</f>
        <v/>
      </c>
      <c r="C492" s="505" t="str">
        <f>IF('Dépenses forfaitaire'!C492="","",'Dépenses forfaitaire'!C492)</f>
        <v/>
      </c>
      <c r="D492" s="505" t="str">
        <f>IF('Dépenses forfaitaire'!D492="","",'Dépenses forfaitaire'!D492)</f>
        <v/>
      </c>
      <c r="E492" s="505" t="str">
        <f>IF('Dépenses forfaitaire'!E492="","",'Dépenses forfaitaire'!E492)</f>
        <v/>
      </c>
      <c r="F492" s="505" t="str">
        <f>IF('Dépenses forfaitaire'!F492="","",'Dépenses forfaitaire'!F492)</f>
        <v/>
      </c>
      <c r="G492" s="503" t="str">
        <f>IF('Dépenses forfaitaire'!G492="","",'Dépenses forfaitaire'!G492)</f>
        <v/>
      </c>
      <c r="H492" s="505" t="str">
        <f>IF('Dépenses forfaitaire'!H492="","",'Dépenses forfaitaire'!H492)</f>
        <v/>
      </c>
      <c r="I492" s="505" t="str">
        <f>IF('Dépenses forfaitaire'!I492="","",'Dépenses forfaitaire'!I492)</f>
        <v/>
      </c>
      <c r="J492" s="504" t="str">
        <f>IF('Dépenses forfaitaire'!K492="","",'Dépenses forfaitaire'!K492)</f>
        <v/>
      </c>
      <c r="K492" s="504" t="str">
        <f>IF('Dépenses forfaitaire'!L492="","",'Dépenses forfaitaire'!L492)</f>
        <v/>
      </c>
      <c r="L492" s="503" t="str">
        <f>IF('Dépenses forfaitaire'!J492="","",'Dépenses forfaitaire'!J492)</f>
        <v/>
      </c>
      <c r="M492" s="505" t="str">
        <f>IF($H492="","",IF($C492=Listes!$B$35,IF('DP_Instruction Forfaitaires'!$E492&lt;=Listes!$B$56,('DP_Instruction Forfaitaires'!$E492*(VLOOKUP('DP_Instruction Forfaitaires'!$D492,Listes!$A$57:$E$63,2,FALSE))),IF('DP_Instruction Forfaitaires'!$E492&gt;Listes!$E$56,('DP_Instruction Forfaitaires'!$E492*(VLOOKUP('DP_Instruction Forfaitaires'!$D492,Listes!$A$57:$E$63,5,FALSE))),('DP_Instruction Forfaitaires'!$E492*(VLOOKUP('DP_Instruction Forfaitaires'!$D492,Listes!$A$57:$E$63,3,FALSE))+(VLOOKUP('DP_Instruction Forfaitaires'!$D492,Listes!$A$57:$E$63,4,FALSE)))))))</f>
        <v/>
      </c>
      <c r="N492" s="505" t="str">
        <f>IF($H492="","",IF($C492=Listes!$B$34,IF('DP_Instruction Forfaitaires'!$E492&lt;=Listes!$B$45,('DP_Instruction Forfaitaires'!$E492*(VLOOKUP('DP_Instruction Forfaitaires'!$D492,Listes!$A$46:$E$52,2,FALSE))),IF('DP_Instruction Forfaitaires'!$E492&gt;Listes!$D$45,('DP_Instruction Forfaitaires'!$E492*(VLOOKUP('DP_Instruction Forfaitaires'!$D492,Listes!$A$46:$E$52,5,FALSE))),('DP_Instruction Forfaitaires'!$E492*(VLOOKUP('DP_Instruction Forfaitaires'!$D492,Listes!$A$46:$E$52,3,FALSE))+(VLOOKUP('DP_Instruction Forfaitaires'!$D492,Listes!$A$46:$E$52,4,FALSE)))))))</f>
        <v/>
      </c>
      <c r="O492" s="506" t="str">
        <f>IF($H492="","",IF($C492=Listes!$B$37,Listes!$I$34,IF($C492=Listes!$B$38,(VLOOKUP('DP_Instruction Forfaitaires'!$F492,Listes!$E$34:$F$39,2,FALSE)),IF($C492=Listes!$B$36,IF('DP_Instruction Forfaitaires'!$E492&lt;=Listes!$A$67,'DP_Instruction Forfaitaires'!$E492*Listes!$A$68,IF('DP_Instruction Forfaitaires'!$E492&gt;Listes!$D$67,'DP_Instruction Forfaitaires'!$E492*Listes!$D$68,(('DP_Instruction Forfaitaires'!$E492*Listes!$B$68)+Listes!$C$68)))))))</f>
        <v/>
      </c>
      <c r="P492" s="507" t="str">
        <f>IF('Dépenses forfaitaire'!P492="","",'Dépenses forfaitaire'!P492)</f>
        <v/>
      </c>
      <c r="Q492" s="263"/>
      <c r="R492" s="262" t="str">
        <f t="shared" si="28"/>
        <v/>
      </c>
      <c r="S492" s="262" t="str">
        <f t="shared" si="29"/>
        <v/>
      </c>
      <c r="T492" s="37" t="str">
        <f t="shared" si="30"/>
        <v/>
      </c>
      <c r="U492" s="117"/>
      <c r="V492" s="168"/>
      <c r="W492" s="501" t="str">
        <f>IF(AND(OR(Q492="KO",T492&lt;&gt;""),OR(R492="",S492="",T492="")),Listes!$A$74,IF(AND(T492="",Q492&lt;&gt;""),Listes!$A$75,IF(AND(P492&lt;T492,V492=""),Listes!$A$76,IF(AND(R492&gt;S492),Listes!$A$77,IF(AND(P492&lt;&gt;"",P492&gt;T492,U492=""),Listes!$A$78,IF(AND(X492="",OR(Q492&lt;&gt;"",R492&lt;&gt;"",S492&lt;&gt;"")),Listes!$A$79,""))))))</f>
        <v/>
      </c>
      <c r="X492" s="38"/>
      <c r="Y492" s="10">
        <f t="shared" si="31"/>
        <v>0</v>
      </c>
    </row>
    <row r="493" spans="1:25" ht="20.100000000000001" customHeight="1" x14ac:dyDescent="0.25">
      <c r="A493" s="109">
        <v>487</v>
      </c>
      <c r="B493" s="505" t="str">
        <f>IF('Dépenses forfaitaire'!B493="","",'Dépenses forfaitaire'!B493)</f>
        <v/>
      </c>
      <c r="C493" s="505" t="str">
        <f>IF('Dépenses forfaitaire'!C493="","",'Dépenses forfaitaire'!C493)</f>
        <v/>
      </c>
      <c r="D493" s="505" t="str">
        <f>IF('Dépenses forfaitaire'!D493="","",'Dépenses forfaitaire'!D493)</f>
        <v/>
      </c>
      <c r="E493" s="505" t="str">
        <f>IF('Dépenses forfaitaire'!E493="","",'Dépenses forfaitaire'!E493)</f>
        <v/>
      </c>
      <c r="F493" s="505" t="str">
        <f>IF('Dépenses forfaitaire'!F493="","",'Dépenses forfaitaire'!F493)</f>
        <v/>
      </c>
      <c r="G493" s="503" t="str">
        <f>IF('Dépenses forfaitaire'!G493="","",'Dépenses forfaitaire'!G493)</f>
        <v/>
      </c>
      <c r="H493" s="505" t="str">
        <f>IF('Dépenses forfaitaire'!H493="","",'Dépenses forfaitaire'!H493)</f>
        <v/>
      </c>
      <c r="I493" s="505" t="str">
        <f>IF('Dépenses forfaitaire'!I493="","",'Dépenses forfaitaire'!I493)</f>
        <v/>
      </c>
      <c r="J493" s="504" t="str">
        <f>IF('Dépenses forfaitaire'!K493="","",'Dépenses forfaitaire'!K493)</f>
        <v/>
      </c>
      <c r="K493" s="504" t="str">
        <f>IF('Dépenses forfaitaire'!L493="","",'Dépenses forfaitaire'!L493)</f>
        <v/>
      </c>
      <c r="L493" s="503" t="str">
        <f>IF('Dépenses forfaitaire'!J493="","",'Dépenses forfaitaire'!J493)</f>
        <v/>
      </c>
      <c r="M493" s="505" t="str">
        <f>IF($H493="","",IF($C493=Listes!$B$35,IF('DP_Instruction Forfaitaires'!$E493&lt;=Listes!$B$56,('DP_Instruction Forfaitaires'!$E493*(VLOOKUP('DP_Instruction Forfaitaires'!$D493,Listes!$A$57:$E$63,2,FALSE))),IF('DP_Instruction Forfaitaires'!$E493&gt;Listes!$E$56,('DP_Instruction Forfaitaires'!$E493*(VLOOKUP('DP_Instruction Forfaitaires'!$D493,Listes!$A$57:$E$63,5,FALSE))),('DP_Instruction Forfaitaires'!$E493*(VLOOKUP('DP_Instruction Forfaitaires'!$D493,Listes!$A$57:$E$63,3,FALSE))+(VLOOKUP('DP_Instruction Forfaitaires'!$D493,Listes!$A$57:$E$63,4,FALSE)))))))</f>
        <v/>
      </c>
      <c r="N493" s="505" t="str">
        <f>IF($H493="","",IF($C493=Listes!$B$34,IF('DP_Instruction Forfaitaires'!$E493&lt;=Listes!$B$45,('DP_Instruction Forfaitaires'!$E493*(VLOOKUP('DP_Instruction Forfaitaires'!$D493,Listes!$A$46:$E$52,2,FALSE))),IF('DP_Instruction Forfaitaires'!$E493&gt;Listes!$D$45,('DP_Instruction Forfaitaires'!$E493*(VLOOKUP('DP_Instruction Forfaitaires'!$D493,Listes!$A$46:$E$52,5,FALSE))),('DP_Instruction Forfaitaires'!$E493*(VLOOKUP('DP_Instruction Forfaitaires'!$D493,Listes!$A$46:$E$52,3,FALSE))+(VLOOKUP('DP_Instruction Forfaitaires'!$D493,Listes!$A$46:$E$52,4,FALSE)))))))</f>
        <v/>
      </c>
      <c r="O493" s="506" t="str">
        <f>IF($H493="","",IF($C493=Listes!$B$37,Listes!$I$34,IF($C493=Listes!$B$38,(VLOOKUP('DP_Instruction Forfaitaires'!$F493,Listes!$E$34:$F$39,2,FALSE)),IF($C493=Listes!$B$36,IF('DP_Instruction Forfaitaires'!$E493&lt;=Listes!$A$67,'DP_Instruction Forfaitaires'!$E493*Listes!$A$68,IF('DP_Instruction Forfaitaires'!$E493&gt;Listes!$D$67,'DP_Instruction Forfaitaires'!$E493*Listes!$D$68,(('DP_Instruction Forfaitaires'!$E493*Listes!$B$68)+Listes!$C$68)))))))</f>
        <v/>
      </c>
      <c r="P493" s="507" t="str">
        <f>IF('Dépenses forfaitaire'!P493="","",'Dépenses forfaitaire'!P493)</f>
        <v/>
      </c>
      <c r="Q493" s="263"/>
      <c r="R493" s="262" t="str">
        <f t="shared" si="28"/>
        <v/>
      </c>
      <c r="S493" s="262" t="str">
        <f t="shared" si="29"/>
        <v/>
      </c>
      <c r="T493" s="37" t="str">
        <f t="shared" si="30"/>
        <v/>
      </c>
      <c r="U493" s="117"/>
      <c r="V493" s="168"/>
      <c r="W493" s="501" t="str">
        <f>IF(AND(OR(Q493="KO",T493&lt;&gt;""),OR(R493="",S493="",T493="")),Listes!$A$74,IF(AND(T493="",Q493&lt;&gt;""),Listes!$A$75,IF(AND(P493&lt;T493,V493=""),Listes!$A$76,IF(AND(R493&gt;S493),Listes!$A$77,IF(AND(P493&lt;&gt;"",P493&gt;T493,U493=""),Listes!$A$78,IF(AND(X493="",OR(Q493&lt;&gt;"",R493&lt;&gt;"",S493&lt;&gt;"")),Listes!$A$79,""))))))</f>
        <v/>
      </c>
      <c r="X493" s="38"/>
      <c r="Y493" s="10">
        <f t="shared" si="31"/>
        <v>0</v>
      </c>
    </row>
    <row r="494" spans="1:25" ht="20.100000000000001" customHeight="1" x14ac:dyDescent="0.25">
      <c r="A494" s="109">
        <v>488</v>
      </c>
      <c r="B494" s="505" t="str">
        <f>IF('Dépenses forfaitaire'!B494="","",'Dépenses forfaitaire'!B494)</f>
        <v/>
      </c>
      <c r="C494" s="505" t="str">
        <f>IF('Dépenses forfaitaire'!C494="","",'Dépenses forfaitaire'!C494)</f>
        <v/>
      </c>
      <c r="D494" s="505" t="str">
        <f>IF('Dépenses forfaitaire'!D494="","",'Dépenses forfaitaire'!D494)</f>
        <v/>
      </c>
      <c r="E494" s="505" t="str">
        <f>IF('Dépenses forfaitaire'!E494="","",'Dépenses forfaitaire'!E494)</f>
        <v/>
      </c>
      <c r="F494" s="505" t="str">
        <f>IF('Dépenses forfaitaire'!F494="","",'Dépenses forfaitaire'!F494)</f>
        <v/>
      </c>
      <c r="G494" s="503" t="str">
        <f>IF('Dépenses forfaitaire'!G494="","",'Dépenses forfaitaire'!G494)</f>
        <v/>
      </c>
      <c r="H494" s="505" t="str">
        <f>IF('Dépenses forfaitaire'!H494="","",'Dépenses forfaitaire'!H494)</f>
        <v/>
      </c>
      <c r="I494" s="505" t="str">
        <f>IF('Dépenses forfaitaire'!I494="","",'Dépenses forfaitaire'!I494)</f>
        <v/>
      </c>
      <c r="J494" s="504" t="str">
        <f>IF('Dépenses forfaitaire'!K494="","",'Dépenses forfaitaire'!K494)</f>
        <v/>
      </c>
      <c r="K494" s="504" t="str">
        <f>IF('Dépenses forfaitaire'!L494="","",'Dépenses forfaitaire'!L494)</f>
        <v/>
      </c>
      <c r="L494" s="503" t="str">
        <f>IF('Dépenses forfaitaire'!J494="","",'Dépenses forfaitaire'!J494)</f>
        <v/>
      </c>
      <c r="M494" s="505" t="str">
        <f>IF($H494="","",IF($C494=Listes!$B$35,IF('DP_Instruction Forfaitaires'!$E494&lt;=Listes!$B$56,('DP_Instruction Forfaitaires'!$E494*(VLOOKUP('DP_Instruction Forfaitaires'!$D494,Listes!$A$57:$E$63,2,FALSE))),IF('DP_Instruction Forfaitaires'!$E494&gt;Listes!$E$56,('DP_Instruction Forfaitaires'!$E494*(VLOOKUP('DP_Instruction Forfaitaires'!$D494,Listes!$A$57:$E$63,5,FALSE))),('DP_Instruction Forfaitaires'!$E494*(VLOOKUP('DP_Instruction Forfaitaires'!$D494,Listes!$A$57:$E$63,3,FALSE))+(VLOOKUP('DP_Instruction Forfaitaires'!$D494,Listes!$A$57:$E$63,4,FALSE)))))))</f>
        <v/>
      </c>
      <c r="N494" s="505" t="str">
        <f>IF($H494="","",IF($C494=Listes!$B$34,IF('DP_Instruction Forfaitaires'!$E494&lt;=Listes!$B$45,('DP_Instruction Forfaitaires'!$E494*(VLOOKUP('DP_Instruction Forfaitaires'!$D494,Listes!$A$46:$E$52,2,FALSE))),IF('DP_Instruction Forfaitaires'!$E494&gt;Listes!$D$45,('DP_Instruction Forfaitaires'!$E494*(VLOOKUP('DP_Instruction Forfaitaires'!$D494,Listes!$A$46:$E$52,5,FALSE))),('DP_Instruction Forfaitaires'!$E494*(VLOOKUP('DP_Instruction Forfaitaires'!$D494,Listes!$A$46:$E$52,3,FALSE))+(VLOOKUP('DP_Instruction Forfaitaires'!$D494,Listes!$A$46:$E$52,4,FALSE)))))))</f>
        <v/>
      </c>
      <c r="O494" s="506" t="str">
        <f>IF($H494="","",IF($C494=Listes!$B$37,Listes!$I$34,IF($C494=Listes!$B$38,(VLOOKUP('DP_Instruction Forfaitaires'!$F494,Listes!$E$34:$F$39,2,FALSE)),IF($C494=Listes!$B$36,IF('DP_Instruction Forfaitaires'!$E494&lt;=Listes!$A$67,'DP_Instruction Forfaitaires'!$E494*Listes!$A$68,IF('DP_Instruction Forfaitaires'!$E494&gt;Listes!$D$67,'DP_Instruction Forfaitaires'!$E494*Listes!$D$68,(('DP_Instruction Forfaitaires'!$E494*Listes!$B$68)+Listes!$C$68)))))))</f>
        <v/>
      </c>
      <c r="P494" s="507" t="str">
        <f>IF('Dépenses forfaitaire'!P494="","",'Dépenses forfaitaire'!P494)</f>
        <v/>
      </c>
      <c r="Q494" s="263"/>
      <c r="R494" s="262" t="str">
        <f t="shared" si="28"/>
        <v/>
      </c>
      <c r="S494" s="262" t="str">
        <f t="shared" si="29"/>
        <v/>
      </c>
      <c r="T494" s="37" t="str">
        <f t="shared" si="30"/>
        <v/>
      </c>
      <c r="U494" s="117"/>
      <c r="V494" s="168"/>
      <c r="W494" s="501" t="str">
        <f>IF(AND(OR(Q494="KO",T494&lt;&gt;""),OR(R494="",S494="",T494="")),Listes!$A$74,IF(AND(T494="",Q494&lt;&gt;""),Listes!$A$75,IF(AND(P494&lt;T494,V494=""),Listes!$A$76,IF(AND(R494&gt;S494),Listes!$A$77,IF(AND(P494&lt;&gt;"",P494&gt;T494,U494=""),Listes!$A$78,IF(AND(X494="",OR(Q494&lt;&gt;"",R494&lt;&gt;"",S494&lt;&gt;"")),Listes!$A$79,""))))))</f>
        <v/>
      </c>
      <c r="X494" s="38"/>
      <c r="Y494" s="10">
        <f t="shared" si="31"/>
        <v>0</v>
      </c>
    </row>
    <row r="495" spans="1:25" ht="20.100000000000001" customHeight="1" x14ac:dyDescent="0.25">
      <c r="A495" s="109">
        <v>489</v>
      </c>
      <c r="B495" s="505" t="str">
        <f>IF('Dépenses forfaitaire'!B495="","",'Dépenses forfaitaire'!B495)</f>
        <v/>
      </c>
      <c r="C495" s="505" t="str">
        <f>IF('Dépenses forfaitaire'!C495="","",'Dépenses forfaitaire'!C495)</f>
        <v/>
      </c>
      <c r="D495" s="505" t="str">
        <f>IF('Dépenses forfaitaire'!D495="","",'Dépenses forfaitaire'!D495)</f>
        <v/>
      </c>
      <c r="E495" s="505" t="str">
        <f>IF('Dépenses forfaitaire'!E495="","",'Dépenses forfaitaire'!E495)</f>
        <v/>
      </c>
      <c r="F495" s="505" t="str">
        <f>IF('Dépenses forfaitaire'!F495="","",'Dépenses forfaitaire'!F495)</f>
        <v/>
      </c>
      <c r="G495" s="503" t="str">
        <f>IF('Dépenses forfaitaire'!G495="","",'Dépenses forfaitaire'!G495)</f>
        <v/>
      </c>
      <c r="H495" s="505" t="str">
        <f>IF('Dépenses forfaitaire'!H495="","",'Dépenses forfaitaire'!H495)</f>
        <v/>
      </c>
      <c r="I495" s="505" t="str">
        <f>IF('Dépenses forfaitaire'!I495="","",'Dépenses forfaitaire'!I495)</f>
        <v/>
      </c>
      <c r="J495" s="504" t="str">
        <f>IF('Dépenses forfaitaire'!K495="","",'Dépenses forfaitaire'!K495)</f>
        <v/>
      </c>
      <c r="K495" s="504" t="str">
        <f>IF('Dépenses forfaitaire'!L495="","",'Dépenses forfaitaire'!L495)</f>
        <v/>
      </c>
      <c r="L495" s="503" t="str">
        <f>IF('Dépenses forfaitaire'!J495="","",'Dépenses forfaitaire'!J495)</f>
        <v/>
      </c>
      <c r="M495" s="505" t="str">
        <f>IF($H495="","",IF($C495=Listes!$B$35,IF('DP_Instruction Forfaitaires'!$E495&lt;=Listes!$B$56,('DP_Instruction Forfaitaires'!$E495*(VLOOKUP('DP_Instruction Forfaitaires'!$D495,Listes!$A$57:$E$63,2,FALSE))),IF('DP_Instruction Forfaitaires'!$E495&gt;Listes!$E$56,('DP_Instruction Forfaitaires'!$E495*(VLOOKUP('DP_Instruction Forfaitaires'!$D495,Listes!$A$57:$E$63,5,FALSE))),('DP_Instruction Forfaitaires'!$E495*(VLOOKUP('DP_Instruction Forfaitaires'!$D495,Listes!$A$57:$E$63,3,FALSE))+(VLOOKUP('DP_Instruction Forfaitaires'!$D495,Listes!$A$57:$E$63,4,FALSE)))))))</f>
        <v/>
      </c>
      <c r="N495" s="505" t="str">
        <f>IF($H495="","",IF($C495=Listes!$B$34,IF('DP_Instruction Forfaitaires'!$E495&lt;=Listes!$B$45,('DP_Instruction Forfaitaires'!$E495*(VLOOKUP('DP_Instruction Forfaitaires'!$D495,Listes!$A$46:$E$52,2,FALSE))),IF('DP_Instruction Forfaitaires'!$E495&gt;Listes!$D$45,('DP_Instruction Forfaitaires'!$E495*(VLOOKUP('DP_Instruction Forfaitaires'!$D495,Listes!$A$46:$E$52,5,FALSE))),('DP_Instruction Forfaitaires'!$E495*(VLOOKUP('DP_Instruction Forfaitaires'!$D495,Listes!$A$46:$E$52,3,FALSE))+(VLOOKUP('DP_Instruction Forfaitaires'!$D495,Listes!$A$46:$E$52,4,FALSE)))))))</f>
        <v/>
      </c>
      <c r="O495" s="506" t="str">
        <f>IF($H495="","",IF($C495=Listes!$B$37,Listes!$I$34,IF($C495=Listes!$B$38,(VLOOKUP('DP_Instruction Forfaitaires'!$F495,Listes!$E$34:$F$39,2,FALSE)),IF($C495=Listes!$B$36,IF('DP_Instruction Forfaitaires'!$E495&lt;=Listes!$A$67,'DP_Instruction Forfaitaires'!$E495*Listes!$A$68,IF('DP_Instruction Forfaitaires'!$E495&gt;Listes!$D$67,'DP_Instruction Forfaitaires'!$E495*Listes!$D$68,(('DP_Instruction Forfaitaires'!$E495*Listes!$B$68)+Listes!$C$68)))))))</f>
        <v/>
      </c>
      <c r="P495" s="507" t="str">
        <f>IF('Dépenses forfaitaire'!P495="","",'Dépenses forfaitaire'!P495)</f>
        <v/>
      </c>
      <c r="Q495" s="263"/>
      <c r="R495" s="262" t="str">
        <f t="shared" si="28"/>
        <v/>
      </c>
      <c r="S495" s="262" t="str">
        <f t="shared" si="29"/>
        <v/>
      </c>
      <c r="T495" s="37" t="str">
        <f t="shared" si="30"/>
        <v/>
      </c>
      <c r="U495" s="117"/>
      <c r="V495" s="168"/>
      <c r="W495" s="501" t="str">
        <f>IF(AND(OR(Q495="KO",T495&lt;&gt;""),OR(R495="",S495="",T495="")),Listes!$A$74,IF(AND(T495="",Q495&lt;&gt;""),Listes!$A$75,IF(AND(P495&lt;T495,V495=""),Listes!$A$76,IF(AND(R495&gt;S495),Listes!$A$77,IF(AND(P495&lt;&gt;"",P495&gt;T495,U495=""),Listes!$A$78,IF(AND(X495="",OR(Q495&lt;&gt;"",R495&lt;&gt;"",S495&lt;&gt;"")),Listes!$A$79,""))))))</f>
        <v/>
      </c>
      <c r="X495" s="38"/>
      <c r="Y495" s="10">
        <f t="shared" si="31"/>
        <v>0</v>
      </c>
    </row>
    <row r="496" spans="1:25" ht="20.100000000000001" customHeight="1" x14ac:dyDescent="0.25">
      <c r="A496" s="109">
        <v>490</v>
      </c>
      <c r="B496" s="505" t="str">
        <f>IF('Dépenses forfaitaire'!B496="","",'Dépenses forfaitaire'!B496)</f>
        <v/>
      </c>
      <c r="C496" s="505" t="str">
        <f>IF('Dépenses forfaitaire'!C496="","",'Dépenses forfaitaire'!C496)</f>
        <v/>
      </c>
      <c r="D496" s="505" t="str">
        <f>IF('Dépenses forfaitaire'!D496="","",'Dépenses forfaitaire'!D496)</f>
        <v/>
      </c>
      <c r="E496" s="505" t="str">
        <f>IF('Dépenses forfaitaire'!E496="","",'Dépenses forfaitaire'!E496)</f>
        <v/>
      </c>
      <c r="F496" s="505" t="str">
        <f>IF('Dépenses forfaitaire'!F496="","",'Dépenses forfaitaire'!F496)</f>
        <v/>
      </c>
      <c r="G496" s="503" t="str">
        <f>IF('Dépenses forfaitaire'!G496="","",'Dépenses forfaitaire'!G496)</f>
        <v/>
      </c>
      <c r="H496" s="505" t="str">
        <f>IF('Dépenses forfaitaire'!H496="","",'Dépenses forfaitaire'!H496)</f>
        <v/>
      </c>
      <c r="I496" s="505" t="str">
        <f>IF('Dépenses forfaitaire'!I496="","",'Dépenses forfaitaire'!I496)</f>
        <v/>
      </c>
      <c r="J496" s="504" t="str">
        <f>IF('Dépenses forfaitaire'!K496="","",'Dépenses forfaitaire'!K496)</f>
        <v/>
      </c>
      <c r="K496" s="504" t="str">
        <f>IF('Dépenses forfaitaire'!L496="","",'Dépenses forfaitaire'!L496)</f>
        <v/>
      </c>
      <c r="L496" s="503" t="str">
        <f>IF('Dépenses forfaitaire'!J496="","",'Dépenses forfaitaire'!J496)</f>
        <v/>
      </c>
      <c r="M496" s="505" t="str">
        <f>IF($H496="","",IF($C496=Listes!$B$35,IF('DP_Instruction Forfaitaires'!$E496&lt;=Listes!$B$56,('DP_Instruction Forfaitaires'!$E496*(VLOOKUP('DP_Instruction Forfaitaires'!$D496,Listes!$A$57:$E$63,2,FALSE))),IF('DP_Instruction Forfaitaires'!$E496&gt;Listes!$E$56,('DP_Instruction Forfaitaires'!$E496*(VLOOKUP('DP_Instruction Forfaitaires'!$D496,Listes!$A$57:$E$63,5,FALSE))),('DP_Instruction Forfaitaires'!$E496*(VLOOKUP('DP_Instruction Forfaitaires'!$D496,Listes!$A$57:$E$63,3,FALSE))+(VLOOKUP('DP_Instruction Forfaitaires'!$D496,Listes!$A$57:$E$63,4,FALSE)))))))</f>
        <v/>
      </c>
      <c r="N496" s="505" t="str">
        <f>IF($H496="","",IF($C496=Listes!$B$34,IF('DP_Instruction Forfaitaires'!$E496&lt;=Listes!$B$45,('DP_Instruction Forfaitaires'!$E496*(VLOOKUP('DP_Instruction Forfaitaires'!$D496,Listes!$A$46:$E$52,2,FALSE))),IF('DP_Instruction Forfaitaires'!$E496&gt;Listes!$D$45,('DP_Instruction Forfaitaires'!$E496*(VLOOKUP('DP_Instruction Forfaitaires'!$D496,Listes!$A$46:$E$52,5,FALSE))),('DP_Instruction Forfaitaires'!$E496*(VLOOKUP('DP_Instruction Forfaitaires'!$D496,Listes!$A$46:$E$52,3,FALSE))+(VLOOKUP('DP_Instruction Forfaitaires'!$D496,Listes!$A$46:$E$52,4,FALSE)))))))</f>
        <v/>
      </c>
      <c r="O496" s="506" t="str">
        <f>IF($H496="","",IF($C496=Listes!$B$37,Listes!$I$34,IF($C496=Listes!$B$38,(VLOOKUP('DP_Instruction Forfaitaires'!$F496,Listes!$E$34:$F$39,2,FALSE)),IF($C496=Listes!$B$36,IF('DP_Instruction Forfaitaires'!$E496&lt;=Listes!$A$67,'DP_Instruction Forfaitaires'!$E496*Listes!$A$68,IF('DP_Instruction Forfaitaires'!$E496&gt;Listes!$D$67,'DP_Instruction Forfaitaires'!$E496*Listes!$D$68,(('DP_Instruction Forfaitaires'!$E496*Listes!$B$68)+Listes!$C$68)))))))</f>
        <v/>
      </c>
      <c r="P496" s="507" t="str">
        <f>IF('Dépenses forfaitaire'!P496="","",'Dépenses forfaitaire'!P496)</f>
        <v/>
      </c>
      <c r="Q496" s="263"/>
      <c r="R496" s="262" t="str">
        <f t="shared" si="28"/>
        <v/>
      </c>
      <c r="S496" s="262" t="str">
        <f t="shared" si="29"/>
        <v/>
      </c>
      <c r="T496" s="37" t="str">
        <f t="shared" si="30"/>
        <v/>
      </c>
      <c r="U496" s="117"/>
      <c r="V496" s="168"/>
      <c r="W496" s="501" t="str">
        <f>IF(AND(OR(Q496="KO",T496&lt;&gt;""),OR(R496="",S496="",T496="")),Listes!$A$74,IF(AND(T496="",Q496&lt;&gt;""),Listes!$A$75,IF(AND(P496&lt;T496,V496=""),Listes!$A$76,IF(AND(R496&gt;S496),Listes!$A$77,IF(AND(P496&lt;&gt;"",P496&gt;T496,U496=""),Listes!$A$78,IF(AND(X496="",OR(Q496&lt;&gt;"",R496&lt;&gt;"",S496&lt;&gt;"")),Listes!$A$79,""))))))</f>
        <v/>
      </c>
      <c r="X496" s="38"/>
      <c r="Y496" s="10">
        <f t="shared" si="31"/>
        <v>0</v>
      </c>
    </row>
    <row r="497" spans="1:25" ht="20.100000000000001" customHeight="1" x14ac:dyDescent="0.25">
      <c r="A497" s="109">
        <v>491</v>
      </c>
      <c r="B497" s="505" t="str">
        <f>IF('Dépenses forfaitaire'!B497="","",'Dépenses forfaitaire'!B497)</f>
        <v/>
      </c>
      <c r="C497" s="505" t="str">
        <f>IF('Dépenses forfaitaire'!C497="","",'Dépenses forfaitaire'!C497)</f>
        <v/>
      </c>
      <c r="D497" s="505" t="str">
        <f>IF('Dépenses forfaitaire'!D497="","",'Dépenses forfaitaire'!D497)</f>
        <v/>
      </c>
      <c r="E497" s="505" t="str">
        <f>IF('Dépenses forfaitaire'!E497="","",'Dépenses forfaitaire'!E497)</f>
        <v/>
      </c>
      <c r="F497" s="505" t="str">
        <f>IF('Dépenses forfaitaire'!F497="","",'Dépenses forfaitaire'!F497)</f>
        <v/>
      </c>
      <c r="G497" s="503" t="str">
        <f>IF('Dépenses forfaitaire'!G497="","",'Dépenses forfaitaire'!G497)</f>
        <v/>
      </c>
      <c r="H497" s="505" t="str">
        <f>IF('Dépenses forfaitaire'!H497="","",'Dépenses forfaitaire'!H497)</f>
        <v/>
      </c>
      <c r="I497" s="505" t="str">
        <f>IF('Dépenses forfaitaire'!I497="","",'Dépenses forfaitaire'!I497)</f>
        <v/>
      </c>
      <c r="J497" s="504" t="str">
        <f>IF('Dépenses forfaitaire'!K497="","",'Dépenses forfaitaire'!K497)</f>
        <v/>
      </c>
      <c r="K497" s="504" t="str">
        <f>IF('Dépenses forfaitaire'!L497="","",'Dépenses forfaitaire'!L497)</f>
        <v/>
      </c>
      <c r="L497" s="503" t="str">
        <f>IF('Dépenses forfaitaire'!J497="","",'Dépenses forfaitaire'!J497)</f>
        <v/>
      </c>
      <c r="M497" s="505" t="str">
        <f>IF($H497="","",IF($C497=Listes!$B$35,IF('DP_Instruction Forfaitaires'!$E497&lt;=Listes!$B$56,('DP_Instruction Forfaitaires'!$E497*(VLOOKUP('DP_Instruction Forfaitaires'!$D497,Listes!$A$57:$E$63,2,FALSE))),IF('DP_Instruction Forfaitaires'!$E497&gt;Listes!$E$56,('DP_Instruction Forfaitaires'!$E497*(VLOOKUP('DP_Instruction Forfaitaires'!$D497,Listes!$A$57:$E$63,5,FALSE))),('DP_Instruction Forfaitaires'!$E497*(VLOOKUP('DP_Instruction Forfaitaires'!$D497,Listes!$A$57:$E$63,3,FALSE))+(VLOOKUP('DP_Instruction Forfaitaires'!$D497,Listes!$A$57:$E$63,4,FALSE)))))))</f>
        <v/>
      </c>
      <c r="N497" s="505" t="str">
        <f>IF($H497="","",IF($C497=Listes!$B$34,IF('DP_Instruction Forfaitaires'!$E497&lt;=Listes!$B$45,('DP_Instruction Forfaitaires'!$E497*(VLOOKUP('DP_Instruction Forfaitaires'!$D497,Listes!$A$46:$E$52,2,FALSE))),IF('DP_Instruction Forfaitaires'!$E497&gt;Listes!$D$45,('DP_Instruction Forfaitaires'!$E497*(VLOOKUP('DP_Instruction Forfaitaires'!$D497,Listes!$A$46:$E$52,5,FALSE))),('DP_Instruction Forfaitaires'!$E497*(VLOOKUP('DP_Instruction Forfaitaires'!$D497,Listes!$A$46:$E$52,3,FALSE))+(VLOOKUP('DP_Instruction Forfaitaires'!$D497,Listes!$A$46:$E$52,4,FALSE)))))))</f>
        <v/>
      </c>
      <c r="O497" s="506" t="str">
        <f>IF($H497="","",IF($C497=Listes!$B$37,Listes!$I$34,IF($C497=Listes!$B$38,(VLOOKUP('DP_Instruction Forfaitaires'!$F497,Listes!$E$34:$F$39,2,FALSE)),IF($C497=Listes!$B$36,IF('DP_Instruction Forfaitaires'!$E497&lt;=Listes!$A$67,'DP_Instruction Forfaitaires'!$E497*Listes!$A$68,IF('DP_Instruction Forfaitaires'!$E497&gt;Listes!$D$67,'DP_Instruction Forfaitaires'!$E497*Listes!$D$68,(('DP_Instruction Forfaitaires'!$E497*Listes!$B$68)+Listes!$C$68)))))))</f>
        <v/>
      </c>
      <c r="P497" s="507" t="str">
        <f>IF('Dépenses forfaitaire'!P497="","",'Dépenses forfaitaire'!P497)</f>
        <v/>
      </c>
      <c r="Q497" s="263"/>
      <c r="R497" s="262" t="str">
        <f t="shared" si="28"/>
        <v/>
      </c>
      <c r="S497" s="262" t="str">
        <f t="shared" si="29"/>
        <v/>
      </c>
      <c r="T497" s="37" t="str">
        <f t="shared" si="30"/>
        <v/>
      </c>
      <c r="U497" s="117"/>
      <c r="V497" s="168"/>
      <c r="W497" s="501" t="str">
        <f>IF(AND(OR(Q497="KO",T497&lt;&gt;""),OR(R497="",S497="",T497="")),Listes!$A$74,IF(AND(T497="",Q497&lt;&gt;""),Listes!$A$75,IF(AND(P497&lt;T497,V497=""),Listes!$A$76,IF(AND(R497&gt;S497),Listes!$A$77,IF(AND(P497&lt;&gt;"",P497&gt;T497,U497=""),Listes!$A$78,IF(AND(X497="",OR(Q497&lt;&gt;"",R497&lt;&gt;"",S497&lt;&gt;"")),Listes!$A$79,""))))))</f>
        <v/>
      </c>
      <c r="X497" s="38"/>
      <c r="Y497" s="10">
        <f t="shared" si="31"/>
        <v>0</v>
      </c>
    </row>
    <row r="498" spans="1:25" ht="20.100000000000001" customHeight="1" x14ac:dyDescent="0.25">
      <c r="A498" s="109">
        <v>492</v>
      </c>
      <c r="B498" s="505" t="str">
        <f>IF('Dépenses forfaitaire'!B498="","",'Dépenses forfaitaire'!B498)</f>
        <v/>
      </c>
      <c r="C498" s="505" t="str">
        <f>IF('Dépenses forfaitaire'!C498="","",'Dépenses forfaitaire'!C498)</f>
        <v/>
      </c>
      <c r="D498" s="505" t="str">
        <f>IF('Dépenses forfaitaire'!D498="","",'Dépenses forfaitaire'!D498)</f>
        <v/>
      </c>
      <c r="E498" s="505" t="str">
        <f>IF('Dépenses forfaitaire'!E498="","",'Dépenses forfaitaire'!E498)</f>
        <v/>
      </c>
      <c r="F498" s="505" t="str">
        <f>IF('Dépenses forfaitaire'!F498="","",'Dépenses forfaitaire'!F498)</f>
        <v/>
      </c>
      <c r="G498" s="503" t="str">
        <f>IF('Dépenses forfaitaire'!G498="","",'Dépenses forfaitaire'!G498)</f>
        <v/>
      </c>
      <c r="H498" s="505" t="str">
        <f>IF('Dépenses forfaitaire'!H498="","",'Dépenses forfaitaire'!H498)</f>
        <v/>
      </c>
      <c r="I498" s="505" t="str">
        <f>IF('Dépenses forfaitaire'!I498="","",'Dépenses forfaitaire'!I498)</f>
        <v/>
      </c>
      <c r="J498" s="504" t="str">
        <f>IF('Dépenses forfaitaire'!K498="","",'Dépenses forfaitaire'!K498)</f>
        <v/>
      </c>
      <c r="K498" s="504" t="str">
        <f>IF('Dépenses forfaitaire'!L498="","",'Dépenses forfaitaire'!L498)</f>
        <v/>
      </c>
      <c r="L498" s="503" t="str">
        <f>IF('Dépenses forfaitaire'!J498="","",'Dépenses forfaitaire'!J498)</f>
        <v/>
      </c>
      <c r="M498" s="505" t="str">
        <f>IF($H498="","",IF($C498=Listes!$B$35,IF('DP_Instruction Forfaitaires'!$E498&lt;=Listes!$B$56,('DP_Instruction Forfaitaires'!$E498*(VLOOKUP('DP_Instruction Forfaitaires'!$D498,Listes!$A$57:$E$63,2,FALSE))),IF('DP_Instruction Forfaitaires'!$E498&gt;Listes!$E$56,('DP_Instruction Forfaitaires'!$E498*(VLOOKUP('DP_Instruction Forfaitaires'!$D498,Listes!$A$57:$E$63,5,FALSE))),('DP_Instruction Forfaitaires'!$E498*(VLOOKUP('DP_Instruction Forfaitaires'!$D498,Listes!$A$57:$E$63,3,FALSE))+(VLOOKUP('DP_Instruction Forfaitaires'!$D498,Listes!$A$57:$E$63,4,FALSE)))))))</f>
        <v/>
      </c>
      <c r="N498" s="505" t="str">
        <f>IF($H498="","",IF($C498=Listes!$B$34,IF('DP_Instruction Forfaitaires'!$E498&lt;=Listes!$B$45,('DP_Instruction Forfaitaires'!$E498*(VLOOKUP('DP_Instruction Forfaitaires'!$D498,Listes!$A$46:$E$52,2,FALSE))),IF('DP_Instruction Forfaitaires'!$E498&gt;Listes!$D$45,('DP_Instruction Forfaitaires'!$E498*(VLOOKUP('DP_Instruction Forfaitaires'!$D498,Listes!$A$46:$E$52,5,FALSE))),('DP_Instruction Forfaitaires'!$E498*(VLOOKUP('DP_Instruction Forfaitaires'!$D498,Listes!$A$46:$E$52,3,FALSE))+(VLOOKUP('DP_Instruction Forfaitaires'!$D498,Listes!$A$46:$E$52,4,FALSE)))))))</f>
        <v/>
      </c>
      <c r="O498" s="506" t="str">
        <f>IF($H498="","",IF($C498=Listes!$B$37,Listes!$I$34,IF($C498=Listes!$B$38,(VLOOKUP('DP_Instruction Forfaitaires'!$F498,Listes!$E$34:$F$39,2,FALSE)),IF($C498=Listes!$B$36,IF('DP_Instruction Forfaitaires'!$E498&lt;=Listes!$A$67,'DP_Instruction Forfaitaires'!$E498*Listes!$A$68,IF('DP_Instruction Forfaitaires'!$E498&gt;Listes!$D$67,'DP_Instruction Forfaitaires'!$E498*Listes!$D$68,(('DP_Instruction Forfaitaires'!$E498*Listes!$B$68)+Listes!$C$68)))))))</f>
        <v/>
      </c>
      <c r="P498" s="507" t="str">
        <f>IF('Dépenses forfaitaire'!P498="","",'Dépenses forfaitaire'!P498)</f>
        <v/>
      </c>
      <c r="Q498" s="263"/>
      <c r="R498" s="262" t="str">
        <f t="shared" si="28"/>
        <v/>
      </c>
      <c r="S498" s="262" t="str">
        <f t="shared" si="29"/>
        <v/>
      </c>
      <c r="T498" s="37" t="str">
        <f t="shared" si="30"/>
        <v/>
      </c>
      <c r="U498" s="117"/>
      <c r="V498" s="168"/>
      <c r="W498" s="501" t="str">
        <f>IF(AND(OR(Q498="KO",T498&lt;&gt;""),OR(R498="",S498="",T498="")),Listes!$A$74,IF(AND(T498="",Q498&lt;&gt;""),Listes!$A$75,IF(AND(P498&lt;T498,V498=""),Listes!$A$76,IF(AND(R498&gt;S498),Listes!$A$77,IF(AND(P498&lt;&gt;"",P498&gt;T498,U498=""),Listes!$A$78,IF(AND(X498="",OR(Q498&lt;&gt;"",R498&lt;&gt;"",S498&lt;&gt;"")),Listes!$A$79,""))))))</f>
        <v/>
      </c>
      <c r="X498" s="38"/>
      <c r="Y498" s="10">
        <f t="shared" si="31"/>
        <v>0</v>
      </c>
    </row>
    <row r="499" spans="1:25" ht="20.100000000000001" customHeight="1" x14ac:dyDescent="0.25">
      <c r="A499" s="109">
        <v>493</v>
      </c>
      <c r="B499" s="505" t="str">
        <f>IF('Dépenses forfaitaire'!B499="","",'Dépenses forfaitaire'!B499)</f>
        <v/>
      </c>
      <c r="C499" s="505" t="str">
        <f>IF('Dépenses forfaitaire'!C499="","",'Dépenses forfaitaire'!C499)</f>
        <v/>
      </c>
      <c r="D499" s="505" t="str">
        <f>IF('Dépenses forfaitaire'!D499="","",'Dépenses forfaitaire'!D499)</f>
        <v/>
      </c>
      <c r="E499" s="505" t="str">
        <f>IF('Dépenses forfaitaire'!E499="","",'Dépenses forfaitaire'!E499)</f>
        <v/>
      </c>
      <c r="F499" s="505" t="str">
        <f>IF('Dépenses forfaitaire'!F499="","",'Dépenses forfaitaire'!F499)</f>
        <v/>
      </c>
      <c r="G499" s="503" t="str">
        <f>IF('Dépenses forfaitaire'!G499="","",'Dépenses forfaitaire'!G499)</f>
        <v/>
      </c>
      <c r="H499" s="505" t="str">
        <f>IF('Dépenses forfaitaire'!H499="","",'Dépenses forfaitaire'!H499)</f>
        <v/>
      </c>
      <c r="I499" s="505" t="str">
        <f>IF('Dépenses forfaitaire'!I499="","",'Dépenses forfaitaire'!I499)</f>
        <v/>
      </c>
      <c r="J499" s="504" t="str">
        <f>IF('Dépenses forfaitaire'!K499="","",'Dépenses forfaitaire'!K499)</f>
        <v/>
      </c>
      <c r="K499" s="504" t="str">
        <f>IF('Dépenses forfaitaire'!L499="","",'Dépenses forfaitaire'!L499)</f>
        <v/>
      </c>
      <c r="L499" s="503" t="str">
        <f>IF('Dépenses forfaitaire'!J499="","",'Dépenses forfaitaire'!J499)</f>
        <v/>
      </c>
      <c r="M499" s="505" t="str">
        <f>IF($H499="","",IF($C499=Listes!$B$35,IF('DP_Instruction Forfaitaires'!$E499&lt;=Listes!$B$56,('DP_Instruction Forfaitaires'!$E499*(VLOOKUP('DP_Instruction Forfaitaires'!$D499,Listes!$A$57:$E$63,2,FALSE))),IF('DP_Instruction Forfaitaires'!$E499&gt;Listes!$E$56,('DP_Instruction Forfaitaires'!$E499*(VLOOKUP('DP_Instruction Forfaitaires'!$D499,Listes!$A$57:$E$63,5,FALSE))),('DP_Instruction Forfaitaires'!$E499*(VLOOKUP('DP_Instruction Forfaitaires'!$D499,Listes!$A$57:$E$63,3,FALSE))+(VLOOKUP('DP_Instruction Forfaitaires'!$D499,Listes!$A$57:$E$63,4,FALSE)))))))</f>
        <v/>
      </c>
      <c r="N499" s="505" t="str">
        <f>IF($H499="","",IF($C499=Listes!$B$34,IF('DP_Instruction Forfaitaires'!$E499&lt;=Listes!$B$45,('DP_Instruction Forfaitaires'!$E499*(VLOOKUP('DP_Instruction Forfaitaires'!$D499,Listes!$A$46:$E$52,2,FALSE))),IF('DP_Instruction Forfaitaires'!$E499&gt;Listes!$D$45,('DP_Instruction Forfaitaires'!$E499*(VLOOKUP('DP_Instruction Forfaitaires'!$D499,Listes!$A$46:$E$52,5,FALSE))),('DP_Instruction Forfaitaires'!$E499*(VLOOKUP('DP_Instruction Forfaitaires'!$D499,Listes!$A$46:$E$52,3,FALSE))+(VLOOKUP('DP_Instruction Forfaitaires'!$D499,Listes!$A$46:$E$52,4,FALSE)))))))</f>
        <v/>
      </c>
      <c r="O499" s="506" t="str">
        <f>IF($H499="","",IF($C499=Listes!$B$37,Listes!$I$34,IF($C499=Listes!$B$38,(VLOOKUP('DP_Instruction Forfaitaires'!$F499,Listes!$E$34:$F$39,2,FALSE)),IF($C499=Listes!$B$36,IF('DP_Instruction Forfaitaires'!$E499&lt;=Listes!$A$67,'DP_Instruction Forfaitaires'!$E499*Listes!$A$68,IF('DP_Instruction Forfaitaires'!$E499&gt;Listes!$D$67,'DP_Instruction Forfaitaires'!$E499*Listes!$D$68,(('DP_Instruction Forfaitaires'!$E499*Listes!$B$68)+Listes!$C$68)))))))</f>
        <v/>
      </c>
      <c r="P499" s="507" t="str">
        <f>IF('Dépenses forfaitaire'!P499="","",'Dépenses forfaitaire'!P499)</f>
        <v/>
      </c>
      <c r="Q499" s="263"/>
      <c r="R499" s="262" t="str">
        <f t="shared" si="28"/>
        <v/>
      </c>
      <c r="S499" s="262" t="str">
        <f t="shared" si="29"/>
        <v/>
      </c>
      <c r="T499" s="37" t="str">
        <f t="shared" si="30"/>
        <v/>
      </c>
      <c r="U499" s="117"/>
      <c r="V499" s="168"/>
      <c r="W499" s="501" t="str">
        <f>IF(AND(OR(Q499="KO",T499&lt;&gt;""),OR(R499="",S499="",T499="")),Listes!$A$74,IF(AND(T499="",Q499&lt;&gt;""),Listes!$A$75,IF(AND(P499&lt;T499,V499=""),Listes!$A$76,IF(AND(R499&gt;S499),Listes!$A$77,IF(AND(P499&lt;&gt;"",P499&gt;T499,U499=""),Listes!$A$78,IF(AND(X499="",OR(Q499&lt;&gt;"",R499&lt;&gt;"",S499&lt;&gt;"")),Listes!$A$79,""))))))</f>
        <v/>
      </c>
      <c r="X499" s="38"/>
      <c r="Y499" s="10">
        <f t="shared" si="31"/>
        <v>0</v>
      </c>
    </row>
    <row r="500" spans="1:25" ht="20.100000000000001" customHeight="1" x14ac:dyDescent="0.25">
      <c r="A500" s="109">
        <v>494</v>
      </c>
      <c r="B500" s="505" t="str">
        <f>IF('Dépenses forfaitaire'!B500="","",'Dépenses forfaitaire'!B500)</f>
        <v/>
      </c>
      <c r="C500" s="505" t="str">
        <f>IF('Dépenses forfaitaire'!C500="","",'Dépenses forfaitaire'!C500)</f>
        <v/>
      </c>
      <c r="D500" s="505" t="str">
        <f>IF('Dépenses forfaitaire'!D500="","",'Dépenses forfaitaire'!D500)</f>
        <v/>
      </c>
      <c r="E500" s="505" t="str">
        <f>IF('Dépenses forfaitaire'!E500="","",'Dépenses forfaitaire'!E500)</f>
        <v/>
      </c>
      <c r="F500" s="505" t="str">
        <f>IF('Dépenses forfaitaire'!F500="","",'Dépenses forfaitaire'!F500)</f>
        <v/>
      </c>
      <c r="G500" s="503" t="str">
        <f>IF('Dépenses forfaitaire'!G500="","",'Dépenses forfaitaire'!G500)</f>
        <v/>
      </c>
      <c r="H500" s="505" t="str">
        <f>IF('Dépenses forfaitaire'!H500="","",'Dépenses forfaitaire'!H500)</f>
        <v/>
      </c>
      <c r="I500" s="505" t="str">
        <f>IF('Dépenses forfaitaire'!I500="","",'Dépenses forfaitaire'!I500)</f>
        <v/>
      </c>
      <c r="J500" s="504" t="str">
        <f>IF('Dépenses forfaitaire'!K500="","",'Dépenses forfaitaire'!K500)</f>
        <v/>
      </c>
      <c r="K500" s="504" t="str">
        <f>IF('Dépenses forfaitaire'!L500="","",'Dépenses forfaitaire'!L500)</f>
        <v/>
      </c>
      <c r="L500" s="503" t="str">
        <f>IF('Dépenses forfaitaire'!J500="","",'Dépenses forfaitaire'!J500)</f>
        <v/>
      </c>
      <c r="M500" s="505" t="str">
        <f>IF($H500="","",IF($C500=Listes!$B$35,IF('DP_Instruction Forfaitaires'!$E500&lt;=Listes!$B$56,('DP_Instruction Forfaitaires'!$E500*(VLOOKUP('DP_Instruction Forfaitaires'!$D500,Listes!$A$57:$E$63,2,FALSE))),IF('DP_Instruction Forfaitaires'!$E500&gt;Listes!$E$56,('DP_Instruction Forfaitaires'!$E500*(VLOOKUP('DP_Instruction Forfaitaires'!$D500,Listes!$A$57:$E$63,5,FALSE))),('DP_Instruction Forfaitaires'!$E500*(VLOOKUP('DP_Instruction Forfaitaires'!$D500,Listes!$A$57:$E$63,3,FALSE))+(VLOOKUP('DP_Instruction Forfaitaires'!$D500,Listes!$A$57:$E$63,4,FALSE)))))))</f>
        <v/>
      </c>
      <c r="N500" s="505" t="str">
        <f>IF($H500="","",IF($C500=Listes!$B$34,IF('DP_Instruction Forfaitaires'!$E500&lt;=Listes!$B$45,('DP_Instruction Forfaitaires'!$E500*(VLOOKUP('DP_Instruction Forfaitaires'!$D500,Listes!$A$46:$E$52,2,FALSE))),IF('DP_Instruction Forfaitaires'!$E500&gt;Listes!$D$45,('DP_Instruction Forfaitaires'!$E500*(VLOOKUP('DP_Instruction Forfaitaires'!$D500,Listes!$A$46:$E$52,5,FALSE))),('DP_Instruction Forfaitaires'!$E500*(VLOOKUP('DP_Instruction Forfaitaires'!$D500,Listes!$A$46:$E$52,3,FALSE))+(VLOOKUP('DP_Instruction Forfaitaires'!$D500,Listes!$A$46:$E$52,4,FALSE)))))))</f>
        <v/>
      </c>
      <c r="O500" s="506" t="str">
        <f>IF($H500="","",IF($C500=Listes!$B$37,Listes!$I$34,IF($C500=Listes!$B$38,(VLOOKUP('DP_Instruction Forfaitaires'!$F500,Listes!$E$34:$F$39,2,FALSE)),IF($C500=Listes!$B$36,IF('DP_Instruction Forfaitaires'!$E500&lt;=Listes!$A$67,'DP_Instruction Forfaitaires'!$E500*Listes!$A$68,IF('DP_Instruction Forfaitaires'!$E500&gt;Listes!$D$67,'DP_Instruction Forfaitaires'!$E500*Listes!$D$68,(('DP_Instruction Forfaitaires'!$E500*Listes!$B$68)+Listes!$C$68)))))))</f>
        <v/>
      </c>
      <c r="P500" s="507" t="str">
        <f>IF('Dépenses forfaitaire'!P500="","",'Dépenses forfaitaire'!P500)</f>
        <v/>
      </c>
      <c r="Q500" s="263"/>
      <c r="R500" s="262" t="str">
        <f t="shared" si="28"/>
        <v/>
      </c>
      <c r="S500" s="262" t="str">
        <f t="shared" si="29"/>
        <v/>
      </c>
      <c r="T500" s="37" t="str">
        <f t="shared" si="30"/>
        <v/>
      </c>
      <c r="U500" s="117"/>
      <c r="V500" s="168"/>
      <c r="W500" s="501" t="str">
        <f>IF(AND(OR(Q500="KO",T500&lt;&gt;""),OR(R500="",S500="",T500="")),Listes!$A$74,IF(AND(T500="",Q500&lt;&gt;""),Listes!$A$75,IF(AND(P500&lt;T500,V500=""),Listes!$A$76,IF(AND(R500&gt;S500),Listes!$A$77,IF(AND(P500&lt;&gt;"",P500&gt;T500,U500=""),Listes!$A$78,IF(AND(X500="",OR(Q500&lt;&gt;"",R500&lt;&gt;"",S500&lt;&gt;"")),Listes!$A$79,""))))))</f>
        <v/>
      </c>
      <c r="X500" s="38"/>
      <c r="Y500" s="10">
        <f t="shared" si="31"/>
        <v>0</v>
      </c>
    </row>
    <row r="501" spans="1:25" ht="20.100000000000001" customHeight="1" x14ac:dyDescent="0.25">
      <c r="A501" s="109">
        <v>495</v>
      </c>
      <c r="B501" s="505" t="str">
        <f>IF('Dépenses forfaitaire'!B501="","",'Dépenses forfaitaire'!B501)</f>
        <v/>
      </c>
      <c r="C501" s="505" t="str">
        <f>IF('Dépenses forfaitaire'!C501="","",'Dépenses forfaitaire'!C501)</f>
        <v/>
      </c>
      <c r="D501" s="505" t="str">
        <f>IF('Dépenses forfaitaire'!D501="","",'Dépenses forfaitaire'!D501)</f>
        <v/>
      </c>
      <c r="E501" s="505" t="str">
        <f>IF('Dépenses forfaitaire'!E501="","",'Dépenses forfaitaire'!E501)</f>
        <v/>
      </c>
      <c r="F501" s="505" t="str">
        <f>IF('Dépenses forfaitaire'!F501="","",'Dépenses forfaitaire'!F501)</f>
        <v/>
      </c>
      <c r="G501" s="503" t="str">
        <f>IF('Dépenses forfaitaire'!G501="","",'Dépenses forfaitaire'!G501)</f>
        <v/>
      </c>
      <c r="H501" s="505" t="str">
        <f>IF('Dépenses forfaitaire'!H501="","",'Dépenses forfaitaire'!H501)</f>
        <v/>
      </c>
      <c r="I501" s="505" t="str">
        <f>IF('Dépenses forfaitaire'!I501="","",'Dépenses forfaitaire'!I501)</f>
        <v/>
      </c>
      <c r="J501" s="504" t="str">
        <f>IF('Dépenses forfaitaire'!K501="","",'Dépenses forfaitaire'!K501)</f>
        <v/>
      </c>
      <c r="K501" s="504" t="str">
        <f>IF('Dépenses forfaitaire'!L501="","",'Dépenses forfaitaire'!L501)</f>
        <v/>
      </c>
      <c r="L501" s="503" t="str">
        <f>IF('Dépenses forfaitaire'!J501="","",'Dépenses forfaitaire'!J501)</f>
        <v/>
      </c>
      <c r="M501" s="505" t="str">
        <f>IF($H501="","",IF($C501=Listes!$B$35,IF('DP_Instruction Forfaitaires'!$E501&lt;=Listes!$B$56,('DP_Instruction Forfaitaires'!$E501*(VLOOKUP('DP_Instruction Forfaitaires'!$D501,Listes!$A$57:$E$63,2,FALSE))),IF('DP_Instruction Forfaitaires'!$E501&gt;Listes!$E$56,('DP_Instruction Forfaitaires'!$E501*(VLOOKUP('DP_Instruction Forfaitaires'!$D501,Listes!$A$57:$E$63,5,FALSE))),('DP_Instruction Forfaitaires'!$E501*(VLOOKUP('DP_Instruction Forfaitaires'!$D501,Listes!$A$57:$E$63,3,FALSE))+(VLOOKUP('DP_Instruction Forfaitaires'!$D501,Listes!$A$57:$E$63,4,FALSE)))))))</f>
        <v/>
      </c>
      <c r="N501" s="505" t="str">
        <f>IF($H501="","",IF($C501=Listes!$B$34,IF('DP_Instruction Forfaitaires'!$E501&lt;=Listes!$B$45,('DP_Instruction Forfaitaires'!$E501*(VLOOKUP('DP_Instruction Forfaitaires'!$D501,Listes!$A$46:$E$52,2,FALSE))),IF('DP_Instruction Forfaitaires'!$E501&gt;Listes!$D$45,('DP_Instruction Forfaitaires'!$E501*(VLOOKUP('DP_Instruction Forfaitaires'!$D501,Listes!$A$46:$E$52,5,FALSE))),('DP_Instruction Forfaitaires'!$E501*(VLOOKUP('DP_Instruction Forfaitaires'!$D501,Listes!$A$46:$E$52,3,FALSE))+(VLOOKUP('DP_Instruction Forfaitaires'!$D501,Listes!$A$46:$E$52,4,FALSE)))))))</f>
        <v/>
      </c>
      <c r="O501" s="506" t="str">
        <f>IF($H501="","",IF($C501=Listes!$B$37,Listes!$I$34,IF($C501=Listes!$B$38,(VLOOKUP('DP_Instruction Forfaitaires'!$F501,Listes!$E$34:$F$39,2,FALSE)),IF($C501=Listes!$B$36,IF('DP_Instruction Forfaitaires'!$E501&lt;=Listes!$A$67,'DP_Instruction Forfaitaires'!$E501*Listes!$A$68,IF('DP_Instruction Forfaitaires'!$E501&gt;Listes!$D$67,'DP_Instruction Forfaitaires'!$E501*Listes!$D$68,(('DP_Instruction Forfaitaires'!$E501*Listes!$B$68)+Listes!$C$68)))))))</f>
        <v/>
      </c>
      <c r="P501" s="507" t="str">
        <f>IF('Dépenses forfaitaire'!P501="","",'Dépenses forfaitaire'!P501)</f>
        <v/>
      </c>
      <c r="Q501" s="263"/>
      <c r="R501" s="262" t="str">
        <f t="shared" si="28"/>
        <v/>
      </c>
      <c r="S501" s="262" t="str">
        <f t="shared" si="29"/>
        <v/>
      </c>
      <c r="T501" s="37" t="str">
        <f t="shared" si="30"/>
        <v/>
      </c>
      <c r="U501" s="117"/>
      <c r="V501" s="168"/>
      <c r="W501" s="501" t="str">
        <f>IF(AND(OR(Q501="KO",T501&lt;&gt;""),OR(R501="",S501="",T501="")),Listes!$A$74,IF(AND(T501="",Q501&lt;&gt;""),Listes!$A$75,IF(AND(P501&lt;T501,V501=""),Listes!$A$76,IF(AND(R501&gt;S501),Listes!$A$77,IF(AND(P501&lt;&gt;"",P501&gt;T501,U501=""),Listes!$A$78,IF(AND(X501="",OR(Q501&lt;&gt;"",R501&lt;&gt;"",S501&lt;&gt;"")),Listes!$A$79,""))))))</f>
        <v/>
      </c>
      <c r="X501" s="38"/>
      <c r="Y501" s="10">
        <f t="shared" si="31"/>
        <v>0</v>
      </c>
    </row>
    <row r="502" spans="1:25" ht="20.100000000000001" customHeight="1" x14ac:dyDescent="0.25">
      <c r="A502" s="109">
        <v>496</v>
      </c>
      <c r="B502" s="505" t="str">
        <f>IF('Dépenses forfaitaire'!B502="","",'Dépenses forfaitaire'!B502)</f>
        <v/>
      </c>
      <c r="C502" s="505" t="str">
        <f>IF('Dépenses forfaitaire'!C502="","",'Dépenses forfaitaire'!C502)</f>
        <v/>
      </c>
      <c r="D502" s="505" t="str">
        <f>IF('Dépenses forfaitaire'!D502="","",'Dépenses forfaitaire'!D502)</f>
        <v/>
      </c>
      <c r="E502" s="505" t="str">
        <f>IF('Dépenses forfaitaire'!E502="","",'Dépenses forfaitaire'!E502)</f>
        <v/>
      </c>
      <c r="F502" s="505" t="str">
        <f>IF('Dépenses forfaitaire'!F502="","",'Dépenses forfaitaire'!F502)</f>
        <v/>
      </c>
      <c r="G502" s="503" t="str">
        <f>IF('Dépenses forfaitaire'!G502="","",'Dépenses forfaitaire'!G502)</f>
        <v/>
      </c>
      <c r="H502" s="505" t="str">
        <f>IF('Dépenses forfaitaire'!H502="","",'Dépenses forfaitaire'!H502)</f>
        <v/>
      </c>
      <c r="I502" s="505" t="str">
        <f>IF('Dépenses forfaitaire'!I502="","",'Dépenses forfaitaire'!I502)</f>
        <v/>
      </c>
      <c r="J502" s="504" t="str">
        <f>IF('Dépenses forfaitaire'!K502="","",'Dépenses forfaitaire'!K502)</f>
        <v/>
      </c>
      <c r="K502" s="504" t="str">
        <f>IF('Dépenses forfaitaire'!L502="","",'Dépenses forfaitaire'!L502)</f>
        <v/>
      </c>
      <c r="L502" s="503" t="str">
        <f>IF('Dépenses forfaitaire'!J502="","",'Dépenses forfaitaire'!J502)</f>
        <v/>
      </c>
      <c r="M502" s="505" t="str">
        <f>IF($H502="","",IF($C502=Listes!$B$35,IF('DP_Instruction Forfaitaires'!$E502&lt;=Listes!$B$56,('DP_Instruction Forfaitaires'!$E502*(VLOOKUP('DP_Instruction Forfaitaires'!$D502,Listes!$A$57:$E$63,2,FALSE))),IF('DP_Instruction Forfaitaires'!$E502&gt;Listes!$E$56,('DP_Instruction Forfaitaires'!$E502*(VLOOKUP('DP_Instruction Forfaitaires'!$D502,Listes!$A$57:$E$63,5,FALSE))),('DP_Instruction Forfaitaires'!$E502*(VLOOKUP('DP_Instruction Forfaitaires'!$D502,Listes!$A$57:$E$63,3,FALSE))+(VLOOKUP('DP_Instruction Forfaitaires'!$D502,Listes!$A$57:$E$63,4,FALSE)))))))</f>
        <v/>
      </c>
      <c r="N502" s="505" t="str">
        <f>IF($H502="","",IF($C502=Listes!$B$34,IF('DP_Instruction Forfaitaires'!$E502&lt;=Listes!$B$45,('DP_Instruction Forfaitaires'!$E502*(VLOOKUP('DP_Instruction Forfaitaires'!$D502,Listes!$A$46:$E$52,2,FALSE))),IF('DP_Instruction Forfaitaires'!$E502&gt;Listes!$D$45,('DP_Instruction Forfaitaires'!$E502*(VLOOKUP('DP_Instruction Forfaitaires'!$D502,Listes!$A$46:$E$52,5,FALSE))),('DP_Instruction Forfaitaires'!$E502*(VLOOKUP('DP_Instruction Forfaitaires'!$D502,Listes!$A$46:$E$52,3,FALSE))+(VLOOKUP('DP_Instruction Forfaitaires'!$D502,Listes!$A$46:$E$52,4,FALSE)))))))</f>
        <v/>
      </c>
      <c r="O502" s="506" t="str">
        <f>IF($H502="","",IF($C502=Listes!$B$37,Listes!$I$34,IF($C502=Listes!$B$38,(VLOOKUP('DP_Instruction Forfaitaires'!$F502,Listes!$E$34:$F$39,2,FALSE)),IF($C502=Listes!$B$36,IF('DP_Instruction Forfaitaires'!$E502&lt;=Listes!$A$67,'DP_Instruction Forfaitaires'!$E502*Listes!$A$68,IF('DP_Instruction Forfaitaires'!$E502&gt;Listes!$D$67,'DP_Instruction Forfaitaires'!$E502*Listes!$D$68,(('DP_Instruction Forfaitaires'!$E502*Listes!$B$68)+Listes!$C$68)))))))</f>
        <v/>
      </c>
      <c r="P502" s="507" t="str">
        <f>IF('Dépenses forfaitaire'!P502="","",'Dépenses forfaitaire'!P502)</f>
        <v/>
      </c>
      <c r="Q502" s="263"/>
      <c r="R502" s="262" t="str">
        <f t="shared" si="28"/>
        <v/>
      </c>
      <c r="S502" s="262" t="str">
        <f t="shared" si="29"/>
        <v/>
      </c>
      <c r="T502" s="37" t="str">
        <f t="shared" si="30"/>
        <v/>
      </c>
      <c r="U502" s="117"/>
      <c r="V502" s="168"/>
      <c r="W502" s="501" t="str">
        <f>IF(AND(OR(Q502="KO",T502&lt;&gt;""),OR(R502="",S502="",T502="")),Listes!$A$74,IF(AND(T502="",Q502&lt;&gt;""),Listes!$A$75,IF(AND(P502&lt;T502,V502=""),Listes!$A$76,IF(AND(R502&gt;S502),Listes!$A$77,IF(AND(P502&lt;&gt;"",P502&gt;T502,U502=""),Listes!$A$78,IF(AND(X502="",OR(Q502&lt;&gt;"",R502&lt;&gt;"",S502&lt;&gt;"")),Listes!$A$79,""))))))</f>
        <v/>
      </c>
      <c r="X502" s="38"/>
      <c r="Y502" s="10">
        <f t="shared" si="31"/>
        <v>0</v>
      </c>
    </row>
    <row r="503" spans="1:25" ht="20.100000000000001" customHeight="1" x14ac:dyDescent="0.25">
      <c r="A503" s="109">
        <v>497</v>
      </c>
      <c r="B503" s="505" t="str">
        <f>IF('Dépenses forfaitaire'!B503="","",'Dépenses forfaitaire'!B503)</f>
        <v/>
      </c>
      <c r="C503" s="505" t="str">
        <f>IF('Dépenses forfaitaire'!C503="","",'Dépenses forfaitaire'!C503)</f>
        <v/>
      </c>
      <c r="D503" s="505" t="str">
        <f>IF('Dépenses forfaitaire'!D503="","",'Dépenses forfaitaire'!D503)</f>
        <v/>
      </c>
      <c r="E503" s="505" t="str">
        <f>IF('Dépenses forfaitaire'!E503="","",'Dépenses forfaitaire'!E503)</f>
        <v/>
      </c>
      <c r="F503" s="505" t="str">
        <f>IF('Dépenses forfaitaire'!F503="","",'Dépenses forfaitaire'!F503)</f>
        <v/>
      </c>
      <c r="G503" s="503" t="str">
        <f>IF('Dépenses forfaitaire'!G503="","",'Dépenses forfaitaire'!G503)</f>
        <v/>
      </c>
      <c r="H503" s="505" t="str">
        <f>IF('Dépenses forfaitaire'!H503="","",'Dépenses forfaitaire'!H503)</f>
        <v/>
      </c>
      <c r="I503" s="505" t="str">
        <f>IF('Dépenses forfaitaire'!I503="","",'Dépenses forfaitaire'!I503)</f>
        <v/>
      </c>
      <c r="J503" s="504" t="str">
        <f>IF('Dépenses forfaitaire'!K503="","",'Dépenses forfaitaire'!K503)</f>
        <v/>
      </c>
      <c r="K503" s="504" t="str">
        <f>IF('Dépenses forfaitaire'!L503="","",'Dépenses forfaitaire'!L503)</f>
        <v/>
      </c>
      <c r="L503" s="503" t="str">
        <f>IF('Dépenses forfaitaire'!J503="","",'Dépenses forfaitaire'!J503)</f>
        <v/>
      </c>
      <c r="M503" s="505" t="str">
        <f>IF($H503="","",IF($C503=Listes!$B$35,IF('DP_Instruction Forfaitaires'!$E503&lt;=Listes!$B$56,('DP_Instruction Forfaitaires'!$E503*(VLOOKUP('DP_Instruction Forfaitaires'!$D503,Listes!$A$57:$E$63,2,FALSE))),IF('DP_Instruction Forfaitaires'!$E503&gt;Listes!$E$56,('DP_Instruction Forfaitaires'!$E503*(VLOOKUP('DP_Instruction Forfaitaires'!$D503,Listes!$A$57:$E$63,5,FALSE))),('DP_Instruction Forfaitaires'!$E503*(VLOOKUP('DP_Instruction Forfaitaires'!$D503,Listes!$A$57:$E$63,3,FALSE))+(VLOOKUP('DP_Instruction Forfaitaires'!$D503,Listes!$A$57:$E$63,4,FALSE)))))))</f>
        <v/>
      </c>
      <c r="N503" s="505" t="str">
        <f>IF($H503="","",IF($C503=Listes!$B$34,IF('DP_Instruction Forfaitaires'!$E503&lt;=Listes!$B$45,('DP_Instruction Forfaitaires'!$E503*(VLOOKUP('DP_Instruction Forfaitaires'!$D503,Listes!$A$46:$E$52,2,FALSE))),IF('DP_Instruction Forfaitaires'!$E503&gt;Listes!$D$45,('DP_Instruction Forfaitaires'!$E503*(VLOOKUP('DP_Instruction Forfaitaires'!$D503,Listes!$A$46:$E$52,5,FALSE))),('DP_Instruction Forfaitaires'!$E503*(VLOOKUP('DP_Instruction Forfaitaires'!$D503,Listes!$A$46:$E$52,3,FALSE))+(VLOOKUP('DP_Instruction Forfaitaires'!$D503,Listes!$A$46:$E$52,4,FALSE)))))))</f>
        <v/>
      </c>
      <c r="O503" s="506" t="str">
        <f>IF($H503="","",IF($C503=Listes!$B$37,Listes!$I$34,IF($C503=Listes!$B$38,(VLOOKUP('DP_Instruction Forfaitaires'!$F503,Listes!$E$34:$F$39,2,FALSE)),IF($C503=Listes!$B$36,IF('DP_Instruction Forfaitaires'!$E503&lt;=Listes!$A$67,'DP_Instruction Forfaitaires'!$E503*Listes!$A$68,IF('DP_Instruction Forfaitaires'!$E503&gt;Listes!$D$67,'DP_Instruction Forfaitaires'!$E503*Listes!$D$68,(('DP_Instruction Forfaitaires'!$E503*Listes!$B$68)+Listes!$C$68)))))))</f>
        <v/>
      </c>
      <c r="P503" s="507" t="str">
        <f>IF('Dépenses forfaitaire'!P503="","",'Dépenses forfaitaire'!P503)</f>
        <v/>
      </c>
      <c r="Q503" s="263"/>
      <c r="R503" s="262" t="str">
        <f t="shared" si="28"/>
        <v/>
      </c>
      <c r="S503" s="262" t="str">
        <f t="shared" si="29"/>
        <v/>
      </c>
      <c r="T503" s="37" t="str">
        <f t="shared" si="30"/>
        <v/>
      </c>
      <c r="U503" s="117"/>
      <c r="V503" s="168"/>
      <c r="W503" s="501" t="str">
        <f>IF(AND(OR(Q503="KO",T503&lt;&gt;""),OR(R503="",S503="",T503="")),Listes!$A$74,IF(AND(T503="",Q503&lt;&gt;""),Listes!$A$75,IF(AND(P503&lt;T503,V503=""),Listes!$A$76,IF(AND(R503&gt;S503),Listes!$A$77,IF(AND(P503&lt;&gt;"",P503&gt;T503,U503=""),Listes!$A$78,IF(AND(X503="",OR(Q503&lt;&gt;"",R503&lt;&gt;"",S503&lt;&gt;"")),Listes!$A$79,""))))))</f>
        <v/>
      </c>
      <c r="X503" s="38"/>
      <c r="Y503" s="10">
        <f t="shared" si="31"/>
        <v>0</v>
      </c>
    </row>
    <row r="504" spans="1:25" ht="20.100000000000001" customHeight="1" x14ac:dyDescent="0.25">
      <c r="A504" s="109">
        <v>498</v>
      </c>
      <c r="B504" s="505" t="str">
        <f>IF('Dépenses forfaitaire'!B504="","",'Dépenses forfaitaire'!B504)</f>
        <v/>
      </c>
      <c r="C504" s="505" t="str">
        <f>IF('Dépenses forfaitaire'!C504="","",'Dépenses forfaitaire'!C504)</f>
        <v/>
      </c>
      <c r="D504" s="505" t="str">
        <f>IF('Dépenses forfaitaire'!D504="","",'Dépenses forfaitaire'!D504)</f>
        <v/>
      </c>
      <c r="E504" s="505" t="str">
        <f>IF('Dépenses forfaitaire'!E504="","",'Dépenses forfaitaire'!E504)</f>
        <v/>
      </c>
      <c r="F504" s="505" t="str">
        <f>IF('Dépenses forfaitaire'!F504="","",'Dépenses forfaitaire'!F504)</f>
        <v/>
      </c>
      <c r="G504" s="503" t="str">
        <f>IF('Dépenses forfaitaire'!G504="","",'Dépenses forfaitaire'!G504)</f>
        <v/>
      </c>
      <c r="H504" s="505" t="str">
        <f>IF('Dépenses forfaitaire'!H504="","",'Dépenses forfaitaire'!H504)</f>
        <v/>
      </c>
      <c r="I504" s="505" t="str">
        <f>IF('Dépenses forfaitaire'!I504="","",'Dépenses forfaitaire'!I504)</f>
        <v/>
      </c>
      <c r="J504" s="504" t="str">
        <f>IF('Dépenses forfaitaire'!K504="","",'Dépenses forfaitaire'!K504)</f>
        <v/>
      </c>
      <c r="K504" s="504" t="str">
        <f>IF('Dépenses forfaitaire'!L504="","",'Dépenses forfaitaire'!L504)</f>
        <v/>
      </c>
      <c r="L504" s="503" t="str">
        <f>IF('Dépenses forfaitaire'!J504="","",'Dépenses forfaitaire'!J504)</f>
        <v/>
      </c>
      <c r="M504" s="505" t="str">
        <f>IF($H504="","",IF($C504=Listes!$B$35,IF('DP_Instruction Forfaitaires'!$E504&lt;=Listes!$B$56,('DP_Instruction Forfaitaires'!$E504*(VLOOKUP('DP_Instruction Forfaitaires'!$D504,Listes!$A$57:$E$63,2,FALSE))),IF('DP_Instruction Forfaitaires'!$E504&gt;Listes!$E$56,('DP_Instruction Forfaitaires'!$E504*(VLOOKUP('DP_Instruction Forfaitaires'!$D504,Listes!$A$57:$E$63,5,FALSE))),('DP_Instruction Forfaitaires'!$E504*(VLOOKUP('DP_Instruction Forfaitaires'!$D504,Listes!$A$57:$E$63,3,FALSE))+(VLOOKUP('DP_Instruction Forfaitaires'!$D504,Listes!$A$57:$E$63,4,FALSE)))))))</f>
        <v/>
      </c>
      <c r="N504" s="505" t="str">
        <f>IF($H504="","",IF($C504=Listes!$B$34,IF('DP_Instruction Forfaitaires'!$E504&lt;=Listes!$B$45,('DP_Instruction Forfaitaires'!$E504*(VLOOKUP('DP_Instruction Forfaitaires'!$D504,Listes!$A$46:$E$52,2,FALSE))),IF('DP_Instruction Forfaitaires'!$E504&gt;Listes!$D$45,('DP_Instruction Forfaitaires'!$E504*(VLOOKUP('DP_Instruction Forfaitaires'!$D504,Listes!$A$46:$E$52,5,FALSE))),('DP_Instruction Forfaitaires'!$E504*(VLOOKUP('DP_Instruction Forfaitaires'!$D504,Listes!$A$46:$E$52,3,FALSE))+(VLOOKUP('DP_Instruction Forfaitaires'!$D504,Listes!$A$46:$E$52,4,FALSE)))))))</f>
        <v/>
      </c>
      <c r="O504" s="506" t="str">
        <f>IF($H504="","",IF($C504=Listes!$B$37,Listes!$I$34,IF($C504=Listes!$B$38,(VLOOKUP('DP_Instruction Forfaitaires'!$F504,Listes!$E$34:$F$39,2,FALSE)),IF($C504=Listes!$B$36,IF('DP_Instruction Forfaitaires'!$E504&lt;=Listes!$A$67,'DP_Instruction Forfaitaires'!$E504*Listes!$A$68,IF('DP_Instruction Forfaitaires'!$E504&gt;Listes!$D$67,'DP_Instruction Forfaitaires'!$E504*Listes!$D$68,(('DP_Instruction Forfaitaires'!$E504*Listes!$B$68)+Listes!$C$68)))))))</f>
        <v/>
      </c>
      <c r="P504" s="507" t="str">
        <f>IF('Dépenses forfaitaire'!P504="","",'Dépenses forfaitaire'!P504)</f>
        <v/>
      </c>
      <c r="Q504" s="263"/>
      <c r="R504" s="262" t="str">
        <f t="shared" si="28"/>
        <v/>
      </c>
      <c r="S504" s="262" t="str">
        <f t="shared" si="29"/>
        <v/>
      </c>
      <c r="T504" s="37" t="str">
        <f t="shared" si="30"/>
        <v/>
      </c>
      <c r="U504" s="117"/>
      <c r="V504" s="168"/>
      <c r="W504" s="501" t="str">
        <f>IF(AND(OR(Q504="KO",T504&lt;&gt;""),OR(R504="",S504="",T504="")),Listes!$A$74,IF(AND(T504="",Q504&lt;&gt;""),Listes!$A$75,IF(AND(P504&lt;T504,V504=""),Listes!$A$76,IF(AND(R504&gt;S504),Listes!$A$77,IF(AND(P504&lt;&gt;"",P504&gt;T504,U504=""),Listes!$A$78,IF(AND(X504="",OR(Q504&lt;&gt;"",R504&lt;&gt;"",S504&lt;&gt;"")),Listes!$A$79,""))))))</f>
        <v/>
      </c>
      <c r="X504" s="38"/>
      <c r="Y504" s="10">
        <f t="shared" si="31"/>
        <v>0</v>
      </c>
    </row>
    <row r="505" spans="1:25" ht="20.100000000000001" customHeight="1" x14ac:dyDescent="0.25">
      <c r="A505" s="109">
        <v>499</v>
      </c>
      <c r="B505" s="505" t="str">
        <f>IF('Dépenses forfaitaire'!B505="","",'Dépenses forfaitaire'!B505)</f>
        <v/>
      </c>
      <c r="C505" s="505" t="str">
        <f>IF('Dépenses forfaitaire'!C505="","",'Dépenses forfaitaire'!C505)</f>
        <v/>
      </c>
      <c r="D505" s="505" t="str">
        <f>IF('Dépenses forfaitaire'!D505="","",'Dépenses forfaitaire'!D505)</f>
        <v/>
      </c>
      <c r="E505" s="505" t="str">
        <f>IF('Dépenses forfaitaire'!E505="","",'Dépenses forfaitaire'!E505)</f>
        <v/>
      </c>
      <c r="F505" s="505" t="str">
        <f>IF('Dépenses forfaitaire'!F505="","",'Dépenses forfaitaire'!F505)</f>
        <v/>
      </c>
      <c r="G505" s="503" t="str">
        <f>IF('Dépenses forfaitaire'!G505="","",'Dépenses forfaitaire'!G505)</f>
        <v/>
      </c>
      <c r="H505" s="505" t="str">
        <f>IF('Dépenses forfaitaire'!H505="","",'Dépenses forfaitaire'!H505)</f>
        <v/>
      </c>
      <c r="I505" s="505" t="str">
        <f>IF('Dépenses forfaitaire'!I505="","",'Dépenses forfaitaire'!I505)</f>
        <v/>
      </c>
      <c r="J505" s="504" t="str">
        <f>IF('Dépenses forfaitaire'!K505="","",'Dépenses forfaitaire'!K505)</f>
        <v/>
      </c>
      <c r="K505" s="504" t="str">
        <f>IF('Dépenses forfaitaire'!L505="","",'Dépenses forfaitaire'!L505)</f>
        <v/>
      </c>
      <c r="L505" s="503" t="str">
        <f>IF('Dépenses forfaitaire'!J505="","",'Dépenses forfaitaire'!J505)</f>
        <v/>
      </c>
      <c r="M505" s="505" t="str">
        <f>IF($H505="","",IF($C505=Listes!$B$35,IF('DP_Instruction Forfaitaires'!$E505&lt;=Listes!$B$56,('DP_Instruction Forfaitaires'!$E505*(VLOOKUP('DP_Instruction Forfaitaires'!$D505,Listes!$A$57:$E$63,2,FALSE))),IF('DP_Instruction Forfaitaires'!$E505&gt;Listes!$E$56,('DP_Instruction Forfaitaires'!$E505*(VLOOKUP('DP_Instruction Forfaitaires'!$D505,Listes!$A$57:$E$63,5,FALSE))),('DP_Instruction Forfaitaires'!$E505*(VLOOKUP('DP_Instruction Forfaitaires'!$D505,Listes!$A$57:$E$63,3,FALSE))+(VLOOKUP('DP_Instruction Forfaitaires'!$D505,Listes!$A$57:$E$63,4,FALSE)))))))</f>
        <v/>
      </c>
      <c r="N505" s="505" t="str">
        <f>IF($H505="","",IF($C505=Listes!$B$34,IF('DP_Instruction Forfaitaires'!$E505&lt;=Listes!$B$45,('DP_Instruction Forfaitaires'!$E505*(VLOOKUP('DP_Instruction Forfaitaires'!$D505,Listes!$A$46:$E$52,2,FALSE))),IF('DP_Instruction Forfaitaires'!$E505&gt;Listes!$D$45,('DP_Instruction Forfaitaires'!$E505*(VLOOKUP('DP_Instruction Forfaitaires'!$D505,Listes!$A$46:$E$52,5,FALSE))),('DP_Instruction Forfaitaires'!$E505*(VLOOKUP('DP_Instruction Forfaitaires'!$D505,Listes!$A$46:$E$52,3,FALSE))+(VLOOKUP('DP_Instruction Forfaitaires'!$D505,Listes!$A$46:$E$52,4,FALSE)))))))</f>
        <v/>
      </c>
      <c r="O505" s="506" t="str">
        <f>IF($H505="","",IF($C505=Listes!$B$37,Listes!$I$34,IF($C505=Listes!$B$38,(VLOOKUP('DP_Instruction Forfaitaires'!$F505,Listes!$E$34:$F$39,2,FALSE)),IF($C505=Listes!$B$36,IF('DP_Instruction Forfaitaires'!$E505&lt;=Listes!$A$67,'DP_Instruction Forfaitaires'!$E505*Listes!$A$68,IF('DP_Instruction Forfaitaires'!$E505&gt;Listes!$D$67,'DP_Instruction Forfaitaires'!$E505*Listes!$D$68,(('DP_Instruction Forfaitaires'!$E505*Listes!$B$68)+Listes!$C$68)))))))</f>
        <v/>
      </c>
      <c r="P505" s="507" t="str">
        <f>IF('Dépenses forfaitaire'!P505="","",'Dépenses forfaitaire'!P505)</f>
        <v/>
      </c>
      <c r="Q505" s="263"/>
      <c r="R505" s="262" t="str">
        <f t="shared" si="28"/>
        <v/>
      </c>
      <c r="S505" s="262" t="str">
        <f t="shared" si="29"/>
        <v/>
      </c>
      <c r="T505" s="37" t="str">
        <f t="shared" si="30"/>
        <v/>
      </c>
      <c r="U505" s="117"/>
      <c r="V505" s="168"/>
      <c r="W505" s="501" t="str">
        <f>IF(AND(OR(Q505="KO",T505&lt;&gt;""),OR(R505="",S505="",T505="")),Listes!$A$74,IF(AND(T505="",Q505&lt;&gt;""),Listes!$A$75,IF(AND(P505&lt;T505,V505=""),Listes!$A$76,IF(AND(R505&gt;S505),Listes!$A$77,IF(AND(P505&lt;&gt;"",P505&gt;T505,U505=""),Listes!$A$78,IF(AND(X505="",OR(Q505&lt;&gt;"",R505&lt;&gt;"",S505&lt;&gt;"")),Listes!$A$79,""))))))</f>
        <v/>
      </c>
      <c r="X505" s="38"/>
      <c r="Y505" s="10">
        <f t="shared" si="31"/>
        <v>0</v>
      </c>
    </row>
    <row r="506" spans="1:25" ht="20.100000000000001" customHeight="1" thickBot="1" x14ac:dyDescent="0.3">
      <c r="A506" s="111">
        <v>500</v>
      </c>
      <c r="B506" s="508" t="str">
        <f>IF('Dépenses forfaitaire'!B506="","",'Dépenses forfaitaire'!B506)</f>
        <v/>
      </c>
      <c r="C506" s="508" t="str">
        <f>IF('Dépenses forfaitaire'!C506="","",'Dépenses forfaitaire'!C506)</f>
        <v/>
      </c>
      <c r="D506" s="508" t="str">
        <f>IF('Dépenses forfaitaire'!D506="","",'Dépenses forfaitaire'!D506)</f>
        <v/>
      </c>
      <c r="E506" s="508" t="str">
        <f>IF('Dépenses forfaitaire'!E506="","",'Dépenses forfaitaire'!E506)</f>
        <v/>
      </c>
      <c r="F506" s="508" t="str">
        <f>IF('Dépenses forfaitaire'!F506="","",'Dépenses forfaitaire'!F506)</f>
        <v/>
      </c>
      <c r="G506" s="503" t="str">
        <f>IF('Dépenses forfaitaire'!G506="","",'Dépenses forfaitaire'!G506)</f>
        <v/>
      </c>
      <c r="H506" s="508" t="str">
        <f>IF('Dépenses forfaitaire'!H506="","",'Dépenses forfaitaire'!H506)</f>
        <v/>
      </c>
      <c r="I506" s="508" t="str">
        <f>IF('Dépenses forfaitaire'!I506="","",'Dépenses forfaitaire'!I506)</f>
        <v/>
      </c>
      <c r="J506" s="504" t="str">
        <f>IF('Dépenses forfaitaire'!K506="","",'Dépenses forfaitaire'!K506)</f>
        <v/>
      </c>
      <c r="K506" s="504" t="str">
        <f>IF('Dépenses forfaitaire'!L506="","",'Dépenses forfaitaire'!L506)</f>
        <v/>
      </c>
      <c r="L506" s="508" t="str">
        <f>IF('Dépenses forfaitaire'!J506="","",'Dépenses forfaitaire'!J506)</f>
        <v/>
      </c>
      <c r="M506" s="508" t="str">
        <f>IF($H506="","",IF($C506=Listes!$B$35,IF('DP_Instruction Forfaitaires'!$E506&lt;=Listes!$B$56,('DP_Instruction Forfaitaires'!$E506*(VLOOKUP('DP_Instruction Forfaitaires'!$D506,Listes!$A$57:$E$63,2,FALSE))),IF('DP_Instruction Forfaitaires'!$E506&gt;Listes!$E$56,('DP_Instruction Forfaitaires'!$E506*(VLOOKUP('DP_Instruction Forfaitaires'!$D506,Listes!$A$57:$E$63,5,FALSE))),('DP_Instruction Forfaitaires'!$E506*(VLOOKUP('DP_Instruction Forfaitaires'!$D506,Listes!$A$57:$E$63,3,FALSE))+(VLOOKUP('DP_Instruction Forfaitaires'!$D506,Listes!$A$57:$E$63,4,FALSE)))))))</f>
        <v/>
      </c>
      <c r="N506" s="508" t="str">
        <f>IF($H506="","",IF($C506=Listes!$B$34,IF('DP_Instruction Forfaitaires'!$E506&lt;=Listes!$B$45,('DP_Instruction Forfaitaires'!$E506*(VLOOKUP('DP_Instruction Forfaitaires'!$D506,Listes!$A$46:$E$52,2,FALSE))),IF('DP_Instruction Forfaitaires'!$E506&gt;Listes!$D$45,('DP_Instruction Forfaitaires'!$E506*(VLOOKUP('DP_Instruction Forfaitaires'!$D506,Listes!$A$46:$E$52,5,FALSE))),('DP_Instruction Forfaitaires'!$E506*(VLOOKUP('DP_Instruction Forfaitaires'!$D506,Listes!$A$46:$E$52,3,FALSE))+(VLOOKUP('DP_Instruction Forfaitaires'!$D506,Listes!$A$46:$E$52,4,FALSE)))))))</f>
        <v/>
      </c>
      <c r="O506" s="508" t="str">
        <f>IF($H506="","",IF($C506=Listes!$B$37,Listes!$I$34,IF($C506=Listes!$B$38,(VLOOKUP('DP_Instruction Forfaitaires'!$F506,Listes!$E$34:$F$39,2,FALSE)),IF($C506=Listes!$B$36,IF('DP_Instruction Forfaitaires'!$E506&lt;=Listes!$A$67,'DP_Instruction Forfaitaires'!$E506*Listes!$A$68,IF('DP_Instruction Forfaitaires'!$E506&gt;Listes!$D$67,'DP_Instruction Forfaitaires'!$E506*Listes!$D$68,(('DP_Instruction Forfaitaires'!$E506*Listes!$B$68)+Listes!$C$68)))))))</f>
        <v/>
      </c>
      <c r="P506" s="509" t="str">
        <f>IF('Dépenses forfaitaire'!P506="","",'Dépenses forfaitaire'!P506)</f>
        <v/>
      </c>
      <c r="Q506" s="263"/>
      <c r="R506" s="262" t="str">
        <f t="shared" si="28"/>
        <v/>
      </c>
      <c r="S506" s="262" t="str">
        <f t="shared" si="29"/>
        <v/>
      </c>
      <c r="T506" s="82" t="str">
        <f t="shared" si="30"/>
        <v/>
      </c>
      <c r="U506" s="119"/>
      <c r="V506" s="176"/>
      <c r="W506" s="501" t="str">
        <f>IF(AND(OR(Q506="KO",T506&lt;&gt;""),OR(R506="",S506="",T506="")),Listes!$A$74,IF(AND(T506="",Q506&lt;&gt;""),Listes!$A$75,IF(AND(P506&lt;T506,V506=""),Listes!$A$76,IF(AND(R506&gt;S506),Listes!$A$77,IF(AND(P506&lt;&gt;"",P506&gt;T506,U506=""),Listes!$A$78,IF(AND(X506="",OR(Q506&lt;&gt;"",R506&lt;&gt;"",S506&lt;&gt;"")),Listes!$A$79,""))))))</f>
        <v/>
      </c>
      <c r="X506" s="39"/>
      <c r="Y506" s="10">
        <f t="shared" si="31"/>
        <v>0</v>
      </c>
    </row>
    <row r="507" spans="1:25" s="110" customFormat="1" ht="20.100000000000001" customHeight="1" thickBot="1" x14ac:dyDescent="0.35">
      <c r="H507" s="163"/>
      <c r="I507" s="164"/>
      <c r="J507" s="164"/>
      <c r="K507" s="164"/>
      <c r="L507" s="164"/>
      <c r="M507" s="163"/>
      <c r="P507" s="165" t="s">
        <v>40</v>
      </c>
      <c r="Q507" s="261"/>
      <c r="R507" s="261"/>
      <c r="S507" s="261"/>
      <c r="T507" s="166">
        <f>SUM(T7:T506)</f>
        <v>0</v>
      </c>
      <c r="V507" s="165"/>
      <c r="W507" s="122"/>
      <c r="X507" s="167"/>
      <c r="Y507" s="23"/>
    </row>
  </sheetData>
  <sheetProtection algorithmName="SHA-512" hashValue="77r5JXe1ZLyrBKyn5UFhUJjXxJWiWh4p3m0GBTDlDYt6IX2rwQt8q5ldcQgsyEoIjNyGayaaEv82fExRv7n6sQ==" saltValue="c60Gissd6bzhxwmjKAf6GQ==" spinCount="100000" sheet="1" objects="1" scenarios="1"/>
  <mergeCells count="6">
    <mergeCell ref="A1:X1"/>
    <mergeCell ref="A2:X2"/>
    <mergeCell ref="A3:A4"/>
    <mergeCell ref="M3:O3"/>
    <mergeCell ref="D4:E4"/>
    <mergeCell ref="M4:O4"/>
  </mergeCells>
  <conditionalFormatting sqref="A7:X506">
    <cfRule type="expression" dxfId="8" priority="22">
      <formula>$X7="Oui"</formula>
    </cfRule>
  </conditionalFormatting>
  <conditionalFormatting sqref="K7:K506">
    <cfRule type="expression" dxfId="7" priority="2">
      <formula>$Z7="Oui"</formula>
    </cfRule>
  </conditionalFormatting>
  <conditionalFormatting sqref="J7:K506">
    <cfRule type="expression" dxfId="6" priority="1">
      <formula>$Z7="Oui"</formula>
    </cfRule>
  </conditionalFormatting>
  <dataValidations count="2">
    <dataValidation type="list" allowBlank="1" showInputMessage="1" showErrorMessage="1" sqref="X7:X506">
      <formula1>"Oui"</formula1>
    </dataValidation>
    <dataValidation type="decimal" operator="greaterThan" allowBlank="1" showInputMessage="1" showErrorMessage="1" sqref="P7:P506 T7:T506">
      <formula1>0</formula1>
    </dataValidation>
  </dataValidations>
  <pageMargins left="0.7" right="0.7" top="0.75" bottom="0.75" header="0.3" footer="0.3"/>
  <pageSetup paperSize="9" scale="50"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204" id="{992D78C3-B3A7-4272-AB26-3351D1154446}">
            <xm:f>L7&lt;&gt;'Dépenses forfaitaire'!J7</xm:f>
            <x14:dxf>
              <font>
                <color rgb="FFFF0000"/>
              </font>
            </x14:dxf>
          </x14:cfRule>
          <xm:sqref>L7:L506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Listes!$A$14:$A$31</xm:f>
          </x14:formula1>
          <xm:sqref>U7:U506</xm:sqref>
        </x14:dataValidation>
        <x14:dataValidation type="list" operator="greaterThan" allowBlank="1" showInputMessage="1" showErrorMessage="1">
          <x14:formula1>
            <xm:f>Listes!$A$97:$A$98</xm:f>
          </x14:formula1>
          <xm:sqref>Q7:Q506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Z507"/>
  <sheetViews>
    <sheetView topLeftCell="G1" zoomScale="80" zoomScaleNormal="80" workbookViewId="0">
      <pane ySplit="6" topLeftCell="A7" activePane="bottomLeft" state="frozen"/>
      <selection activeCell="I86" sqref="I86"/>
      <selection pane="bottomLeft" activeCell="J7" sqref="J7"/>
    </sheetView>
  </sheetViews>
  <sheetFormatPr baseColWidth="10" defaultColWidth="11.42578125" defaultRowHeight="15" x14ac:dyDescent="0.25"/>
  <cols>
    <col min="1" max="1" width="10.7109375" style="88" customWidth="1"/>
    <col min="2" max="2" width="50.7109375" style="88" customWidth="1"/>
    <col min="3" max="3" width="30.7109375" style="88" customWidth="1"/>
    <col min="4" max="4" width="20.7109375" style="88" customWidth="1"/>
    <col min="5" max="5" width="32.7109375" style="88" bestFit="1" customWidth="1"/>
    <col min="6" max="6" width="59" style="88" customWidth="1"/>
    <col min="7" max="7" width="24.140625" style="88" bestFit="1" customWidth="1"/>
    <col min="8" max="8" width="27.85546875" style="88" bestFit="1" customWidth="1"/>
    <col min="9" max="9" width="17.7109375" style="88" customWidth="1"/>
    <col min="10" max="10" width="8.7109375" style="88" bestFit="1" customWidth="1"/>
    <col min="11" max="13" width="17.7109375" style="88" customWidth="1"/>
    <col min="14" max="14" width="72.28515625" style="88" bestFit="1" customWidth="1"/>
    <col min="15" max="15" width="30.85546875" style="88" customWidth="1"/>
    <col min="16" max="17" width="17.7109375" style="88" customWidth="1"/>
    <col min="18" max="18" width="75.7109375" style="88" customWidth="1"/>
    <col min="19" max="19" width="10.7109375" style="88" customWidth="1"/>
    <col min="20" max="20" width="11.42578125" style="10"/>
    <col min="21" max="21" width="32.5703125" style="88" hidden="1" customWidth="1"/>
    <col min="22" max="22" width="27.7109375" style="88" customWidth="1"/>
    <col min="23" max="23" width="21.7109375" style="88" customWidth="1"/>
    <col min="24" max="24" width="40.85546875" style="88" customWidth="1"/>
    <col min="25" max="25" width="27.5703125" style="88" customWidth="1"/>
    <col min="26" max="26" width="35" style="88" customWidth="1"/>
    <col min="27" max="16384" width="11.42578125" style="88"/>
  </cols>
  <sheetData>
    <row r="1" spans="1:21" ht="29.25" thickBot="1" x14ac:dyDescent="0.3">
      <c r="A1" s="414" t="s">
        <v>153</v>
      </c>
      <c r="B1" s="415"/>
      <c r="C1" s="415"/>
      <c r="D1" s="415"/>
      <c r="E1" s="415"/>
      <c r="F1" s="415"/>
      <c r="G1" s="415"/>
      <c r="H1" s="415"/>
      <c r="I1" s="415"/>
      <c r="J1" s="415"/>
      <c r="K1" s="415"/>
      <c r="L1" s="415"/>
      <c r="M1" s="415"/>
      <c r="N1" s="415"/>
      <c r="O1" s="415"/>
      <c r="P1" s="415"/>
      <c r="Q1" s="415"/>
      <c r="R1" s="415"/>
      <c r="S1" s="416"/>
    </row>
    <row r="2" spans="1:21" ht="45" customHeight="1" thickBot="1" x14ac:dyDescent="0.3">
      <c r="A2" s="403" t="s">
        <v>144</v>
      </c>
      <c r="B2" s="404"/>
      <c r="C2" s="404"/>
      <c r="D2" s="404"/>
      <c r="E2" s="404"/>
      <c r="F2" s="404"/>
      <c r="G2" s="404"/>
      <c r="H2" s="404"/>
      <c r="I2" s="404"/>
      <c r="J2" s="404"/>
      <c r="K2" s="404"/>
      <c r="L2" s="404"/>
      <c r="M2" s="404"/>
      <c r="N2" s="404"/>
      <c r="O2" s="404"/>
      <c r="P2" s="404"/>
      <c r="Q2" s="404"/>
      <c r="R2" s="404"/>
      <c r="S2" s="405"/>
    </row>
    <row r="3" spans="1:21" ht="45" x14ac:dyDescent="0.25">
      <c r="A3" s="406" t="s">
        <v>0</v>
      </c>
      <c r="B3" s="86" t="s">
        <v>79</v>
      </c>
      <c r="C3" s="86" t="s">
        <v>64</v>
      </c>
      <c r="D3" s="86" t="s">
        <v>43</v>
      </c>
      <c r="E3" s="86" t="s">
        <v>39</v>
      </c>
      <c r="F3" s="91" t="s">
        <v>120</v>
      </c>
      <c r="G3" s="265" t="s">
        <v>318</v>
      </c>
      <c r="H3" s="265" t="s">
        <v>300</v>
      </c>
      <c r="I3" s="91" t="s">
        <v>81</v>
      </c>
      <c r="J3" s="255" t="s">
        <v>312</v>
      </c>
      <c r="K3" s="255" t="s">
        <v>318</v>
      </c>
      <c r="L3" s="255" t="s">
        <v>300</v>
      </c>
      <c r="M3" s="87" t="s">
        <v>46</v>
      </c>
      <c r="N3" s="87" t="s">
        <v>5</v>
      </c>
      <c r="O3" s="87" t="s">
        <v>23</v>
      </c>
      <c r="P3" s="87" t="s">
        <v>158</v>
      </c>
      <c r="Q3" s="87" t="s">
        <v>136</v>
      </c>
      <c r="R3" s="87" t="s">
        <v>315</v>
      </c>
      <c r="S3" s="92" t="s">
        <v>52</v>
      </c>
    </row>
    <row r="4" spans="1:21" ht="32.25" customHeight="1" x14ac:dyDescent="0.25">
      <c r="A4" s="407"/>
      <c r="B4" s="169" t="s">
        <v>114</v>
      </c>
      <c r="C4" s="421" t="s">
        <v>116</v>
      </c>
      <c r="D4" s="422"/>
      <c r="E4" s="169" t="s">
        <v>68</v>
      </c>
      <c r="F4" s="169" t="s">
        <v>121</v>
      </c>
      <c r="G4" s="266" t="s">
        <v>301</v>
      </c>
      <c r="H4" s="266" t="s">
        <v>302</v>
      </c>
      <c r="I4" s="169" t="s">
        <v>80</v>
      </c>
      <c r="J4" s="169"/>
      <c r="K4" s="268"/>
      <c r="L4" s="268"/>
      <c r="M4" s="170"/>
      <c r="N4" s="258" t="str">
        <f>IF(T6&gt;0,"Une ou plusieurs lignes ne sont pas instruites","")</f>
        <v/>
      </c>
      <c r="O4" s="170"/>
      <c r="P4" s="170"/>
      <c r="Q4" s="170"/>
      <c r="R4" s="95"/>
      <c r="S4" s="171"/>
    </row>
    <row r="5" spans="1:21" ht="20.100000000000001" customHeight="1" thickBot="1" x14ac:dyDescent="0.3">
      <c r="A5" s="99" t="s">
        <v>36</v>
      </c>
      <c r="B5" s="100" t="s">
        <v>115</v>
      </c>
      <c r="C5" s="100" t="s">
        <v>122</v>
      </c>
      <c r="D5" s="100" t="s">
        <v>117</v>
      </c>
      <c r="E5" s="100" t="s">
        <v>58</v>
      </c>
      <c r="F5" s="100" t="s">
        <v>118</v>
      </c>
      <c r="G5" s="254">
        <v>45658</v>
      </c>
      <c r="H5" s="254">
        <v>45658</v>
      </c>
      <c r="I5" s="46">
        <v>2500</v>
      </c>
      <c r="J5" s="46"/>
      <c r="K5" s="46"/>
      <c r="L5" s="46"/>
      <c r="M5" s="47">
        <v>2500</v>
      </c>
      <c r="N5" s="100" t="s">
        <v>15</v>
      </c>
      <c r="O5" s="160"/>
      <c r="P5" s="160">
        <v>1900</v>
      </c>
      <c r="Q5" s="160">
        <v>1900</v>
      </c>
      <c r="R5" s="101"/>
      <c r="S5" s="102" t="s">
        <v>53</v>
      </c>
      <c r="T5" s="10" t="s">
        <v>316</v>
      </c>
    </row>
    <row r="6" spans="1:21" ht="20.100000000000001" customHeight="1" thickBot="1" x14ac:dyDescent="0.35">
      <c r="A6" s="103"/>
      <c r="B6" s="502"/>
      <c r="C6" s="502"/>
      <c r="D6" s="502"/>
      <c r="E6" s="505"/>
      <c r="F6" s="505"/>
      <c r="G6" s="510"/>
      <c r="H6" s="510"/>
      <c r="I6" s="510"/>
      <c r="J6" s="264"/>
      <c r="K6" s="264"/>
      <c r="L6" s="58" t="s">
        <v>2</v>
      </c>
      <c r="M6" s="493">
        <f>SUM(M7:M506)</f>
        <v>0</v>
      </c>
      <c r="N6" s="104"/>
      <c r="O6" s="104"/>
      <c r="P6" s="58" t="s">
        <v>2</v>
      </c>
      <c r="Q6" s="493">
        <f>SUM(Q7:Q506)</f>
        <v>0</v>
      </c>
      <c r="R6" s="105"/>
      <c r="S6" s="107"/>
      <c r="T6" s="10">
        <f>SUM(T7:T506)</f>
        <v>0</v>
      </c>
    </row>
    <row r="7" spans="1:21" ht="20.100000000000001" customHeight="1" x14ac:dyDescent="0.25">
      <c r="A7" s="108">
        <v>1</v>
      </c>
      <c r="B7" s="503" t="str">
        <f>IF('Dépenses sur frais réels'!B7="","",'Dépenses sur frais réels'!B7)</f>
        <v/>
      </c>
      <c r="C7" s="503" t="str">
        <f>IF('Dépenses sur frais réels'!C7="","",'Dépenses sur frais réels'!C7)</f>
        <v/>
      </c>
      <c r="D7" s="503" t="str">
        <f>IF('Dépenses sur frais réels'!D7="","",'Dépenses sur frais réels'!D7)</f>
        <v/>
      </c>
      <c r="E7" s="503" t="str">
        <f>IF('Dépenses sur frais réels'!E7="","",'Dépenses sur frais réels'!E7)</f>
        <v/>
      </c>
      <c r="F7" s="503" t="str">
        <f>IF('Dépenses sur frais réels'!F7="","",'Dépenses sur frais réels'!F7)</f>
        <v/>
      </c>
      <c r="G7" s="504" t="str">
        <f>IF('Dépenses sur frais réels'!G7="","",'Dépenses sur frais réels'!G7)</f>
        <v/>
      </c>
      <c r="H7" s="504" t="str">
        <f>IF('Dépenses sur frais réels'!H7="","",'Dépenses sur frais réels'!H7)</f>
        <v/>
      </c>
      <c r="I7" s="511" t="str">
        <f>IF('Dépenses sur frais réels'!I7="","",'Dépenses sur frais réels'!I7)</f>
        <v/>
      </c>
      <c r="J7" s="269"/>
      <c r="K7" s="270" t="str">
        <f>IF(J7="","",IF(J7="KO","",G7))</f>
        <v/>
      </c>
      <c r="L7" s="270" t="str">
        <f>IF(J7="","",IF(J7="KO","",H7))</f>
        <v/>
      </c>
      <c r="M7" s="37"/>
      <c r="N7" s="117"/>
      <c r="O7" s="118"/>
      <c r="P7" s="512" t="str">
        <f>IF(F7="", "", IF(E7="Billets de train", "", IF(E7="", "", VLOOKUP(F7,Listes!$G$34:$H$36, 2, FALSE))))</f>
        <v/>
      </c>
      <c r="Q7" s="121" t="str">
        <f>IF(M7="", "", MIN(M7,P7))</f>
        <v/>
      </c>
      <c r="R7" s="501" t="str">
        <f>IF(AND(OR(J7="KO",M7&lt;&gt;""),OR(J7="",K7="",L7="")),Listes!$A$74,IF(AND(M7="",J7&lt;&gt;""),Listes!$A$75,IF(AND(I7&lt;M7,O7=""),Listes!$A$76,IF(AND(L7&lt;K7,O7=""),Listes!$A$77,IF(AND(M7&lt;I7,N7=""),Listes!$A$78,IF(AND(S7="",OR(J7&lt;&gt;"",K7&lt;&gt;"",L7&lt;&gt;"")),Listes!$A$79,""))))))</f>
        <v/>
      </c>
      <c r="S7" s="57"/>
      <c r="T7" s="10">
        <f>IF(AND(B7&lt;&gt;"",S7&lt;&gt;"Oui"),1,0)</f>
        <v>0</v>
      </c>
      <c r="U7" s="87" t="s">
        <v>138</v>
      </c>
    </row>
    <row r="8" spans="1:21" ht="20.100000000000001" customHeight="1" x14ac:dyDescent="0.25">
      <c r="A8" s="109">
        <v>2</v>
      </c>
      <c r="B8" s="503" t="str">
        <f>IF('Dépenses sur frais réels'!B8="","",'Dépenses sur frais réels'!B8)</f>
        <v/>
      </c>
      <c r="C8" s="503" t="str">
        <f>IF('Dépenses sur frais réels'!C8="","",'Dépenses sur frais réels'!C8)</f>
        <v/>
      </c>
      <c r="D8" s="503" t="str">
        <f>IF('Dépenses sur frais réels'!D8="","",'Dépenses sur frais réels'!D8)</f>
        <v/>
      </c>
      <c r="E8" s="503" t="str">
        <f>IF('Dépenses sur frais réels'!E8="","",'Dépenses sur frais réels'!E8)</f>
        <v/>
      </c>
      <c r="F8" s="503" t="str">
        <f>IF('Dépenses sur frais réels'!F8="","",'Dépenses sur frais réels'!F8)</f>
        <v/>
      </c>
      <c r="G8" s="504" t="str">
        <f>IF('Dépenses sur frais réels'!G8="","",'Dépenses sur frais réels'!G8)</f>
        <v/>
      </c>
      <c r="H8" s="504" t="str">
        <f>IF('Dépenses sur frais réels'!H8="","",'Dépenses sur frais réels'!H8)</f>
        <v/>
      </c>
      <c r="I8" s="511" t="str">
        <f>IF('Dépenses sur frais réels'!I8="","",'Dépenses sur frais réels'!I8)</f>
        <v/>
      </c>
      <c r="J8" s="269"/>
      <c r="K8" s="270" t="str">
        <f t="shared" ref="K8:K71" si="0">IF(J8="","",IF(J8="KO","",G8))</f>
        <v/>
      </c>
      <c r="L8" s="270" t="str">
        <f t="shared" ref="L8:L71" si="1">IF(J8="","",IF(J8="KO","",H8))</f>
        <v/>
      </c>
      <c r="M8" s="37"/>
      <c r="N8" s="117"/>
      <c r="O8" s="118"/>
      <c r="P8" s="512" t="str">
        <f>IF(F8="", "", IF(E8="Billets de train", "", IF(E8="", "", VLOOKUP(F8,Listes!$G$34:$H$36, 2, FALSE))))</f>
        <v/>
      </c>
      <c r="Q8" s="121" t="str">
        <f t="shared" ref="Q8:Q71" si="2">IF(M8="", "", MIN(M8,P8))</f>
        <v/>
      </c>
      <c r="R8" s="501" t="str">
        <f>IF(AND(OR(J8="KO",M8&lt;&gt;""),OR(J8="",K8="",L8="")),Listes!$A$74,IF(AND(M8="",J8&lt;&gt;""),Listes!$A$75,IF(AND(I8&lt;M8,O8=""),Listes!$A$76,IF(AND(L8&lt;K8,O8=""),Listes!$A$77,IF(AND(M8&lt;I8,N8=""),Listes!$A$78,IF(AND(S8="",OR(J8&lt;&gt;"",K8&lt;&gt;"",L8&lt;&gt;"")),Listes!$A$79,""))))))</f>
        <v/>
      </c>
      <c r="S8" s="57"/>
      <c r="T8" s="10">
        <f t="shared" ref="T8:T71" si="3">IF(AND(B8&lt;&gt;"",S8&lt;&gt;"Oui"),1,0)</f>
        <v>0</v>
      </c>
      <c r="U8" s="172">
        <f>SUMIFS($Q$7:$Q$506,$E$7:$E$506,"Billets d'avion")</f>
        <v>0</v>
      </c>
    </row>
    <row r="9" spans="1:21" ht="20.100000000000001" customHeight="1" x14ac:dyDescent="0.25">
      <c r="A9" s="109">
        <v>3</v>
      </c>
      <c r="B9" s="503" t="str">
        <f>IF('Dépenses sur frais réels'!B9="","",'Dépenses sur frais réels'!B9)</f>
        <v/>
      </c>
      <c r="C9" s="503" t="str">
        <f>IF('Dépenses sur frais réels'!C9="","",'Dépenses sur frais réels'!C9)</f>
        <v/>
      </c>
      <c r="D9" s="503" t="str">
        <f>IF('Dépenses sur frais réels'!D9="","",'Dépenses sur frais réels'!D9)</f>
        <v/>
      </c>
      <c r="E9" s="503" t="str">
        <f>IF('Dépenses sur frais réels'!E9="","",'Dépenses sur frais réels'!E9)</f>
        <v/>
      </c>
      <c r="F9" s="503" t="str">
        <f>IF('Dépenses sur frais réels'!F9="","",'Dépenses sur frais réels'!F9)</f>
        <v/>
      </c>
      <c r="G9" s="504" t="str">
        <f>IF('Dépenses sur frais réels'!G9="","",'Dépenses sur frais réels'!G9)</f>
        <v/>
      </c>
      <c r="H9" s="504" t="str">
        <f>IF('Dépenses sur frais réels'!H9="","",'Dépenses sur frais réels'!H9)</f>
        <v/>
      </c>
      <c r="I9" s="511" t="str">
        <f>IF('Dépenses sur frais réels'!I9="","",'Dépenses sur frais réels'!I9)</f>
        <v/>
      </c>
      <c r="J9" s="269"/>
      <c r="K9" s="270" t="str">
        <f t="shared" si="0"/>
        <v/>
      </c>
      <c r="L9" s="270" t="str">
        <f t="shared" si="1"/>
        <v/>
      </c>
      <c r="M9" s="37"/>
      <c r="N9" s="117"/>
      <c r="O9" s="118"/>
      <c r="P9" s="512" t="str">
        <f>IF(F9="", "", IF(E9="Billets de train", "", IF(E9="", "", VLOOKUP(F9,Listes!$G$34:$H$36, 2, FALSE))))</f>
        <v/>
      </c>
      <c r="Q9" s="121" t="str">
        <f t="shared" si="2"/>
        <v/>
      </c>
      <c r="R9" s="501" t="str">
        <f>IF(AND(OR(J9="KO",M9&lt;&gt;""),OR(J9="",K9="",L9="")),Listes!$A$74,IF(AND(M9="",J9&lt;&gt;""),Listes!$A$75,IF(AND(I9&lt;M9,O9=""),Listes!$A$76,IF(AND(L9&lt;K9,O9=""),Listes!$A$77,IF(AND(M9&lt;I9,N9=""),Listes!$A$78,IF(AND(S9="",OR(J9&lt;&gt;"",K9&lt;&gt;"",L9&lt;&gt;"")),Listes!$A$79,""))))))</f>
        <v/>
      </c>
      <c r="S9" s="57"/>
      <c r="T9" s="10">
        <f t="shared" si="3"/>
        <v>0</v>
      </c>
      <c r="U9" s="172">
        <f>SUMIFS($Q$7:$Q$506,$E$7:$E$506,"Billets de train")</f>
        <v>0</v>
      </c>
    </row>
    <row r="10" spans="1:21" ht="20.100000000000001" customHeight="1" x14ac:dyDescent="0.25">
      <c r="A10" s="109">
        <v>4</v>
      </c>
      <c r="B10" s="503" t="str">
        <f>IF('Dépenses sur frais réels'!B10="","",'Dépenses sur frais réels'!B10)</f>
        <v/>
      </c>
      <c r="C10" s="503" t="str">
        <f>IF('Dépenses sur frais réels'!C10="","",'Dépenses sur frais réels'!C10)</f>
        <v/>
      </c>
      <c r="D10" s="503" t="str">
        <f>IF('Dépenses sur frais réels'!D10="","",'Dépenses sur frais réels'!D10)</f>
        <v/>
      </c>
      <c r="E10" s="503" t="str">
        <f>IF('Dépenses sur frais réels'!E10="","",'Dépenses sur frais réels'!E10)</f>
        <v/>
      </c>
      <c r="F10" s="503" t="str">
        <f>IF('Dépenses sur frais réels'!F10="","",'Dépenses sur frais réels'!F10)</f>
        <v/>
      </c>
      <c r="G10" s="504" t="str">
        <f>IF('Dépenses sur frais réels'!G10="","",'Dépenses sur frais réels'!G10)</f>
        <v/>
      </c>
      <c r="H10" s="504" t="str">
        <f>IF('Dépenses sur frais réels'!H10="","",'Dépenses sur frais réels'!H10)</f>
        <v/>
      </c>
      <c r="I10" s="511" t="str">
        <f>IF('Dépenses sur frais réels'!I10="","",'Dépenses sur frais réels'!I10)</f>
        <v/>
      </c>
      <c r="J10" s="269"/>
      <c r="K10" s="270" t="str">
        <f t="shared" si="0"/>
        <v/>
      </c>
      <c r="L10" s="270" t="str">
        <f t="shared" si="1"/>
        <v/>
      </c>
      <c r="M10" s="37"/>
      <c r="N10" s="117"/>
      <c r="O10" s="118"/>
      <c r="P10" s="512" t="str">
        <f>IF(F10="", "", IF(E10="Billets de train", "", IF(E10="", "", VLOOKUP(F10,Listes!$G$34:$H$36, 2, FALSE))))</f>
        <v/>
      </c>
      <c r="Q10" s="121" t="str">
        <f t="shared" si="2"/>
        <v/>
      </c>
      <c r="R10" s="501" t="str">
        <f>IF(AND(OR(J10="KO",M10&lt;&gt;""),OR(J10="",K10="",L10="")),Listes!$A$74,IF(AND(M10="",J10&lt;&gt;""),Listes!$A$75,IF(AND(I10&lt;M10,O10=""),Listes!$A$76,IF(AND(L10&lt;K10,O10=""),Listes!$A$77,IF(AND(M10&lt;I10,N10=""),Listes!$A$78,IF(AND(S10="",OR(J10&lt;&gt;"",K10&lt;&gt;"",L10&lt;&gt;"")),Listes!$A$79,""))))))</f>
        <v/>
      </c>
      <c r="S10" s="57"/>
      <c r="T10" s="10">
        <f t="shared" si="3"/>
        <v>0</v>
      </c>
    </row>
    <row r="11" spans="1:21" ht="20.100000000000001" customHeight="1" x14ac:dyDescent="0.25">
      <c r="A11" s="109">
        <v>5</v>
      </c>
      <c r="B11" s="503" t="str">
        <f>IF('Dépenses sur frais réels'!B11="","",'Dépenses sur frais réels'!B11)</f>
        <v/>
      </c>
      <c r="C11" s="503" t="str">
        <f>IF('Dépenses sur frais réels'!C11="","",'Dépenses sur frais réels'!C11)</f>
        <v/>
      </c>
      <c r="D11" s="503" t="str">
        <f>IF('Dépenses sur frais réels'!D11="","",'Dépenses sur frais réels'!D11)</f>
        <v/>
      </c>
      <c r="E11" s="503" t="str">
        <f>IF('Dépenses sur frais réels'!E11="","",'Dépenses sur frais réels'!E11)</f>
        <v/>
      </c>
      <c r="F11" s="503" t="str">
        <f>IF('Dépenses sur frais réels'!F11="","",'Dépenses sur frais réels'!F11)</f>
        <v/>
      </c>
      <c r="G11" s="504" t="str">
        <f>IF('Dépenses sur frais réels'!G11="","",'Dépenses sur frais réels'!G11)</f>
        <v/>
      </c>
      <c r="H11" s="504" t="str">
        <f>IF('Dépenses sur frais réels'!H11="","",'Dépenses sur frais réels'!H11)</f>
        <v/>
      </c>
      <c r="I11" s="511" t="str">
        <f>IF('Dépenses sur frais réels'!I11="","",'Dépenses sur frais réels'!I11)</f>
        <v/>
      </c>
      <c r="J11" s="269"/>
      <c r="K11" s="270" t="str">
        <f t="shared" si="0"/>
        <v/>
      </c>
      <c r="L11" s="270" t="str">
        <f t="shared" si="1"/>
        <v/>
      </c>
      <c r="M11" s="37"/>
      <c r="N11" s="117"/>
      <c r="O11" s="118"/>
      <c r="P11" s="512" t="str">
        <f>IF(F11="", "", IF(E11="Billets de train", "", IF(E11="", "", VLOOKUP(F11,Listes!$G$34:$H$36, 2, FALSE))))</f>
        <v/>
      </c>
      <c r="Q11" s="121" t="str">
        <f t="shared" si="2"/>
        <v/>
      </c>
      <c r="R11" s="501" t="str">
        <f>IF(AND(OR(J11="KO",M11&lt;&gt;""),OR(J11="",K11="",L11="")),Listes!$A$74,IF(AND(M11="",J11&lt;&gt;""),Listes!$A$75,IF(AND(I11&lt;M11,O11=""),Listes!$A$76,IF(AND(L11&lt;K11,O11=""),Listes!$A$77,IF(AND(M11&lt;I11,N11=""),Listes!$A$78,IF(AND(S11="",OR(J11&lt;&gt;"",K11&lt;&gt;"",L11&lt;&gt;"")),Listes!$A$79,""))))))</f>
        <v/>
      </c>
      <c r="S11" s="57"/>
      <c r="T11" s="10">
        <f t="shared" si="3"/>
        <v>0</v>
      </c>
    </row>
    <row r="12" spans="1:21" ht="20.100000000000001" customHeight="1" x14ac:dyDescent="0.25">
      <c r="A12" s="109">
        <v>6</v>
      </c>
      <c r="B12" s="503" t="str">
        <f>IF('Dépenses sur frais réels'!B12="","",'Dépenses sur frais réels'!B12)</f>
        <v/>
      </c>
      <c r="C12" s="503" t="str">
        <f>IF('Dépenses sur frais réels'!C12="","",'Dépenses sur frais réels'!C12)</f>
        <v/>
      </c>
      <c r="D12" s="503" t="str">
        <f>IF('Dépenses sur frais réels'!D12="","",'Dépenses sur frais réels'!D12)</f>
        <v/>
      </c>
      <c r="E12" s="503" t="str">
        <f>IF('Dépenses sur frais réels'!E12="","",'Dépenses sur frais réels'!E12)</f>
        <v/>
      </c>
      <c r="F12" s="503" t="str">
        <f>IF('Dépenses sur frais réels'!F12="","",'Dépenses sur frais réels'!F12)</f>
        <v/>
      </c>
      <c r="G12" s="504" t="str">
        <f>IF('Dépenses sur frais réels'!G12="","",'Dépenses sur frais réels'!G12)</f>
        <v/>
      </c>
      <c r="H12" s="504" t="str">
        <f>IF('Dépenses sur frais réels'!H12="","",'Dépenses sur frais réels'!H12)</f>
        <v/>
      </c>
      <c r="I12" s="511" t="str">
        <f>IF('Dépenses sur frais réels'!I12="","",'Dépenses sur frais réels'!I12)</f>
        <v/>
      </c>
      <c r="J12" s="269"/>
      <c r="K12" s="270" t="str">
        <f t="shared" si="0"/>
        <v/>
      </c>
      <c r="L12" s="270" t="str">
        <f t="shared" si="1"/>
        <v/>
      </c>
      <c r="M12" s="37"/>
      <c r="N12" s="117"/>
      <c r="O12" s="118"/>
      <c r="P12" s="512" t="str">
        <f>IF(F12="", "", IF(E12="Billets de train", "", IF(E12="", "", VLOOKUP(F12,Listes!$G$34:$H$36, 2, FALSE))))</f>
        <v/>
      </c>
      <c r="Q12" s="121" t="str">
        <f t="shared" si="2"/>
        <v/>
      </c>
      <c r="R12" s="501" t="str">
        <f>IF(AND(OR(J12="KO",M12&lt;&gt;""),OR(J12="",K12="",L12="")),Listes!$A$74,IF(AND(M12="",J12&lt;&gt;""),Listes!$A$75,IF(AND(I12&lt;M12,O12=""),Listes!$A$76,IF(AND(L12&lt;K12,O12=""),Listes!$A$77,IF(AND(M12&lt;I12,N12=""),Listes!$A$78,IF(AND(S12="",OR(J12&lt;&gt;"",K12&lt;&gt;"",L12&lt;&gt;"")),Listes!$A$79,""))))))</f>
        <v/>
      </c>
      <c r="S12" s="57"/>
      <c r="T12" s="10">
        <f t="shared" si="3"/>
        <v>0</v>
      </c>
    </row>
    <row r="13" spans="1:21" ht="20.100000000000001" customHeight="1" x14ac:dyDescent="0.25">
      <c r="A13" s="109">
        <v>7</v>
      </c>
      <c r="B13" s="503" t="str">
        <f>IF('Dépenses sur frais réels'!B13="","",'Dépenses sur frais réels'!B13)</f>
        <v/>
      </c>
      <c r="C13" s="503" t="str">
        <f>IF('Dépenses sur frais réels'!C13="","",'Dépenses sur frais réels'!C13)</f>
        <v/>
      </c>
      <c r="D13" s="503" t="str">
        <f>IF('Dépenses sur frais réels'!D13="","",'Dépenses sur frais réels'!D13)</f>
        <v/>
      </c>
      <c r="E13" s="503" t="str">
        <f>IF('Dépenses sur frais réels'!E13="","",'Dépenses sur frais réels'!E13)</f>
        <v/>
      </c>
      <c r="F13" s="503" t="str">
        <f>IF('Dépenses sur frais réels'!F13="","",'Dépenses sur frais réels'!F13)</f>
        <v/>
      </c>
      <c r="G13" s="504" t="str">
        <f>IF('Dépenses sur frais réels'!G13="","",'Dépenses sur frais réels'!G13)</f>
        <v/>
      </c>
      <c r="H13" s="504" t="str">
        <f>IF('Dépenses sur frais réels'!H13="","",'Dépenses sur frais réels'!H13)</f>
        <v/>
      </c>
      <c r="I13" s="511" t="str">
        <f>IF('Dépenses sur frais réels'!I13="","",'Dépenses sur frais réels'!I13)</f>
        <v/>
      </c>
      <c r="J13" s="269"/>
      <c r="K13" s="270" t="str">
        <f t="shared" si="0"/>
        <v/>
      </c>
      <c r="L13" s="270" t="str">
        <f t="shared" si="1"/>
        <v/>
      </c>
      <c r="M13" s="37"/>
      <c r="N13" s="117"/>
      <c r="O13" s="118"/>
      <c r="P13" s="512" t="str">
        <f>IF(F13="", "", IF(E13="Billets de train", "", IF(E13="", "", VLOOKUP(F13,Listes!$G$34:$H$36, 2, FALSE))))</f>
        <v/>
      </c>
      <c r="Q13" s="121" t="str">
        <f t="shared" si="2"/>
        <v/>
      </c>
      <c r="R13" s="501" t="str">
        <f>IF(AND(OR(J13="KO",M13&lt;&gt;""),OR(J13="",K13="",L13="")),Listes!$A$74,IF(AND(M13="",J13&lt;&gt;""),Listes!$A$75,IF(AND(I13&lt;M13,O13=""),Listes!$A$76,IF(AND(L13&lt;K13,O13=""),Listes!$A$77,IF(AND(M13&lt;I13,N13=""),Listes!$A$78,IF(AND(S13="",OR(J13&lt;&gt;"",K13&lt;&gt;"",L13&lt;&gt;"")),Listes!$A$79,""))))))</f>
        <v/>
      </c>
      <c r="S13" s="57"/>
      <c r="T13" s="10">
        <f t="shared" si="3"/>
        <v>0</v>
      </c>
    </row>
    <row r="14" spans="1:21" ht="20.100000000000001" customHeight="1" x14ac:dyDescent="0.25">
      <c r="A14" s="109">
        <v>8</v>
      </c>
      <c r="B14" s="503" t="str">
        <f>IF('Dépenses sur frais réels'!B14="","",'Dépenses sur frais réels'!B14)</f>
        <v/>
      </c>
      <c r="C14" s="503" t="str">
        <f>IF('Dépenses sur frais réels'!C14="","",'Dépenses sur frais réels'!C14)</f>
        <v/>
      </c>
      <c r="D14" s="503" t="str">
        <f>IF('Dépenses sur frais réels'!D14="","",'Dépenses sur frais réels'!D14)</f>
        <v/>
      </c>
      <c r="E14" s="503" t="str">
        <f>IF('Dépenses sur frais réels'!E14="","",'Dépenses sur frais réels'!E14)</f>
        <v/>
      </c>
      <c r="F14" s="503" t="str">
        <f>IF('Dépenses sur frais réels'!F14="","",'Dépenses sur frais réels'!F14)</f>
        <v/>
      </c>
      <c r="G14" s="504" t="str">
        <f>IF('Dépenses sur frais réels'!G14="","",'Dépenses sur frais réels'!G14)</f>
        <v/>
      </c>
      <c r="H14" s="504" t="str">
        <f>IF('Dépenses sur frais réels'!H14="","",'Dépenses sur frais réels'!H14)</f>
        <v/>
      </c>
      <c r="I14" s="511" t="str">
        <f>IF('Dépenses sur frais réels'!I14="","",'Dépenses sur frais réels'!I14)</f>
        <v/>
      </c>
      <c r="J14" s="269"/>
      <c r="K14" s="270" t="str">
        <f t="shared" si="0"/>
        <v/>
      </c>
      <c r="L14" s="270" t="str">
        <f t="shared" si="1"/>
        <v/>
      </c>
      <c r="M14" s="37"/>
      <c r="N14" s="117"/>
      <c r="O14" s="118"/>
      <c r="P14" s="512" t="str">
        <f>IF(F14="", "", IF(E14="Billets de train", "", IF(E14="", "", VLOOKUP(F14,Listes!$G$34:$H$36, 2, FALSE))))</f>
        <v/>
      </c>
      <c r="Q14" s="121" t="str">
        <f t="shared" si="2"/>
        <v/>
      </c>
      <c r="R14" s="501" t="str">
        <f>IF(AND(OR(J14="KO",M14&lt;&gt;""),OR(J14="",K14="",L14="")),Listes!$A$74,IF(AND(M14="",J14&lt;&gt;""),Listes!$A$75,IF(AND(I14&lt;M14,O14=""),Listes!$A$76,IF(AND(L14&lt;K14,O14=""),Listes!$A$77,IF(AND(M14&lt;I14,N14=""),Listes!$A$78,IF(AND(S14="",OR(J14&lt;&gt;"",K14&lt;&gt;"",L14&lt;&gt;"")),Listes!$A$79,""))))))</f>
        <v/>
      </c>
      <c r="S14" s="57"/>
      <c r="T14" s="10">
        <f t="shared" si="3"/>
        <v>0</v>
      </c>
    </row>
    <row r="15" spans="1:21" ht="20.100000000000001" customHeight="1" x14ac:dyDescent="0.25">
      <c r="A15" s="109">
        <v>9</v>
      </c>
      <c r="B15" s="503" t="str">
        <f>IF('Dépenses sur frais réels'!B15="","",'Dépenses sur frais réels'!B15)</f>
        <v/>
      </c>
      <c r="C15" s="503" t="str">
        <f>IF('Dépenses sur frais réels'!C15="","",'Dépenses sur frais réels'!C15)</f>
        <v/>
      </c>
      <c r="D15" s="503" t="str">
        <f>IF('Dépenses sur frais réels'!D15="","",'Dépenses sur frais réels'!D15)</f>
        <v/>
      </c>
      <c r="E15" s="503" t="str">
        <f>IF('Dépenses sur frais réels'!E15="","",'Dépenses sur frais réels'!E15)</f>
        <v/>
      </c>
      <c r="F15" s="503" t="str">
        <f>IF('Dépenses sur frais réels'!F15="","",'Dépenses sur frais réels'!F15)</f>
        <v/>
      </c>
      <c r="G15" s="504" t="str">
        <f>IF('Dépenses sur frais réels'!G15="","",'Dépenses sur frais réels'!G15)</f>
        <v/>
      </c>
      <c r="H15" s="504" t="str">
        <f>IF('Dépenses sur frais réels'!H15="","",'Dépenses sur frais réels'!H15)</f>
        <v/>
      </c>
      <c r="I15" s="511" t="str">
        <f>IF('Dépenses sur frais réels'!I15="","",'Dépenses sur frais réels'!I15)</f>
        <v/>
      </c>
      <c r="J15" s="269"/>
      <c r="K15" s="270" t="str">
        <f t="shared" si="0"/>
        <v/>
      </c>
      <c r="L15" s="270" t="str">
        <f t="shared" si="1"/>
        <v/>
      </c>
      <c r="M15" s="37"/>
      <c r="N15" s="117"/>
      <c r="O15" s="118"/>
      <c r="P15" s="512" t="str">
        <f>IF(F15="", "", IF(E15="Billets de train", "", IF(E15="", "", VLOOKUP(F15,Listes!$G$34:$H$36, 2, FALSE))))</f>
        <v/>
      </c>
      <c r="Q15" s="121" t="str">
        <f t="shared" si="2"/>
        <v/>
      </c>
      <c r="R15" s="501" t="str">
        <f>IF(AND(OR(J15="KO",M15&lt;&gt;""),OR(J15="",K15="",L15="")),Listes!$A$74,IF(AND(M15="",J15&lt;&gt;""),Listes!$A$75,IF(AND(I15&lt;M15,O15=""),Listes!$A$76,IF(AND(L15&lt;K15,O15=""),Listes!$A$77,IF(AND(M15&lt;I15,N15=""),Listes!$A$78,IF(AND(S15="",OR(J15&lt;&gt;"",K15&lt;&gt;"",L15&lt;&gt;"")),Listes!$A$79,""))))))</f>
        <v/>
      </c>
      <c r="S15" s="57"/>
      <c r="T15" s="10">
        <f t="shared" si="3"/>
        <v>0</v>
      </c>
    </row>
    <row r="16" spans="1:21" ht="20.100000000000001" customHeight="1" x14ac:dyDescent="0.25">
      <c r="A16" s="109">
        <v>10</v>
      </c>
      <c r="B16" s="503" t="str">
        <f>IF('Dépenses sur frais réels'!B16="","",'Dépenses sur frais réels'!B16)</f>
        <v/>
      </c>
      <c r="C16" s="503" t="str">
        <f>IF('Dépenses sur frais réels'!C16="","",'Dépenses sur frais réels'!C16)</f>
        <v/>
      </c>
      <c r="D16" s="503" t="str">
        <f>IF('Dépenses sur frais réels'!D16="","",'Dépenses sur frais réels'!D16)</f>
        <v/>
      </c>
      <c r="E16" s="503" t="str">
        <f>IF('Dépenses sur frais réels'!E16="","",'Dépenses sur frais réels'!E16)</f>
        <v/>
      </c>
      <c r="F16" s="503" t="str">
        <f>IF('Dépenses sur frais réels'!F16="","",'Dépenses sur frais réels'!F16)</f>
        <v/>
      </c>
      <c r="G16" s="504" t="str">
        <f>IF('Dépenses sur frais réels'!G16="","",'Dépenses sur frais réels'!G16)</f>
        <v/>
      </c>
      <c r="H16" s="504" t="str">
        <f>IF('Dépenses sur frais réels'!H16="","",'Dépenses sur frais réels'!H16)</f>
        <v/>
      </c>
      <c r="I16" s="511" t="str">
        <f>IF('Dépenses sur frais réels'!I16="","",'Dépenses sur frais réels'!I16)</f>
        <v/>
      </c>
      <c r="J16" s="269"/>
      <c r="K16" s="270" t="str">
        <f t="shared" si="0"/>
        <v/>
      </c>
      <c r="L16" s="270" t="str">
        <f t="shared" si="1"/>
        <v/>
      </c>
      <c r="M16" s="37"/>
      <c r="N16" s="117"/>
      <c r="O16" s="118"/>
      <c r="P16" s="512" t="str">
        <f>IF(F16="", "", IF(E16="Billets de train", "", IF(E16="", "", VLOOKUP(F16,Listes!$G$34:$H$36, 2, FALSE))))</f>
        <v/>
      </c>
      <c r="Q16" s="121" t="str">
        <f t="shared" si="2"/>
        <v/>
      </c>
      <c r="R16" s="501" t="str">
        <f>IF(AND(OR(J16="KO",M16&lt;&gt;""),OR(J16="",K16="",L16="")),Listes!$A$74,IF(AND(M16="",J16&lt;&gt;""),Listes!$A$75,IF(AND(I16&lt;M16,O16=""),Listes!$A$76,IF(AND(L16&lt;K16,O16=""),Listes!$A$77,IF(AND(M16&lt;I16,N16=""),Listes!$A$78,IF(AND(S16="",OR(J16&lt;&gt;"",K16&lt;&gt;"",L16&lt;&gt;"")),Listes!$A$79,""))))))</f>
        <v/>
      </c>
      <c r="S16" s="57"/>
      <c r="T16" s="10">
        <f t="shared" si="3"/>
        <v>0</v>
      </c>
    </row>
    <row r="17" spans="1:20" ht="20.100000000000001" customHeight="1" x14ac:dyDescent="0.25">
      <c r="A17" s="109">
        <v>11</v>
      </c>
      <c r="B17" s="503" t="str">
        <f>IF('Dépenses sur frais réels'!B17="","",'Dépenses sur frais réels'!B17)</f>
        <v/>
      </c>
      <c r="C17" s="503" t="str">
        <f>IF('Dépenses sur frais réels'!C17="","",'Dépenses sur frais réels'!C17)</f>
        <v/>
      </c>
      <c r="D17" s="503" t="str">
        <f>IF('Dépenses sur frais réels'!D17="","",'Dépenses sur frais réels'!D17)</f>
        <v/>
      </c>
      <c r="E17" s="503" t="str">
        <f>IF('Dépenses sur frais réels'!E17="","",'Dépenses sur frais réels'!E17)</f>
        <v/>
      </c>
      <c r="F17" s="503" t="str">
        <f>IF('Dépenses sur frais réels'!F17="","",'Dépenses sur frais réels'!F17)</f>
        <v/>
      </c>
      <c r="G17" s="504" t="str">
        <f>IF('Dépenses sur frais réels'!G17="","",'Dépenses sur frais réels'!G17)</f>
        <v/>
      </c>
      <c r="H17" s="504" t="str">
        <f>IF('Dépenses sur frais réels'!H17="","",'Dépenses sur frais réels'!H17)</f>
        <v/>
      </c>
      <c r="I17" s="511" t="str">
        <f>IF('Dépenses sur frais réels'!I17="","",'Dépenses sur frais réels'!I17)</f>
        <v/>
      </c>
      <c r="J17" s="269"/>
      <c r="K17" s="270" t="str">
        <f t="shared" si="0"/>
        <v/>
      </c>
      <c r="L17" s="270" t="str">
        <f t="shared" si="1"/>
        <v/>
      </c>
      <c r="M17" s="37"/>
      <c r="N17" s="117"/>
      <c r="O17" s="118"/>
      <c r="P17" s="512" t="str">
        <f>IF(F17="", "", IF(E17="Billets de train", "", IF(E17="", "", VLOOKUP(F17,Listes!$G$34:$H$36, 2, FALSE))))</f>
        <v/>
      </c>
      <c r="Q17" s="121" t="str">
        <f t="shared" si="2"/>
        <v/>
      </c>
      <c r="R17" s="501" t="str">
        <f>IF(AND(OR(J17="KO",M17&lt;&gt;""),OR(J17="",K17="",L17="")),Listes!$A$74,IF(AND(M17="",J17&lt;&gt;""),Listes!$A$75,IF(AND(I17&lt;M17,O17=""),Listes!$A$76,IF(AND(L17&lt;K17,O17=""),Listes!$A$77,IF(AND(M17&lt;I17,N17=""),Listes!$A$78,IF(AND(S17="",OR(J17&lt;&gt;"",K17&lt;&gt;"",L17&lt;&gt;"")),Listes!$A$79,""))))))</f>
        <v/>
      </c>
      <c r="S17" s="57"/>
      <c r="T17" s="10">
        <f t="shared" si="3"/>
        <v>0</v>
      </c>
    </row>
    <row r="18" spans="1:20" ht="20.100000000000001" customHeight="1" x14ac:dyDescent="0.25">
      <c r="A18" s="109">
        <v>12</v>
      </c>
      <c r="B18" s="503" t="str">
        <f>IF('Dépenses sur frais réels'!B18="","",'Dépenses sur frais réels'!B18)</f>
        <v/>
      </c>
      <c r="C18" s="503" t="str">
        <f>IF('Dépenses sur frais réels'!C18="","",'Dépenses sur frais réels'!C18)</f>
        <v/>
      </c>
      <c r="D18" s="503" t="str">
        <f>IF('Dépenses sur frais réels'!D18="","",'Dépenses sur frais réels'!D18)</f>
        <v/>
      </c>
      <c r="E18" s="503" t="str">
        <f>IF('Dépenses sur frais réels'!E18="","",'Dépenses sur frais réels'!E18)</f>
        <v/>
      </c>
      <c r="F18" s="503" t="str">
        <f>IF('Dépenses sur frais réels'!F18="","",'Dépenses sur frais réels'!F18)</f>
        <v/>
      </c>
      <c r="G18" s="504" t="str">
        <f>IF('Dépenses sur frais réels'!G18="","",'Dépenses sur frais réels'!G18)</f>
        <v/>
      </c>
      <c r="H18" s="504" t="str">
        <f>IF('Dépenses sur frais réels'!H18="","",'Dépenses sur frais réels'!H18)</f>
        <v/>
      </c>
      <c r="I18" s="511" t="str">
        <f>IF('Dépenses sur frais réels'!I18="","",'Dépenses sur frais réels'!I18)</f>
        <v/>
      </c>
      <c r="J18" s="269"/>
      <c r="K18" s="270" t="str">
        <f t="shared" si="0"/>
        <v/>
      </c>
      <c r="L18" s="270" t="str">
        <f t="shared" si="1"/>
        <v/>
      </c>
      <c r="M18" s="37"/>
      <c r="N18" s="117"/>
      <c r="O18" s="118"/>
      <c r="P18" s="512" t="str">
        <f>IF(F18="", "", IF(E18="Billets de train", "", IF(E18="", "", VLOOKUP(F18,Listes!$G$34:$H$36, 2, FALSE))))</f>
        <v/>
      </c>
      <c r="Q18" s="121" t="str">
        <f t="shared" si="2"/>
        <v/>
      </c>
      <c r="R18" s="501" t="str">
        <f>IF(AND(OR(J18="KO",M18&lt;&gt;""),OR(J18="",K18="",L18="")),Listes!$A$74,IF(AND(M18="",J18&lt;&gt;""),Listes!$A$75,IF(AND(I18&lt;M18,O18=""),Listes!$A$76,IF(AND(L18&lt;K18,O18=""),Listes!$A$77,IF(AND(M18&lt;I18,N18=""),Listes!$A$78,IF(AND(S18="",OR(J18&lt;&gt;"",K18&lt;&gt;"",L18&lt;&gt;"")),Listes!$A$79,""))))))</f>
        <v/>
      </c>
      <c r="S18" s="57"/>
      <c r="T18" s="10">
        <f t="shared" si="3"/>
        <v>0</v>
      </c>
    </row>
    <row r="19" spans="1:20" ht="20.100000000000001" customHeight="1" x14ac:dyDescent="0.25">
      <c r="A19" s="109">
        <v>13</v>
      </c>
      <c r="B19" s="503" t="str">
        <f>IF('Dépenses sur frais réels'!B19="","",'Dépenses sur frais réels'!B19)</f>
        <v/>
      </c>
      <c r="C19" s="503" t="str">
        <f>IF('Dépenses sur frais réels'!C19="","",'Dépenses sur frais réels'!C19)</f>
        <v/>
      </c>
      <c r="D19" s="503" t="str">
        <f>IF('Dépenses sur frais réels'!D19="","",'Dépenses sur frais réels'!D19)</f>
        <v/>
      </c>
      <c r="E19" s="503" t="str">
        <f>IF('Dépenses sur frais réels'!E19="","",'Dépenses sur frais réels'!E19)</f>
        <v/>
      </c>
      <c r="F19" s="503" t="str">
        <f>IF('Dépenses sur frais réels'!F19="","",'Dépenses sur frais réels'!F19)</f>
        <v/>
      </c>
      <c r="G19" s="504" t="str">
        <f>IF('Dépenses sur frais réels'!G19="","",'Dépenses sur frais réels'!G19)</f>
        <v/>
      </c>
      <c r="H19" s="504" t="str">
        <f>IF('Dépenses sur frais réels'!H19="","",'Dépenses sur frais réels'!H19)</f>
        <v/>
      </c>
      <c r="I19" s="511" t="str">
        <f>IF('Dépenses sur frais réels'!I19="","",'Dépenses sur frais réels'!I19)</f>
        <v/>
      </c>
      <c r="J19" s="269"/>
      <c r="K19" s="270" t="str">
        <f t="shared" si="0"/>
        <v/>
      </c>
      <c r="L19" s="270" t="str">
        <f t="shared" si="1"/>
        <v/>
      </c>
      <c r="M19" s="37"/>
      <c r="N19" s="117"/>
      <c r="O19" s="118"/>
      <c r="P19" s="512" t="str">
        <f>IF(F19="", "", IF(E19="Billets de train", "", IF(E19="", "", VLOOKUP(F19,Listes!$G$34:$H$36, 2, FALSE))))</f>
        <v/>
      </c>
      <c r="Q19" s="121" t="str">
        <f t="shared" si="2"/>
        <v/>
      </c>
      <c r="R19" s="501" t="str">
        <f>IF(AND(OR(J19="KO",M19&lt;&gt;""),OR(J19="",K19="",L19="")),Listes!$A$74,IF(AND(M19="",J19&lt;&gt;""),Listes!$A$75,IF(AND(I19&lt;M19,O19=""),Listes!$A$76,IF(AND(L19&lt;K19,O19=""),Listes!$A$77,IF(AND(M19&lt;I19,N19=""),Listes!$A$78,IF(AND(S19="",OR(J19&lt;&gt;"",K19&lt;&gt;"",L19&lt;&gt;"")),Listes!$A$79,""))))))</f>
        <v/>
      </c>
      <c r="S19" s="57"/>
      <c r="T19" s="10">
        <f t="shared" si="3"/>
        <v>0</v>
      </c>
    </row>
    <row r="20" spans="1:20" ht="20.100000000000001" customHeight="1" x14ac:dyDescent="0.25">
      <c r="A20" s="109">
        <v>14</v>
      </c>
      <c r="B20" s="503" t="str">
        <f>IF('Dépenses sur frais réels'!B20="","",'Dépenses sur frais réels'!B20)</f>
        <v/>
      </c>
      <c r="C20" s="503" t="str">
        <f>IF('Dépenses sur frais réels'!C20="","",'Dépenses sur frais réels'!C20)</f>
        <v/>
      </c>
      <c r="D20" s="503" t="str">
        <f>IF('Dépenses sur frais réels'!D20="","",'Dépenses sur frais réels'!D20)</f>
        <v/>
      </c>
      <c r="E20" s="503" t="str">
        <f>IF('Dépenses sur frais réels'!E20="","",'Dépenses sur frais réels'!E20)</f>
        <v/>
      </c>
      <c r="F20" s="503" t="str">
        <f>IF('Dépenses sur frais réels'!F20="","",'Dépenses sur frais réels'!F20)</f>
        <v/>
      </c>
      <c r="G20" s="504" t="str">
        <f>IF('Dépenses sur frais réels'!G20="","",'Dépenses sur frais réels'!G20)</f>
        <v/>
      </c>
      <c r="H20" s="504" t="str">
        <f>IF('Dépenses sur frais réels'!H20="","",'Dépenses sur frais réels'!H20)</f>
        <v/>
      </c>
      <c r="I20" s="511" t="str">
        <f>IF('Dépenses sur frais réels'!I20="","",'Dépenses sur frais réels'!I20)</f>
        <v/>
      </c>
      <c r="J20" s="269"/>
      <c r="K20" s="270" t="str">
        <f t="shared" si="0"/>
        <v/>
      </c>
      <c r="L20" s="270" t="str">
        <f t="shared" si="1"/>
        <v/>
      </c>
      <c r="M20" s="37"/>
      <c r="N20" s="117"/>
      <c r="O20" s="118"/>
      <c r="P20" s="512" t="str">
        <f>IF(F20="", "", IF(E20="Billets de train", "", IF(E20="", "", VLOOKUP(F20,Listes!$G$34:$H$36, 2, FALSE))))</f>
        <v/>
      </c>
      <c r="Q20" s="121" t="str">
        <f t="shared" si="2"/>
        <v/>
      </c>
      <c r="R20" s="501" t="str">
        <f>IF(AND(OR(J20="KO",M20&lt;&gt;""),OR(J20="",K20="",L20="")),Listes!$A$74,IF(AND(M20="",J20&lt;&gt;""),Listes!$A$75,IF(AND(I20&lt;M20,O20=""),Listes!$A$76,IF(AND(L20&lt;K20,O20=""),Listes!$A$77,IF(AND(M20&lt;I20,N20=""),Listes!$A$78,IF(AND(S20="",OR(J20&lt;&gt;"",K20&lt;&gt;"",L20&lt;&gt;"")),Listes!$A$79,""))))))</f>
        <v/>
      </c>
      <c r="S20" s="57"/>
      <c r="T20" s="10">
        <f t="shared" si="3"/>
        <v>0</v>
      </c>
    </row>
    <row r="21" spans="1:20" ht="20.100000000000001" customHeight="1" x14ac:dyDescent="0.25">
      <c r="A21" s="109">
        <v>15</v>
      </c>
      <c r="B21" s="503" t="str">
        <f>IF('Dépenses sur frais réels'!B21="","",'Dépenses sur frais réels'!B21)</f>
        <v/>
      </c>
      <c r="C21" s="503" t="str">
        <f>IF('Dépenses sur frais réels'!C21="","",'Dépenses sur frais réels'!C21)</f>
        <v/>
      </c>
      <c r="D21" s="503" t="str">
        <f>IF('Dépenses sur frais réels'!D21="","",'Dépenses sur frais réels'!D21)</f>
        <v/>
      </c>
      <c r="E21" s="503" t="str">
        <f>IF('Dépenses sur frais réels'!E21="","",'Dépenses sur frais réels'!E21)</f>
        <v/>
      </c>
      <c r="F21" s="503" t="str">
        <f>IF('Dépenses sur frais réels'!F21="","",'Dépenses sur frais réels'!F21)</f>
        <v/>
      </c>
      <c r="G21" s="504" t="str">
        <f>IF('Dépenses sur frais réels'!G21="","",'Dépenses sur frais réels'!G21)</f>
        <v/>
      </c>
      <c r="H21" s="504" t="str">
        <f>IF('Dépenses sur frais réels'!H21="","",'Dépenses sur frais réels'!H21)</f>
        <v/>
      </c>
      <c r="I21" s="511" t="str">
        <f>IF('Dépenses sur frais réels'!I21="","",'Dépenses sur frais réels'!I21)</f>
        <v/>
      </c>
      <c r="J21" s="269"/>
      <c r="K21" s="270" t="str">
        <f t="shared" si="0"/>
        <v/>
      </c>
      <c r="L21" s="270" t="str">
        <f t="shared" si="1"/>
        <v/>
      </c>
      <c r="M21" s="37"/>
      <c r="N21" s="117"/>
      <c r="O21" s="118"/>
      <c r="P21" s="512" t="str">
        <f>IF(F21="", "", IF(E21="Billets de train", "", IF(E21="", "", VLOOKUP(F21,Listes!$G$34:$H$36, 2, FALSE))))</f>
        <v/>
      </c>
      <c r="Q21" s="121" t="str">
        <f t="shared" si="2"/>
        <v/>
      </c>
      <c r="R21" s="501" t="str">
        <f>IF(AND(OR(J21="KO",M21&lt;&gt;""),OR(J21="",K21="",L21="")),Listes!$A$74,IF(AND(M21="",J21&lt;&gt;""),Listes!$A$75,IF(AND(I21&lt;M21,O21=""),Listes!$A$76,IF(AND(L21&lt;K21,O21=""),Listes!$A$77,IF(AND(M21&lt;I21,N21=""),Listes!$A$78,IF(AND(S21="",OR(J21&lt;&gt;"",K21&lt;&gt;"",L21&lt;&gt;"")),Listes!$A$79,""))))))</f>
        <v/>
      </c>
      <c r="S21" s="57"/>
      <c r="T21" s="10">
        <f t="shared" si="3"/>
        <v>0</v>
      </c>
    </row>
    <row r="22" spans="1:20" ht="20.100000000000001" customHeight="1" x14ac:dyDescent="0.25">
      <c r="A22" s="109">
        <v>16</v>
      </c>
      <c r="B22" s="503" t="str">
        <f>IF('Dépenses sur frais réels'!B22="","",'Dépenses sur frais réels'!B22)</f>
        <v/>
      </c>
      <c r="C22" s="503" t="str">
        <f>IF('Dépenses sur frais réels'!C22="","",'Dépenses sur frais réels'!C22)</f>
        <v/>
      </c>
      <c r="D22" s="503" t="str">
        <f>IF('Dépenses sur frais réels'!D22="","",'Dépenses sur frais réels'!D22)</f>
        <v/>
      </c>
      <c r="E22" s="503" t="str">
        <f>IF('Dépenses sur frais réels'!E22="","",'Dépenses sur frais réels'!E22)</f>
        <v/>
      </c>
      <c r="F22" s="503" t="str">
        <f>IF('Dépenses sur frais réels'!F22="","",'Dépenses sur frais réels'!F22)</f>
        <v/>
      </c>
      <c r="G22" s="504" t="str">
        <f>IF('Dépenses sur frais réels'!G22="","",'Dépenses sur frais réels'!G22)</f>
        <v/>
      </c>
      <c r="H22" s="504" t="str">
        <f>IF('Dépenses sur frais réels'!H22="","",'Dépenses sur frais réels'!H22)</f>
        <v/>
      </c>
      <c r="I22" s="511" t="str">
        <f>IF('Dépenses sur frais réels'!I22="","",'Dépenses sur frais réels'!I22)</f>
        <v/>
      </c>
      <c r="J22" s="269"/>
      <c r="K22" s="270" t="str">
        <f t="shared" si="0"/>
        <v/>
      </c>
      <c r="L22" s="270" t="str">
        <f t="shared" si="1"/>
        <v/>
      </c>
      <c r="M22" s="37"/>
      <c r="N22" s="117"/>
      <c r="O22" s="118"/>
      <c r="P22" s="512" t="str">
        <f>IF(F22="", "", IF(E22="Billets de train", "", IF(E22="", "", VLOOKUP(F22,Listes!$G$34:$H$36, 2, FALSE))))</f>
        <v/>
      </c>
      <c r="Q22" s="121" t="str">
        <f t="shared" si="2"/>
        <v/>
      </c>
      <c r="R22" s="501" t="str">
        <f>IF(AND(OR(J22="KO",M22&lt;&gt;""),OR(J22="",K22="",L22="")),Listes!$A$74,IF(AND(M22="",J22&lt;&gt;""),Listes!$A$75,IF(AND(I22&lt;M22,O22=""),Listes!$A$76,IF(AND(L22&lt;K22,O22=""),Listes!$A$77,IF(AND(M22&lt;I22,N22=""),Listes!$A$78,IF(AND(S22="",OR(J22&lt;&gt;"",K22&lt;&gt;"",L22&lt;&gt;"")),Listes!$A$79,""))))))</f>
        <v/>
      </c>
      <c r="S22" s="57"/>
      <c r="T22" s="10">
        <f t="shared" si="3"/>
        <v>0</v>
      </c>
    </row>
    <row r="23" spans="1:20" ht="20.100000000000001" customHeight="1" x14ac:dyDescent="0.25">
      <c r="A23" s="109">
        <v>17</v>
      </c>
      <c r="B23" s="503" t="str">
        <f>IF('Dépenses sur frais réels'!B23="","",'Dépenses sur frais réels'!B23)</f>
        <v/>
      </c>
      <c r="C23" s="503" t="str">
        <f>IF('Dépenses sur frais réels'!C23="","",'Dépenses sur frais réels'!C23)</f>
        <v/>
      </c>
      <c r="D23" s="503" t="str">
        <f>IF('Dépenses sur frais réels'!D23="","",'Dépenses sur frais réels'!D23)</f>
        <v/>
      </c>
      <c r="E23" s="503" t="str">
        <f>IF('Dépenses sur frais réels'!E23="","",'Dépenses sur frais réels'!E23)</f>
        <v/>
      </c>
      <c r="F23" s="503" t="str">
        <f>IF('Dépenses sur frais réels'!F23="","",'Dépenses sur frais réels'!F23)</f>
        <v/>
      </c>
      <c r="G23" s="504" t="str">
        <f>IF('Dépenses sur frais réels'!G23="","",'Dépenses sur frais réels'!G23)</f>
        <v/>
      </c>
      <c r="H23" s="504" t="str">
        <f>IF('Dépenses sur frais réels'!H23="","",'Dépenses sur frais réels'!H23)</f>
        <v/>
      </c>
      <c r="I23" s="511" t="str">
        <f>IF('Dépenses sur frais réels'!I23="","",'Dépenses sur frais réels'!I23)</f>
        <v/>
      </c>
      <c r="J23" s="269"/>
      <c r="K23" s="270" t="str">
        <f t="shared" si="0"/>
        <v/>
      </c>
      <c r="L23" s="270" t="str">
        <f t="shared" si="1"/>
        <v/>
      </c>
      <c r="M23" s="37"/>
      <c r="N23" s="117"/>
      <c r="O23" s="118"/>
      <c r="P23" s="512" t="str">
        <f>IF(F23="", "", IF(E23="Billets de train", "", IF(E23="", "", VLOOKUP(F23,Listes!$G$34:$H$36, 2, FALSE))))</f>
        <v/>
      </c>
      <c r="Q23" s="121" t="str">
        <f t="shared" si="2"/>
        <v/>
      </c>
      <c r="R23" s="501" t="str">
        <f>IF(AND(OR(J23="KO",M23&lt;&gt;""),OR(J23="",K23="",L23="")),Listes!$A$74,IF(AND(M23="",J23&lt;&gt;""),Listes!$A$75,IF(AND(I23&lt;M23,O23=""),Listes!$A$76,IF(AND(L23&lt;K23,O23=""),Listes!$A$77,IF(AND(M23&lt;I23,N23=""),Listes!$A$78,IF(AND(S23="",OR(J23&lt;&gt;"",K23&lt;&gt;"",L23&lt;&gt;"")),Listes!$A$79,""))))))</f>
        <v/>
      </c>
      <c r="S23" s="57"/>
      <c r="T23" s="10">
        <f t="shared" si="3"/>
        <v>0</v>
      </c>
    </row>
    <row r="24" spans="1:20" ht="20.100000000000001" customHeight="1" x14ac:dyDescent="0.25">
      <c r="A24" s="109">
        <v>18</v>
      </c>
      <c r="B24" s="503" t="str">
        <f>IF('Dépenses sur frais réels'!B24="","",'Dépenses sur frais réels'!B24)</f>
        <v/>
      </c>
      <c r="C24" s="503" t="str">
        <f>IF('Dépenses sur frais réels'!C24="","",'Dépenses sur frais réels'!C24)</f>
        <v/>
      </c>
      <c r="D24" s="503" t="str">
        <f>IF('Dépenses sur frais réels'!D24="","",'Dépenses sur frais réels'!D24)</f>
        <v/>
      </c>
      <c r="E24" s="503" t="str">
        <f>IF('Dépenses sur frais réels'!E24="","",'Dépenses sur frais réels'!E24)</f>
        <v/>
      </c>
      <c r="F24" s="503" t="str">
        <f>IF('Dépenses sur frais réels'!F24="","",'Dépenses sur frais réels'!F24)</f>
        <v/>
      </c>
      <c r="G24" s="504" t="str">
        <f>IF('Dépenses sur frais réels'!G24="","",'Dépenses sur frais réels'!G24)</f>
        <v/>
      </c>
      <c r="H24" s="504" t="str">
        <f>IF('Dépenses sur frais réels'!H24="","",'Dépenses sur frais réels'!H24)</f>
        <v/>
      </c>
      <c r="I24" s="511" t="str">
        <f>IF('Dépenses sur frais réels'!I24="","",'Dépenses sur frais réels'!I24)</f>
        <v/>
      </c>
      <c r="J24" s="269"/>
      <c r="K24" s="270" t="str">
        <f t="shared" si="0"/>
        <v/>
      </c>
      <c r="L24" s="270" t="str">
        <f t="shared" si="1"/>
        <v/>
      </c>
      <c r="M24" s="37"/>
      <c r="N24" s="117"/>
      <c r="O24" s="118"/>
      <c r="P24" s="512" t="str">
        <f t="shared" ref="P24:P87" si="4">IF(F24="Aller - Retour Mayotte - Hexagone",IF(1900=0,"",1900),IF(F24="Aller - Retour Mayotte - La Réunion",IF(700=0,"",700),IF(F24="Aller - Retour Mayotte - Caraïbes",IF(2200=0,"",2200),IF(E24="Billets de train",IF(M24=0,"",""),IF(E24="","")))))</f>
        <v/>
      </c>
      <c r="Q24" s="121" t="str">
        <f t="shared" si="2"/>
        <v/>
      </c>
      <c r="R24" s="501" t="str">
        <f>IF(AND(OR(J24="KO",M24&lt;&gt;""),OR(J24="",K24="",L24="")),Listes!$A$74,IF(AND(M24="",J24&lt;&gt;""),Listes!$A$75,IF(AND(I24&lt;M24,O24=""),Listes!$A$76,IF(AND(L24&lt;K24,O24=""),Listes!$A$77,IF(AND(M24&lt;I24,N24=""),Listes!$A$78,IF(AND(S24="",OR(J24&lt;&gt;"",K24&lt;&gt;"",L24&lt;&gt;"")),Listes!$A$79,""))))))</f>
        <v/>
      </c>
      <c r="S24" s="57"/>
      <c r="T24" s="10">
        <f t="shared" si="3"/>
        <v>0</v>
      </c>
    </row>
    <row r="25" spans="1:20" ht="20.100000000000001" customHeight="1" x14ac:dyDescent="0.25">
      <c r="A25" s="109">
        <v>19</v>
      </c>
      <c r="B25" s="503" t="str">
        <f>IF('Dépenses sur frais réels'!B25="","",'Dépenses sur frais réels'!B25)</f>
        <v/>
      </c>
      <c r="C25" s="503" t="str">
        <f>IF('Dépenses sur frais réels'!C25="","",'Dépenses sur frais réels'!C25)</f>
        <v/>
      </c>
      <c r="D25" s="503" t="str">
        <f>IF('Dépenses sur frais réels'!D25="","",'Dépenses sur frais réels'!D25)</f>
        <v/>
      </c>
      <c r="E25" s="503" t="str">
        <f>IF('Dépenses sur frais réels'!E25="","",'Dépenses sur frais réels'!E25)</f>
        <v/>
      </c>
      <c r="F25" s="503" t="str">
        <f>IF('Dépenses sur frais réels'!F25="","",'Dépenses sur frais réels'!F25)</f>
        <v/>
      </c>
      <c r="G25" s="504" t="str">
        <f>IF('Dépenses sur frais réels'!G25="","",'Dépenses sur frais réels'!G25)</f>
        <v/>
      </c>
      <c r="H25" s="504" t="str">
        <f>IF('Dépenses sur frais réels'!H25="","",'Dépenses sur frais réels'!H25)</f>
        <v/>
      </c>
      <c r="I25" s="511" t="str">
        <f>IF('Dépenses sur frais réels'!I25="","",'Dépenses sur frais réels'!I25)</f>
        <v/>
      </c>
      <c r="J25" s="269"/>
      <c r="K25" s="270" t="str">
        <f t="shared" si="0"/>
        <v/>
      </c>
      <c r="L25" s="270" t="str">
        <f t="shared" si="1"/>
        <v/>
      </c>
      <c r="M25" s="37"/>
      <c r="N25" s="117"/>
      <c r="O25" s="118"/>
      <c r="P25" s="512" t="str">
        <f t="shared" si="4"/>
        <v/>
      </c>
      <c r="Q25" s="121" t="str">
        <f t="shared" si="2"/>
        <v/>
      </c>
      <c r="R25" s="501" t="str">
        <f>IF(AND(OR(J25="KO",M25&lt;&gt;""),OR(J25="",K25="",L25="")),Listes!$A$74,IF(AND(M25="",J25&lt;&gt;""),Listes!$A$75,IF(AND(I25&lt;M25,O25=""),Listes!$A$76,IF(AND(L25&lt;K25,O25=""),Listes!$A$77,IF(AND(M25&lt;I25,N25=""),Listes!$A$78,IF(AND(S25="",OR(J25&lt;&gt;"",K25&lt;&gt;"",L25&lt;&gt;"")),Listes!$A$79,""))))))</f>
        <v/>
      </c>
      <c r="S25" s="57"/>
      <c r="T25" s="10">
        <f t="shared" si="3"/>
        <v>0</v>
      </c>
    </row>
    <row r="26" spans="1:20" ht="20.100000000000001" customHeight="1" x14ac:dyDescent="0.25">
      <c r="A26" s="109">
        <v>20</v>
      </c>
      <c r="B26" s="503" t="str">
        <f>IF('Dépenses sur frais réels'!B26="","",'Dépenses sur frais réels'!B26)</f>
        <v/>
      </c>
      <c r="C26" s="503" t="str">
        <f>IF('Dépenses sur frais réels'!C26="","",'Dépenses sur frais réels'!C26)</f>
        <v/>
      </c>
      <c r="D26" s="503" t="str">
        <f>IF('Dépenses sur frais réels'!D26="","",'Dépenses sur frais réels'!D26)</f>
        <v/>
      </c>
      <c r="E26" s="503" t="str">
        <f>IF('Dépenses sur frais réels'!E26="","",'Dépenses sur frais réels'!E26)</f>
        <v/>
      </c>
      <c r="F26" s="503" t="str">
        <f>IF('Dépenses sur frais réels'!F26="","",'Dépenses sur frais réels'!F26)</f>
        <v/>
      </c>
      <c r="G26" s="504" t="str">
        <f>IF('Dépenses sur frais réels'!G26="","",'Dépenses sur frais réels'!G26)</f>
        <v/>
      </c>
      <c r="H26" s="504" t="str">
        <f>IF('Dépenses sur frais réels'!H26="","",'Dépenses sur frais réels'!H26)</f>
        <v/>
      </c>
      <c r="I26" s="511" t="str">
        <f>IF('Dépenses sur frais réels'!I26="","",'Dépenses sur frais réels'!I26)</f>
        <v/>
      </c>
      <c r="J26" s="269"/>
      <c r="K26" s="270" t="str">
        <f t="shared" si="0"/>
        <v/>
      </c>
      <c r="L26" s="270" t="str">
        <f t="shared" si="1"/>
        <v/>
      </c>
      <c r="M26" s="37"/>
      <c r="N26" s="117"/>
      <c r="O26" s="118"/>
      <c r="P26" s="512" t="str">
        <f t="shared" si="4"/>
        <v/>
      </c>
      <c r="Q26" s="121" t="str">
        <f t="shared" si="2"/>
        <v/>
      </c>
      <c r="R26" s="501" t="str">
        <f>IF(AND(OR(J26="KO",M26&lt;&gt;""),OR(J26="",K26="",L26="")),Listes!$A$74,IF(AND(M26="",J26&lt;&gt;""),Listes!$A$75,IF(AND(I26&lt;M26,O26=""),Listes!$A$76,IF(AND(L26&lt;K26,O26=""),Listes!$A$77,IF(AND(M26&lt;I26,N26=""),Listes!$A$78,IF(AND(S26="",OR(J26&lt;&gt;"",K26&lt;&gt;"",L26&lt;&gt;"")),Listes!$A$79,""))))))</f>
        <v/>
      </c>
      <c r="S26" s="57"/>
      <c r="T26" s="10">
        <f t="shared" si="3"/>
        <v>0</v>
      </c>
    </row>
    <row r="27" spans="1:20" ht="20.100000000000001" customHeight="1" x14ac:dyDescent="0.25">
      <c r="A27" s="109">
        <v>21</v>
      </c>
      <c r="B27" s="503" t="str">
        <f>IF('Dépenses sur frais réels'!B27="","",'Dépenses sur frais réels'!B27)</f>
        <v/>
      </c>
      <c r="C27" s="503" t="str">
        <f>IF('Dépenses sur frais réels'!C27="","",'Dépenses sur frais réels'!C27)</f>
        <v/>
      </c>
      <c r="D27" s="503" t="str">
        <f>IF('Dépenses sur frais réels'!D27="","",'Dépenses sur frais réels'!D27)</f>
        <v/>
      </c>
      <c r="E27" s="503" t="str">
        <f>IF('Dépenses sur frais réels'!E27="","",'Dépenses sur frais réels'!E27)</f>
        <v/>
      </c>
      <c r="F27" s="503" t="str">
        <f>IF('Dépenses sur frais réels'!F27="","",'Dépenses sur frais réels'!F27)</f>
        <v/>
      </c>
      <c r="G27" s="504" t="str">
        <f>IF('Dépenses sur frais réels'!G27="","",'Dépenses sur frais réels'!G27)</f>
        <v/>
      </c>
      <c r="H27" s="504" t="str">
        <f>IF('Dépenses sur frais réels'!H27="","",'Dépenses sur frais réels'!H27)</f>
        <v/>
      </c>
      <c r="I27" s="511" t="str">
        <f>IF('Dépenses sur frais réels'!I27="","",'Dépenses sur frais réels'!I27)</f>
        <v/>
      </c>
      <c r="J27" s="269"/>
      <c r="K27" s="270" t="str">
        <f t="shared" si="0"/>
        <v/>
      </c>
      <c r="L27" s="270" t="str">
        <f t="shared" si="1"/>
        <v/>
      </c>
      <c r="M27" s="37"/>
      <c r="N27" s="117"/>
      <c r="O27" s="118"/>
      <c r="P27" s="512" t="str">
        <f t="shared" si="4"/>
        <v/>
      </c>
      <c r="Q27" s="121" t="str">
        <f t="shared" si="2"/>
        <v/>
      </c>
      <c r="R27" s="501" t="str">
        <f>IF(AND(OR(J27="KO",M27&lt;&gt;""),OR(J27="",K27="",L27="")),Listes!$A$74,IF(AND(M27="",J27&lt;&gt;""),Listes!$A$75,IF(AND(I27&lt;M27,O27=""),Listes!$A$76,IF(AND(L27&lt;K27,O27=""),Listes!$A$77,IF(AND(M27&lt;I27,N27=""),Listes!$A$78,IF(AND(S27="",OR(J27&lt;&gt;"",K27&lt;&gt;"",L27&lt;&gt;"")),Listes!$A$79,""))))))</f>
        <v/>
      </c>
      <c r="S27" s="57"/>
      <c r="T27" s="10">
        <f t="shared" si="3"/>
        <v>0</v>
      </c>
    </row>
    <row r="28" spans="1:20" ht="20.100000000000001" customHeight="1" x14ac:dyDescent="0.25">
      <c r="A28" s="109">
        <v>22</v>
      </c>
      <c r="B28" s="503" t="str">
        <f>IF('Dépenses sur frais réels'!B28="","",'Dépenses sur frais réels'!B28)</f>
        <v/>
      </c>
      <c r="C28" s="503" t="str">
        <f>IF('Dépenses sur frais réels'!C28="","",'Dépenses sur frais réels'!C28)</f>
        <v/>
      </c>
      <c r="D28" s="503" t="str">
        <f>IF('Dépenses sur frais réels'!D28="","",'Dépenses sur frais réels'!D28)</f>
        <v/>
      </c>
      <c r="E28" s="503" t="str">
        <f>IF('Dépenses sur frais réels'!E28="","",'Dépenses sur frais réels'!E28)</f>
        <v/>
      </c>
      <c r="F28" s="503" t="str">
        <f>IF('Dépenses sur frais réels'!F28="","",'Dépenses sur frais réels'!F28)</f>
        <v/>
      </c>
      <c r="G28" s="504" t="str">
        <f>IF('Dépenses sur frais réels'!G28="","",'Dépenses sur frais réels'!G28)</f>
        <v/>
      </c>
      <c r="H28" s="504" t="str">
        <f>IF('Dépenses sur frais réels'!H28="","",'Dépenses sur frais réels'!H28)</f>
        <v/>
      </c>
      <c r="I28" s="511" t="str">
        <f>IF('Dépenses sur frais réels'!I28="","",'Dépenses sur frais réels'!I28)</f>
        <v/>
      </c>
      <c r="J28" s="269"/>
      <c r="K28" s="270" t="str">
        <f t="shared" si="0"/>
        <v/>
      </c>
      <c r="L28" s="270" t="str">
        <f t="shared" si="1"/>
        <v/>
      </c>
      <c r="M28" s="37"/>
      <c r="N28" s="117"/>
      <c r="O28" s="118"/>
      <c r="P28" s="512" t="str">
        <f t="shared" si="4"/>
        <v/>
      </c>
      <c r="Q28" s="121" t="str">
        <f t="shared" si="2"/>
        <v/>
      </c>
      <c r="R28" s="501" t="str">
        <f>IF(AND(OR(J28="KO",M28&lt;&gt;""),OR(J28="",K28="",L28="")),Listes!$A$74,IF(AND(M28="",J28&lt;&gt;""),Listes!$A$75,IF(AND(I28&lt;M28,O28=""),Listes!$A$76,IF(AND(L28&lt;K28,O28=""),Listes!$A$77,IF(AND(M28&lt;I28,N28=""),Listes!$A$78,IF(AND(S28="",OR(J28&lt;&gt;"",K28&lt;&gt;"",L28&lt;&gt;"")),Listes!$A$79,""))))))</f>
        <v/>
      </c>
      <c r="S28" s="57"/>
      <c r="T28" s="10">
        <f t="shared" si="3"/>
        <v>0</v>
      </c>
    </row>
    <row r="29" spans="1:20" ht="20.100000000000001" customHeight="1" x14ac:dyDescent="0.25">
      <c r="A29" s="109">
        <v>23</v>
      </c>
      <c r="B29" s="503" t="str">
        <f>IF('Dépenses sur frais réels'!B29="","",'Dépenses sur frais réels'!B29)</f>
        <v/>
      </c>
      <c r="C29" s="503" t="str">
        <f>IF('Dépenses sur frais réels'!C29="","",'Dépenses sur frais réels'!C29)</f>
        <v/>
      </c>
      <c r="D29" s="503" t="str">
        <f>IF('Dépenses sur frais réels'!D29="","",'Dépenses sur frais réels'!D29)</f>
        <v/>
      </c>
      <c r="E29" s="503" t="str">
        <f>IF('Dépenses sur frais réels'!E29="","",'Dépenses sur frais réels'!E29)</f>
        <v/>
      </c>
      <c r="F29" s="503" t="str">
        <f>IF('Dépenses sur frais réels'!F29="","",'Dépenses sur frais réels'!F29)</f>
        <v/>
      </c>
      <c r="G29" s="504" t="str">
        <f>IF('Dépenses sur frais réels'!G29="","",'Dépenses sur frais réels'!G29)</f>
        <v/>
      </c>
      <c r="H29" s="504" t="str">
        <f>IF('Dépenses sur frais réels'!H29="","",'Dépenses sur frais réels'!H29)</f>
        <v/>
      </c>
      <c r="I29" s="511" t="str">
        <f>IF('Dépenses sur frais réels'!I29="","",'Dépenses sur frais réels'!I29)</f>
        <v/>
      </c>
      <c r="J29" s="269"/>
      <c r="K29" s="270" t="str">
        <f t="shared" si="0"/>
        <v/>
      </c>
      <c r="L29" s="270" t="str">
        <f t="shared" si="1"/>
        <v/>
      </c>
      <c r="M29" s="37"/>
      <c r="N29" s="117"/>
      <c r="O29" s="118"/>
      <c r="P29" s="512" t="str">
        <f t="shared" si="4"/>
        <v/>
      </c>
      <c r="Q29" s="121" t="str">
        <f t="shared" si="2"/>
        <v/>
      </c>
      <c r="R29" s="501" t="str">
        <f>IF(AND(OR(J29="KO",M29&lt;&gt;""),OR(J29="",K29="",L29="")),Listes!$A$74,IF(AND(M29="",J29&lt;&gt;""),Listes!$A$75,IF(AND(I29&lt;M29,O29=""),Listes!$A$76,IF(AND(L29&lt;K29,O29=""),Listes!$A$77,IF(AND(M29&lt;I29,N29=""),Listes!$A$78,IF(AND(S29="",OR(J29&lt;&gt;"",K29&lt;&gt;"",L29&lt;&gt;"")),Listes!$A$79,""))))))</f>
        <v/>
      </c>
      <c r="S29" s="57"/>
      <c r="T29" s="10">
        <f t="shared" si="3"/>
        <v>0</v>
      </c>
    </row>
    <row r="30" spans="1:20" ht="20.100000000000001" customHeight="1" x14ac:dyDescent="0.25">
      <c r="A30" s="109">
        <v>24</v>
      </c>
      <c r="B30" s="503" t="str">
        <f>IF('Dépenses sur frais réels'!B30="","",'Dépenses sur frais réels'!B30)</f>
        <v/>
      </c>
      <c r="C30" s="503" t="str">
        <f>IF('Dépenses sur frais réels'!C30="","",'Dépenses sur frais réels'!C30)</f>
        <v/>
      </c>
      <c r="D30" s="503" t="str">
        <f>IF('Dépenses sur frais réels'!D30="","",'Dépenses sur frais réels'!D30)</f>
        <v/>
      </c>
      <c r="E30" s="503" t="str">
        <f>IF('Dépenses sur frais réels'!E30="","",'Dépenses sur frais réels'!E30)</f>
        <v/>
      </c>
      <c r="F30" s="503" t="str">
        <f>IF('Dépenses sur frais réels'!F30="","",'Dépenses sur frais réels'!F30)</f>
        <v/>
      </c>
      <c r="G30" s="504" t="str">
        <f>IF('Dépenses sur frais réels'!G30="","",'Dépenses sur frais réels'!G30)</f>
        <v/>
      </c>
      <c r="H30" s="504" t="str">
        <f>IF('Dépenses sur frais réels'!H30="","",'Dépenses sur frais réels'!H30)</f>
        <v/>
      </c>
      <c r="I30" s="511" t="str">
        <f>IF('Dépenses sur frais réels'!I30="","",'Dépenses sur frais réels'!I30)</f>
        <v/>
      </c>
      <c r="J30" s="269"/>
      <c r="K30" s="270" t="str">
        <f t="shared" si="0"/>
        <v/>
      </c>
      <c r="L30" s="270" t="str">
        <f t="shared" si="1"/>
        <v/>
      </c>
      <c r="M30" s="37"/>
      <c r="N30" s="117"/>
      <c r="O30" s="118"/>
      <c r="P30" s="512" t="str">
        <f t="shared" si="4"/>
        <v/>
      </c>
      <c r="Q30" s="121" t="str">
        <f t="shared" si="2"/>
        <v/>
      </c>
      <c r="R30" s="501" t="str">
        <f>IF(AND(OR(J30="KO",M30&lt;&gt;""),OR(J30="",K30="",L30="")),Listes!$A$74,IF(AND(M30="",J30&lt;&gt;""),Listes!$A$75,IF(AND(I30&lt;M30,O30=""),Listes!$A$76,IF(AND(L30&lt;K30,O30=""),Listes!$A$77,IF(AND(M30&lt;I30,N30=""),Listes!$A$78,IF(AND(S30="",OR(J30&lt;&gt;"",K30&lt;&gt;"",L30&lt;&gt;"")),Listes!$A$79,""))))))</f>
        <v/>
      </c>
      <c r="S30" s="57"/>
      <c r="T30" s="10">
        <f t="shared" si="3"/>
        <v>0</v>
      </c>
    </row>
    <row r="31" spans="1:20" ht="20.100000000000001" customHeight="1" x14ac:dyDescent="0.25">
      <c r="A31" s="109">
        <v>25</v>
      </c>
      <c r="B31" s="503" t="str">
        <f>IF('Dépenses sur frais réels'!B31="","",'Dépenses sur frais réels'!B31)</f>
        <v/>
      </c>
      <c r="C31" s="503" t="str">
        <f>IF('Dépenses sur frais réels'!C31="","",'Dépenses sur frais réels'!C31)</f>
        <v/>
      </c>
      <c r="D31" s="503" t="str">
        <f>IF('Dépenses sur frais réels'!D31="","",'Dépenses sur frais réels'!D31)</f>
        <v/>
      </c>
      <c r="E31" s="503" t="str">
        <f>IF('Dépenses sur frais réels'!E31="","",'Dépenses sur frais réels'!E31)</f>
        <v/>
      </c>
      <c r="F31" s="503" t="str">
        <f>IF('Dépenses sur frais réels'!F31="","",'Dépenses sur frais réels'!F31)</f>
        <v/>
      </c>
      <c r="G31" s="504" t="str">
        <f>IF('Dépenses sur frais réels'!G31="","",'Dépenses sur frais réels'!G31)</f>
        <v/>
      </c>
      <c r="H31" s="504" t="str">
        <f>IF('Dépenses sur frais réels'!H31="","",'Dépenses sur frais réels'!H31)</f>
        <v/>
      </c>
      <c r="I31" s="511" t="str">
        <f>IF('Dépenses sur frais réels'!I31="","",'Dépenses sur frais réels'!I31)</f>
        <v/>
      </c>
      <c r="J31" s="269"/>
      <c r="K31" s="270" t="str">
        <f t="shared" si="0"/>
        <v/>
      </c>
      <c r="L31" s="270" t="str">
        <f t="shared" si="1"/>
        <v/>
      </c>
      <c r="M31" s="37"/>
      <c r="N31" s="117"/>
      <c r="O31" s="118"/>
      <c r="P31" s="512" t="str">
        <f t="shared" si="4"/>
        <v/>
      </c>
      <c r="Q31" s="121" t="str">
        <f t="shared" si="2"/>
        <v/>
      </c>
      <c r="R31" s="501" t="str">
        <f>IF(AND(OR(J31="KO",M31&lt;&gt;""),OR(J31="",K31="",L31="")),Listes!$A$74,IF(AND(M31="",J31&lt;&gt;""),Listes!$A$75,IF(AND(I31&lt;M31,O31=""),Listes!$A$76,IF(AND(L31&lt;K31,O31=""),Listes!$A$77,IF(AND(M31&lt;I31,N31=""),Listes!$A$78,IF(AND(S31="",OR(J31&lt;&gt;"",K31&lt;&gt;"",L31&lt;&gt;"")),Listes!$A$79,""))))))</f>
        <v/>
      </c>
      <c r="S31" s="57"/>
      <c r="T31" s="10">
        <f t="shared" si="3"/>
        <v>0</v>
      </c>
    </row>
    <row r="32" spans="1:20" ht="20.100000000000001" customHeight="1" x14ac:dyDescent="0.25">
      <c r="A32" s="109">
        <v>26</v>
      </c>
      <c r="B32" s="503" t="str">
        <f>IF('Dépenses sur frais réels'!B32="","",'Dépenses sur frais réels'!B32)</f>
        <v/>
      </c>
      <c r="C32" s="503" t="str">
        <f>IF('Dépenses sur frais réels'!C32="","",'Dépenses sur frais réels'!C32)</f>
        <v/>
      </c>
      <c r="D32" s="503" t="str">
        <f>IF('Dépenses sur frais réels'!D32="","",'Dépenses sur frais réels'!D32)</f>
        <v/>
      </c>
      <c r="E32" s="503" t="str">
        <f>IF('Dépenses sur frais réels'!E32="","",'Dépenses sur frais réels'!E32)</f>
        <v/>
      </c>
      <c r="F32" s="503" t="str">
        <f>IF('Dépenses sur frais réels'!F32="","",'Dépenses sur frais réels'!F32)</f>
        <v/>
      </c>
      <c r="G32" s="504" t="str">
        <f>IF('Dépenses sur frais réels'!G32="","",'Dépenses sur frais réels'!G32)</f>
        <v/>
      </c>
      <c r="H32" s="504" t="str">
        <f>IF('Dépenses sur frais réels'!H32="","",'Dépenses sur frais réels'!H32)</f>
        <v/>
      </c>
      <c r="I32" s="511" t="str">
        <f>IF('Dépenses sur frais réels'!I32="","",'Dépenses sur frais réels'!I32)</f>
        <v/>
      </c>
      <c r="J32" s="269"/>
      <c r="K32" s="270" t="str">
        <f t="shared" si="0"/>
        <v/>
      </c>
      <c r="L32" s="270" t="str">
        <f t="shared" si="1"/>
        <v/>
      </c>
      <c r="M32" s="37"/>
      <c r="N32" s="117"/>
      <c r="O32" s="118"/>
      <c r="P32" s="512" t="str">
        <f t="shared" si="4"/>
        <v/>
      </c>
      <c r="Q32" s="121" t="str">
        <f t="shared" si="2"/>
        <v/>
      </c>
      <c r="R32" s="501" t="str">
        <f>IF(AND(OR(J32="KO",M32&lt;&gt;""),OR(J32="",K32="",L32="")),Listes!$A$74,IF(AND(M32="",J32&lt;&gt;""),Listes!$A$75,IF(AND(I32&lt;M32,O32=""),Listes!$A$76,IF(AND(L32&lt;K32,O32=""),Listes!$A$77,IF(AND(M32&lt;I32,N32=""),Listes!$A$78,IF(AND(S32="",OR(J32&lt;&gt;"",K32&lt;&gt;"",L32&lt;&gt;"")),Listes!$A$79,""))))))</f>
        <v/>
      </c>
      <c r="S32" s="57"/>
      <c r="T32" s="10">
        <f t="shared" si="3"/>
        <v>0</v>
      </c>
    </row>
    <row r="33" spans="1:20" ht="20.100000000000001" customHeight="1" x14ac:dyDescent="0.25">
      <c r="A33" s="109">
        <v>27</v>
      </c>
      <c r="B33" s="503" t="str">
        <f>IF('Dépenses sur frais réels'!B33="","",'Dépenses sur frais réels'!B33)</f>
        <v/>
      </c>
      <c r="C33" s="503" t="str">
        <f>IF('Dépenses sur frais réels'!C33="","",'Dépenses sur frais réels'!C33)</f>
        <v/>
      </c>
      <c r="D33" s="503" t="str">
        <f>IF('Dépenses sur frais réels'!D33="","",'Dépenses sur frais réels'!D33)</f>
        <v/>
      </c>
      <c r="E33" s="503" t="str">
        <f>IF('Dépenses sur frais réels'!E33="","",'Dépenses sur frais réels'!E33)</f>
        <v/>
      </c>
      <c r="F33" s="503" t="str">
        <f>IF('Dépenses sur frais réels'!F33="","",'Dépenses sur frais réels'!F33)</f>
        <v/>
      </c>
      <c r="G33" s="504" t="str">
        <f>IF('Dépenses sur frais réels'!G33="","",'Dépenses sur frais réels'!G33)</f>
        <v/>
      </c>
      <c r="H33" s="504" t="str">
        <f>IF('Dépenses sur frais réels'!H33="","",'Dépenses sur frais réels'!H33)</f>
        <v/>
      </c>
      <c r="I33" s="511" t="str">
        <f>IF('Dépenses sur frais réels'!I33="","",'Dépenses sur frais réels'!I33)</f>
        <v/>
      </c>
      <c r="J33" s="269"/>
      <c r="K33" s="270" t="str">
        <f t="shared" si="0"/>
        <v/>
      </c>
      <c r="L33" s="270" t="str">
        <f t="shared" si="1"/>
        <v/>
      </c>
      <c r="M33" s="37"/>
      <c r="N33" s="117"/>
      <c r="O33" s="118"/>
      <c r="P33" s="512" t="str">
        <f t="shared" si="4"/>
        <v/>
      </c>
      <c r="Q33" s="121" t="str">
        <f t="shared" si="2"/>
        <v/>
      </c>
      <c r="R33" s="501" t="str">
        <f>IF(AND(OR(J33="KO",M33&lt;&gt;""),OR(J33="",K33="",L33="")),Listes!$A$74,IF(AND(M33="",J33&lt;&gt;""),Listes!$A$75,IF(AND(I33&lt;M33,O33=""),Listes!$A$76,IF(AND(L33&lt;K33,O33=""),Listes!$A$77,IF(AND(M33&lt;I33,N33=""),Listes!$A$78,IF(AND(S33="",OR(J33&lt;&gt;"",K33&lt;&gt;"",L33&lt;&gt;"")),Listes!$A$79,""))))))</f>
        <v/>
      </c>
      <c r="S33" s="57"/>
      <c r="T33" s="10">
        <f t="shared" si="3"/>
        <v>0</v>
      </c>
    </row>
    <row r="34" spans="1:20" ht="20.100000000000001" customHeight="1" x14ac:dyDescent="0.25">
      <c r="A34" s="109">
        <v>28</v>
      </c>
      <c r="B34" s="503" t="str">
        <f>IF('Dépenses sur frais réels'!B34="","",'Dépenses sur frais réels'!B34)</f>
        <v/>
      </c>
      <c r="C34" s="503" t="str">
        <f>IF('Dépenses sur frais réels'!C34="","",'Dépenses sur frais réels'!C34)</f>
        <v/>
      </c>
      <c r="D34" s="503" t="str">
        <f>IF('Dépenses sur frais réels'!D34="","",'Dépenses sur frais réels'!D34)</f>
        <v/>
      </c>
      <c r="E34" s="503" t="str">
        <f>IF('Dépenses sur frais réels'!E34="","",'Dépenses sur frais réels'!E34)</f>
        <v/>
      </c>
      <c r="F34" s="503" t="str">
        <f>IF('Dépenses sur frais réels'!F34="","",'Dépenses sur frais réels'!F34)</f>
        <v/>
      </c>
      <c r="G34" s="504" t="str">
        <f>IF('Dépenses sur frais réels'!G34="","",'Dépenses sur frais réels'!G34)</f>
        <v/>
      </c>
      <c r="H34" s="504" t="str">
        <f>IF('Dépenses sur frais réels'!H34="","",'Dépenses sur frais réels'!H34)</f>
        <v/>
      </c>
      <c r="I34" s="511" t="str">
        <f>IF('Dépenses sur frais réels'!I34="","",'Dépenses sur frais réels'!I34)</f>
        <v/>
      </c>
      <c r="J34" s="269"/>
      <c r="K34" s="270" t="str">
        <f t="shared" si="0"/>
        <v/>
      </c>
      <c r="L34" s="270" t="str">
        <f t="shared" si="1"/>
        <v/>
      </c>
      <c r="M34" s="37"/>
      <c r="N34" s="117"/>
      <c r="O34" s="118"/>
      <c r="P34" s="512" t="str">
        <f t="shared" si="4"/>
        <v/>
      </c>
      <c r="Q34" s="121" t="str">
        <f t="shared" si="2"/>
        <v/>
      </c>
      <c r="R34" s="501" t="str">
        <f>IF(AND(OR(J34="KO",M34&lt;&gt;""),OR(J34="",K34="",L34="")),Listes!$A$74,IF(AND(M34="",J34&lt;&gt;""),Listes!$A$75,IF(AND(I34&lt;M34,O34=""),Listes!$A$76,IF(AND(L34&lt;K34,O34=""),Listes!$A$77,IF(AND(M34&lt;I34,N34=""),Listes!$A$78,IF(AND(S34="",OR(J34&lt;&gt;"",K34&lt;&gt;"",L34&lt;&gt;"")),Listes!$A$79,""))))))</f>
        <v/>
      </c>
      <c r="S34" s="57"/>
      <c r="T34" s="10">
        <f t="shared" si="3"/>
        <v>0</v>
      </c>
    </row>
    <row r="35" spans="1:20" ht="20.100000000000001" customHeight="1" x14ac:dyDescent="0.25">
      <c r="A35" s="109">
        <v>29</v>
      </c>
      <c r="B35" s="503" t="str">
        <f>IF('Dépenses sur frais réels'!B35="","",'Dépenses sur frais réels'!B35)</f>
        <v/>
      </c>
      <c r="C35" s="503" t="str">
        <f>IF('Dépenses sur frais réels'!C35="","",'Dépenses sur frais réels'!C35)</f>
        <v/>
      </c>
      <c r="D35" s="503" t="str">
        <f>IF('Dépenses sur frais réels'!D35="","",'Dépenses sur frais réels'!D35)</f>
        <v/>
      </c>
      <c r="E35" s="503" t="str">
        <f>IF('Dépenses sur frais réels'!E35="","",'Dépenses sur frais réels'!E35)</f>
        <v/>
      </c>
      <c r="F35" s="503" t="str">
        <f>IF('Dépenses sur frais réels'!F35="","",'Dépenses sur frais réels'!F35)</f>
        <v/>
      </c>
      <c r="G35" s="504" t="str">
        <f>IF('Dépenses sur frais réels'!G35="","",'Dépenses sur frais réels'!G35)</f>
        <v/>
      </c>
      <c r="H35" s="504" t="str">
        <f>IF('Dépenses sur frais réels'!H35="","",'Dépenses sur frais réels'!H35)</f>
        <v/>
      </c>
      <c r="I35" s="511" t="str">
        <f>IF('Dépenses sur frais réels'!I35="","",'Dépenses sur frais réels'!I35)</f>
        <v/>
      </c>
      <c r="J35" s="269"/>
      <c r="K35" s="270" t="str">
        <f t="shared" si="0"/>
        <v/>
      </c>
      <c r="L35" s="270" t="str">
        <f t="shared" si="1"/>
        <v/>
      </c>
      <c r="M35" s="37"/>
      <c r="N35" s="117"/>
      <c r="O35" s="118"/>
      <c r="P35" s="512" t="str">
        <f t="shared" si="4"/>
        <v/>
      </c>
      <c r="Q35" s="121" t="str">
        <f t="shared" si="2"/>
        <v/>
      </c>
      <c r="R35" s="501" t="str">
        <f>IF(AND(OR(J35="KO",M35&lt;&gt;""),OR(J35="",K35="",L35="")),Listes!$A$74,IF(AND(M35="",J35&lt;&gt;""),Listes!$A$75,IF(AND(I35&lt;M35,O35=""),Listes!$A$76,IF(AND(L35&lt;K35,O35=""),Listes!$A$77,IF(AND(M35&lt;I35,N35=""),Listes!$A$78,IF(AND(S35="",OR(J35&lt;&gt;"",K35&lt;&gt;"",L35&lt;&gt;"")),Listes!$A$79,""))))))</f>
        <v/>
      </c>
      <c r="S35" s="57"/>
      <c r="T35" s="10">
        <f t="shared" si="3"/>
        <v>0</v>
      </c>
    </row>
    <row r="36" spans="1:20" ht="20.100000000000001" customHeight="1" x14ac:dyDescent="0.25">
      <c r="A36" s="109">
        <v>30</v>
      </c>
      <c r="B36" s="503" t="str">
        <f>IF('Dépenses sur frais réels'!B36="","",'Dépenses sur frais réels'!B36)</f>
        <v/>
      </c>
      <c r="C36" s="503" t="str">
        <f>IF('Dépenses sur frais réels'!C36="","",'Dépenses sur frais réels'!C36)</f>
        <v/>
      </c>
      <c r="D36" s="503" t="str">
        <f>IF('Dépenses sur frais réels'!D36="","",'Dépenses sur frais réels'!D36)</f>
        <v/>
      </c>
      <c r="E36" s="503" t="str">
        <f>IF('Dépenses sur frais réels'!E36="","",'Dépenses sur frais réels'!E36)</f>
        <v/>
      </c>
      <c r="F36" s="503" t="str">
        <f>IF('Dépenses sur frais réels'!F36="","",'Dépenses sur frais réels'!F36)</f>
        <v/>
      </c>
      <c r="G36" s="504" t="str">
        <f>IF('Dépenses sur frais réels'!G36="","",'Dépenses sur frais réels'!G36)</f>
        <v/>
      </c>
      <c r="H36" s="504" t="str">
        <f>IF('Dépenses sur frais réels'!H36="","",'Dépenses sur frais réels'!H36)</f>
        <v/>
      </c>
      <c r="I36" s="511" t="str">
        <f>IF('Dépenses sur frais réels'!I36="","",'Dépenses sur frais réels'!I36)</f>
        <v/>
      </c>
      <c r="J36" s="269"/>
      <c r="K36" s="270" t="str">
        <f t="shared" si="0"/>
        <v/>
      </c>
      <c r="L36" s="270" t="str">
        <f t="shared" si="1"/>
        <v/>
      </c>
      <c r="M36" s="37"/>
      <c r="N36" s="117"/>
      <c r="O36" s="118"/>
      <c r="P36" s="512" t="str">
        <f t="shared" si="4"/>
        <v/>
      </c>
      <c r="Q36" s="121" t="str">
        <f t="shared" si="2"/>
        <v/>
      </c>
      <c r="R36" s="501" t="str">
        <f>IF(AND(OR(J36="KO",M36&lt;&gt;""),OR(J36="",K36="",L36="")),Listes!$A$74,IF(AND(M36="",J36&lt;&gt;""),Listes!$A$75,IF(AND(I36&lt;M36,O36=""),Listes!$A$76,IF(AND(L36&lt;K36,O36=""),Listes!$A$77,IF(AND(M36&lt;I36,N36=""),Listes!$A$78,IF(AND(S36="",OR(J36&lt;&gt;"",K36&lt;&gt;"",L36&lt;&gt;"")),Listes!$A$79,""))))))</f>
        <v/>
      </c>
      <c r="S36" s="57"/>
      <c r="T36" s="10">
        <f t="shared" si="3"/>
        <v>0</v>
      </c>
    </row>
    <row r="37" spans="1:20" ht="20.100000000000001" customHeight="1" x14ac:dyDescent="0.25">
      <c r="A37" s="109">
        <v>31</v>
      </c>
      <c r="B37" s="503" t="str">
        <f>IF('Dépenses sur frais réels'!B37="","",'Dépenses sur frais réels'!B37)</f>
        <v/>
      </c>
      <c r="C37" s="503" t="str">
        <f>IF('Dépenses sur frais réels'!C37="","",'Dépenses sur frais réels'!C37)</f>
        <v/>
      </c>
      <c r="D37" s="503" t="str">
        <f>IF('Dépenses sur frais réels'!D37="","",'Dépenses sur frais réels'!D37)</f>
        <v/>
      </c>
      <c r="E37" s="503" t="str">
        <f>IF('Dépenses sur frais réels'!E37="","",'Dépenses sur frais réels'!E37)</f>
        <v/>
      </c>
      <c r="F37" s="503" t="str">
        <f>IF('Dépenses sur frais réels'!F37="","",'Dépenses sur frais réels'!F37)</f>
        <v/>
      </c>
      <c r="G37" s="504" t="str">
        <f>IF('Dépenses sur frais réels'!G37="","",'Dépenses sur frais réels'!G37)</f>
        <v/>
      </c>
      <c r="H37" s="504" t="str">
        <f>IF('Dépenses sur frais réels'!H37="","",'Dépenses sur frais réels'!H37)</f>
        <v/>
      </c>
      <c r="I37" s="511" t="str">
        <f>IF('Dépenses sur frais réels'!I37="","",'Dépenses sur frais réels'!I37)</f>
        <v/>
      </c>
      <c r="J37" s="269"/>
      <c r="K37" s="270" t="str">
        <f t="shared" si="0"/>
        <v/>
      </c>
      <c r="L37" s="270" t="str">
        <f t="shared" si="1"/>
        <v/>
      </c>
      <c r="M37" s="37"/>
      <c r="N37" s="117"/>
      <c r="O37" s="118"/>
      <c r="P37" s="512" t="str">
        <f t="shared" si="4"/>
        <v/>
      </c>
      <c r="Q37" s="121" t="str">
        <f t="shared" si="2"/>
        <v/>
      </c>
      <c r="R37" s="501" t="str">
        <f>IF(AND(OR(J37="KO",M37&lt;&gt;""),OR(J37="",K37="",L37="")),Listes!$A$74,IF(AND(M37="",J37&lt;&gt;""),Listes!$A$75,IF(AND(I37&lt;M37,O37=""),Listes!$A$76,IF(AND(L37&lt;K37,O37=""),Listes!$A$77,IF(AND(M37&lt;I37,N37=""),Listes!$A$78,IF(AND(S37="",OR(J37&lt;&gt;"",K37&lt;&gt;"",L37&lt;&gt;"")),Listes!$A$79,""))))))</f>
        <v/>
      </c>
      <c r="S37" s="57"/>
      <c r="T37" s="10">
        <f t="shared" si="3"/>
        <v>0</v>
      </c>
    </row>
    <row r="38" spans="1:20" ht="20.100000000000001" customHeight="1" x14ac:dyDescent="0.25">
      <c r="A38" s="109">
        <v>32</v>
      </c>
      <c r="B38" s="503" t="str">
        <f>IF('Dépenses sur frais réels'!B38="","",'Dépenses sur frais réels'!B38)</f>
        <v/>
      </c>
      <c r="C38" s="503" t="str">
        <f>IF('Dépenses sur frais réels'!C38="","",'Dépenses sur frais réels'!C38)</f>
        <v/>
      </c>
      <c r="D38" s="503" t="str">
        <f>IF('Dépenses sur frais réels'!D38="","",'Dépenses sur frais réels'!D38)</f>
        <v/>
      </c>
      <c r="E38" s="503" t="str">
        <f>IF('Dépenses sur frais réels'!E38="","",'Dépenses sur frais réels'!E38)</f>
        <v/>
      </c>
      <c r="F38" s="503" t="str">
        <f>IF('Dépenses sur frais réels'!F38="","",'Dépenses sur frais réels'!F38)</f>
        <v/>
      </c>
      <c r="G38" s="504" t="str">
        <f>IF('Dépenses sur frais réels'!G38="","",'Dépenses sur frais réels'!G38)</f>
        <v/>
      </c>
      <c r="H38" s="504" t="str">
        <f>IF('Dépenses sur frais réels'!H38="","",'Dépenses sur frais réels'!H38)</f>
        <v/>
      </c>
      <c r="I38" s="511" t="str">
        <f>IF('Dépenses sur frais réels'!I38="","",'Dépenses sur frais réels'!I38)</f>
        <v/>
      </c>
      <c r="J38" s="269"/>
      <c r="K38" s="270" t="str">
        <f t="shared" si="0"/>
        <v/>
      </c>
      <c r="L38" s="270" t="str">
        <f t="shared" si="1"/>
        <v/>
      </c>
      <c r="M38" s="37"/>
      <c r="N38" s="117"/>
      <c r="O38" s="118"/>
      <c r="P38" s="512" t="str">
        <f t="shared" si="4"/>
        <v/>
      </c>
      <c r="Q38" s="121" t="str">
        <f t="shared" si="2"/>
        <v/>
      </c>
      <c r="R38" s="501" t="str">
        <f>IF(AND(OR(J38="KO",M38&lt;&gt;""),OR(J38="",K38="",L38="")),Listes!$A$74,IF(AND(M38="",J38&lt;&gt;""),Listes!$A$75,IF(AND(I38&lt;M38,O38=""),Listes!$A$76,IF(AND(L38&lt;K38,O38=""),Listes!$A$77,IF(AND(M38&lt;I38,N38=""),Listes!$A$78,IF(AND(S38="",OR(J38&lt;&gt;"",K38&lt;&gt;"",L38&lt;&gt;"")),Listes!$A$79,""))))))</f>
        <v/>
      </c>
      <c r="S38" s="57"/>
      <c r="T38" s="10">
        <f t="shared" si="3"/>
        <v>0</v>
      </c>
    </row>
    <row r="39" spans="1:20" ht="20.100000000000001" customHeight="1" x14ac:dyDescent="0.25">
      <c r="A39" s="109">
        <v>33</v>
      </c>
      <c r="B39" s="503" t="str">
        <f>IF('Dépenses sur frais réels'!B39="","",'Dépenses sur frais réels'!B39)</f>
        <v/>
      </c>
      <c r="C39" s="503" t="str">
        <f>IF('Dépenses sur frais réels'!C39="","",'Dépenses sur frais réels'!C39)</f>
        <v/>
      </c>
      <c r="D39" s="503" t="str">
        <f>IF('Dépenses sur frais réels'!D39="","",'Dépenses sur frais réels'!D39)</f>
        <v/>
      </c>
      <c r="E39" s="503" t="str">
        <f>IF('Dépenses sur frais réels'!E39="","",'Dépenses sur frais réels'!E39)</f>
        <v/>
      </c>
      <c r="F39" s="503" t="str">
        <f>IF('Dépenses sur frais réels'!F39="","",'Dépenses sur frais réels'!F39)</f>
        <v/>
      </c>
      <c r="G39" s="504" t="str">
        <f>IF('Dépenses sur frais réels'!G39="","",'Dépenses sur frais réels'!G39)</f>
        <v/>
      </c>
      <c r="H39" s="504" t="str">
        <f>IF('Dépenses sur frais réels'!H39="","",'Dépenses sur frais réels'!H39)</f>
        <v/>
      </c>
      <c r="I39" s="511" t="str">
        <f>IF('Dépenses sur frais réels'!I39="","",'Dépenses sur frais réels'!I39)</f>
        <v/>
      </c>
      <c r="J39" s="269"/>
      <c r="K39" s="270" t="str">
        <f t="shared" si="0"/>
        <v/>
      </c>
      <c r="L39" s="270" t="str">
        <f t="shared" si="1"/>
        <v/>
      </c>
      <c r="M39" s="37"/>
      <c r="N39" s="117"/>
      <c r="O39" s="118"/>
      <c r="P39" s="512" t="str">
        <f t="shared" si="4"/>
        <v/>
      </c>
      <c r="Q39" s="121" t="str">
        <f t="shared" si="2"/>
        <v/>
      </c>
      <c r="R39" s="501" t="str">
        <f>IF(AND(OR(J39="KO",M39&lt;&gt;""),OR(J39="",K39="",L39="")),Listes!$A$74,IF(AND(M39="",J39&lt;&gt;""),Listes!$A$75,IF(AND(I39&lt;M39,O39=""),Listes!$A$76,IF(AND(L39&lt;K39,O39=""),Listes!$A$77,IF(AND(M39&lt;I39,N39=""),Listes!$A$78,IF(AND(S39="",OR(J39&lt;&gt;"",K39&lt;&gt;"",L39&lt;&gt;"")),Listes!$A$79,""))))))</f>
        <v/>
      </c>
      <c r="S39" s="57"/>
      <c r="T39" s="10">
        <f t="shared" si="3"/>
        <v>0</v>
      </c>
    </row>
    <row r="40" spans="1:20" ht="20.100000000000001" customHeight="1" x14ac:dyDescent="0.25">
      <c r="A40" s="109">
        <v>34</v>
      </c>
      <c r="B40" s="503" t="str">
        <f>IF('Dépenses sur frais réels'!B40="","",'Dépenses sur frais réels'!B40)</f>
        <v/>
      </c>
      <c r="C40" s="503" t="str">
        <f>IF('Dépenses sur frais réels'!C40="","",'Dépenses sur frais réels'!C40)</f>
        <v/>
      </c>
      <c r="D40" s="503" t="str">
        <f>IF('Dépenses sur frais réels'!D40="","",'Dépenses sur frais réels'!D40)</f>
        <v/>
      </c>
      <c r="E40" s="503" t="str">
        <f>IF('Dépenses sur frais réels'!E40="","",'Dépenses sur frais réels'!E40)</f>
        <v/>
      </c>
      <c r="F40" s="503" t="str">
        <f>IF('Dépenses sur frais réels'!F40="","",'Dépenses sur frais réels'!F40)</f>
        <v/>
      </c>
      <c r="G40" s="504" t="str">
        <f>IF('Dépenses sur frais réels'!G40="","",'Dépenses sur frais réels'!G40)</f>
        <v/>
      </c>
      <c r="H40" s="504" t="str">
        <f>IF('Dépenses sur frais réels'!H40="","",'Dépenses sur frais réels'!H40)</f>
        <v/>
      </c>
      <c r="I40" s="511" t="str">
        <f>IF('Dépenses sur frais réels'!I40="","",'Dépenses sur frais réels'!I40)</f>
        <v/>
      </c>
      <c r="J40" s="269"/>
      <c r="K40" s="270" t="str">
        <f t="shared" si="0"/>
        <v/>
      </c>
      <c r="L40" s="270" t="str">
        <f t="shared" si="1"/>
        <v/>
      </c>
      <c r="M40" s="37"/>
      <c r="N40" s="117"/>
      <c r="O40" s="118"/>
      <c r="P40" s="512" t="str">
        <f t="shared" si="4"/>
        <v/>
      </c>
      <c r="Q40" s="121" t="str">
        <f t="shared" si="2"/>
        <v/>
      </c>
      <c r="R40" s="501" t="str">
        <f>IF(AND(OR(J40="KO",M40&lt;&gt;""),OR(J40="",K40="",L40="")),Listes!$A$74,IF(AND(M40="",J40&lt;&gt;""),Listes!$A$75,IF(AND(I40&lt;M40,O40=""),Listes!$A$76,IF(AND(L40&lt;K40,O40=""),Listes!$A$77,IF(AND(M40&lt;I40,N40=""),Listes!$A$78,IF(AND(S40="",OR(J40&lt;&gt;"",K40&lt;&gt;"",L40&lt;&gt;"")),Listes!$A$79,""))))))</f>
        <v/>
      </c>
      <c r="S40" s="57"/>
      <c r="T40" s="10">
        <f t="shared" si="3"/>
        <v>0</v>
      </c>
    </row>
    <row r="41" spans="1:20" ht="20.100000000000001" customHeight="1" x14ac:dyDescent="0.25">
      <c r="A41" s="109">
        <v>35</v>
      </c>
      <c r="B41" s="503" t="str">
        <f>IF('Dépenses sur frais réels'!B41="","",'Dépenses sur frais réels'!B41)</f>
        <v/>
      </c>
      <c r="C41" s="503" t="str">
        <f>IF('Dépenses sur frais réels'!C41="","",'Dépenses sur frais réels'!C41)</f>
        <v/>
      </c>
      <c r="D41" s="503" t="str">
        <f>IF('Dépenses sur frais réels'!D41="","",'Dépenses sur frais réels'!D41)</f>
        <v/>
      </c>
      <c r="E41" s="503" t="str">
        <f>IF('Dépenses sur frais réels'!E41="","",'Dépenses sur frais réels'!E41)</f>
        <v/>
      </c>
      <c r="F41" s="503" t="str">
        <f>IF('Dépenses sur frais réels'!F41="","",'Dépenses sur frais réels'!F41)</f>
        <v/>
      </c>
      <c r="G41" s="504" t="str">
        <f>IF('Dépenses sur frais réels'!G41="","",'Dépenses sur frais réels'!G41)</f>
        <v/>
      </c>
      <c r="H41" s="504" t="str">
        <f>IF('Dépenses sur frais réels'!H41="","",'Dépenses sur frais réels'!H41)</f>
        <v/>
      </c>
      <c r="I41" s="511" t="str">
        <f>IF('Dépenses sur frais réels'!I41="","",'Dépenses sur frais réels'!I41)</f>
        <v/>
      </c>
      <c r="J41" s="269"/>
      <c r="K41" s="270" t="str">
        <f t="shared" si="0"/>
        <v/>
      </c>
      <c r="L41" s="270" t="str">
        <f t="shared" si="1"/>
        <v/>
      </c>
      <c r="M41" s="37"/>
      <c r="N41" s="117"/>
      <c r="O41" s="118"/>
      <c r="P41" s="512" t="str">
        <f t="shared" si="4"/>
        <v/>
      </c>
      <c r="Q41" s="121" t="str">
        <f t="shared" si="2"/>
        <v/>
      </c>
      <c r="R41" s="501" t="str">
        <f>IF(AND(OR(J41="KO",M41&lt;&gt;""),OR(J41="",K41="",L41="")),Listes!$A$74,IF(AND(M41="",J41&lt;&gt;""),Listes!$A$75,IF(AND(I41&lt;M41,O41=""),Listes!$A$76,IF(AND(L41&lt;K41,O41=""),Listes!$A$77,IF(AND(M41&lt;I41,N41=""),Listes!$A$78,IF(AND(S41="",OR(J41&lt;&gt;"",K41&lt;&gt;"",L41&lt;&gt;"")),Listes!$A$79,""))))))</f>
        <v/>
      </c>
      <c r="S41" s="57"/>
      <c r="T41" s="10">
        <f t="shared" si="3"/>
        <v>0</v>
      </c>
    </row>
    <row r="42" spans="1:20" ht="20.100000000000001" customHeight="1" x14ac:dyDescent="0.25">
      <c r="A42" s="109">
        <v>36</v>
      </c>
      <c r="B42" s="503" t="str">
        <f>IF('Dépenses sur frais réels'!B42="","",'Dépenses sur frais réels'!B42)</f>
        <v/>
      </c>
      <c r="C42" s="503" t="str">
        <f>IF('Dépenses sur frais réels'!C42="","",'Dépenses sur frais réels'!C42)</f>
        <v/>
      </c>
      <c r="D42" s="503" t="str">
        <f>IF('Dépenses sur frais réels'!D42="","",'Dépenses sur frais réels'!D42)</f>
        <v/>
      </c>
      <c r="E42" s="503" t="str">
        <f>IF('Dépenses sur frais réels'!E42="","",'Dépenses sur frais réels'!E42)</f>
        <v/>
      </c>
      <c r="F42" s="503" t="str">
        <f>IF('Dépenses sur frais réels'!F42="","",'Dépenses sur frais réels'!F42)</f>
        <v/>
      </c>
      <c r="G42" s="504" t="str">
        <f>IF('Dépenses sur frais réels'!G42="","",'Dépenses sur frais réels'!G42)</f>
        <v/>
      </c>
      <c r="H42" s="504" t="str">
        <f>IF('Dépenses sur frais réels'!H42="","",'Dépenses sur frais réels'!H42)</f>
        <v/>
      </c>
      <c r="I42" s="511" t="str">
        <f>IF('Dépenses sur frais réels'!I42="","",'Dépenses sur frais réels'!I42)</f>
        <v/>
      </c>
      <c r="J42" s="269"/>
      <c r="K42" s="270" t="str">
        <f t="shared" si="0"/>
        <v/>
      </c>
      <c r="L42" s="270" t="str">
        <f t="shared" si="1"/>
        <v/>
      </c>
      <c r="M42" s="37"/>
      <c r="N42" s="117"/>
      <c r="O42" s="118"/>
      <c r="P42" s="512" t="str">
        <f t="shared" si="4"/>
        <v/>
      </c>
      <c r="Q42" s="121" t="str">
        <f t="shared" si="2"/>
        <v/>
      </c>
      <c r="R42" s="501" t="str">
        <f>IF(AND(OR(J42="KO",M42&lt;&gt;""),OR(J42="",K42="",L42="")),Listes!$A$74,IF(AND(M42="",J42&lt;&gt;""),Listes!$A$75,IF(AND(I42&lt;M42,O42=""),Listes!$A$76,IF(AND(L42&lt;K42,O42=""),Listes!$A$77,IF(AND(M42&lt;I42,N42=""),Listes!$A$78,IF(AND(S42="",OR(J42&lt;&gt;"",K42&lt;&gt;"",L42&lt;&gt;"")),Listes!$A$79,""))))))</f>
        <v/>
      </c>
      <c r="S42" s="57"/>
      <c r="T42" s="10">
        <f t="shared" si="3"/>
        <v>0</v>
      </c>
    </row>
    <row r="43" spans="1:20" ht="20.100000000000001" customHeight="1" x14ac:dyDescent="0.25">
      <c r="A43" s="109">
        <v>37</v>
      </c>
      <c r="B43" s="503" t="str">
        <f>IF('Dépenses sur frais réels'!B43="","",'Dépenses sur frais réels'!B43)</f>
        <v/>
      </c>
      <c r="C43" s="503" t="str">
        <f>IF('Dépenses sur frais réels'!C43="","",'Dépenses sur frais réels'!C43)</f>
        <v/>
      </c>
      <c r="D43" s="503" t="str">
        <f>IF('Dépenses sur frais réels'!D43="","",'Dépenses sur frais réels'!D43)</f>
        <v/>
      </c>
      <c r="E43" s="503" t="str">
        <f>IF('Dépenses sur frais réels'!E43="","",'Dépenses sur frais réels'!E43)</f>
        <v/>
      </c>
      <c r="F43" s="503" t="str">
        <f>IF('Dépenses sur frais réels'!F43="","",'Dépenses sur frais réels'!F43)</f>
        <v/>
      </c>
      <c r="G43" s="504" t="str">
        <f>IF('Dépenses sur frais réels'!G43="","",'Dépenses sur frais réels'!G43)</f>
        <v/>
      </c>
      <c r="H43" s="504" t="str">
        <f>IF('Dépenses sur frais réels'!H43="","",'Dépenses sur frais réels'!H43)</f>
        <v/>
      </c>
      <c r="I43" s="511" t="str">
        <f>IF('Dépenses sur frais réels'!I43="","",'Dépenses sur frais réels'!I43)</f>
        <v/>
      </c>
      <c r="J43" s="269"/>
      <c r="K43" s="270" t="str">
        <f t="shared" si="0"/>
        <v/>
      </c>
      <c r="L43" s="270" t="str">
        <f t="shared" si="1"/>
        <v/>
      </c>
      <c r="M43" s="37"/>
      <c r="N43" s="117"/>
      <c r="O43" s="118"/>
      <c r="P43" s="512" t="str">
        <f t="shared" si="4"/>
        <v/>
      </c>
      <c r="Q43" s="121" t="str">
        <f t="shared" si="2"/>
        <v/>
      </c>
      <c r="R43" s="501" t="str">
        <f>IF(AND(OR(J43="KO",M43&lt;&gt;""),OR(J43="",K43="",L43="")),Listes!$A$74,IF(AND(M43="",J43&lt;&gt;""),Listes!$A$75,IF(AND(I43&lt;M43,O43=""),Listes!$A$76,IF(AND(L43&lt;K43,O43=""),Listes!$A$77,IF(AND(M43&lt;I43,N43=""),Listes!$A$78,IF(AND(S43="",OR(J43&lt;&gt;"",K43&lt;&gt;"",L43&lt;&gt;"")),Listes!$A$79,""))))))</f>
        <v/>
      </c>
      <c r="S43" s="57"/>
      <c r="T43" s="10">
        <f t="shared" si="3"/>
        <v>0</v>
      </c>
    </row>
    <row r="44" spans="1:20" ht="20.100000000000001" customHeight="1" x14ac:dyDescent="0.25">
      <c r="A44" s="109">
        <v>38</v>
      </c>
      <c r="B44" s="503" t="str">
        <f>IF('Dépenses sur frais réels'!B44="","",'Dépenses sur frais réels'!B44)</f>
        <v/>
      </c>
      <c r="C44" s="503" t="str">
        <f>IF('Dépenses sur frais réels'!C44="","",'Dépenses sur frais réels'!C44)</f>
        <v/>
      </c>
      <c r="D44" s="503" t="str">
        <f>IF('Dépenses sur frais réels'!D44="","",'Dépenses sur frais réels'!D44)</f>
        <v/>
      </c>
      <c r="E44" s="503" t="str">
        <f>IF('Dépenses sur frais réels'!E44="","",'Dépenses sur frais réels'!E44)</f>
        <v/>
      </c>
      <c r="F44" s="503" t="str">
        <f>IF('Dépenses sur frais réels'!F44="","",'Dépenses sur frais réels'!F44)</f>
        <v/>
      </c>
      <c r="G44" s="504" t="str">
        <f>IF('Dépenses sur frais réels'!G44="","",'Dépenses sur frais réels'!G44)</f>
        <v/>
      </c>
      <c r="H44" s="504" t="str">
        <f>IF('Dépenses sur frais réels'!H44="","",'Dépenses sur frais réels'!H44)</f>
        <v/>
      </c>
      <c r="I44" s="511" t="str">
        <f>IF('Dépenses sur frais réels'!I44="","",'Dépenses sur frais réels'!I44)</f>
        <v/>
      </c>
      <c r="J44" s="269"/>
      <c r="K44" s="270" t="str">
        <f t="shared" si="0"/>
        <v/>
      </c>
      <c r="L44" s="270" t="str">
        <f t="shared" si="1"/>
        <v/>
      </c>
      <c r="M44" s="37"/>
      <c r="N44" s="117"/>
      <c r="O44" s="118"/>
      <c r="P44" s="512" t="str">
        <f t="shared" si="4"/>
        <v/>
      </c>
      <c r="Q44" s="121" t="str">
        <f t="shared" si="2"/>
        <v/>
      </c>
      <c r="R44" s="501" t="str">
        <f>IF(AND(OR(J44="KO",M44&lt;&gt;""),OR(J44="",K44="",L44="")),Listes!$A$74,IF(AND(M44="",J44&lt;&gt;""),Listes!$A$75,IF(AND(I44&lt;M44,O44=""),Listes!$A$76,IF(AND(L44&lt;K44,O44=""),Listes!$A$77,IF(AND(M44&lt;I44,N44=""),Listes!$A$78,IF(AND(S44="",OR(J44&lt;&gt;"",K44&lt;&gt;"",L44&lt;&gt;"")),Listes!$A$79,""))))))</f>
        <v/>
      </c>
      <c r="S44" s="57"/>
      <c r="T44" s="10">
        <f t="shared" si="3"/>
        <v>0</v>
      </c>
    </row>
    <row r="45" spans="1:20" ht="20.100000000000001" customHeight="1" x14ac:dyDescent="0.25">
      <c r="A45" s="109">
        <v>39</v>
      </c>
      <c r="B45" s="503" t="str">
        <f>IF('Dépenses sur frais réels'!B45="","",'Dépenses sur frais réels'!B45)</f>
        <v/>
      </c>
      <c r="C45" s="503" t="str">
        <f>IF('Dépenses sur frais réels'!C45="","",'Dépenses sur frais réels'!C45)</f>
        <v/>
      </c>
      <c r="D45" s="503" t="str">
        <f>IF('Dépenses sur frais réels'!D45="","",'Dépenses sur frais réels'!D45)</f>
        <v/>
      </c>
      <c r="E45" s="503" t="str">
        <f>IF('Dépenses sur frais réels'!E45="","",'Dépenses sur frais réels'!E45)</f>
        <v/>
      </c>
      <c r="F45" s="503" t="str">
        <f>IF('Dépenses sur frais réels'!F45="","",'Dépenses sur frais réels'!F45)</f>
        <v/>
      </c>
      <c r="G45" s="504" t="str">
        <f>IF('Dépenses sur frais réels'!G45="","",'Dépenses sur frais réels'!G45)</f>
        <v/>
      </c>
      <c r="H45" s="504" t="str">
        <f>IF('Dépenses sur frais réels'!H45="","",'Dépenses sur frais réels'!H45)</f>
        <v/>
      </c>
      <c r="I45" s="511" t="str">
        <f>IF('Dépenses sur frais réels'!I45="","",'Dépenses sur frais réels'!I45)</f>
        <v/>
      </c>
      <c r="J45" s="269"/>
      <c r="K45" s="270" t="str">
        <f t="shared" si="0"/>
        <v/>
      </c>
      <c r="L45" s="270" t="str">
        <f t="shared" si="1"/>
        <v/>
      </c>
      <c r="M45" s="37"/>
      <c r="N45" s="117"/>
      <c r="O45" s="118"/>
      <c r="P45" s="512" t="str">
        <f t="shared" si="4"/>
        <v/>
      </c>
      <c r="Q45" s="121" t="str">
        <f t="shared" si="2"/>
        <v/>
      </c>
      <c r="R45" s="501" t="str">
        <f>IF(AND(OR(J45="KO",M45&lt;&gt;""),OR(J45="",K45="",L45="")),Listes!$A$74,IF(AND(M45="",J45&lt;&gt;""),Listes!$A$75,IF(AND(I45&lt;M45,O45=""),Listes!$A$76,IF(AND(L45&lt;K45,O45=""),Listes!$A$77,IF(AND(M45&lt;I45,N45=""),Listes!$A$78,IF(AND(S45="",OR(J45&lt;&gt;"",K45&lt;&gt;"",L45&lt;&gt;"")),Listes!$A$79,""))))))</f>
        <v/>
      </c>
      <c r="S45" s="57"/>
      <c r="T45" s="10">
        <f t="shared" si="3"/>
        <v>0</v>
      </c>
    </row>
    <row r="46" spans="1:20" ht="20.100000000000001" customHeight="1" x14ac:dyDescent="0.25">
      <c r="A46" s="109">
        <v>40</v>
      </c>
      <c r="B46" s="503" t="str">
        <f>IF('Dépenses sur frais réels'!B46="","",'Dépenses sur frais réels'!B46)</f>
        <v/>
      </c>
      <c r="C46" s="503" t="str">
        <f>IF('Dépenses sur frais réels'!C46="","",'Dépenses sur frais réels'!C46)</f>
        <v/>
      </c>
      <c r="D46" s="503" t="str">
        <f>IF('Dépenses sur frais réels'!D46="","",'Dépenses sur frais réels'!D46)</f>
        <v/>
      </c>
      <c r="E46" s="503" t="str">
        <f>IF('Dépenses sur frais réels'!E46="","",'Dépenses sur frais réels'!E46)</f>
        <v/>
      </c>
      <c r="F46" s="503" t="str">
        <f>IF('Dépenses sur frais réels'!F46="","",'Dépenses sur frais réels'!F46)</f>
        <v/>
      </c>
      <c r="G46" s="504" t="str">
        <f>IF('Dépenses sur frais réels'!G46="","",'Dépenses sur frais réels'!G46)</f>
        <v/>
      </c>
      <c r="H46" s="504" t="str">
        <f>IF('Dépenses sur frais réels'!H46="","",'Dépenses sur frais réels'!H46)</f>
        <v/>
      </c>
      <c r="I46" s="511" t="str">
        <f>IF('Dépenses sur frais réels'!I46="","",'Dépenses sur frais réels'!I46)</f>
        <v/>
      </c>
      <c r="J46" s="269"/>
      <c r="K46" s="270" t="str">
        <f t="shared" si="0"/>
        <v/>
      </c>
      <c r="L46" s="270" t="str">
        <f t="shared" si="1"/>
        <v/>
      </c>
      <c r="M46" s="37"/>
      <c r="N46" s="117"/>
      <c r="O46" s="118"/>
      <c r="P46" s="512" t="str">
        <f t="shared" si="4"/>
        <v/>
      </c>
      <c r="Q46" s="121" t="str">
        <f t="shared" si="2"/>
        <v/>
      </c>
      <c r="R46" s="501" t="str">
        <f>IF(AND(OR(J46="KO",M46&lt;&gt;""),OR(J46="",K46="",L46="")),Listes!$A$74,IF(AND(M46="",J46&lt;&gt;""),Listes!$A$75,IF(AND(I46&lt;M46,O46=""),Listes!$A$76,IF(AND(L46&lt;K46,O46=""),Listes!$A$77,IF(AND(M46&lt;I46,N46=""),Listes!$A$78,IF(AND(S46="",OR(J46&lt;&gt;"",K46&lt;&gt;"",L46&lt;&gt;"")),Listes!$A$79,""))))))</f>
        <v/>
      </c>
      <c r="S46" s="57"/>
      <c r="T46" s="10">
        <f t="shared" si="3"/>
        <v>0</v>
      </c>
    </row>
    <row r="47" spans="1:20" ht="20.100000000000001" customHeight="1" x14ac:dyDescent="0.25">
      <c r="A47" s="109">
        <v>41</v>
      </c>
      <c r="B47" s="503" t="str">
        <f>IF('Dépenses sur frais réels'!B47="","",'Dépenses sur frais réels'!B47)</f>
        <v/>
      </c>
      <c r="C47" s="503" t="str">
        <f>IF('Dépenses sur frais réels'!C47="","",'Dépenses sur frais réels'!C47)</f>
        <v/>
      </c>
      <c r="D47" s="503" t="str">
        <f>IF('Dépenses sur frais réels'!D47="","",'Dépenses sur frais réels'!D47)</f>
        <v/>
      </c>
      <c r="E47" s="503" t="str">
        <f>IF('Dépenses sur frais réels'!E47="","",'Dépenses sur frais réels'!E47)</f>
        <v/>
      </c>
      <c r="F47" s="503" t="str">
        <f>IF('Dépenses sur frais réels'!F47="","",'Dépenses sur frais réels'!F47)</f>
        <v/>
      </c>
      <c r="G47" s="504" t="str">
        <f>IF('Dépenses sur frais réels'!G47="","",'Dépenses sur frais réels'!G47)</f>
        <v/>
      </c>
      <c r="H47" s="504" t="str">
        <f>IF('Dépenses sur frais réels'!H47="","",'Dépenses sur frais réels'!H47)</f>
        <v/>
      </c>
      <c r="I47" s="511" t="str">
        <f>IF('Dépenses sur frais réels'!I47="","",'Dépenses sur frais réels'!I47)</f>
        <v/>
      </c>
      <c r="J47" s="269"/>
      <c r="K47" s="270" t="str">
        <f t="shared" si="0"/>
        <v/>
      </c>
      <c r="L47" s="270" t="str">
        <f t="shared" si="1"/>
        <v/>
      </c>
      <c r="M47" s="37"/>
      <c r="N47" s="117"/>
      <c r="O47" s="118"/>
      <c r="P47" s="512" t="str">
        <f t="shared" si="4"/>
        <v/>
      </c>
      <c r="Q47" s="121" t="str">
        <f t="shared" si="2"/>
        <v/>
      </c>
      <c r="R47" s="501" t="str">
        <f>IF(AND(OR(J47="KO",M47&lt;&gt;""),OR(J47="",K47="",L47="")),Listes!$A$74,IF(AND(M47="",J47&lt;&gt;""),Listes!$A$75,IF(AND(I47&lt;M47,O47=""),Listes!$A$76,IF(AND(L47&lt;K47,O47=""),Listes!$A$77,IF(AND(M47&lt;I47,N47=""),Listes!$A$78,IF(AND(S47="",OR(J47&lt;&gt;"",K47&lt;&gt;"",L47&lt;&gt;"")),Listes!$A$79,""))))))</f>
        <v/>
      </c>
      <c r="S47" s="57"/>
      <c r="T47" s="10">
        <f t="shared" si="3"/>
        <v>0</v>
      </c>
    </row>
    <row r="48" spans="1:20" ht="20.100000000000001" customHeight="1" x14ac:dyDescent="0.25">
      <c r="A48" s="109">
        <v>42</v>
      </c>
      <c r="B48" s="503" t="str">
        <f>IF('Dépenses sur frais réels'!B48="","",'Dépenses sur frais réels'!B48)</f>
        <v/>
      </c>
      <c r="C48" s="503" t="str">
        <f>IF('Dépenses sur frais réels'!C48="","",'Dépenses sur frais réels'!C48)</f>
        <v/>
      </c>
      <c r="D48" s="503" t="str">
        <f>IF('Dépenses sur frais réels'!D48="","",'Dépenses sur frais réels'!D48)</f>
        <v/>
      </c>
      <c r="E48" s="503" t="str">
        <f>IF('Dépenses sur frais réels'!E48="","",'Dépenses sur frais réels'!E48)</f>
        <v/>
      </c>
      <c r="F48" s="503" t="str">
        <f>IF('Dépenses sur frais réels'!F48="","",'Dépenses sur frais réels'!F48)</f>
        <v/>
      </c>
      <c r="G48" s="504" t="str">
        <f>IF('Dépenses sur frais réels'!G48="","",'Dépenses sur frais réels'!G48)</f>
        <v/>
      </c>
      <c r="H48" s="504" t="str">
        <f>IF('Dépenses sur frais réels'!H48="","",'Dépenses sur frais réels'!H48)</f>
        <v/>
      </c>
      <c r="I48" s="511" t="str">
        <f>IF('Dépenses sur frais réels'!I48="","",'Dépenses sur frais réels'!I48)</f>
        <v/>
      </c>
      <c r="J48" s="269"/>
      <c r="K48" s="270" t="str">
        <f t="shared" si="0"/>
        <v/>
      </c>
      <c r="L48" s="270" t="str">
        <f t="shared" si="1"/>
        <v/>
      </c>
      <c r="M48" s="37"/>
      <c r="N48" s="117"/>
      <c r="O48" s="118"/>
      <c r="P48" s="512" t="str">
        <f t="shared" si="4"/>
        <v/>
      </c>
      <c r="Q48" s="121" t="str">
        <f t="shared" si="2"/>
        <v/>
      </c>
      <c r="R48" s="501" t="str">
        <f>IF(AND(OR(J48="KO",M48&lt;&gt;""),OR(J48="",K48="",L48="")),Listes!$A$74,IF(AND(M48="",J48&lt;&gt;""),Listes!$A$75,IF(AND(I48&lt;M48,O48=""),Listes!$A$76,IF(AND(L48&lt;K48,O48=""),Listes!$A$77,IF(AND(M48&lt;I48,N48=""),Listes!$A$78,IF(AND(S48="",OR(J48&lt;&gt;"",K48&lt;&gt;"",L48&lt;&gt;"")),Listes!$A$79,""))))))</f>
        <v/>
      </c>
      <c r="S48" s="57"/>
      <c r="T48" s="10">
        <f t="shared" si="3"/>
        <v>0</v>
      </c>
    </row>
    <row r="49" spans="1:20" ht="20.100000000000001" customHeight="1" x14ac:dyDescent="0.25">
      <c r="A49" s="109">
        <v>43</v>
      </c>
      <c r="B49" s="503" t="str">
        <f>IF('Dépenses sur frais réels'!B49="","",'Dépenses sur frais réels'!B49)</f>
        <v/>
      </c>
      <c r="C49" s="503" t="str">
        <f>IF('Dépenses sur frais réels'!C49="","",'Dépenses sur frais réels'!C49)</f>
        <v/>
      </c>
      <c r="D49" s="503" t="str">
        <f>IF('Dépenses sur frais réels'!D49="","",'Dépenses sur frais réels'!D49)</f>
        <v/>
      </c>
      <c r="E49" s="503" t="str">
        <f>IF('Dépenses sur frais réels'!E49="","",'Dépenses sur frais réels'!E49)</f>
        <v/>
      </c>
      <c r="F49" s="503" t="str">
        <f>IF('Dépenses sur frais réels'!F49="","",'Dépenses sur frais réels'!F49)</f>
        <v/>
      </c>
      <c r="G49" s="504" t="str">
        <f>IF('Dépenses sur frais réels'!G49="","",'Dépenses sur frais réels'!G49)</f>
        <v/>
      </c>
      <c r="H49" s="504" t="str">
        <f>IF('Dépenses sur frais réels'!H49="","",'Dépenses sur frais réels'!H49)</f>
        <v/>
      </c>
      <c r="I49" s="511" t="str">
        <f>IF('Dépenses sur frais réels'!I49="","",'Dépenses sur frais réels'!I49)</f>
        <v/>
      </c>
      <c r="J49" s="269"/>
      <c r="K49" s="270" t="str">
        <f t="shared" si="0"/>
        <v/>
      </c>
      <c r="L49" s="270" t="str">
        <f t="shared" si="1"/>
        <v/>
      </c>
      <c r="M49" s="37"/>
      <c r="N49" s="117"/>
      <c r="O49" s="118"/>
      <c r="P49" s="512" t="str">
        <f t="shared" si="4"/>
        <v/>
      </c>
      <c r="Q49" s="121" t="str">
        <f t="shared" si="2"/>
        <v/>
      </c>
      <c r="R49" s="501" t="str">
        <f>IF(AND(OR(J49="KO",M49&lt;&gt;""),OR(J49="",K49="",L49="")),Listes!$A$74,IF(AND(M49="",J49&lt;&gt;""),Listes!$A$75,IF(AND(I49&lt;M49,O49=""),Listes!$A$76,IF(AND(L49&lt;K49,O49=""),Listes!$A$77,IF(AND(M49&lt;I49,N49=""),Listes!$A$78,IF(AND(S49="",OR(J49&lt;&gt;"",K49&lt;&gt;"",L49&lt;&gt;"")),Listes!$A$79,""))))))</f>
        <v/>
      </c>
      <c r="S49" s="57"/>
      <c r="T49" s="10">
        <f t="shared" si="3"/>
        <v>0</v>
      </c>
    </row>
    <row r="50" spans="1:20" ht="20.100000000000001" customHeight="1" x14ac:dyDescent="0.25">
      <c r="A50" s="109">
        <v>44</v>
      </c>
      <c r="B50" s="503" t="str">
        <f>IF('Dépenses sur frais réels'!B50="","",'Dépenses sur frais réels'!B50)</f>
        <v/>
      </c>
      <c r="C50" s="503" t="str">
        <f>IF('Dépenses sur frais réels'!C50="","",'Dépenses sur frais réels'!C50)</f>
        <v/>
      </c>
      <c r="D50" s="503" t="str">
        <f>IF('Dépenses sur frais réels'!D50="","",'Dépenses sur frais réels'!D50)</f>
        <v/>
      </c>
      <c r="E50" s="503" t="str">
        <f>IF('Dépenses sur frais réels'!E50="","",'Dépenses sur frais réels'!E50)</f>
        <v/>
      </c>
      <c r="F50" s="503" t="str">
        <f>IF('Dépenses sur frais réels'!F50="","",'Dépenses sur frais réels'!F50)</f>
        <v/>
      </c>
      <c r="G50" s="504" t="str">
        <f>IF('Dépenses sur frais réels'!G50="","",'Dépenses sur frais réels'!G50)</f>
        <v/>
      </c>
      <c r="H50" s="504" t="str">
        <f>IF('Dépenses sur frais réels'!H50="","",'Dépenses sur frais réels'!H50)</f>
        <v/>
      </c>
      <c r="I50" s="511" t="str">
        <f>IF('Dépenses sur frais réels'!I50="","",'Dépenses sur frais réels'!I50)</f>
        <v/>
      </c>
      <c r="J50" s="269"/>
      <c r="K50" s="270" t="str">
        <f t="shared" si="0"/>
        <v/>
      </c>
      <c r="L50" s="270" t="str">
        <f t="shared" si="1"/>
        <v/>
      </c>
      <c r="M50" s="37"/>
      <c r="N50" s="117"/>
      <c r="O50" s="118"/>
      <c r="P50" s="512" t="str">
        <f t="shared" si="4"/>
        <v/>
      </c>
      <c r="Q50" s="121" t="str">
        <f t="shared" si="2"/>
        <v/>
      </c>
      <c r="R50" s="501" t="str">
        <f>IF(AND(OR(J50="KO",M50&lt;&gt;""),OR(J50="",K50="",L50="")),Listes!$A$74,IF(AND(M50="",J50&lt;&gt;""),Listes!$A$75,IF(AND(I50&lt;M50,O50=""),Listes!$A$76,IF(AND(L50&lt;K50,O50=""),Listes!$A$77,IF(AND(M50&lt;I50,N50=""),Listes!$A$78,IF(AND(S50="",OR(J50&lt;&gt;"",K50&lt;&gt;"",L50&lt;&gt;"")),Listes!$A$79,""))))))</f>
        <v/>
      </c>
      <c r="S50" s="57"/>
      <c r="T50" s="10">
        <f t="shared" si="3"/>
        <v>0</v>
      </c>
    </row>
    <row r="51" spans="1:20" ht="20.100000000000001" customHeight="1" x14ac:dyDescent="0.25">
      <c r="A51" s="109">
        <v>45</v>
      </c>
      <c r="B51" s="503" t="str">
        <f>IF('Dépenses sur frais réels'!B51="","",'Dépenses sur frais réels'!B51)</f>
        <v/>
      </c>
      <c r="C51" s="503" t="str">
        <f>IF('Dépenses sur frais réels'!C51="","",'Dépenses sur frais réels'!C51)</f>
        <v/>
      </c>
      <c r="D51" s="503" t="str">
        <f>IF('Dépenses sur frais réels'!D51="","",'Dépenses sur frais réels'!D51)</f>
        <v/>
      </c>
      <c r="E51" s="503" t="str">
        <f>IF('Dépenses sur frais réels'!E51="","",'Dépenses sur frais réels'!E51)</f>
        <v/>
      </c>
      <c r="F51" s="503" t="str">
        <f>IF('Dépenses sur frais réels'!F51="","",'Dépenses sur frais réels'!F51)</f>
        <v/>
      </c>
      <c r="G51" s="504" t="str">
        <f>IF('Dépenses sur frais réels'!G51="","",'Dépenses sur frais réels'!G51)</f>
        <v/>
      </c>
      <c r="H51" s="504" t="str">
        <f>IF('Dépenses sur frais réels'!H51="","",'Dépenses sur frais réels'!H51)</f>
        <v/>
      </c>
      <c r="I51" s="511" t="str">
        <f>IF('Dépenses sur frais réels'!I51="","",'Dépenses sur frais réels'!I51)</f>
        <v/>
      </c>
      <c r="J51" s="269"/>
      <c r="K51" s="270" t="str">
        <f t="shared" si="0"/>
        <v/>
      </c>
      <c r="L51" s="270" t="str">
        <f t="shared" si="1"/>
        <v/>
      </c>
      <c r="M51" s="37"/>
      <c r="N51" s="117"/>
      <c r="O51" s="118"/>
      <c r="P51" s="512" t="str">
        <f t="shared" si="4"/>
        <v/>
      </c>
      <c r="Q51" s="121" t="str">
        <f t="shared" si="2"/>
        <v/>
      </c>
      <c r="R51" s="501" t="str">
        <f>IF(AND(OR(J51="KO",M51&lt;&gt;""),OR(J51="",K51="",L51="")),Listes!$A$74,IF(AND(M51="",J51&lt;&gt;""),Listes!$A$75,IF(AND(I51&lt;M51,O51=""),Listes!$A$76,IF(AND(L51&lt;K51,O51=""),Listes!$A$77,IF(AND(M51&lt;I51,N51=""),Listes!$A$78,IF(AND(S51="",OR(J51&lt;&gt;"",K51&lt;&gt;"",L51&lt;&gt;"")),Listes!$A$79,""))))))</f>
        <v/>
      </c>
      <c r="S51" s="57"/>
      <c r="T51" s="10">
        <f t="shared" si="3"/>
        <v>0</v>
      </c>
    </row>
    <row r="52" spans="1:20" ht="20.100000000000001" customHeight="1" x14ac:dyDescent="0.25">
      <c r="A52" s="109">
        <v>46</v>
      </c>
      <c r="B52" s="503" t="str">
        <f>IF('Dépenses sur frais réels'!B52="","",'Dépenses sur frais réels'!B52)</f>
        <v/>
      </c>
      <c r="C52" s="503" t="str">
        <f>IF('Dépenses sur frais réels'!C52="","",'Dépenses sur frais réels'!C52)</f>
        <v/>
      </c>
      <c r="D52" s="503" t="str">
        <f>IF('Dépenses sur frais réels'!D52="","",'Dépenses sur frais réels'!D52)</f>
        <v/>
      </c>
      <c r="E52" s="503" t="str">
        <f>IF('Dépenses sur frais réels'!E52="","",'Dépenses sur frais réels'!E52)</f>
        <v/>
      </c>
      <c r="F52" s="503" t="str">
        <f>IF('Dépenses sur frais réels'!F52="","",'Dépenses sur frais réels'!F52)</f>
        <v/>
      </c>
      <c r="G52" s="504" t="str">
        <f>IF('Dépenses sur frais réels'!G52="","",'Dépenses sur frais réels'!G52)</f>
        <v/>
      </c>
      <c r="H52" s="504" t="str">
        <f>IF('Dépenses sur frais réels'!H52="","",'Dépenses sur frais réels'!H52)</f>
        <v/>
      </c>
      <c r="I52" s="511" t="str">
        <f>IF('Dépenses sur frais réels'!I52="","",'Dépenses sur frais réels'!I52)</f>
        <v/>
      </c>
      <c r="J52" s="269"/>
      <c r="K52" s="270" t="str">
        <f t="shared" si="0"/>
        <v/>
      </c>
      <c r="L52" s="270" t="str">
        <f t="shared" si="1"/>
        <v/>
      </c>
      <c r="M52" s="37"/>
      <c r="N52" s="117"/>
      <c r="O52" s="118"/>
      <c r="P52" s="512" t="str">
        <f t="shared" si="4"/>
        <v/>
      </c>
      <c r="Q52" s="121" t="str">
        <f t="shared" si="2"/>
        <v/>
      </c>
      <c r="R52" s="501" t="str">
        <f>IF(AND(OR(J52="KO",M52&lt;&gt;""),OR(J52="",K52="",L52="")),Listes!$A$74,IF(AND(M52="",J52&lt;&gt;""),Listes!$A$75,IF(AND(I52&lt;M52,O52=""),Listes!$A$76,IF(AND(L52&lt;K52,O52=""),Listes!$A$77,IF(AND(M52&lt;I52,N52=""),Listes!$A$78,IF(AND(S52="",OR(J52&lt;&gt;"",K52&lt;&gt;"",L52&lt;&gt;"")),Listes!$A$79,""))))))</f>
        <v/>
      </c>
      <c r="S52" s="57"/>
      <c r="T52" s="10">
        <f t="shared" si="3"/>
        <v>0</v>
      </c>
    </row>
    <row r="53" spans="1:20" ht="20.100000000000001" customHeight="1" x14ac:dyDescent="0.25">
      <c r="A53" s="109">
        <v>47</v>
      </c>
      <c r="B53" s="503" t="str">
        <f>IF('Dépenses sur frais réels'!B53="","",'Dépenses sur frais réels'!B53)</f>
        <v/>
      </c>
      <c r="C53" s="503" t="str">
        <f>IF('Dépenses sur frais réels'!C53="","",'Dépenses sur frais réels'!C53)</f>
        <v/>
      </c>
      <c r="D53" s="503" t="str">
        <f>IF('Dépenses sur frais réels'!D53="","",'Dépenses sur frais réels'!D53)</f>
        <v/>
      </c>
      <c r="E53" s="503" t="str">
        <f>IF('Dépenses sur frais réels'!E53="","",'Dépenses sur frais réels'!E53)</f>
        <v/>
      </c>
      <c r="F53" s="503" t="str">
        <f>IF('Dépenses sur frais réels'!F53="","",'Dépenses sur frais réels'!F53)</f>
        <v/>
      </c>
      <c r="G53" s="504" t="str">
        <f>IF('Dépenses sur frais réels'!G53="","",'Dépenses sur frais réels'!G53)</f>
        <v/>
      </c>
      <c r="H53" s="504" t="str">
        <f>IF('Dépenses sur frais réels'!H53="","",'Dépenses sur frais réels'!H53)</f>
        <v/>
      </c>
      <c r="I53" s="511" t="str">
        <f>IF('Dépenses sur frais réels'!I53="","",'Dépenses sur frais réels'!I53)</f>
        <v/>
      </c>
      <c r="J53" s="269"/>
      <c r="K53" s="270" t="str">
        <f t="shared" si="0"/>
        <v/>
      </c>
      <c r="L53" s="270" t="str">
        <f t="shared" si="1"/>
        <v/>
      </c>
      <c r="M53" s="37"/>
      <c r="N53" s="117"/>
      <c r="O53" s="118"/>
      <c r="P53" s="512" t="str">
        <f t="shared" si="4"/>
        <v/>
      </c>
      <c r="Q53" s="121" t="str">
        <f t="shared" si="2"/>
        <v/>
      </c>
      <c r="R53" s="501" t="str">
        <f>IF(AND(OR(J53="KO",M53&lt;&gt;""),OR(J53="",K53="",L53="")),Listes!$A$74,IF(AND(M53="",J53&lt;&gt;""),Listes!$A$75,IF(AND(I53&lt;M53,O53=""),Listes!$A$76,IF(AND(L53&lt;K53,O53=""),Listes!$A$77,IF(AND(M53&lt;I53,N53=""),Listes!$A$78,IF(AND(S53="",OR(J53&lt;&gt;"",K53&lt;&gt;"",L53&lt;&gt;"")),Listes!$A$79,""))))))</f>
        <v/>
      </c>
      <c r="S53" s="57"/>
      <c r="T53" s="10">
        <f t="shared" si="3"/>
        <v>0</v>
      </c>
    </row>
    <row r="54" spans="1:20" ht="20.100000000000001" customHeight="1" x14ac:dyDescent="0.25">
      <c r="A54" s="109">
        <v>48</v>
      </c>
      <c r="B54" s="503" t="str">
        <f>IF('Dépenses sur frais réels'!B54="","",'Dépenses sur frais réels'!B54)</f>
        <v/>
      </c>
      <c r="C54" s="503" t="str">
        <f>IF('Dépenses sur frais réels'!C54="","",'Dépenses sur frais réels'!C54)</f>
        <v/>
      </c>
      <c r="D54" s="503" t="str">
        <f>IF('Dépenses sur frais réels'!D54="","",'Dépenses sur frais réels'!D54)</f>
        <v/>
      </c>
      <c r="E54" s="503" t="str">
        <f>IF('Dépenses sur frais réels'!E54="","",'Dépenses sur frais réels'!E54)</f>
        <v/>
      </c>
      <c r="F54" s="503" t="str">
        <f>IF('Dépenses sur frais réels'!F54="","",'Dépenses sur frais réels'!F54)</f>
        <v/>
      </c>
      <c r="G54" s="504" t="str">
        <f>IF('Dépenses sur frais réels'!G54="","",'Dépenses sur frais réels'!G54)</f>
        <v/>
      </c>
      <c r="H54" s="504" t="str">
        <f>IF('Dépenses sur frais réels'!H54="","",'Dépenses sur frais réels'!H54)</f>
        <v/>
      </c>
      <c r="I54" s="511" t="str">
        <f>IF('Dépenses sur frais réels'!I54="","",'Dépenses sur frais réels'!I54)</f>
        <v/>
      </c>
      <c r="J54" s="269"/>
      <c r="K54" s="270" t="str">
        <f t="shared" si="0"/>
        <v/>
      </c>
      <c r="L54" s="270" t="str">
        <f t="shared" si="1"/>
        <v/>
      </c>
      <c r="M54" s="37"/>
      <c r="N54" s="117"/>
      <c r="O54" s="118"/>
      <c r="P54" s="512" t="str">
        <f t="shared" si="4"/>
        <v/>
      </c>
      <c r="Q54" s="121" t="str">
        <f t="shared" si="2"/>
        <v/>
      </c>
      <c r="R54" s="501" t="str">
        <f>IF(AND(OR(J54="KO",M54&lt;&gt;""),OR(J54="",K54="",L54="")),Listes!$A$74,IF(AND(M54="",J54&lt;&gt;""),Listes!$A$75,IF(AND(I54&lt;M54,O54=""),Listes!$A$76,IF(AND(L54&lt;K54,O54=""),Listes!$A$77,IF(AND(M54&lt;I54,N54=""),Listes!$A$78,IF(AND(S54="",OR(J54&lt;&gt;"",K54&lt;&gt;"",L54&lt;&gt;"")),Listes!$A$79,""))))))</f>
        <v/>
      </c>
      <c r="S54" s="57"/>
      <c r="T54" s="10">
        <f t="shared" si="3"/>
        <v>0</v>
      </c>
    </row>
    <row r="55" spans="1:20" ht="20.100000000000001" customHeight="1" x14ac:dyDescent="0.25">
      <c r="A55" s="109">
        <v>49</v>
      </c>
      <c r="B55" s="503" t="str">
        <f>IF('Dépenses sur frais réels'!B55="","",'Dépenses sur frais réels'!B55)</f>
        <v/>
      </c>
      <c r="C55" s="503" t="str">
        <f>IF('Dépenses sur frais réels'!C55="","",'Dépenses sur frais réels'!C55)</f>
        <v/>
      </c>
      <c r="D55" s="503" t="str">
        <f>IF('Dépenses sur frais réels'!D55="","",'Dépenses sur frais réels'!D55)</f>
        <v/>
      </c>
      <c r="E55" s="503" t="str">
        <f>IF('Dépenses sur frais réels'!E55="","",'Dépenses sur frais réels'!E55)</f>
        <v/>
      </c>
      <c r="F55" s="503" t="str">
        <f>IF('Dépenses sur frais réels'!F55="","",'Dépenses sur frais réels'!F55)</f>
        <v/>
      </c>
      <c r="G55" s="504" t="str">
        <f>IF('Dépenses sur frais réels'!G55="","",'Dépenses sur frais réels'!G55)</f>
        <v/>
      </c>
      <c r="H55" s="504" t="str">
        <f>IF('Dépenses sur frais réels'!H55="","",'Dépenses sur frais réels'!H55)</f>
        <v/>
      </c>
      <c r="I55" s="511" t="str">
        <f>IF('Dépenses sur frais réels'!I55="","",'Dépenses sur frais réels'!I55)</f>
        <v/>
      </c>
      <c r="J55" s="269"/>
      <c r="K55" s="270" t="str">
        <f t="shared" si="0"/>
        <v/>
      </c>
      <c r="L55" s="270" t="str">
        <f t="shared" si="1"/>
        <v/>
      </c>
      <c r="M55" s="37"/>
      <c r="N55" s="117"/>
      <c r="O55" s="118"/>
      <c r="P55" s="512" t="str">
        <f t="shared" si="4"/>
        <v/>
      </c>
      <c r="Q55" s="121" t="str">
        <f t="shared" si="2"/>
        <v/>
      </c>
      <c r="R55" s="501" t="str">
        <f>IF(AND(OR(J55="KO",M55&lt;&gt;""),OR(J55="",K55="",L55="")),Listes!$A$74,IF(AND(M55="",J55&lt;&gt;""),Listes!$A$75,IF(AND(I55&lt;M55,O55=""),Listes!$A$76,IF(AND(L55&lt;K55,O55=""),Listes!$A$77,IF(AND(M55&lt;I55,N55=""),Listes!$A$78,IF(AND(S55="",OR(J55&lt;&gt;"",K55&lt;&gt;"",L55&lt;&gt;"")),Listes!$A$79,""))))))</f>
        <v/>
      </c>
      <c r="S55" s="57"/>
      <c r="T55" s="10">
        <f t="shared" si="3"/>
        <v>0</v>
      </c>
    </row>
    <row r="56" spans="1:20" ht="20.100000000000001" customHeight="1" x14ac:dyDescent="0.25">
      <c r="A56" s="109">
        <v>50</v>
      </c>
      <c r="B56" s="503" t="str">
        <f>IF('Dépenses sur frais réels'!B56="","",'Dépenses sur frais réels'!B56)</f>
        <v/>
      </c>
      <c r="C56" s="503" t="str">
        <f>IF('Dépenses sur frais réels'!C56="","",'Dépenses sur frais réels'!C56)</f>
        <v/>
      </c>
      <c r="D56" s="503" t="str">
        <f>IF('Dépenses sur frais réels'!D56="","",'Dépenses sur frais réels'!D56)</f>
        <v/>
      </c>
      <c r="E56" s="503" t="str">
        <f>IF('Dépenses sur frais réels'!E56="","",'Dépenses sur frais réels'!E56)</f>
        <v/>
      </c>
      <c r="F56" s="503" t="str">
        <f>IF('Dépenses sur frais réels'!F56="","",'Dépenses sur frais réels'!F56)</f>
        <v/>
      </c>
      <c r="G56" s="504" t="str">
        <f>IF('Dépenses sur frais réels'!G56="","",'Dépenses sur frais réels'!G56)</f>
        <v/>
      </c>
      <c r="H56" s="504" t="str">
        <f>IF('Dépenses sur frais réels'!H56="","",'Dépenses sur frais réels'!H56)</f>
        <v/>
      </c>
      <c r="I56" s="511" t="str">
        <f>IF('Dépenses sur frais réels'!I56="","",'Dépenses sur frais réels'!I56)</f>
        <v/>
      </c>
      <c r="J56" s="269"/>
      <c r="K56" s="270" t="str">
        <f t="shared" si="0"/>
        <v/>
      </c>
      <c r="L56" s="270" t="str">
        <f t="shared" si="1"/>
        <v/>
      </c>
      <c r="M56" s="37"/>
      <c r="N56" s="117"/>
      <c r="O56" s="118"/>
      <c r="P56" s="512" t="str">
        <f t="shared" si="4"/>
        <v/>
      </c>
      <c r="Q56" s="121" t="str">
        <f t="shared" si="2"/>
        <v/>
      </c>
      <c r="R56" s="501" t="str">
        <f>IF(AND(OR(J56="KO",M56&lt;&gt;""),OR(J56="",K56="",L56="")),Listes!$A$74,IF(AND(M56="",J56&lt;&gt;""),Listes!$A$75,IF(AND(I56&lt;M56,O56=""),Listes!$A$76,IF(AND(L56&lt;K56,O56=""),Listes!$A$77,IF(AND(M56&lt;I56,N56=""),Listes!$A$78,IF(AND(S56="",OR(J56&lt;&gt;"",K56&lt;&gt;"",L56&lt;&gt;"")),Listes!$A$79,""))))))</f>
        <v/>
      </c>
      <c r="S56" s="57"/>
      <c r="T56" s="10">
        <f t="shared" si="3"/>
        <v>0</v>
      </c>
    </row>
    <row r="57" spans="1:20" ht="20.100000000000001" customHeight="1" x14ac:dyDescent="0.25">
      <c r="A57" s="109">
        <v>51</v>
      </c>
      <c r="B57" s="503" t="str">
        <f>IF('Dépenses sur frais réels'!B57="","",'Dépenses sur frais réels'!B57)</f>
        <v/>
      </c>
      <c r="C57" s="503" t="str">
        <f>IF('Dépenses sur frais réels'!C57="","",'Dépenses sur frais réels'!C57)</f>
        <v/>
      </c>
      <c r="D57" s="503" t="str">
        <f>IF('Dépenses sur frais réels'!D57="","",'Dépenses sur frais réels'!D57)</f>
        <v/>
      </c>
      <c r="E57" s="503" t="str">
        <f>IF('Dépenses sur frais réels'!E57="","",'Dépenses sur frais réels'!E57)</f>
        <v/>
      </c>
      <c r="F57" s="503" t="str">
        <f>IF('Dépenses sur frais réels'!F57="","",'Dépenses sur frais réels'!F57)</f>
        <v/>
      </c>
      <c r="G57" s="504" t="str">
        <f>IF('Dépenses sur frais réels'!G57="","",'Dépenses sur frais réels'!G57)</f>
        <v/>
      </c>
      <c r="H57" s="504" t="str">
        <f>IF('Dépenses sur frais réels'!H57="","",'Dépenses sur frais réels'!H57)</f>
        <v/>
      </c>
      <c r="I57" s="511" t="str">
        <f>IF('Dépenses sur frais réels'!I57="","",'Dépenses sur frais réels'!I57)</f>
        <v/>
      </c>
      <c r="J57" s="269"/>
      <c r="K57" s="270" t="str">
        <f t="shared" si="0"/>
        <v/>
      </c>
      <c r="L57" s="270" t="str">
        <f t="shared" si="1"/>
        <v/>
      </c>
      <c r="M57" s="37"/>
      <c r="N57" s="117"/>
      <c r="O57" s="118"/>
      <c r="P57" s="512" t="str">
        <f t="shared" si="4"/>
        <v/>
      </c>
      <c r="Q57" s="121" t="str">
        <f t="shared" si="2"/>
        <v/>
      </c>
      <c r="R57" s="501" t="str">
        <f>IF(AND(OR(J57="KO",M57&lt;&gt;""),OR(J57="",K57="",L57="")),Listes!$A$74,IF(AND(M57="",J57&lt;&gt;""),Listes!$A$75,IF(AND(I57&lt;M57,O57=""),Listes!$A$76,IF(AND(L57&lt;K57,O57=""),Listes!$A$77,IF(AND(M57&lt;I57,N57=""),Listes!$A$78,IF(AND(S57="",OR(J57&lt;&gt;"",K57&lt;&gt;"",L57&lt;&gt;"")),Listes!$A$79,""))))))</f>
        <v/>
      </c>
      <c r="S57" s="57"/>
      <c r="T57" s="10">
        <f t="shared" si="3"/>
        <v>0</v>
      </c>
    </row>
    <row r="58" spans="1:20" ht="20.100000000000001" customHeight="1" x14ac:dyDescent="0.25">
      <c r="A58" s="109">
        <v>52</v>
      </c>
      <c r="B58" s="503" t="str">
        <f>IF('Dépenses sur frais réels'!B58="","",'Dépenses sur frais réels'!B58)</f>
        <v/>
      </c>
      <c r="C58" s="503" t="str">
        <f>IF('Dépenses sur frais réels'!C58="","",'Dépenses sur frais réels'!C58)</f>
        <v/>
      </c>
      <c r="D58" s="503" t="str">
        <f>IF('Dépenses sur frais réels'!D58="","",'Dépenses sur frais réels'!D58)</f>
        <v/>
      </c>
      <c r="E58" s="503" t="str">
        <f>IF('Dépenses sur frais réels'!E58="","",'Dépenses sur frais réels'!E58)</f>
        <v/>
      </c>
      <c r="F58" s="503" t="str">
        <f>IF('Dépenses sur frais réels'!F58="","",'Dépenses sur frais réels'!F58)</f>
        <v/>
      </c>
      <c r="G58" s="504" t="str">
        <f>IF('Dépenses sur frais réels'!G58="","",'Dépenses sur frais réels'!G58)</f>
        <v/>
      </c>
      <c r="H58" s="504" t="str">
        <f>IF('Dépenses sur frais réels'!H58="","",'Dépenses sur frais réels'!H58)</f>
        <v/>
      </c>
      <c r="I58" s="511" t="str">
        <f>IF('Dépenses sur frais réels'!I58="","",'Dépenses sur frais réels'!I58)</f>
        <v/>
      </c>
      <c r="J58" s="269"/>
      <c r="K58" s="270" t="str">
        <f t="shared" si="0"/>
        <v/>
      </c>
      <c r="L58" s="270" t="str">
        <f t="shared" si="1"/>
        <v/>
      </c>
      <c r="M58" s="37"/>
      <c r="N58" s="117"/>
      <c r="O58" s="118"/>
      <c r="P58" s="512" t="str">
        <f t="shared" si="4"/>
        <v/>
      </c>
      <c r="Q58" s="121" t="str">
        <f t="shared" si="2"/>
        <v/>
      </c>
      <c r="R58" s="501" t="str">
        <f>IF(AND(OR(J58="KO",M58&lt;&gt;""),OR(J58="",K58="",L58="")),Listes!$A$74,IF(AND(M58="",J58&lt;&gt;""),Listes!$A$75,IF(AND(I58&lt;M58,O58=""),Listes!$A$76,IF(AND(L58&lt;K58,O58=""),Listes!$A$77,IF(AND(M58&lt;I58,N58=""),Listes!$A$78,IF(AND(S58="",OR(J58&lt;&gt;"",K58&lt;&gt;"",L58&lt;&gt;"")),Listes!$A$79,""))))))</f>
        <v/>
      </c>
      <c r="S58" s="57"/>
      <c r="T58" s="10">
        <f t="shared" si="3"/>
        <v>0</v>
      </c>
    </row>
    <row r="59" spans="1:20" ht="20.100000000000001" customHeight="1" x14ac:dyDescent="0.25">
      <c r="A59" s="109">
        <v>53</v>
      </c>
      <c r="B59" s="503" t="str">
        <f>IF('Dépenses sur frais réels'!B59="","",'Dépenses sur frais réels'!B59)</f>
        <v/>
      </c>
      <c r="C59" s="503" t="str">
        <f>IF('Dépenses sur frais réels'!C59="","",'Dépenses sur frais réels'!C59)</f>
        <v/>
      </c>
      <c r="D59" s="503" t="str">
        <f>IF('Dépenses sur frais réels'!D59="","",'Dépenses sur frais réels'!D59)</f>
        <v/>
      </c>
      <c r="E59" s="503" t="str">
        <f>IF('Dépenses sur frais réels'!E59="","",'Dépenses sur frais réels'!E59)</f>
        <v/>
      </c>
      <c r="F59" s="503" t="str">
        <f>IF('Dépenses sur frais réels'!F59="","",'Dépenses sur frais réels'!F59)</f>
        <v/>
      </c>
      <c r="G59" s="504" t="str">
        <f>IF('Dépenses sur frais réels'!G59="","",'Dépenses sur frais réels'!G59)</f>
        <v/>
      </c>
      <c r="H59" s="504" t="str">
        <f>IF('Dépenses sur frais réels'!H59="","",'Dépenses sur frais réels'!H59)</f>
        <v/>
      </c>
      <c r="I59" s="511" t="str">
        <f>IF('Dépenses sur frais réels'!I59="","",'Dépenses sur frais réels'!I59)</f>
        <v/>
      </c>
      <c r="J59" s="269"/>
      <c r="K59" s="270" t="str">
        <f t="shared" si="0"/>
        <v/>
      </c>
      <c r="L59" s="270" t="str">
        <f t="shared" si="1"/>
        <v/>
      </c>
      <c r="M59" s="37"/>
      <c r="N59" s="117"/>
      <c r="O59" s="118"/>
      <c r="P59" s="512" t="str">
        <f t="shared" si="4"/>
        <v/>
      </c>
      <c r="Q59" s="121" t="str">
        <f t="shared" si="2"/>
        <v/>
      </c>
      <c r="R59" s="501" t="str">
        <f>IF(AND(OR(J59="KO",M59&lt;&gt;""),OR(J59="",K59="",L59="")),Listes!$A$74,IF(AND(M59="",J59&lt;&gt;""),Listes!$A$75,IF(AND(I59&lt;M59,O59=""),Listes!$A$76,IF(AND(L59&lt;K59,O59=""),Listes!$A$77,IF(AND(M59&lt;I59,N59=""),Listes!$A$78,IF(AND(S59="",OR(J59&lt;&gt;"",K59&lt;&gt;"",L59&lt;&gt;"")),Listes!$A$79,""))))))</f>
        <v/>
      </c>
      <c r="S59" s="57"/>
      <c r="T59" s="10">
        <f t="shared" si="3"/>
        <v>0</v>
      </c>
    </row>
    <row r="60" spans="1:20" ht="20.100000000000001" customHeight="1" x14ac:dyDescent="0.25">
      <c r="A60" s="109">
        <v>54</v>
      </c>
      <c r="B60" s="503" t="str">
        <f>IF('Dépenses sur frais réels'!B60="","",'Dépenses sur frais réels'!B60)</f>
        <v/>
      </c>
      <c r="C60" s="503" t="str">
        <f>IF('Dépenses sur frais réels'!C60="","",'Dépenses sur frais réels'!C60)</f>
        <v/>
      </c>
      <c r="D60" s="503" t="str">
        <f>IF('Dépenses sur frais réels'!D60="","",'Dépenses sur frais réels'!D60)</f>
        <v/>
      </c>
      <c r="E60" s="503" t="str">
        <f>IF('Dépenses sur frais réels'!E60="","",'Dépenses sur frais réels'!E60)</f>
        <v/>
      </c>
      <c r="F60" s="503" t="str">
        <f>IF('Dépenses sur frais réels'!F60="","",'Dépenses sur frais réels'!F60)</f>
        <v/>
      </c>
      <c r="G60" s="504" t="str">
        <f>IF('Dépenses sur frais réels'!G60="","",'Dépenses sur frais réels'!G60)</f>
        <v/>
      </c>
      <c r="H60" s="504" t="str">
        <f>IF('Dépenses sur frais réels'!H60="","",'Dépenses sur frais réels'!H60)</f>
        <v/>
      </c>
      <c r="I60" s="511" t="str">
        <f>IF('Dépenses sur frais réels'!I60="","",'Dépenses sur frais réels'!I60)</f>
        <v/>
      </c>
      <c r="J60" s="269"/>
      <c r="K60" s="270" t="str">
        <f t="shared" si="0"/>
        <v/>
      </c>
      <c r="L60" s="270" t="str">
        <f t="shared" si="1"/>
        <v/>
      </c>
      <c r="M60" s="37"/>
      <c r="N60" s="117"/>
      <c r="O60" s="118"/>
      <c r="P60" s="512" t="str">
        <f t="shared" si="4"/>
        <v/>
      </c>
      <c r="Q60" s="121" t="str">
        <f t="shared" si="2"/>
        <v/>
      </c>
      <c r="R60" s="501" t="str">
        <f>IF(AND(OR(J60="KO",M60&lt;&gt;""),OR(J60="",K60="",L60="")),Listes!$A$74,IF(AND(M60="",J60&lt;&gt;""),Listes!$A$75,IF(AND(I60&lt;M60,O60=""),Listes!$A$76,IF(AND(L60&lt;K60,O60=""),Listes!$A$77,IF(AND(M60&lt;I60,N60=""),Listes!$A$78,IF(AND(S60="",OR(J60&lt;&gt;"",K60&lt;&gt;"",L60&lt;&gt;"")),Listes!$A$79,""))))))</f>
        <v/>
      </c>
      <c r="S60" s="57"/>
      <c r="T60" s="10">
        <f t="shared" si="3"/>
        <v>0</v>
      </c>
    </row>
    <row r="61" spans="1:20" ht="20.100000000000001" customHeight="1" x14ac:dyDescent="0.25">
      <c r="A61" s="109">
        <v>55</v>
      </c>
      <c r="B61" s="503" t="str">
        <f>IF('Dépenses sur frais réels'!B61="","",'Dépenses sur frais réels'!B61)</f>
        <v/>
      </c>
      <c r="C61" s="503" t="str">
        <f>IF('Dépenses sur frais réels'!C61="","",'Dépenses sur frais réels'!C61)</f>
        <v/>
      </c>
      <c r="D61" s="503" t="str">
        <f>IF('Dépenses sur frais réels'!D61="","",'Dépenses sur frais réels'!D61)</f>
        <v/>
      </c>
      <c r="E61" s="503" t="str">
        <f>IF('Dépenses sur frais réels'!E61="","",'Dépenses sur frais réels'!E61)</f>
        <v/>
      </c>
      <c r="F61" s="503" t="str">
        <f>IF('Dépenses sur frais réels'!F61="","",'Dépenses sur frais réels'!F61)</f>
        <v/>
      </c>
      <c r="G61" s="504" t="str">
        <f>IF('Dépenses sur frais réels'!G61="","",'Dépenses sur frais réels'!G61)</f>
        <v/>
      </c>
      <c r="H61" s="504" t="str">
        <f>IF('Dépenses sur frais réels'!H61="","",'Dépenses sur frais réels'!H61)</f>
        <v/>
      </c>
      <c r="I61" s="511" t="str">
        <f>IF('Dépenses sur frais réels'!I61="","",'Dépenses sur frais réels'!I61)</f>
        <v/>
      </c>
      <c r="J61" s="269"/>
      <c r="K61" s="270" t="str">
        <f t="shared" si="0"/>
        <v/>
      </c>
      <c r="L61" s="270" t="str">
        <f t="shared" si="1"/>
        <v/>
      </c>
      <c r="M61" s="37"/>
      <c r="N61" s="117"/>
      <c r="O61" s="118"/>
      <c r="P61" s="512" t="str">
        <f t="shared" si="4"/>
        <v/>
      </c>
      <c r="Q61" s="121" t="str">
        <f t="shared" si="2"/>
        <v/>
      </c>
      <c r="R61" s="501" t="str">
        <f>IF(AND(OR(J61="KO",M61&lt;&gt;""),OR(J61="",K61="",L61="")),Listes!$A$74,IF(AND(M61="",J61&lt;&gt;""),Listes!$A$75,IF(AND(I61&lt;M61,O61=""),Listes!$A$76,IF(AND(L61&lt;K61,O61=""),Listes!$A$77,IF(AND(M61&lt;I61,N61=""),Listes!$A$78,IF(AND(S61="",OR(J61&lt;&gt;"",K61&lt;&gt;"",L61&lt;&gt;"")),Listes!$A$79,""))))))</f>
        <v/>
      </c>
      <c r="S61" s="57"/>
      <c r="T61" s="10">
        <f t="shared" si="3"/>
        <v>0</v>
      </c>
    </row>
    <row r="62" spans="1:20" ht="20.100000000000001" customHeight="1" x14ac:dyDescent="0.25">
      <c r="A62" s="109">
        <v>56</v>
      </c>
      <c r="B62" s="503" t="str">
        <f>IF('Dépenses sur frais réels'!B62="","",'Dépenses sur frais réels'!B62)</f>
        <v/>
      </c>
      <c r="C62" s="503" t="str">
        <f>IF('Dépenses sur frais réels'!C62="","",'Dépenses sur frais réels'!C62)</f>
        <v/>
      </c>
      <c r="D62" s="503" t="str">
        <f>IF('Dépenses sur frais réels'!D62="","",'Dépenses sur frais réels'!D62)</f>
        <v/>
      </c>
      <c r="E62" s="503" t="str">
        <f>IF('Dépenses sur frais réels'!E62="","",'Dépenses sur frais réels'!E62)</f>
        <v/>
      </c>
      <c r="F62" s="503" t="str">
        <f>IF('Dépenses sur frais réels'!F62="","",'Dépenses sur frais réels'!F62)</f>
        <v/>
      </c>
      <c r="G62" s="504" t="str">
        <f>IF('Dépenses sur frais réels'!G62="","",'Dépenses sur frais réels'!G62)</f>
        <v/>
      </c>
      <c r="H62" s="504" t="str">
        <f>IF('Dépenses sur frais réels'!H62="","",'Dépenses sur frais réels'!H62)</f>
        <v/>
      </c>
      <c r="I62" s="511" t="str">
        <f>IF('Dépenses sur frais réels'!I62="","",'Dépenses sur frais réels'!I62)</f>
        <v/>
      </c>
      <c r="J62" s="269"/>
      <c r="K62" s="270" t="str">
        <f t="shared" si="0"/>
        <v/>
      </c>
      <c r="L62" s="270" t="str">
        <f t="shared" si="1"/>
        <v/>
      </c>
      <c r="M62" s="37"/>
      <c r="N62" s="117"/>
      <c r="O62" s="118"/>
      <c r="P62" s="512" t="str">
        <f t="shared" si="4"/>
        <v/>
      </c>
      <c r="Q62" s="121" t="str">
        <f t="shared" si="2"/>
        <v/>
      </c>
      <c r="R62" s="501" t="str">
        <f>IF(AND(OR(J62="KO",M62&lt;&gt;""),OR(J62="",K62="",L62="")),Listes!$A$74,IF(AND(M62="",J62&lt;&gt;""),Listes!$A$75,IF(AND(I62&lt;M62,O62=""),Listes!$A$76,IF(AND(L62&lt;K62,O62=""),Listes!$A$77,IF(AND(M62&lt;I62,N62=""),Listes!$A$78,IF(AND(S62="",OR(J62&lt;&gt;"",K62&lt;&gt;"",L62&lt;&gt;"")),Listes!$A$79,""))))))</f>
        <v/>
      </c>
      <c r="S62" s="57"/>
      <c r="T62" s="10">
        <f t="shared" si="3"/>
        <v>0</v>
      </c>
    </row>
    <row r="63" spans="1:20" ht="20.100000000000001" customHeight="1" x14ac:dyDescent="0.25">
      <c r="A63" s="109">
        <v>57</v>
      </c>
      <c r="B63" s="503" t="str">
        <f>IF('Dépenses sur frais réels'!B63="","",'Dépenses sur frais réels'!B63)</f>
        <v/>
      </c>
      <c r="C63" s="503" t="str">
        <f>IF('Dépenses sur frais réels'!C63="","",'Dépenses sur frais réels'!C63)</f>
        <v/>
      </c>
      <c r="D63" s="503" t="str">
        <f>IF('Dépenses sur frais réels'!D63="","",'Dépenses sur frais réels'!D63)</f>
        <v/>
      </c>
      <c r="E63" s="503" t="str">
        <f>IF('Dépenses sur frais réels'!E63="","",'Dépenses sur frais réels'!E63)</f>
        <v/>
      </c>
      <c r="F63" s="503" t="str">
        <f>IF('Dépenses sur frais réels'!F63="","",'Dépenses sur frais réels'!F63)</f>
        <v/>
      </c>
      <c r="G63" s="504" t="str">
        <f>IF('Dépenses sur frais réels'!G63="","",'Dépenses sur frais réels'!G63)</f>
        <v/>
      </c>
      <c r="H63" s="504" t="str">
        <f>IF('Dépenses sur frais réels'!H63="","",'Dépenses sur frais réels'!H63)</f>
        <v/>
      </c>
      <c r="I63" s="511" t="str">
        <f>IF('Dépenses sur frais réels'!I63="","",'Dépenses sur frais réels'!I63)</f>
        <v/>
      </c>
      <c r="J63" s="269"/>
      <c r="K63" s="270" t="str">
        <f t="shared" si="0"/>
        <v/>
      </c>
      <c r="L63" s="270" t="str">
        <f t="shared" si="1"/>
        <v/>
      </c>
      <c r="M63" s="37"/>
      <c r="N63" s="117"/>
      <c r="O63" s="118"/>
      <c r="P63" s="512" t="str">
        <f t="shared" si="4"/>
        <v/>
      </c>
      <c r="Q63" s="121" t="str">
        <f t="shared" si="2"/>
        <v/>
      </c>
      <c r="R63" s="501" t="str">
        <f>IF(AND(OR(J63="KO",M63&lt;&gt;""),OR(J63="",K63="",L63="")),Listes!$A$74,IF(AND(M63="",J63&lt;&gt;""),Listes!$A$75,IF(AND(I63&lt;M63,O63=""),Listes!$A$76,IF(AND(L63&lt;K63,O63=""),Listes!$A$77,IF(AND(M63&lt;I63,N63=""),Listes!$A$78,IF(AND(S63="",OR(J63&lt;&gt;"",K63&lt;&gt;"",L63&lt;&gt;"")),Listes!$A$79,""))))))</f>
        <v/>
      </c>
      <c r="S63" s="57"/>
      <c r="T63" s="10">
        <f t="shared" si="3"/>
        <v>0</v>
      </c>
    </row>
    <row r="64" spans="1:20" ht="20.100000000000001" customHeight="1" x14ac:dyDescent="0.25">
      <c r="A64" s="109">
        <v>58</v>
      </c>
      <c r="B64" s="503" t="str">
        <f>IF('Dépenses sur frais réels'!B64="","",'Dépenses sur frais réels'!B64)</f>
        <v/>
      </c>
      <c r="C64" s="503" t="str">
        <f>IF('Dépenses sur frais réels'!C64="","",'Dépenses sur frais réels'!C64)</f>
        <v/>
      </c>
      <c r="D64" s="503" t="str">
        <f>IF('Dépenses sur frais réels'!D64="","",'Dépenses sur frais réels'!D64)</f>
        <v/>
      </c>
      <c r="E64" s="503" t="str">
        <f>IF('Dépenses sur frais réels'!E64="","",'Dépenses sur frais réels'!E64)</f>
        <v/>
      </c>
      <c r="F64" s="503" t="str">
        <f>IF('Dépenses sur frais réels'!F64="","",'Dépenses sur frais réels'!F64)</f>
        <v/>
      </c>
      <c r="G64" s="504" t="str">
        <f>IF('Dépenses sur frais réels'!G64="","",'Dépenses sur frais réels'!G64)</f>
        <v/>
      </c>
      <c r="H64" s="504" t="str">
        <f>IF('Dépenses sur frais réels'!H64="","",'Dépenses sur frais réels'!H64)</f>
        <v/>
      </c>
      <c r="I64" s="511" t="str">
        <f>IF('Dépenses sur frais réels'!I64="","",'Dépenses sur frais réels'!I64)</f>
        <v/>
      </c>
      <c r="J64" s="269"/>
      <c r="K64" s="270" t="str">
        <f t="shared" si="0"/>
        <v/>
      </c>
      <c r="L64" s="270" t="str">
        <f t="shared" si="1"/>
        <v/>
      </c>
      <c r="M64" s="37"/>
      <c r="N64" s="117"/>
      <c r="O64" s="118"/>
      <c r="P64" s="512" t="str">
        <f t="shared" si="4"/>
        <v/>
      </c>
      <c r="Q64" s="121" t="str">
        <f t="shared" si="2"/>
        <v/>
      </c>
      <c r="R64" s="501" t="str">
        <f>IF(AND(OR(J64="KO",M64&lt;&gt;""),OR(J64="",K64="",L64="")),Listes!$A$74,IF(AND(M64="",J64&lt;&gt;""),Listes!$A$75,IF(AND(I64&lt;M64,O64=""),Listes!$A$76,IF(AND(L64&lt;K64,O64=""),Listes!$A$77,IF(AND(M64&lt;I64,N64=""),Listes!$A$78,IF(AND(S64="",OR(J64&lt;&gt;"",K64&lt;&gt;"",L64&lt;&gt;"")),Listes!$A$79,""))))))</f>
        <v/>
      </c>
      <c r="S64" s="57"/>
      <c r="T64" s="10">
        <f t="shared" si="3"/>
        <v>0</v>
      </c>
    </row>
    <row r="65" spans="1:20" ht="20.100000000000001" customHeight="1" x14ac:dyDescent="0.25">
      <c r="A65" s="109">
        <v>59</v>
      </c>
      <c r="B65" s="503" t="str">
        <f>IF('Dépenses sur frais réels'!B65="","",'Dépenses sur frais réels'!B65)</f>
        <v/>
      </c>
      <c r="C65" s="503" t="str">
        <f>IF('Dépenses sur frais réels'!C65="","",'Dépenses sur frais réels'!C65)</f>
        <v/>
      </c>
      <c r="D65" s="503" t="str">
        <f>IF('Dépenses sur frais réels'!D65="","",'Dépenses sur frais réels'!D65)</f>
        <v/>
      </c>
      <c r="E65" s="503" t="str">
        <f>IF('Dépenses sur frais réels'!E65="","",'Dépenses sur frais réels'!E65)</f>
        <v/>
      </c>
      <c r="F65" s="503" t="str">
        <f>IF('Dépenses sur frais réels'!F65="","",'Dépenses sur frais réels'!F65)</f>
        <v/>
      </c>
      <c r="G65" s="504" t="str">
        <f>IF('Dépenses sur frais réels'!G65="","",'Dépenses sur frais réels'!G65)</f>
        <v/>
      </c>
      <c r="H65" s="504" t="str">
        <f>IF('Dépenses sur frais réels'!H65="","",'Dépenses sur frais réels'!H65)</f>
        <v/>
      </c>
      <c r="I65" s="511" t="str">
        <f>IF('Dépenses sur frais réels'!I65="","",'Dépenses sur frais réels'!I65)</f>
        <v/>
      </c>
      <c r="J65" s="269"/>
      <c r="K65" s="270" t="str">
        <f t="shared" si="0"/>
        <v/>
      </c>
      <c r="L65" s="270" t="str">
        <f t="shared" si="1"/>
        <v/>
      </c>
      <c r="M65" s="37"/>
      <c r="N65" s="117"/>
      <c r="O65" s="118"/>
      <c r="P65" s="512" t="str">
        <f t="shared" si="4"/>
        <v/>
      </c>
      <c r="Q65" s="121" t="str">
        <f t="shared" si="2"/>
        <v/>
      </c>
      <c r="R65" s="501" t="str">
        <f>IF(AND(OR(J65="KO",M65&lt;&gt;""),OR(J65="",K65="",L65="")),Listes!$A$74,IF(AND(M65="",J65&lt;&gt;""),Listes!$A$75,IF(AND(I65&lt;M65,O65=""),Listes!$A$76,IF(AND(L65&lt;K65,O65=""),Listes!$A$77,IF(AND(M65&lt;I65,N65=""),Listes!$A$78,IF(AND(S65="",OR(J65&lt;&gt;"",K65&lt;&gt;"",L65&lt;&gt;"")),Listes!$A$79,""))))))</f>
        <v/>
      </c>
      <c r="S65" s="57"/>
      <c r="T65" s="10">
        <f t="shared" si="3"/>
        <v>0</v>
      </c>
    </row>
    <row r="66" spans="1:20" ht="20.100000000000001" customHeight="1" x14ac:dyDescent="0.25">
      <c r="A66" s="109">
        <v>60</v>
      </c>
      <c r="B66" s="503" t="str">
        <f>IF('Dépenses sur frais réels'!B66="","",'Dépenses sur frais réels'!B66)</f>
        <v/>
      </c>
      <c r="C66" s="503" t="str">
        <f>IF('Dépenses sur frais réels'!C66="","",'Dépenses sur frais réels'!C66)</f>
        <v/>
      </c>
      <c r="D66" s="503" t="str">
        <f>IF('Dépenses sur frais réels'!D66="","",'Dépenses sur frais réels'!D66)</f>
        <v/>
      </c>
      <c r="E66" s="503" t="str">
        <f>IF('Dépenses sur frais réels'!E66="","",'Dépenses sur frais réels'!E66)</f>
        <v/>
      </c>
      <c r="F66" s="503" t="str">
        <f>IF('Dépenses sur frais réels'!F66="","",'Dépenses sur frais réels'!F66)</f>
        <v/>
      </c>
      <c r="G66" s="504" t="str">
        <f>IF('Dépenses sur frais réels'!G66="","",'Dépenses sur frais réels'!G66)</f>
        <v/>
      </c>
      <c r="H66" s="504" t="str">
        <f>IF('Dépenses sur frais réels'!H66="","",'Dépenses sur frais réels'!H66)</f>
        <v/>
      </c>
      <c r="I66" s="511" t="str">
        <f>IF('Dépenses sur frais réels'!I66="","",'Dépenses sur frais réels'!I66)</f>
        <v/>
      </c>
      <c r="J66" s="269"/>
      <c r="K66" s="270" t="str">
        <f t="shared" si="0"/>
        <v/>
      </c>
      <c r="L66" s="270" t="str">
        <f t="shared" si="1"/>
        <v/>
      </c>
      <c r="M66" s="37"/>
      <c r="N66" s="117"/>
      <c r="O66" s="118"/>
      <c r="P66" s="512" t="str">
        <f t="shared" si="4"/>
        <v/>
      </c>
      <c r="Q66" s="121" t="str">
        <f t="shared" si="2"/>
        <v/>
      </c>
      <c r="R66" s="501" t="str">
        <f>IF(AND(OR(J66="KO",M66&lt;&gt;""),OR(J66="",K66="",L66="")),Listes!$A$74,IF(AND(M66="",J66&lt;&gt;""),Listes!$A$75,IF(AND(I66&lt;M66,O66=""),Listes!$A$76,IF(AND(L66&lt;K66,O66=""),Listes!$A$77,IF(AND(M66&lt;I66,N66=""),Listes!$A$78,IF(AND(S66="",OR(J66&lt;&gt;"",K66&lt;&gt;"",L66&lt;&gt;"")),Listes!$A$79,""))))))</f>
        <v/>
      </c>
      <c r="S66" s="57"/>
      <c r="T66" s="10">
        <f t="shared" si="3"/>
        <v>0</v>
      </c>
    </row>
    <row r="67" spans="1:20" ht="20.100000000000001" customHeight="1" x14ac:dyDescent="0.25">
      <c r="A67" s="109">
        <v>61</v>
      </c>
      <c r="B67" s="503" t="str">
        <f>IF('Dépenses sur frais réels'!B67="","",'Dépenses sur frais réels'!B67)</f>
        <v/>
      </c>
      <c r="C67" s="503" t="str">
        <f>IF('Dépenses sur frais réels'!C67="","",'Dépenses sur frais réels'!C67)</f>
        <v/>
      </c>
      <c r="D67" s="503" t="str">
        <f>IF('Dépenses sur frais réels'!D67="","",'Dépenses sur frais réels'!D67)</f>
        <v/>
      </c>
      <c r="E67" s="503" t="str">
        <f>IF('Dépenses sur frais réels'!E67="","",'Dépenses sur frais réels'!E67)</f>
        <v/>
      </c>
      <c r="F67" s="503" t="str">
        <f>IF('Dépenses sur frais réels'!F67="","",'Dépenses sur frais réels'!F67)</f>
        <v/>
      </c>
      <c r="G67" s="504" t="str">
        <f>IF('Dépenses sur frais réels'!G67="","",'Dépenses sur frais réels'!G67)</f>
        <v/>
      </c>
      <c r="H67" s="504" t="str">
        <f>IF('Dépenses sur frais réels'!H67="","",'Dépenses sur frais réels'!H67)</f>
        <v/>
      </c>
      <c r="I67" s="511" t="str">
        <f>IF('Dépenses sur frais réels'!I67="","",'Dépenses sur frais réels'!I67)</f>
        <v/>
      </c>
      <c r="J67" s="269"/>
      <c r="K67" s="270" t="str">
        <f t="shared" si="0"/>
        <v/>
      </c>
      <c r="L67" s="270" t="str">
        <f t="shared" si="1"/>
        <v/>
      </c>
      <c r="M67" s="37"/>
      <c r="N67" s="117"/>
      <c r="O67" s="118"/>
      <c r="P67" s="512" t="str">
        <f t="shared" si="4"/>
        <v/>
      </c>
      <c r="Q67" s="121" t="str">
        <f t="shared" si="2"/>
        <v/>
      </c>
      <c r="R67" s="501" t="str">
        <f>IF(AND(OR(J67="KO",M67&lt;&gt;""),OR(J67="",K67="",L67="")),Listes!$A$74,IF(AND(M67="",J67&lt;&gt;""),Listes!$A$75,IF(AND(I67&lt;M67,O67=""),Listes!$A$76,IF(AND(L67&lt;K67,O67=""),Listes!$A$77,IF(AND(M67&lt;I67,N67=""),Listes!$A$78,IF(AND(S67="",OR(J67&lt;&gt;"",K67&lt;&gt;"",L67&lt;&gt;"")),Listes!$A$79,""))))))</f>
        <v/>
      </c>
      <c r="S67" s="57"/>
      <c r="T67" s="10">
        <f t="shared" si="3"/>
        <v>0</v>
      </c>
    </row>
    <row r="68" spans="1:20" ht="20.100000000000001" customHeight="1" x14ac:dyDescent="0.25">
      <c r="A68" s="109">
        <v>62</v>
      </c>
      <c r="B68" s="503" t="str">
        <f>IF('Dépenses sur frais réels'!B68="","",'Dépenses sur frais réels'!B68)</f>
        <v/>
      </c>
      <c r="C68" s="503" t="str">
        <f>IF('Dépenses sur frais réels'!C68="","",'Dépenses sur frais réels'!C68)</f>
        <v/>
      </c>
      <c r="D68" s="503" t="str">
        <f>IF('Dépenses sur frais réels'!D68="","",'Dépenses sur frais réels'!D68)</f>
        <v/>
      </c>
      <c r="E68" s="503" t="str">
        <f>IF('Dépenses sur frais réels'!E68="","",'Dépenses sur frais réels'!E68)</f>
        <v/>
      </c>
      <c r="F68" s="503" t="str">
        <f>IF('Dépenses sur frais réels'!F68="","",'Dépenses sur frais réels'!F68)</f>
        <v/>
      </c>
      <c r="G68" s="504" t="str">
        <f>IF('Dépenses sur frais réels'!G68="","",'Dépenses sur frais réels'!G68)</f>
        <v/>
      </c>
      <c r="H68" s="504" t="str">
        <f>IF('Dépenses sur frais réels'!H68="","",'Dépenses sur frais réels'!H68)</f>
        <v/>
      </c>
      <c r="I68" s="511" t="str">
        <f>IF('Dépenses sur frais réels'!I68="","",'Dépenses sur frais réels'!I68)</f>
        <v/>
      </c>
      <c r="J68" s="269"/>
      <c r="K68" s="270" t="str">
        <f t="shared" si="0"/>
        <v/>
      </c>
      <c r="L68" s="270" t="str">
        <f t="shared" si="1"/>
        <v/>
      </c>
      <c r="M68" s="37"/>
      <c r="N68" s="117"/>
      <c r="O68" s="118"/>
      <c r="P68" s="512" t="str">
        <f t="shared" si="4"/>
        <v/>
      </c>
      <c r="Q68" s="121" t="str">
        <f t="shared" si="2"/>
        <v/>
      </c>
      <c r="R68" s="501" t="str">
        <f>IF(AND(OR(J68="KO",M68&lt;&gt;""),OR(J68="",K68="",L68="")),Listes!$A$74,IF(AND(M68="",J68&lt;&gt;""),Listes!$A$75,IF(AND(I68&lt;M68,O68=""),Listes!$A$76,IF(AND(L68&lt;K68,O68=""),Listes!$A$77,IF(AND(M68&lt;I68,N68=""),Listes!$A$78,IF(AND(S68="",OR(J68&lt;&gt;"",K68&lt;&gt;"",L68&lt;&gt;"")),Listes!$A$79,""))))))</f>
        <v/>
      </c>
      <c r="S68" s="57"/>
      <c r="T68" s="10">
        <f t="shared" si="3"/>
        <v>0</v>
      </c>
    </row>
    <row r="69" spans="1:20" ht="20.100000000000001" customHeight="1" x14ac:dyDescent="0.25">
      <c r="A69" s="109">
        <v>63</v>
      </c>
      <c r="B69" s="503" t="str">
        <f>IF('Dépenses sur frais réels'!B69="","",'Dépenses sur frais réels'!B69)</f>
        <v/>
      </c>
      <c r="C69" s="503" t="str">
        <f>IF('Dépenses sur frais réels'!C69="","",'Dépenses sur frais réels'!C69)</f>
        <v/>
      </c>
      <c r="D69" s="503" t="str">
        <f>IF('Dépenses sur frais réels'!D69="","",'Dépenses sur frais réels'!D69)</f>
        <v/>
      </c>
      <c r="E69" s="503" t="str">
        <f>IF('Dépenses sur frais réels'!E69="","",'Dépenses sur frais réels'!E69)</f>
        <v/>
      </c>
      <c r="F69" s="503" t="str">
        <f>IF('Dépenses sur frais réels'!F69="","",'Dépenses sur frais réels'!F69)</f>
        <v/>
      </c>
      <c r="G69" s="504" t="str">
        <f>IF('Dépenses sur frais réels'!G69="","",'Dépenses sur frais réels'!G69)</f>
        <v/>
      </c>
      <c r="H69" s="504" t="str">
        <f>IF('Dépenses sur frais réels'!H69="","",'Dépenses sur frais réels'!H69)</f>
        <v/>
      </c>
      <c r="I69" s="511" t="str">
        <f>IF('Dépenses sur frais réels'!I69="","",'Dépenses sur frais réels'!I69)</f>
        <v/>
      </c>
      <c r="J69" s="269"/>
      <c r="K69" s="270" t="str">
        <f t="shared" si="0"/>
        <v/>
      </c>
      <c r="L69" s="270" t="str">
        <f t="shared" si="1"/>
        <v/>
      </c>
      <c r="M69" s="37"/>
      <c r="N69" s="117"/>
      <c r="O69" s="118"/>
      <c r="P69" s="512" t="str">
        <f t="shared" si="4"/>
        <v/>
      </c>
      <c r="Q69" s="121" t="str">
        <f t="shared" si="2"/>
        <v/>
      </c>
      <c r="R69" s="501" t="str">
        <f>IF(AND(OR(J69="KO",M69&lt;&gt;""),OR(J69="",K69="",L69="")),Listes!$A$74,IF(AND(M69="",J69&lt;&gt;""),Listes!$A$75,IF(AND(I69&lt;M69,O69=""),Listes!$A$76,IF(AND(L69&lt;K69,O69=""),Listes!$A$77,IF(AND(M69&lt;I69,N69=""),Listes!$A$78,IF(AND(S69="",OR(J69&lt;&gt;"",K69&lt;&gt;"",L69&lt;&gt;"")),Listes!$A$79,""))))))</f>
        <v/>
      </c>
      <c r="S69" s="57"/>
      <c r="T69" s="10">
        <f t="shared" si="3"/>
        <v>0</v>
      </c>
    </row>
    <row r="70" spans="1:20" ht="20.100000000000001" customHeight="1" x14ac:dyDescent="0.25">
      <c r="A70" s="109">
        <v>64</v>
      </c>
      <c r="B70" s="503" t="str">
        <f>IF('Dépenses sur frais réels'!B70="","",'Dépenses sur frais réels'!B70)</f>
        <v/>
      </c>
      <c r="C70" s="503" t="str">
        <f>IF('Dépenses sur frais réels'!C70="","",'Dépenses sur frais réels'!C70)</f>
        <v/>
      </c>
      <c r="D70" s="503" t="str">
        <f>IF('Dépenses sur frais réels'!D70="","",'Dépenses sur frais réels'!D70)</f>
        <v/>
      </c>
      <c r="E70" s="503" t="str">
        <f>IF('Dépenses sur frais réels'!E70="","",'Dépenses sur frais réels'!E70)</f>
        <v/>
      </c>
      <c r="F70" s="503" t="str">
        <f>IF('Dépenses sur frais réels'!F70="","",'Dépenses sur frais réels'!F70)</f>
        <v/>
      </c>
      <c r="G70" s="504" t="str">
        <f>IF('Dépenses sur frais réels'!G70="","",'Dépenses sur frais réels'!G70)</f>
        <v/>
      </c>
      <c r="H70" s="504" t="str">
        <f>IF('Dépenses sur frais réels'!H70="","",'Dépenses sur frais réels'!H70)</f>
        <v/>
      </c>
      <c r="I70" s="511" t="str">
        <f>IF('Dépenses sur frais réels'!I70="","",'Dépenses sur frais réels'!I70)</f>
        <v/>
      </c>
      <c r="J70" s="269"/>
      <c r="K70" s="270" t="str">
        <f t="shared" si="0"/>
        <v/>
      </c>
      <c r="L70" s="270" t="str">
        <f t="shared" si="1"/>
        <v/>
      </c>
      <c r="M70" s="37"/>
      <c r="N70" s="117"/>
      <c r="O70" s="118"/>
      <c r="P70" s="512" t="str">
        <f t="shared" si="4"/>
        <v/>
      </c>
      <c r="Q70" s="121" t="str">
        <f t="shared" si="2"/>
        <v/>
      </c>
      <c r="R70" s="501" t="str">
        <f>IF(AND(OR(J70="KO",M70&lt;&gt;""),OR(J70="",K70="",L70="")),Listes!$A$74,IF(AND(M70="",J70&lt;&gt;""),Listes!$A$75,IF(AND(I70&lt;M70,O70=""),Listes!$A$76,IF(AND(L70&lt;K70,O70=""),Listes!$A$77,IF(AND(M70&lt;I70,N70=""),Listes!$A$78,IF(AND(S70="",OR(J70&lt;&gt;"",K70&lt;&gt;"",L70&lt;&gt;"")),Listes!$A$79,""))))))</f>
        <v/>
      </c>
      <c r="S70" s="57"/>
      <c r="T70" s="10">
        <f t="shared" si="3"/>
        <v>0</v>
      </c>
    </row>
    <row r="71" spans="1:20" ht="20.100000000000001" customHeight="1" x14ac:dyDescent="0.25">
      <c r="A71" s="109">
        <v>65</v>
      </c>
      <c r="B71" s="503" t="str">
        <f>IF('Dépenses sur frais réels'!B71="","",'Dépenses sur frais réels'!B71)</f>
        <v/>
      </c>
      <c r="C71" s="503" t="str">
        <f>IF('Dépenses sur frais réels'!C71="","",'Dépenses sur frais réels'!C71)</f>
        <v/>
      </c>
      <c r="D71" s="503" t="str">
        <f>IF('Dépenses sur frais réels'!D71="","",'Dépenses sur frais réels'!D71)</f>
        <v/>
      </c>
      <c r="E71" s="503" t="str">
        <f>IF('Dépenses sur frais réels'!E71="","",'Dépenses sur frais réels'!E71)</f>
        <v/>
      </c>
      <c r="F71" s="503" t="str">
        <f>IF('Dépenses sur frais réels'!F71="","",'Dépenses sur frais réels'!F71)</f>
        <v/>
      </c>
      <c r="G71" s="504" t="str">
        <f>IF('Dépenses sur frais réels'!G71="","",'Dépenses sur frais réels'!G71)</f>
        <v/>
      </c>
      <c r="H71" s="504" t="str">
        <f>IF('Dépenses sur frais réels'!H71="","",'Dépenses sur frais réels'!H71)</f>
        <v/>
      </c>
      <c r="I71" s="511" t="str">
        <f>IF('Dépenses sur frais réels'!I71="","",'Dépenses sur frais réels'!I71)</f>
        <v/>
      </c>
      <c r="J71" s="269"/>
      <c r="K71" s="270" t="str">
        <f t="shared" si="0"/>
        <v/>
      </c>
      <c r="L71" s="270" t="str">
        <f t="shared" si="1"/>
        <v/>
      </c>
      <c r="M71" s="37"/>
      <c r="N71" s="117"/>
      <c r="O71" s="118"/>
      <c r="P71" s="512" t="str">
        <f t="shared" si="4"/>
        <v/>
      </c>
      <c r="Q71" s="121" t="str">
        <f t="shared" si="2"/>
        <v/>
      </c>
      <c r="R71" s="501" t="str">
        <f>IF(AND(OR(J71="KO",M71&lt;&gt;""),OR(J71="",K71="",L71="")),Listes!$A$74,IF(AND(M71="",J71&lt;&gt;""),Listes!$A$75,IF(AND(I71&lt;M71,O71=""),Listes!$A$76,IF(AND(L71&lt;K71,O71=""),Listes!$A$77,IF(AND(M71&lt;I71,N71=""),Listes!$A$78,IF(AND(S71="",OR(J71&lt;&gt;"",K71&lt;&gt;"",L71&lt;&gt;"")),Listes!$A$79,""))))))</f>
        <v/>
      </c>
      <c r="S71" s="57"/>
      <c r="T71" s="10">
        <f t="shared" si="3"/>
        <v>0</v>
      </c>
    </row>
    <row r="72" spans="1:20" ht="20.100000000000001" customHeight="1" x14ac:dyDescent="0.25">
      <c r="A72" s="109">
        <v>66</v>
      </c>
      <c r="B72" s="503" t="str">
        <f>IF('Dépenses sur frais réels'!B72="","",'Dépenses sur frais réels'!B72)</f>
        <v/>
      </c>
      <c r="C72" s="503" t="str">
        <f>IF('Dépenses sur frais réels'!C72="","",'Dépenses sur frais réels'!C72)</f>
        <v/>
      </c>
      <c r="D72" s="503" t="str">
        <f>IF('Dépenses sur frais réels'!D72="","",'Dépenses sur frais réels'!D72)</f>
        <v/>
      </c>
      <c r="E72" s="503" t="str">
        <f>IF('Dépenses sur frais réels'!E72="","",'Dépenses sur frais réels'!E72)</f>
        <v/>
      </c>
      <c r="F72" s="503" t="str">
        <f>IF('Dépenses sur frais réels'!F72="","",'Dépenses sur frais réels'!F72)</f>
        <v/>
      </c>
      <c r="G72" s="504" t="str">
        <f>IF('Dépenses sur frais réels'!G72="","",'Dépenses sur frais réels'!G72)</f>
        <v/>
      </c>
      <c r="H72" s="504" t="str">
        <f>IF('Dépenses sur frais réels'!H72="","",'Dépenses sur frais réels'!H72)</f>
        <v/>
      </c>
      <c r="I72" s="511" t="str">
        <f>IF('Dépenses sur frais réels'!I72="","",'Dépenses sur frais réels'!I72)</f>
        <v/>
      </c>
      <c r="J72" s="269"/>
      <c r="K72" s="270" t="str">
        <f t="shared" ref="K72:K135" si="5">IF(J72="","",IF(J72="KO","",G72))</f>
        <v/>
      </c>
      <c r="L72" s="270" t="str">
        <f t="shared" ref="L72:L135" si="6">IF(J72="","",IF(J72="KO","",H72))</f>
        <v/>
      </c>
      <c r="M72" s="37"/>
      <c r="N72" s="117"/>
      <c r="O72" s="118"/>
      <c r="P72" s="512" t="str">
        <f t="shared" si="4"/>
        <v/>
      </c>
      <c r="Q72" s="121" t="str">
        <f t="shared" ref="Q72:Q135" si="7">IF(M72="", "", MIN(M72,P72))</f>
        <v/>
      </c>
      <c r="R72" s="501" t="str">
        <f>IF(AND(OR(J72="KO",M72&lt;&gt;""),OR(J72="",K72="",L72="")),Listes!$A$74,IF(AND(M72="",J72&lt;&gt;""),Listes!$A$75,IF(AND(I72&lt;M72,O72=""),Listes!$A$76,IF(AND(L72&lt;K72,O72=""),Listes!$A$77,IF(AND(M72&lt;I72,N72=""),Listes!$A$78,IF(AND(S72="",OR(J72&lt;&gt;"",K72&lt;&gt;"",L72&lt;&gt;"")),Listes!$A$79,""))))))</f>
        <v/>
      </c>
      <c r="S72" s="57"/>
      <c r="T72" s="10">
        <f t="shared" ref="T72:T135" si="8">IF(AND(B72&lt;&gt;"",S72&lt;&gt;"Oui"),1,0)</f>
        <v>0</v>
      </c>
    </row>
    <row r="73" spans="1:20" ht="20.100000000000001" customHeight="1" x14ac:dyDescent="0.25">
      <c r="A73" s="109">
        <v>67</v>
      </c>
      <c r="B73" s="503" t="str">
        <f>IF('Dépenses sur frais réels'!B73="","",'Dépenses sur frais réels'!B73)</f>
        <v/>
      </c>
      <c r="C73" s="503" t="str">
        <f>IF('Dépenses sur frais réels'!C73="","",'Dépenses sur frais réels'!C73)</f>
        <v/>
      </c>
      <c r="D73" s="503" t="str">
        <f>IF('Dépenses sur frais réels'!D73="","",'Dépenses sur frais réels'!D73)</f>
        <v/>
      </c>
      <c r="E73" s="503" t="str">
        <f>IF('Dépenses sur frais réels'!E73="","",'Dépenses sur frais réels'!E73)</f>
        <v/>
      </c>
      <c r="F73" s="503" t="str">
        <f>IF('Dépenses sur frais réels'!F73="","",'Dépenses sur frais réels'!F73)</f>
        <v/>
      </c>
      <c r="G73" s="504" t="str">
        <f>IF('Dépenses sur frais réels'!G73="","",'Dépenses sur frais réels'!G73)</f>
        <v/>
      </c>
      <c r="H73" s="504" t="str">
        <f>IF('Dépenses sur frais réels'!H73="","",'Dépenses sur frais réels'!H73)</f>
        <v/>
      </c>
      <c r="I73" s="511" t="str">
        <f>IF('Dépenses sur frais réels'!I73="","",'Dépenses sur frais réels'!I73)</f>
        <v/>
      </c>
      <c r="J73" s="269"/>
      <c r="K73" s="270" t="str">
        <f t="shared" si="5"/>
        <v/>
      </c>
      <c r="L73" s="270" t="str">
        <f t="shared" si="6"/>
        <v/>
      </c>
      <c r="M73" s="37"/>
      <c r="N73" s="117"/>
      <c r="O73" s="118"/>
      <c r="P73" s="512" t="str">
        <f t="shared" si="4"/>
        <v/>
      </c>
      <c r="Q73" s="121" t="str">
        <f t="shared" si="7"/>
        <v/>
      </c>
      <c r="R73" s="501" t="str">
        <f>IF(AND(OR(J73="KO",M73&lt;&gt;""),OR(J73="",K73="",L73="")),Listes!$A$74,IF(AND(M73="",J73&lt;&gt;""),Listes!$A$75,IF(AND(I73&lt;M73,O73=""),Listes!$A$76,IF(AND(L73&lt;K73,O73=""),Listes!$A$77,IF(AND(M73&lt;I73,N73=""),Listes!$A$78,IF(AND(S73="",OR(J73&lt;&gt;"",K73&lt;&gt;"",L73&lt;&gt;"")),Listes!$A$79,""))))))</f>
        <v/>
      </c>
      <c r="S73" s="57"/>
      <c r="T73" s="10">
        <f t="shared" si="8"/>
        <v>0</v>
      </c>
    </row>
    <row r="74" spans="1:20" ht="20.100000000000001" customHeight="1" x14ac:dyDescent="0.25">
      <c r="A74" s="109">
        <v>68</v>
      </c>
      <c r="B74" s="503" t="str">
        <f>IF('Dépenses sur frais réels'!B74="","",'Dépenses sur frais réels'!B74)</f>
        <v/>
      </c>
      <c r="C74" s="503" t="str">
        <f>IF('Dépenses sur frais réels'!C74="","",'Dépenses sur frais réels'!C74)</f>
        <v/>
      </c>
      <c r="D74" s="503" t="str">
        <f>IF('Dépenses sur frais réels'!D74="","",'Dépenses sur frais réels'!D74)</f>
        <v/>
      </c>
      <c r="E74" s="503" t="str">
        <f>IF('Dépenses sur frais réels'!E74="","",'Dépenses sur frais réels'!E74)</f>
        <v/>
      </c>
      <c r="F74" s="503" t="str">
        <f>IF('Dépenses sur frais réels'!F74="","",'Dépenses sur frais réels'!F74)</f>
        <v/>
      </c>
      <c r="G74" s="504" t="str">
        <f>IF('Dépenses sur frais réels'!G74="","",'Dépenses sur frais réels'!G74)</f>
        <v/>
      </c>
      <c r="H74" s="504" t="str">
        <f>IF('Dépenses sur frais réels'!H74="","",'Dépenses sur frais réels'!H74)</f>
        <v/>
      </c>
      <c r="I74" s="511" t="str">
        <f>IF('Dépenses sur frais réels'!I74="","",'Dépenses sur frais réels'!I74)</f>
        <v/>
      </c>
      <c r="J74" s="269"/>
      <c r="K74" s="270" t="str">
        <f t="shared" si="5"/>
        <v/>
      </c>
      <c r="L74" s="270" t="str">
        <f t="shared" si="6"/>
        <v/>
      </c>
      <c r="M74" s="37"/>
      <c r="N74" s="117"/>
      <c r="O74" s="118"/>
      <c r="P74" s="512" t="str">
        <f t="shared" si="4"/>
        <v/>
      </c>
      <c r="Q74" s="121" t="str">
        <f t="shared" si="7"/>
        <v/>
      </c>
      <c r="R74" s="501" t="str">
        <f>IF(AND(OR(J74="KO",M74&lt;&gt;""),OR(J74="",K74="",L74="")),Listes!$A$74,IF(AND(M74="",J74&lt;&gt;""),Listes!$A$75,IF(AND(I74&lt;M74,O74=""),Listes!$A$76,IF(AND(L74&lt;K74,O74=""),Listes!$A$77,IF(AND(M74&lt;I74,N74=""),Listes!$A$78,IF(AND(S74="",OR(J74&lt;&gt;"",K74&lt;&gt;"",L74&lt;&gt;"")),Listes!$A$79,""))))))</f>
        <v/>
      </c>
      <c r="S74" s="57"/>
      <c r="T74" s="10">
        <f t="shared" si="8"/>
        <v>0</v>
      </c>
    </row>
    <row r="75" spans="1:20" ht="20.100000000000001" customHeight="1" x14ac:dyDescent="0.25">
      <c r="A75" s="109">
        <v>69</v>
      </c>
      <c r="B75" s="503" t="str">
        <f>IF('Dépenses sur frais réels'!B75="","",'Dépenses sur frais réels'!B75)</f>
        <v/>
      </c>
      <c r="C75" s="503" t="str">
        <f>IF('Dépenses sur frais réels'!C75="","",'Dépenses sur frais réels'!C75)</f>
        <v/>
      </c>
      <c r="D75" s="503" t="str">
        <f>IF('Dépenses sur frais réels'!D75="","",'Dépenses sur frais réels'!D75)</f>
        <v/>
      </c>
      <c r="E75" s="503" t="str">
        <f>IF('Dépenses sur frais réels'!E75="","",'Dépenses sur frais réels'!E75)</f>
        <v/>
      </c>
      <c r="F75" s="503" t="str">
        <f>IF('Dépenses sur frais réels'!F75="","",'Dépenses sur frais réels'!F75)</f>
        <v/>
      </c>
      <c r="G75" s="504" t="str">
        <f>IF('Dépenses sur frais réels'!G75="","",'Dépenses sur frais réels'!G75)</f>
        <v/>
      </c>
      <c r="H75" s="504" t="str">
        <f>IF('Dépenses sur frais réels'!H75="","",'Dépenses sur frais réels'!H75)</f>
        <v/>
      </c>
      <c r="I75" s="511" t="str">
        <f>IF('Dépenses sur frais réels'!I75="","",'Dépenses sur frais réels'!I75)</f>
        <v/>
      </c>
      <c r="J75" s="269"/>
      <c r="K75" s="270" t="str">
        <f t="shared" si="5"/>
        <v/>
      </c>
      <c r="L75" s="270" t="str">
        <f t="shared" si="6"/>
        <v/>
      </c>
      <c r="M75" s="37"/>
      <c r="N75" s="117"/>
      <c r="O75" s="118"/>
      <c r="P75" s="512" t="str">
        <f t="shared" si="4"/>
        <v/>
      </c>
      <c r="Q75" s="121" t="str">
        <f t="shared" si="7"/>
        <v/>
      </c>
      <c r="R75" s="501" t="str">
        <f>IF(AND(OR(J75="KO",M75&lt;&gt;""),OR(J75="",K75="",L75="")),Listes!$A$74,IF(AND(M75="",J75&lt;&gt;""),Listes!$A$75,IF(AND(I75&lt;M75,O75=""),Listes!$A$76,IF(AND(L75&lt;K75,O75=""),Listes!$A$77,IF(AND(M75&lt;I75,N75=""),Listes!$A$78,IF(AND(S75="",OR(J75&lt;&gt;"",K75&lt;&gt;"",L75&lt;&gt;"")),Listes!$A$79,""))))))</f>
        <v/>
      </c>
      <c r="S75" s="57"/>
      <c r="T75" s="10">
        <f t="shared" si="8"/>
        <v>0</v>
      </c>
    </row>
    <row r="76" spans="1:20" ht="20.100000000000001" customHeight="1" x14ac:dyDescent="0.25">
      <c r="A76" s="109">
        <v>70</v>
      </c>
      <c r="B76" s="503" t="str">
        <f>IF('Dépenses sur frais réels'!B76="","",'Dépenses sur frais réels'!B76)</f>
        <v/>
      </c>
      <c r="C76" s="503" t="str">
        <f>IF('Dépenses sur frais réels'!C76="","",'Dépenses sur frais réels'!C76)</f>
        <v/>
      </c>
      <c r="D76" s="503" t="str">
        <f>IF('Dépenses sur frais réels'!D76="","",'Dépenses sur frais réels'!D76)</f>
        <v/>
      </c>
      <c r="E76" s="503" t="str">
        <f>IF('Dépenses sur frais réels'!E76="","",'Dépenses sur frais réels'!E76)</f>
        <v/>
      </c>
      <c r="F76" s="503" t="str">
        <f>IF('Dépenses sur frais réels'!F76="","",'Dépenses sur frais réels'!F76)</f>
        <v/>
      </c>
      <c r="G76" s="504" t="str">
        <f>IF('Dépenses sur frais réels'!G76="","",'Dépenses sur frais réels'!G76)</f>
        <v/>
      </c>
      <c r="H76" s="504" t="str">
        <f>IF('Dépenses sur frais réels'!H76="","",'Dépenses sur frais réels'!H76)</f>
        <v/>
      </c>
      <c r="I76" s="511" t="str">
        <f>IF('Dépenses sur frais réels'!I76="","",'Dépenses sur frais réels'!I76)</f>
        <v/>
      </c>
      <c r="J76" s="269"/>
      <c r="K76" s="270" t="str">
        <f t="shared" si="5"/>
        <v/>
      </c>
      <c r="L76" s="270" t="str">
        <f t="shared" si="6"/>
        <v/>
      </c>
      <c r="M76" s="37"/>
      <c r="N76" s="117"/>
      <c r="O76" s="118"/>
      <c r="P76" s="512" t="str">
        <f t="shared" si="4"/>
        <v/>
      </c>
      <c r="Q76" s="121" t="str">
        <f t="shared" si="7"/>
        <v/>
      </c>
      <c r="R76" s="501" t="str">
        <f>IF(AND(OR(J76="KO",M76&lt;&gt;""),OR(J76="",K76="",L76="")),Listes!$A$74,IF(AND(M76="",J76&lt;&gt;""),Listes!$A$75,IF(AND(I76&lt;M76,O76=""),Listes!$A$76,IF(AND(L76&lt;K76,O76=""),Listes!$A$77,IF(AND(M76&lt;I76,N76=""),Listes!$A$78,IF(AND(S76="",OR(J76&lt;&gt;"",K76&lt;&gt;"",L76&lt;&gt;"")),Listes!$A$79,""))))))</f>
        <v/>
      </c>
      <c r="S76" s="57"/>
      <c r="T76" s="10">
        <f t="shared" si="8"/>
        <v>0</v>
      </c>
    </row>
    <row r="77" spans="1:20" ht="20.100000000000001" customHeight="1" x14ac:dyDescent="0.25">
      <c r="A77" s="109">
        <v>71</v>
      </c>
      <c r="B77" s="503" t="str">
        <f>IF('Dépenses sur frais réels'!B77="","",'Dépenses sur frais réels'!B77)</f>
        <v/>
      </c>
      <c r="C77" s="503" t="str">
        <f>IF('Dépenses sur frais réels'!C77="","",'Dépenses sur frais réels'!C77)</f>
        <v/>
      </c>
      <c r="D77" s="503" t="str">
        <f>IF('Dépenses sur frais réels'!D77="","",'Dépenses sur frais réels'!D77)</f>
        <v/>
      </c>
      <c r="E77" s="503" t="str">
        <f>IF('Dépenses sur frais réels'!E77="","",'Dépenses sur frais réels'!E77)</f>
        <v/>
      </c>
      <c r="F77" s="503" t="str">
        <f>IF('Dépenses sur frais réels'!F77="","",'Dépenses sur frais réels'!F77)</f>
        <v/>
      </c>
      <c r="G77" s="504" t="str">
        <f>IF('Dépenses sur frais réels'!G77="","",'Dépenses sur frais réels'!G77)</f>
        <v/>
      </c>
      <c r="H77" s="504" t="str">
        <f>IF('Dépenses sur frais réels'!H77="","",'Dépenses sur frais réels'!H77)</f>
        <v/>
      </c>
      <c r="I77" s="511" t="str">
        <f>IF('Dépenses sur frais réels'!I77="","",'Dépenses sur frais réels'!I77)</f>
        <v/>
      </c>
      <c r="J77" s="269"/>
      <c r="K77" s="270" t="str">
        <f t="shared" si="5"/>
        <v/>
      </c>
      <c r="L77" s="270" t="str">
        <f t="shared" si="6"/>
        <v/>
      </c>
      <c r="M77" s="37"/>
      <c r="N77" s="117"/>
      <c r="O77" s="118"/>
      <c r="P77" s="512" t="str">
        <f t="shared" si="4"/>
        <v/>
      </c>
      <c r="Q77" s="121" t="str">
        <f t="shared" si="7"/>
        <v/>
      </c>
      <c r="R77" s="501" t="str">
        <f>IF(AND(OR(J77="KO",M77&lt;&gt;""),OR(J77="",K77="",L77="")),Listes!$A$74,IF(AND(M77="",J77&lt;&gt;""),Listes!$A$75,IF(AND(I77&lt;M77,O77=""),Listes!$A$76,IF(AND(L77&lt;K77,O77=""),Listes!$A$77,IF(AND(M77&lt;I77,N77=""),Listes!$A$78,IF(AND(S77="",OR(J77&lt;&gt;"",K77&lt;&gt;"",L77&lt;&gt;"")),Listes!$A$79,""))))))</f>
        <v/>
      </c>
      <c r="S77" s="57"/>
      <c r="T77" s="10">
        <f t="shared" si="8"/>
        <v>0</v>
      </c>
    </row>
    <row r="78" spans="1:20" ht="20.100000000000001" customHeight="1" x14ac:dyDescent="0.25">
      <c r="A78" s="109">
        <v>72</v>
      </c>
      <c r="B78" s="503" t="str">
        <f>IF('Dépenses sur frais réels'!B78="","",'Dépenses sur frais réels'!B78)</f>
        <v/>
      </c>
      <c r="C78" s="503" t="str">
        <f>IF('Dépenses sur frais réels'!C78="","",'Dépenses sur frais réels'!C78)</f>
        <v/>
      </c>
      <c r="D78" s="503" t="str">
        <f>IF('Dépenses sur frais réels'!D78="","",'Dépenses sur frais réels'!D78)</f>
        <v/>
      </c>
      <c r="E78" s="503" t="str">
        <f>IF('Dépenses sur frais réels'!E78="","",'Dépenses sur frais réels'!E78)</f>
        <v/>
      </c>
      <c r="F78" s="503" t="str">
        <f>IF('Dépenses sur frais réels'!F78="","",'Dépenses sur frais réels'!F78)</f>
        <v/>
      </c>
      <c r="G78" s="504" t="str">
        <f>IF('Dépenses sur frais réels'!G78="","",'Dépenses sur frais réels'!G78)</f>
        <v/>
      </c>
      <c r="H78" s="504" t="str">
        <f>IF('Dépenses sur frais réels'!H78="","",'Dépenses sur frais réels'!H78)</f>
        <v/>
      </c>
      <c r="I78" s="511" t="str">
        <f>IF('Dépenses sur frais réels'!I78="","",'Dépenses sur frais réels'!I78)</f>
        <v/>
      </c>
      <c r="J78" s="269"/>
      <c r="K78" s="270" t="str">
        <f t="shared" si="5"/>
        <v/>
      </c>
      <c r="L78" s="270" t="str">
        <f t="shared" si="6"/>
        <v/>
      </c>
      <c r="M78" s="37"/>
      <c r="N78" s="117"/>
      <c r="O78" s="118"/>
      <c r="P78" s="512" t="str">
        <f t="shared" si="4"/>
        <v/>
      </c>
      <c r="Q78" s="121" t="str">
        <f t="shared" si="7"/>
        <v/>
      </c>
      <c r="R78" s="501" t="str">
        <f>IF(AND(OR(J78="KO",M78&lt;&gt;""),OR(J78="",K78="",L78="")),Listes!$A$74,IF(AND(M78="",J78&lt;&gt;""),Listes!$A$75,IF(AND(I78&lt;M78,O78=""),Listes!$A$76,IF(AND(L78&lt;K78,O78=""),Listes!$A$77,IF(AND(M78&lt;I78,N78=""),Listes!$A$78,IF(AND(S78="",OR(J78&lt;&gt;"",K78&lt;&gt;"",L78&lt;&gt;"")),Listes!$A$79,""))))))</f>
        <v/>
      </c>
      <c r="S78" s="57"/>
      <c r="T78" s="10">
        <f t="shared" si="8"/>
        <v>0</v>
      </c>
    </row>
    <row r="79" spans="1:20" ht="20.100000000000001" customHeight="1" x14ac:dyDescent="0.25">
      <c r="A79" s="109">
        <v>73</v>
      </c>
      <c r="B79" s="503" t="str">
        <f>IF('Dépenses sur frais réels'!B79="","",'Dépenses sur frais réels'!B79)</f>
        <v/>
      </c>
      <c r="C79" s="503" t="str">
        <f>IF('Dépenses sur frais réels'!C79="","",'Dépenses sur frais réels'!C79)</f>
        <v/>
      </c>
      <c r="D79" s="503" t="str">
        <f>IF('Dépenses sur frais réels'!D79="","",'Dépenses sur frais réels'!D79)</f>
        <v/>
      </c>
      <c r="E79" s="503" t="str">
        <f>IF('Dépenses sur frais réels'!E79="","",'Dépenses sur frais réels'!E79)</f>
        <v/>
      </c>
      <c r="F79" s="503" t="str">
        <f>IF('Dépenses sur frais réels'!F79="","",'Dépenses sur frais réels'!F79)</f>
        <v/>
      </c>
      <c r="G79" s="504" t="str">
        <f>IF('Dépenses sur frais réels'!G79="","",'Dépenses sur frais réels'!G79)</f>
        <v/>
      </c>
      <c r="H79" s="504" t="str">
        <f>IF('Dépenses sur frais réels'!H79="","",'Dépenses sur frais réels'!H79)</f>
        <v/>
      </c>
      <c r="I79" s="511" t="str">
        <f>IF('Dépenses sur frais réels'!I79="","",'Dépenses sur frais réels'!I79)</f>
        <v/>
      </c>
      <c r="J79" s="269"/>
      <c r="K79" s="270" t="str">
        <f t="shared" si="5"/>
        <v/>
      </c>
      <c r="L79" s="270" t="str">
        <f t="shared" si="6"/>
        <v/>
      </c>
      <c r="M79" s="37"/>
      <c r="N79" s="117"/>
      <c r="O79" s="118"/>
      <c r="P79" s="512" t="str">
        <f t="shared" si="4"/>
        <v/>
      </c>
      <c r="Q79" s="121" t="str">
        <f t="shared" si="7"/>
        <v/>
      </c>
      <c r="R79" s="501" t="str">
        <f>IF(AND(OR(J79="KO",M79&lt;&gt;""),OR(J79="",K79="",L79="")),Listes!$A$74,IF(AND(M79="",J79&lt;&gt;""),Listes!$A$75,IF(AND(I79&lt;M79,O79=""),Listes!$A$76,IF(AND(L79&lt;K79,O79=""),Listes!$A$77,IF(AND(M79&lt;I79,N79=""),Listes!$A$78,IF(AND(S79="",OR(J79&lt;&gt;"",K79&lt;&gt;"",L79&lt;&gt;"")),Listes!$A$79,""))))))</f>
        <v/>
      </c>
      <c r="S79" s="57"/>
      <c r="T79" s="10">
        <f t="shared" si="8"/>
        <v>0</v>
      </c>
    </row>
    <row r="80" spans="1:20" ht="20.100000000000001" customHeight="1" x14ac:dyDescent="0.25">
      <c r="A80" s="109">
        <v>74</v>
      </c>
      <c r="B80" s="503" t="str">
        <f>IF('Dépenses sur frais réels'!B80="","",'Dépenses sur frais réels'!B80)</f>
        <v/>
      </c>
      <c r="C80" s="503" t="str">
        <f>IF('Dépenses sur frais réels'!C80="","",'Dépenses sur frais réels'!C80)</f>
        <v/>
      </c>
      <c r="D80" s="503" t="str">
        <f>IF('Dépenses sur frais réels'!D80="","",'Dépenses sur frais réels'!D80)</f>
        <v/>
      </c>
      <c r="E80" s="503" t="str">
        <f>IF('Dépenses sur frais réels'!E80="","",'Dépenses sur frais réels'!E80)</f>
        <v/>
      </c>
      <c r="F80" s="503" t="str">
        <f>IF('Dépenses sur frais réels'!F80="","",'Dépenses sur frais réels'!F80)</f>
        <v/>
      </c>
      <c r="G80" s="504" t="str">
        <f>IF('Dépenses sur frais réels'!G80="","",'Dépenses sur frais réels'!G80)</f>
        <v/>
      </c>
      <c r="H80" s="504" t="str">
        <f>IF('Dépenses sur frais réels'!H80="","",'Dépenses sur frais réels'!H80)</f>
        <v/>
      </c>
      <c r="I80" s="511" t="str">
        <f>IF('Dépenses sur frais réels'!I80="","",'Dépenses sur frais réels'!I80)</f>
        <v/>
      </c>
      <c r="J80" s="269"/>
      <c r="K80" s="270" t="str">
        <f t="shared" si="5"/>
        <v/>
      </c>
      <c r="L80" s="270" t="str">
        <f t="shared" si="6"/>
        <v/>
      </c>
      <c r="M80" s="37"/>
      <c r="N80" s="117"/>
      <c r="O80" s="118"/>
      <c r="P80" s="512" t="str">
        <f t="shared" si="4"/>
        <v/>
      </c>
      <c r="Q80" s="121" t="str">
        <f t="shared" si="7"/>
        <v/>
      </c>
      <c r="R80" s="501" t="str">
        <f>IF(AND(OR(J80="KO",M80&lt;&gt;""),OR(J80="",K80="",L80="")),Listes!$A$74,IF(AND(M80="",J80&lt;&gt;""),Listes!$A$75,IF(AND(I80&lt;M80,O80=""),Listes!$A$76,IF(AND(L80&lt;K80,O80=""),Listes!$A$77,IF(AND(M80&lt;I80,N80=""),Listes!$A$78,IF(AND(S80="",OR(J80&lt;&gt;"",K80&lt;&gt;"",L80&lt;&gt;"")),Listes!$A$79,""))))))</f>
        <v/>
      </c>
      <c r="S80" s="57"/>
      <c r="T80" s="10">
        <f t="shared" si="8"/>
        <v>0</v>
      </c>
    </row>
    <row r="81" spans="1:20" ht="20.100000000000001" customHeight="1" x14ac:dyDescent="0.25">
      <c r="A81" s="109">
        <v>75</v>
      </c>
      <c r="B81" s="503" t="str">
        <f>IF('Dépenses sur frais réels'!B81="","",'Dépenses sur frais réels'!B81)</f>
        <v/>
      </c>
      <c r="C81" s="503" t="str">
        <f>IF('Dépenses sur frais réels'!C81="","",'Dépenses sur frais réels'!C81)</f>
        <v/>
      </c>
      <c r="D81" s="503" t="str">
        <f>IF('Dépenses sur frais réels'!D81="","",'Dépenses sur frais réels'!D81)</f>
        <v/>
      </c>
      <c r="E81" s="503" t="str">
        <f>IF('Dépenses sur frais réels'!E81="","",'Dépenses sur frais réels'!E81)</f>
        <v/>
      </c>
      <c r="F81" s="503" t="str">
        <f>IF('Dépenses sur frais réels'!F81="","",'Dépenses sur frais réels'!F81)</f>
        <v/>
      </c>
      <c r="G81" s="504" t="str">
        <f>IF('Dépenses sur frais réels'!G81="","",'Dépenses sur frais réels'!G81)</f>
        <v/>
      </c>
      <c r="H81" s="504" t="str">
        <f>IF('Dépenses sur frais réels'!H81="","",'Dépenses sur frais réels'!H81)</f>
        <v/>
      </c>
      <c r="I81" s="511" t="str">
        <f>IF('Dépenses sur frais réels'!I81="","",'Dépenses sur frais réels'!I81)</f>
        <v/>
      </c>
      <c r="J81" s="269"/>
      <c r="K81" s="270" t="str">
        <f t="shared" si="5"/>
        <v/>
      </c>
      <c r="L81" s="270" t="str">
        <f t="shared" si="6"/>
        <v/>
      </c>
      <c r="M81" s="37"/>
      <c r="N81" s="117"/>
      <c r="O81" s="118"/>
      <c r="P81" s="512" t="str">
        <f t="shared" si="4"/>
        <v/>
      </c>
      <c r="Q81" s="121" t="str">
        <f t="shared" si="7"/>
        <v/>
      </c>
      <c r="R81" s="501" t="str">
        <f>IF(AND(OR(J81="KO",M81&lt;&gt;""),OR(J81="",K81="",L81="")),Listes!$A$74,IF(AND(M81="",J81&lt;&gt;""),Listes!$A$75,IF(AND(I81&lt;M81,O81=""),Listes!$A$76,IF(AND(L81&lt;K81,O81=""),Listes!$A$77,IF(AND(M81&lt;I81,N81=""),Listes!$A$78,IF(AND(S81="",OR(J81&lt;&gt;"",K81&lt;&gt;"",L81&lt;&gt;"")),Listes!$A$79,""))))))</f>
        <v/>
      </c>
      <c r="S81" s="57"/>
      <c r="T81" s="10">
        <f t="shared" si="8"/>
        <v>0</v>
      </c>
    </row>
    <row r="82" spans="1:20" ht="20.100000000000001" customHeight="1" x14ac:dyDescent="0.25">
      <c r="A82" s="109">
        <v>76</v>
      </c>
      <c r="B82" s="503" t="str">
        <f>IF('Dépenses sur frais réels'!B82="","",'Dépenses sur frais réels'!B82)</f>
        <v/>
      </c>
      <c r="C82" s="503" t="str">
        <f>IF('Dépenses sur frais réels'!C82="","",'Dépenses sur frais réels'!C82)</f>
        <v/>
      </c>
      <c r="D82" s="503" t="str">
        <f>IF('Dépenses sur frais réels'!D82="","",'Dépenses sur frais réels'!D82)</f>
        <v/>
      </c>
      <c r="E82" s="503" t="str">
        <f>IF('Dépenses sur frais réels'!E82="","",'Dépenses sur frais réels'!E82)</f>
        <v/>
      </c>
      <c r="F82" s="503" t="str">
        <f>IF('Dépenses sur frais réels'!F82="","",'Dépenses sur frais réels'!F82)</f>
        <v/>
      </c>
      <c r="G82" s="504" t="str">
        <f>IF('Dépenses sur frais réels'!G82="","",'Dépenses sur frais réels'!G82)</f>
        <v/>
      </c>
      <c r="H82" s="504" t="str">
        <f>IF('Dépenses sur frais réels'!H82="","",'Dépenses sur frais réels'!H82)</f>
        <v/>
      </c>
      <c r="I82" s="511" t="str">
        <f>IF('Dépenses sur frais réels'!I82="","",'Dépenses sur frais réels'!I82)</f>
        <v/>
      </c>
      <c r="J82" s="269"/>
      <c r="K82" s="270" t="str">
        <f t="shared" si="5"/>
        <v/>
      </c>
      <c r="L82" s="270" t="str">
        <f t="shared" si="6"/>
        <v/>
      </c>
      <c r="M82" s="37"/>
      <c r="N82" s="117"/>
      <c r="O82" s="118"/>
      <c r="P82" s="512" t="str">
        <f t="shared" si="4"/>
        <v/>
      </c>
      <c r="Q82" s="121" t="str">
        <f t="shared" si="7"/>
        <v/>
      </c>
      <c r="R82" s="501" t="str">
        <f>IF(AND(OR(J82="KO",M82&lt;&gt;""),OR(J82="",K82="",L82="")),Listes!$A$74,IF(AND(M82="",J82&lt;&gt;""),Listes!$A$75,IF(AND(I82&lt;M82,O82=""),Listes!$A$76,IF(AND(L82&lt;K82,O82=""),Listes!$A$77,IF(AND(M82&lt;I82,N82=""),Listes!$A$78,IF(AND(S82="",OR(J82&lt;&gt;"",K82&lt;&gt;"",L82&lt;&gt;"")),Listes!$A$79,""))))))</f>
        <v/>
      </c>
      <c r="S82" s="57"/>
      <c r="T82" s="10">
        <f t="shared" si="8"/>
        <v>0</v>
      </c>
    </row>
    <row r="83" spans="1:20" ht="20.100000000000001" customHeight="1" x14ac:dyDescent="0.25">
      <c r="A83" s="109">
        <v>77</v>
      </c>
      <c r="B83" s="503" t="str">
        <f>IF('Dépenses sur frais réels'!B83="","",'Dépenses sur frais réels'!B83)</f>
        <v/>
      </c>
      <c r="C83" s="503" t="str">
        <f>IF('Dépenses sur frais réels'!C83="","",'Dépenses sur frais réels'!C83)</f>
        <v/>
      </c>
      <c r="D83" s="503" t="str">
        <f>IF('Dépenses sur frais réels'!D83="","",'Dépenses sur frais réels'!D83)</f>
        <v/>
      </c>
      <c r="E83" s="503" t="str">
        <f>IF('Dépenses sur frais réels'!E83="","",'Dépenses sur frais réels'!E83)</f>
        <v/>
      </c>
      <c r="F83" s="503" t="str">
        <f>IF('Dépenses sur frais réels'!F83="","",'Dépenses sur frais réels'!F83)</f>
        <v/>
      </c>
      <c r="G83" s="504" t="str">
        <f>IF('Dépenses sur frais réels'!G83="","",'Dépenses sur frais réels'!G83)</f>
        <v/>
      </c>
      <c r="H83" s="504" t="str">
        <f>IF('Dépenses sur frais réels'!H83="","",'Dépenses sur frais réels'!H83)</f>
        <v/>
      </c>
      <c r="I83" s="511" t="str">
        <f>IF('Dépenses sur frais réels'!I83="","",'Dépenses sur frais réels'!I83)</f>
        <v/>
      </c>
      <c r="J83" s="269"/>
      <c r="K83" s="270" t="str">
        <f t="shared" si="5"/>
        <v/>
      </c>
      <c r="L83" s="270" t="str">
        <f t="shared" si="6"/>
        <v/>
      </c>
      <c r="M83" s="37"/>
      <c r="N83" s="117"/>
      <c r="O83" s="118"/>
      <c r="P83" s="512" t="str">
        <f t="shared" si="4"/>
        <v/>
      </c>
      <c r="Q83" s="121" t="str">
        <f t="shared" si="7"/>
        <v/>
      </c>
      <c r="R83" s="501" t="str">
        <f>IF(AND(OR(J83="KO",M83&lt;&gt;""),OR(J83="",K83="",L83="")),Listes!$A$74,IF(AND(M83="",J83&lt;&gt;""),Listes!$A$75,IF(AND(I83&lt;M83,O83=""),Listes!$A$76,IF(AND(L83&lt;K83,O83=""),Listes!$A$77,IF(AND(M83&lt;I83,N83=""),Listes!$A$78,IF(AND(S83="",OR(J83&lt;&gt;"",K83&lt;&gt;"",L83&lt;&gt;"")),Listes!$A$79,""))))))</f>
        <v/>
      </c>
      <c r="S83" s="57"/>
      <c r="T83" s="10">
        <f t="shared" si="8"/>
        <v>0</v>
      </c>
    </row>
    <row r="84" spans="1:20" ht="20.100000000000001" customHeight="1" x14ac:dyDescent="0.25">
      <c r="A84" s="109">
        <v>78</v>
      </c>
      <c r="B84" s="503" t="str">
        <f>IF('Dépenses sur frais réels'!B84="","",'Dépenses sur frais réels'!B84)</f>
        <v/>
      </c>
      <c r="C84" s="503" t="str">
        <f>IF('Dépenses sur frais réels'!C84="","",'Dépenses sur frais réels'!C84)</f>
        <v/>
      </c>
      <c r="D84" s="503" t="str">
        <f>IF('Dépenses sur frais réels'!D84="","",'Dépenses sur frais réels'!D84)</f>
        <v/>
      </c>
      <c r="E84" s="503" t="str">
        <f>IF('Dépenses sur frais réels'!E84="","",'Dépenses sur frais réels'!E84)</f>
        <v/>
      </c>
      <c r="F84" s="503" t="str">
        <f>IF('Dépenses sur frais réels'!F84="","",'Dépenses sur frais réels'!F84)</f>
        <v/>
      </c>
      <c r="G84" s="504" t="str">
        <f>IF('Dépenses sur frais réels'!G84="","",'Dépenses sur frais réels'!G84)</f>
        <v/>
      </c>
      <c r="H84" s="504" t="str">
        <f>IF('Dépenses sur frais réels'!H84="","",'Dépenses sur frais réels'!H84)</f>
        <v/>
      </c>
      <c r="I84" s="511" t="str">
        <f>IF('Dépenses sur frais réels'!I84="","",'Dépenses sur frais réels'!I84)</f>
        <v/>
      </c>
      <c r="J84" s="269"/>
      <c r="K84" s="270" t="str">
        <f t="shared" si="5"/>
        <v/>
      </c>
      <c r="L84" s="270" t="str">
        <f t="shared" si="6"/>
        <v/>
      </c>
      <c r="M84" s="37"/>
      <c r="N84" s="117"/>
      <c r="O84" s="118"/>
      <c r="P84" s="512" t="str">
        <f t="shared" si="4"/>
        <v/>
      </c>
      <c r="Q84" s="121" t="str">
        <f t="shared" si="7"/>
        <v/>
      </c>
      <c r="R84" s="501" t="str">
        <f>IF(AND(OR(J84="KO",M84&lt;&gt;""),OR(J84="",K84="",L84="")),Listes!$A$74,IF(AND(M84="",J84&lt;&gt;""),Listes!$A$75,IF(AND(I84&lt;M84,O84=""),Listes!$A$76,IF(AND(L84&lt;K84,O84=""),Listes!$A$77,IF(AND(M84&lt;I84,N84=""),Listes!$A$78,IF(AND(S84="",OR(J84&lt;&gt;"",K84&lt;&gt;"",L84&lt;&gt;"")),Listes!$A$79,""))))))</f>
        <v/>
      </c>
      <c r="S84" s="57"/>
      <c r="T84" s="10">
        <f t="shared" si="8"/>
        <v>0</v>
      </c>
    </row>
    <row r="85" spans="1:20" ht="20.100000000000001" customHeight="1" x14ac:dyDescent="0.25">
      <c r="A85" s="109">
        <v>79</v>
      </c>
      <c r="B85" s="503" t="str">
        <f>IF('Dépenses sur frais réels'!B85="","",'Dépenses sur frais réels'!B85)</f>
        <v/>
      </c>
      <c r="C85" s="503" t="str">
        <f>IF('Dépenses sur frais réels'!C85="","",'Dépenses sur frais réels'!C85)</f>
        <v/>
      </c>
      <c r="D85" s="503" t="str">
        <f>IF('Dépenses sur frais réels'!D85="","",'Dépenses sur frais réels'!D85)</f>
        <v/>
      </c>
      <c r="E85" s="503" t="str">
        <f>IF('Dépenses sur frais réels'!E85="","",'Dépenses sur frais réels'!E85)</f>
        <v/>
      </c>
      <c r="F85" s="503" t="str">
        <f>IF('Dépenses sur frais réels'!F85="","",'Dépenses sur frais réels'!F85)</f>
        <v/>
      </c>
      <c r="G85" s="504" t="str">
        <f>IF('Dépenses sur frais réels'!G85="","",'Dépenses sur frais réels'!G85)</f>
        <v/>
      </c>
      <c r="H85" s="504" t="str">
        <f>IF('Dépenses sur frais réels'!H85="","",'Dépenses sur frais réels'!H85)</f>
        <v/>
      </c>
      <c r="I85" s="511" t="str">
        <f>IF('Dépenses sur frais réels'!I85="","",'Dépenses sur frais réels'!I85)</f>
        <v/>
      </c>
      <c r="J85" s="269"/>
      <c r="K85" s="270" t="str">
        <f t="shared" si="5"/>
        <v/>
      </c>
      <c r="L85" s="270" t="str">
        <f t="shared" si="6"/>
        <v/>
      </c>
      <c r="M85" s="37"/>
      <c r="N85" s="117"/>
      <c r="O85" s="118"/>
      <c r="P85" s="512" t="str">
        <f t="shared" si="4"/>
        <v/>
      </c>
      <c r="Q85" s="121" t="str">
        <f t="shared" si="7"/>
        <v/>
      </c>
      <c r="R85" s="501" t="str">
        <f>IF(AND(OR(J85="KO",M85&lt;&gt;""),OR(J85="",K85="",L85="")),Listes!$A$74,IF(AND(M85="",J85&lt;&gt;""),Listes!$A$75,IF(AND(I85&lt;M85,O85=""),Listes!$A$76,IF(AND(L85&lt;K85,O85=""),Listes!$A$77,IF(AND(M85&lt;I85,N85=""),Listes!$A$78,IF(AND(S85="",OR(J85&lt;&gt;"",K85&lt;&gt;"",L85&lt;&gt;"")),Listes!$A$79,""))))))</f>
        <v/>
      </c>
      <c r="S85" s="57"/>
      <c r="T85" s="10">
        <f t="shared" si="8"/>
        <v>0</v>
      </c>
    </row>
    <row r="86" spans="1:20" ht="20.100000000000001" customHeight="1" x14ac:dyDescent="0.25">
      <c r="A86" s="109">
        <v>80</v>
      </c>
      <c r="B86" s="503" t="str">
        <f>IF('Dépenses sur frais réels'!B86="","",'Dépenses sur frais réels'!B86)</f>
        <v/>
      </c>
      <c r="C86" s="503" t="str">
        <f>IF('Dépenses sur frais réels'!C86="","",'Dépenses sur frais réels'!C86)</f>
        <v/>
      </c>
      <c r="D86" s="503" t="str">
        <f>IF('Dépenses sur frais réels'!D86="","",'Dépenses sur frais réels'!D86)</f>
        <v/>
      </c>
      <c r="E86" s="503" t="str">
        <f>IF('Dépenses sur frais réels'!E86="","",'Dépenses sur frais réels'!E86)</f>
        <v/>
      </c>
      <c r="F86" s="503" t="str">
        <f>IF('Dépenses sur frais réels'!F86="","",'Dépenses sur frais réels'!F86)</f>
        <v/>
      </c>
      <c r="G86" s="504" t="str">
        <f>IF('Dépenses sur frais réels'!G86="","",'Dépenses sur frais réels'!G86)</f>
        <v/>
      </c>
      <c r="H86" s="504" t="str">
        <f>IF('Dépenses sur frais réels'!H86="","",'Dépenses sur frais réels'!H86)</f>
        <v/>
      </c>
      <c r="I86" s="511" t="str">
        <f>IF('Dépenses sur frais réels'!I86="","",'Dépenses sur frais réels'!I86)</f>
        <v/>
      </c>
      <c r="J86" s="269"/>
      <c r="K86" s="270" t="str">
        <f t="shared" si="5"/>
        <v/>
      </c>
      <c r="L86" s="270" t="str">
        <f t="shared" si="6"/>
        <v/>
      </c>
      <c r="M86" s="37"/>
      <c r="N86" s="117"/>
      <c r="O86" s="118"/>
      <c r="P86" s="512" t="str">
        <f t="shared" si="4"/>
        <v/>
      </c>
      <c r="Q86" s="121" t="str">
        <f t="shared" si="7"/>
        <v/>
      </c>
      <c r="R86" s="501" t="str">
        <f>IF(AND(OR(J86="KO",M86&lt;&gt;""),OR(J86="",K86="",L86="")),Listes!$A$74,IF(AND(M86="",J86&lt;&gt;""),Listes!$A$75,IF(AND(I86&lt;M86,O86=""),Listes!$A$76,IF(AND(L86&lt;K86,O86=""),Listes!$A$77,IF(AND(M86&lt;I86,N86=""),Listes!$A$78,IF(AND(S86="",OR(J86&lt;&gt;"",K86&lt;&gt;"",L86&lt;&gt;"")),Listes!$A$79,""))))))</f>
        <v/>
      </c>
      <c r="S86" s="57"/>
      <c r="T86" s="10">
        <f t="shared" si="8"/>
        <v>0</v>
      </c>
    </row>
    <row r="87" spans="1:20" ht="20.100000000000001" customHeight="1" x14ac:dyDescent="0.25">
      <c r="A87" s="109">
        <v>81</v>
      </c>
      <c r="B87" s="503" t="str">
        <f>IF('Dépenses sur frais réels'!B87="","",'Dépenses sur frais réels'!B87)</f>
        <v/>
      </c>
      <c r="C87" s="503" t="str">
        <f>IF('Dépenses sur frais réels'!C87="","",'Dépenses sur frais réels'!C87)</f>
        <v/>
      </c>
      <c r="D87" s="503" t="str">
        <f>IF('Dépenses sur frais réels'!D87="","",'Dépenses sur frais réels'!D87)</f>
        <v/>
      </c>
      <c r="E87" s="503" t="str">
        <f>IF('Dépenses sur frais réels'!E87="","",'Dépenses sur frais réels'!E87)</f>
        <v/>
      </c>
      <c r="F87" s="503" t="str">
        <f>IF('Dépenses sur frais réels'!F87="","",'Dépenses sur frais réels'!F87)</f>
        <v/>
      </c>
      <c r="G87" s="504" t="str">
        <f>IF('Dépenses sur frais réels'!G87="","",'Dépenses sur frais réels'!G87)</f>
        <v/>
      </c>
      <c r="H87" s="504" t="str">
        <f>IF('Dépenses sur frais réels'!H87="","",'Dépenses sur frais réels'!H87)</f>
        <v/>
      </c>
      <c r="I87" s="511" t="str">
        <f>IF('Dépenses sur frais réels'!I87="","",'Dépenses sur frais réels'!I87)</f>
        <v/>
      </c>
      <c r="J87" s="269"/>
      <c r="K87" s="270" t="str">
        <f t="shared" si="5"/>
        <v/>
      </c>
      <c r="L87" s="270" t="str">
        <f t="shared" si="6"/>
        <v/>
      </c>
      <c r="M87" s="37"/>
      <c r="N87" s="117"/>
      <c r="O87" s="118"/>
      <c r="P87" s="512" t="str">
        <f t="shared" si="4"/>
        <v/>
      </c>
      <c r="Q87" s="121" t="str">
        <f t="shared" si="7"/>
        <v/>
      </c>
      <c r="R87" s="501" t="str">
        <f>IF(AND(OR(J87="KO",M87&lt;&gt;""),OR(J87="",K87="",L87="")),Listes!$A$74,IF(AND(M87="",J87&lt;&gt;""),Listes!$A$75,IF(AND(I87&lt;M87,O87=""),Listes!$A$76,IF(AND(L87&lt;K87,O87=""),Listes!$A$77,IF(AND(M87&lt;I87,N87=""),Listes!$A$78,IF(AND(S87="",OR(J87&lt;&gt;"",K87&lt;&gt;"",L87&lt;&gt;"")),Listes!$A$79,""))))))</f>
        <v/>
      </c>
      <c r="S87" s="57"/>
      <c r="T87" s="10">
        <f t="shared" si="8"/>
        <v>0</v>
      </c>
    </row>
    <row r="88" spans="1:20" ht="20.100000000000001" customHeight="1" x14ac:dyDescent="0.25">
      <c r="A88" s="109">
        <v>82</v>
      </c>
      <c r="B88" s="503" t="str">
        <f>IF('Dépenses sur frais réels'!B88="","",'Dépenses sur frais réels'!B88)</f>
        <v/>
      </c>
      <c r="C88" s="503" t="str">
        <f>IF('Dépenses sur frais réels'!C88="","",'Dépenses sur frais réels'!C88)</f>
        <v/>
      </c>
      <c r="D88" s="503" t="str">
        <f>IF('Dépenses sur frais réels'!D88="","",'Dépenses sur frais réels'!D88)</f>
        <v/>
      </c>
      <c r="E88" s="503" t="str">
        <f>IF('Dépenses sur frais réels'!E88="","",'Dépenses sur frais réels'!E88)</f>
        <v/>
      </c>
      <c r="F88" s="503" t="str">
        <f>IF('Dépenses sur frais réels'!F88="","",'Dépenses sur frais réels'!F88)</f>
        <v/>
      </c>
      <c r="G88" s="504" t="str">
        <f>IF('Dépenses sur frais réels'!G88="","",'Dépenses sur frais réels'!G88)</f>
        <v/>
      </c>
      <c r="H88" s="504" t="str">
        <f>IF('Dépenses sur frais réels'!H88="","",'Dépenses sur frais réels'!H88)</f>
        <v/>
      </c>
      <c r="I88" s="511" t="str">
        <f>IF('Dépenses sur frais réels'!I88="","",'Dépenses sur frais réels'!I88)</f>
        <v/>
      </c>
      <c r="J88" s="269"/>
      <c r="K88" s="270" t="str">
        <f t="shared" si="5"/>
        <v/>
      </c>
      <c r="L88" s="270" t="str">
        <f t="shared" si="6"/>
        <v/>
      </c>
      <c r="M88" s="37"/>
      <c r="N88" s="117"/>
      <c r="O88" s="118"/>
      <c r="P88" s="512" t="str">
        <f t="shared" ref="P88:P151" si="9">IF(F88="Aller - Retour Mayotte - Hexagone",IF(1900=0,"",1900),IF(F88="Aller - Retour Mayotte - La Réunion",IF(700=0,"",700),IF(F88="Aller - Retour Mayotte - Caraïbes",IF(2200=0,"",2200),IF(E88="Billets de train",IF(M88=0,"",""),IF(E88="","")))))</f>
        <v/>
      </c>
      <c r="Q88" s="121" t="str">
        <f t="shared" si="7"/>
        <v/>
      </c>
      <c r="R88" s="501" t="str">
        <f>IF(AND(OR(J88="KO",M88&lt;&gt;""),OR(J88="",K88="",L88="")),Listes!$A$74,IF(AND(M88="",J88&lt;&gt;""),Listes!$A$75,IF(AND(I88&lt;M88,O88=""),Listes!$A$76,IF(AND(L88&lt;K88,O88=""),Listes!$A$77,IF(AND(M88&lt;I88,N88=""),Listes!$A$78,IF(AND(S88="",OR(J88&lt;&gt;"",K88&lt;&gt;"",L88&lt;&gt;"")),Listes!$A$79,""))))))</f>
        <v/>
      </c>
      <c r="S88" s="57"/>
      <c r="T88" s="10">
        <f t="shared" si="8"/>
        <v>0</v>
      </c>
    </row>
    <row r="89" spans="1:20" ht="20.100000000000001" customHeight="1" x14ac:dyDescent="0.25">
      <c r="A89" s="109">
        <v>83</v>
      </c>
      <c r="B89" s="503" t="str">
        <f>IF('Dépenses sur frais réels'!B89="","",'Dépenses sur frais réels'!B89)</f>
        <v/>
      </c>
      <c r="C89" s="503" t="str">
        <f>IF('Dépenses sur frais réels'!C89="","",'Dépenses sur frais réels'!C89)</f>
        <v/>
      </c>
      <c r="D89" s="503" t="str">
        <f>IF('Dépenses sur frais réels'!D89="","",'Dépenses sur frais réels'!D89)</f>
        <v/>
      </c>
      <c r="E89" s="503" t="str">
        <f>IF('Dépenses sur frais réels'!E89="","",'Dépenses sur frais réels'!E89)</f>
        <v/>
      </c>
      <c r="F89" s="503" t="str">
        <f>IF('Dépenses sur frais réels'!F89="","",'Dépenses sur frais réels'!F89)</f>
        <v/>
      </c>
      <c r="G89" s="504" t="str">
        <f>IF('Dépenses sur frais réels'!G89="","",'Dépenses sur frais réels'!G89)</f>
        <v/>
      </c>
      <c r="H89" s="504" t="str">
        <f>IF('Dépenses sur frais réels'!H89="","",'Dépenses sur frais réels'!H89)</f>
        <v/>
      </c>
      <c r="I89" s="511" t="str">
        <f>IF('Dépenses sur frais réels'!I89="","",'Dépenses sur frais réels'!I89)</f>
        <v/>
      </c>
      <c r="J89" s="269"/>
      <c r="K89" s="270" t="str">
        <f t="shared" si="5"/>
        <v/>
      </c>
      <c r="L89" s="270" t="str">
        <f t="shared" si="6"/>
        <v/>
      </c>
      <c r="M89" s="37"/>
      <c r="N89" s="117"/>
      <c r="O89" s="118"/>
      <c r="P89" s="512" t="str">
        <f t="shared" si="9"/>
        <v/>
      </c>
      <c r="Q89" s="121" t="str">
        <f t="shared" si="7"/>
        <v/>
      </c>
      <c r="R89" s="501" t="str">
        <f>IF(AND(OR(J89="KO",M89&lt;&gt;""),OR(J89="",K89="",L89="")),Listes!$A$74,IF(AND(M89="",J89&lt;&gt;""),Listes!$A$75,IF(AND(I89&lt;M89,O89=""),Listes!$A$76,IF(AND(L89&lt;K89,O89=""),Listes!$A$77,IF(AND(M89&lt;I89,N89=""),Listes!$A$78,IF(AND(S89="",OR(J89&lt;&gt;"",K89&lt;&gt;"",L89&lt;&gt;"")),Listes!$A$79,""))))))</f>
        <v/>
      </c>
      <c r="S89" s="57"/>
      <c r="T89" s="10">
        <f t="shared" si="8"/>
        <v>0</v>
      </c>
    </row>
    <row r="90" spans="1:20" ht="20.100000000000001" customHeight="1" x14ac:dyDescent="0.25">
      <c r="A90" s="109">
        <v>84</v>
      </c>
      <c r="B90" s="503" t="str">
        <f>IF('Dépenses sur frais réels'!B90="","",'Dépenses sur frais réels'!B90)</f>
        <v/>
      </c>
      <c r="C90" s="503" t="str">
        <f>IF('Dépenses sur frais réels'!C90="","",'Dépenses sur frais réels'!C90)</f>
        <v/>
      </c>
      <c r="D90" s="503" t="str">
        <f>IF('Dépenses sur frais réels'!D90="","",'Dépenses sur frais réels'!D90)</f>
        <v/>
      </c>
      <c r="E90" s="503" t="str">
        <f>IF('Dépenses sur frais réels'!E90="","",'Dépenses sur frais réels'!E90)</f>
        <v/>
      </c>
      <c r="F90" s="503" t="str">
        <f>IF('Dépenses sur frais réels'!F90="","",'Dépenses sur frais réels'!F90)</f>
        <v/>
      </c>
      <c r="G90" s="504" t="str">
        <f>IF('Dépenses sur frais réels'!G90="","",'Dépenses sur frais réels'!G90)</f>
        <v/>
      </c>
      <c r="H90" s="504" t="str">
        <f>IF('Dépenses sur frais réels'!H90="","",'Dépenses sur frais réels'!H90)</f>
        <v/>
      </c>
      <c r="I90" s="511" t="str">
        <f>IF('Dépenses sur frais réels'!I90="","",'Dépenses sur frais réels'!I90)</f>
        <v/>
      </c>
      <c r="J90" s="269"/>
      <c r="K90" s="270" t="str">
        <f t="shared" si="5"/>
        <v/>
      </c>
      <c r="L90" s="270" t="str">
        <f t="shared" si="6"/>
        <v/>
      </c>
      <c r="M90" s="37"/>
      <c r="N90" s="117"/>
      <c r="O90" s="118"/>
      <c r="P90" s="512" t="str">
        <f t="shared" si="9"/>
        <v/>
      </c>
      <c r="Q90" s="121" t="str">
        <f t="shared" si="7"/>
        <v/>
      </c>
      <c r="R90" s="501" t="str">
        <f>IF(AND(OR(J90="KO",M90&lt;&gt;""),OR(J90="",K90="",L90="")),Listes!$A$74,IF(AND(M90="",J90&lt;&gt;""),Listes!$A$75,IF(AND(I90&lt;M90,O90=""),Listes!$A$76,IF(AND(L90&lt;K90,O90=""),Listes!$A$77,IF(AND(M90&lt;I90,N90=""),Listes!$A$78,IF(AND(S90="",OR(J90&lt;&gt;"",K90&lt;&gt;"",L90&lt;&gt;"")),Listes!$A$79,""))))))</f>
        <v/>
      </c>
      <c r="S90" s="57"/>
      <c r="T90" s="10">
        <f t="shared" si="8"/>
        <v>0</v>
      </c>
    </row>
    <row r="91" spans="1:20" ht="20.100000000000001" customHeight="1" x14ac:dyDescent="0.25">
      <c r="A91" s="109">
        <v>85</v>
      </c>
      <c r="B91" s="503" t="str">
        <f>IF('Dépenses sur frais réels'!B91="","",'Dépenses sur frais réels'!B91)</f>
        <v/>
      </c>
      <c r="C91" s="503" t="str">
        <f>IF('Dépenses sur frais réels'!C91="","",'Dépenses sur frais réels'!C91)</f>
        <v/>
      </c>
      <c r="D91" s="503" t="str">
        <f>IF('Dépenses sur frais réels'!D91="","",'Dépenses sur frais réels'!D91)</f>
        <v/>
      </c>
      <c r="E91" s="503" t="str">
        <f>IF('Dépenses sur frais réels'!E91="","",'Dépenses sur frais réels'!E91)</f>
        <v/>
      </c>
      <c r="F91" s="503" t="str">
        <f>IF('Dépenses sur frais réels'!F91="","",'Dépenses sur frais réels'!F91)</f>
        <v/>
      </c>
      <c r="G91" s="504" t="str">
        <f>IF('Dépenses sur frais réels'!G91="","",'Dépenses sur frais réels'!G91)</f>
        <v/>
      </c>
      <c r="H91" s="504" t="str">
        <f>IF('Dépenses sur frais réels'!H91="","",'Dépenses sur frais réels'!H91)</f>
        <v/>
      </c>
      <c r="I91" s="511" t="str">
        <f>IF('Dépenses sur frais réels'!I91="","",'Dépenses sur frais réels'!I91)</f>
        <v/>
      </c>
      <c r="J91" s="269"/>
      <c r="K91" s="270" t="str">
        <f t="shared" si="5"/>
        <v/>
      </c>
      <c r="L91" s="270" t="str">
        <f t="shared" si="6"/>
        <v/>
      </c>
      <c r="M91" s="37"/>
      <c r="N91" s="117"/>
      <c r="O91" s="118"/>
      <c r="P91" s="512" t="str">
        <f t="shared" si="9"/>
        <v/>
      </c>
      <c r="Q91" s="121" t="str">
        <f t="shared" si="7"/>
        <v/>
      </c>
      <c r="R91" s="501" t="str">
        <f>IF(AND(OR(J91="KO",M91&lt;&gt;""),OR(J91="",K91="",L91="")),Listes!$A$74,IF(AND(M91="",J91&lt;&gt;""),Listes!$A$75,IF(AND(I91&lt;M91,O91=""),Listes!$A$76,IF(AND(L91&lt;K91,O91=""),Listes!$A$77,IF(AND(M91&lt;I91,N91=""),Listes!$A$78,IF(AND(S91="",OR(J91&lt;&gt;"",K91&lt;&gt;"",L91&lt;&gt;"")),Listes!$A$79,""))))))</f>
        <v/>
      </c>
      <c r="S91" s="57"/>
      <c r="T91" s="10">
        <f t="shared" si="8"/>
        <v>0</v>
      </c>
    </row>
    <row r="92" spans="1:20" ht="20.100000000000001" customHeight="1" x14ac:dyDescent="0.25">
      <c r="A92" s="109">
        <v>86</v>
      </c>
      <c r="B92" s="503" t="str">
        <f>IF('Dépenses sur frais réels'!B92="","",'Dépenses sur frais réels'!B92)</f>
        <v/>
      </c>
      <c r="C92" s="503" t="str">
        <f>IF('Dépenses sur frais réels'!C92="","",'Dépenses sur frais réels'!C92)</f>
        <v/>
      </c>
      <c r="D92" s="503" t="str">
        <f>IF('Dépenses sur frais réels'!D92="","",'Dépenses sur frais réels'!D92)</f>
        <v/>
      </c>
      <c r="E92" s="503" t="str">
        <f>IF('Dépenses sur frais réels'!E92="","",'Dépenses sur frais réels'!E92)</f>
        <v/>
      </c>
      <c r="F92" s="503" t="str">
        <f>IF('Dépenses sur frais réels'!F92="","",'Dépenses sur frais réels'!F92)</f>
        <v/>
      </c>
      <c r="G92" s="504" t="str">
        <f>IF('Dépenses sur frais réels'!G92="","",'Dépenses sur frais réels'!G92)</f>
        <v/>
      </c>
      <c r="H92" s="504" t="str">
        <f>IF('Dépenses sur frais réels'!H92="","",'Dépenses sur frais réels'!H92)</f>
        <v/>
      </c>
      <c r="I92" s="511" t="str">
        <f>IF('Dépenses sur frais réels'!I92="","",'Dépenses sur frais réels'!I92)</f>
        <v/>
      </c>
      <c r="J92" s="269"/>
      <c r="K92" s="270" t="str">
        <f t="shared" si="5"/>
        <v/>
      </c>
      <c r="L92" s="270" t="str">
        <f t="shared" si="6"/>
        <v/>
      </c>
      <c r="M92" s="37"/>
      <c r="N92" s="117"/>
      <c r="O92" s="118"/>
      <c r="P92" s="512" t="str">
        <f t="shared" si="9"/>
        <v/>
      </c>
      <c r="Q92" s="121" t="str">
        <f t="shared" si="7"/>
        <v/>
      </c>
      <c r="R92" s="501" t="str">
        <f>IF(AND(OR(J92="KO",M92&lt;&gt;""),OR(J92="",K92="",L92="")),Listes!$A$74,IF(AND(M92="",J92&lt;&gt;""),Listes!$A$75,IF(AND(I92&lt;M92,O92=""),Listes!$A$76,IF(AND(L92&lt;K92,O92=""),Listes!$A$77,IF(AND(M92&lt;I92,N92=""),Listes!$A$78,IF(AND(S92="",OR(J92&lt;&gt;"",K92&lt;&gt;"",L92&lt;&gt;"")),Listes!$A$79,""))))))</f>
        <v/>
      </c>
      <c r="S92" s="57"/>
      <c r="T92" s="10">
        <f t="shared" si="8"/>
        <v>0</v>
      </c>
    </row>
    <row r="93" spans="1:20" ht="20.100000000000001" customHeight="1" x14ac:dyDescent="0.25">
      <c r="A93" s="109">
        <v>87</v>
      </c>
      <c r="B93" s="503" t="str">
        <f>IF('Dépenses sur frais réels'!B93="","",'Dépenses sur frais réels'!B93)</f>
        <v/>
      </c>
      <c r="C93" s="503" t="str">
        <f>IF('Dépenses sur frais réels'!C93="","",'Dépenses sur frais réels'!C93)</f>
        <v/>
      </c>
      <c r="D93" s="503" t="str">
        <f>IF('Dépenses sur frais réels'!D93="","",'Dépenses sur frais réels'!D93)</f>
        <v/>
      </c>
      <c r="E93" s="503" t="str">
        <f>IF('Dépenses sur frais réels'!E93="","",'Dépenses sur frais réels'!E93)</f>
        <v/>
      </c>
      <c r="F93" s="503" t="str">
        <f>IF('Dépenses sur frais réels'!F93="","",'Dépenses sur frais réels'!F93)</f>
        <v/>
      </c>
      <c r="G93" s="504" t="str">
        <f>IF('Dépenses sur frais réels'!G93="","",'Dépenses sur frais réels'!G93)</f>
        <v/>
      </c>
      <c r="H93" s="504" t="str">
        <f>IF('Dépenses sur frais réels'!H93="","",'Dépenses sur frais réels'!H93)</f>
        <v/>
      </c>
      <c r="I93" s="511" t="str">
        <f>IF('Dépenses sur frais réels'!I93="","",'Dépenses sur frais réels'!I93)</f>
        <v/>
      </c>
      <c r="J93" s="269"/>
      <c r="K93" s="270" t="str">
        <f t="shared" si="5"/>
        <v/>
      </c>
      <c r="L93" s="270" t="str">
        <f t="shared" si="6"/>
        <v/>
      </c>
      <c r="M93" s="37"/>
      <c r="N93" s="117"/>
      <c r="O93" s="118"/>
      <c r="P93" s="512" t="str">
        <f t="shared" si="9"/>
        <v/>
      </c>
      <c r="Q93" s="121" t="str">
        <f t="shared" si="7"/>
        <v/>
      </c>
      <c r="R93" s="501" t="str">
        <f>IF(AND(OR(J93="KO",M93&lt;&gt;""),OR(J93="",K93="",L93="")),Listes!$A$74,IF(AND(M93="",J93&lt;&gt;""),Listes!$A$75,IF(AND(I93&lt;M93,O93=""),Listes!$A$76,IF(AND(L93&lt;K93,O93=""),Listes!$A$77,IF(AND(M93&lt;I93,N93=""),Listes!$A$78,IF(AND(S93="",OR(J93&lt;&gt;"",K93&lt;&gt;"",L93&lt;&gt;"")),Listes!$A$79,""))))))</f>
        <v/>
      </c>
      <c r="S93" s="57"/>
      <c r="T93" s="10">
        <f t="shared" si="8"/>
        <v>0</v>
      </c>
    </row>
    <row r="94" spans="1:20" ht="20.100000000000001" customHeight="1" x14ac:dyDescent="0.25">
      <c r="A94" s="109">
        <v>88</v>
      </c>
      <c r="B94" s="503" t="str">
        <f>IF('Dépenses sur frais réels'!B94="","",'Dépenses sur frais réels'!B94)</f>
        <v/>
      </c>
      <c r="C94" s="503" t="str">
        <f>IF('Dépenses sur frais réels'!C94="","",'Dépenses sur frais réels'!C94)</f>
        <v/>
      </c>
      <c r="D94" s="503" t="str">
        <f>IF('Dépenses sur frais réels'!D94="","",'Dépenses sur frais réels'!D94)</f>
        <v/>
      </c>
      <c r="E94" s="503" t="str">
        <f>IF('Dépenses sur frais réels'!E94="","",'Dépenses sur frais réels'!E94)</f>
        <v/>
      </c>
      <c r="F94" s="503" t="str">
        <f>IF('Dépenses sur frais réels'!F94="","",'Dépenses sur frais réels'!F94)</f>
        <v/>
      </c>
      <c r="G94" s="504" t="str">
        <f>IF('Dépenses sur frais réels'!G94="","",'Dépenses sur frais réels'!G94)</f>
        <v/>
      </c>
      <c r="H94" s="504" t="str">
        <f>IF('Dépenses sur frais réels'!H94="","",'Dépenses sur frais réels'!H94)</f>
        <v/>
      </c>
      <c r="I94" s="511" t="str">
        <f>IF('Dépenses sur frais réels'!I94="","",'Dépenses sur frais réels'!I94)</f>
        <v/>
      </c>
      <c r="J94" s="269"/>
      <c r="K94" s="270" t="str">
        <f t="shared" si="5"/>
        <v/>
      </c>
      <c r="L94" s="270" t="str">
        <f t="shared" si="6"/>
        <v/>
      </c>
      <c r="M94" s="37"/>
      <c r="N94" s="117"/>
      <c r="O94" s="118"/>
      <c r="P94" s="512" t="str">
        <f t="shared" si="9"/>
        <v/>
      </c>
      <c r="Q94" s="121" t="str">
        <f t="shared" si="7"/>
        <v/>
      </c>
      <c r="R94" s="501" t="str">
        <f>IF(AND(OR(J94="KO",M94&lt;&gt;""),OR(J94="",K94="",L94="")),Listes!$A$74,IF(AND(M94="",J94&lt;&gt;""),Listes!$A$75,IF(AND(I94&lt;M94,O94=""),Listes!$A$76,IF(AND(L94&lt;K94,O94=""),Listes!$A$77,IF(AND(M94&lt;I94,N94=""),Listes!$A$78,IF(AND(S94="",OR(J94&lt;&gt;"",K94&lt;&gt;"",L94&lt;&gt;"")),Listes!$A$79,""))))))</f>
        <v/>
      </c>
      <c r="S94" s="57"/>
      <c r="T94" s="10">
        <f t="shared" si="8"/>
        <v>0</v>
      </c>
    </row>
    <row r="95" spans="1:20" ht="20.100000000000001" customHeight="1" x14ac:dyDescent="0.25">
      <c r="A95" s="109">
        <v>89</v>
      </c>
      <c r="B95" s="503" t="str">
        <f>IF('Dépenses sur frais réels'!B95="","",'Dépenses sur frais réels'!B95)</f>
        <v/>
      </c>
      <c r="C95" s="503" t="str">
        <f>IF('Dépenses sur frais réels'!C95="","",'Dépenses sur frais réels'!C95)</f>
        <v/>
      </c>
      <c r="D95" s="503" t="str">
        <f>IF('Dépenses sur frais réels'!D95="","",'Dépenses sur frais réels'!D95)</f>
        <v/>
      </c>
      <c r="E95" s="503" t="str">
        <f>IF('Dépenses sur frais réels'!E95="","",'Dépenses sur frais réels'!E95)</f>
        <v/>
      </c>
      <c r="F95" s="503" t="str">
        <f>IF('Dépenses sur frais réels'!F95="","",'Dépenses sur frais réels'!F95)</f>
        <v/>
      </c>
      <c r="G95" s="504" t="str">
        <f>IF('Dépenses sur frais réels'!G95="","",'Dépenses sur frais réels'!G95)</f>
        <v/>
      </c>
      <c r="H95" s="504" t="str">
        <f>IF('Dépenses sur frais réels'!H95="","",'Dépenses sur frais réels'!H95)</f>
        <v/>
      </c>
      <c r="I95" s="511" t="str">
        <f>IF('Dépenses sur frais réels'!I95="","",'Dépenses sur frais réels'!I95)</f>
        <v/>
      </c>
      <c r="J95" s="269"/>
      <c r="K95" s="270" t="str">
        <f t="shared" si="5"/>
        <v/>
      </c>
      <c r="L95" s="270" t="str">
        <f t="shared" si="6"/>
        <v/>
      </c>
      <c r="M95" s="37"/>
      <c r="N95" s="117"/>
      <c r="O95" s="118"/>
      <c r="P95" s="512" t="str">
        <f t="shared" si="9"/>
        <v/>
      </c>
      <c r="Q95" s="121" t="str">
        <f t="shared" si="7"/>
        <v/>
      </c>
      <c r="R95" s="501" t="str">
        <f>IF(AND(OR(J95="KO",M95&lt;&gt;""),OR(J95="",K95="",L95="")),Listes!$A$74,IF(AND(M95="",J95&lt;&gt;""),Listes!$A$75,IF(AND(I95&lt;M95,O95=""),Listes!$A$76,IF(AND(L95&lt;K95,O95=""),Listes!$A$77,IF(AND(M95&lt;I95,N95=""),Listes!$A$78,IF(AND(S95="",OR(J95&lt;&gt;"",K95&lt;&gt;"",L95&lt;&gt;"")),Listes!$A$79,""))))))</f>
        <v/>
      </c>
      <c r="S95" s="57"/>
      <c r="T95" s="10">
        <f t="shared" si="8"/>
        <v>0</v>
      </c>
    </row>
    <row r="96" spans="1:20" ht="20.100000000000001" customHeight="1" x14ac:dyDescent="0.25">
      <c r="A96" s="109">
        <v>90</v>
      </c>
      <c r="B96" s="503" t="str">
        <f>IF('Dépenses sur frais réels'!B96="","",'Dépenses sur frais réels'!B96)</f>
        <v/>
      </c>
      <c r="C96" s="503" t="str">
        <f>IF('Dépenses sur frais réels'!C96="","",'Dépenses sur frais réels'!C96)</f>
        <v/>
      </c>
      <c r="D96" s="503" t="str">
        <f>IF('Dépenses sur frais réels'!D96="","",'Dépenses sur frais réels'!D96)</f>
        <v/>
      </c>
      <c r="E96" s="503" t="str">
        <f>IF('Dépenses sur frais réels'!E96="","",'Dépenses sur frais réels'!E96)</f>
        <v/>
      </c>
      <c r="F96" s="503" t="str">
        <f>IF('Dépenses sur frais réels'!F96="","",'Dépenses sur frais réels'!F96)</f>
        <v/>
      </c>
      <c r="G96" s="504" t="str">
        <f>IF('Dépenses sur frais réels'!G96="","",'Dépenses sur frais réels'!G96)</f>
        <v/>
      </c>
      <c r="H96" s="504" t="str">
        <f>IF('Dépenses sur frais réels'!H96="","",'Dépenses sur frais réels'!H96)</f>
        <v/>
      </c>
      <c r="I96" s="511" t="str">
        <f>IF('Dépenses sur frais réels'!I96="","",'Dépenses sur frais réels'!I96)</f>
        <v/>
      </c>
      <c r="J96" s="269"/>
      <c r="K96" s="270" t="str">
        <f t="shared" si="5"/>
        <v/>
      </c>
      <c r="L96" s="270" t="str">
        <f t="shared" si="6"/>
        <v/>
      </c>
      <c r="M96" s="37"/>
      <c r="N96" s="117"/>
      <c r="O96" s="118"/>
      <c r="P96" s="512" t="str">
        <f t="shared" si="9"/>
        <v/>
      </c>
      <c r="Q96" s="121" t="str">
        <f t="shared" si="7"/>
        <v/>
      </c>
      <c r="R96" s="501" t="str">
        <f>IF(AND(OR(J96="KO",M96&lt;&gt;""),OR(J96="",K96="",L96="")),Listes!$A$74,IF(AND(M96="",J96&lt;&gt;""),Listes!$A$75,IF(AND(I96&lt;M96,O96=""),Listes!$A$76,IF(AND(L96&lt;K96,O96=""),Listes!$A$77,IF(AND(M96&lt;I96,N96=""),Listes!$A$78,IF(AND(S96="",OR(J96&lt;&gt;"",K96&lt;&gt;"",L96&lt;&gt;"")),Listes!$A$79,""))))))</f>
        <v/>
      </c>
      <c r="S96" s="57"/>
      <c r="T96" s="10">
        <f t="shared" si="8"/>
        <v>0</v>
      </c>
    </row>
    <row r="97" spans="1:20" ht="20.100000000000001" customHeight="1" x14ac:dyDescent="0.25">
      <c r="A97" s="109">
        <v>91</v>
      </c>
      <c r="B97" s="503" t="str">
        <f>IF('Dépenses sur frais réels'!B97="","",'Dépenses sur frais réels'!B97)</f>
        <v/>
      </c>
      <c r="C97" s="503" t="str">
        <f>IF('Dépenses sur frais réels'!C97="","",'Dépenses sur frais réels'!C97)</f>
        <v/>
      </c>
      <c r="D97" s="503" t="str">
        <f>IF('Dépenses sur frais réels'!D97="","",'Dépenses sur frais réels'!D97)</f>
        <v/>
      </c>
      <c r="E97" s="503" t="str">
        <f>IF('Dépenses sur frais réels'!E97="","",'Dépenses sur frais réels'!E97)</f>
        <v/>
      </c>
      <c r="F97" s="503" t="str">
        <f>IF('Dépenses sur frais réels'!F97="","",'Dépenses sur frais réels'!F97)</f>
        <v/>
      </c>
      <c r="G97" s="504" t="str">
        <f>IF('Dépenses sur frais réels'!G97="","",'Dépenses sur frais réels'!G97)</f>
        <v/>
      </c>
      <c r="H97" s="504" t="str">
        <f>IF('Dépenses sur frais réels'!H97="","",'Dépenses sur frais réels'!H97)</f>
        <v/>
      </c>
      <c r="I97" s="511" t="str">
        <f>IF('Dépenses sur frais réels'!I97="","",'Dépenses sur frais réels'!I97)</f>
        <v/>
      </c>
      <c r="J97" s="269"/>
      <c r="K97" s="270" t="str">
        <f t="shared" si="5"/>
        <v/>
      </c>
      <c r="L97" s="270" t="str">
        <f t="shared" si="6"/>
        <v/>
      </c>
      <c r="M97" s="37"/>
      <c r="N97" s="117"/>
      <c r="O97" s="118"/>
      <c r="P97" s="512" t="str">
        <f t="shared" si="9"/>
        <v/>
      </c>
      <c r="Q97" s="121" t="str">
        <f t="shared" si="7"/>
        <v/>
      </c>
      <c r="R97" s="501" t="str">
        <f>IF(AND(OR(J97="KO",M97&lt;&gt;""),OR(J97="",K97="",L97="")),Listes!$A$74,IF(AND(M97="",J97&lt;&gt;""),Listes!$A$75,IF(AND(I97&lt;M97,O97=""),Listes!$A$76,IF(AND(L97&lt;K97,O97=""),Listes!$A$77,IF(AND(M97&lt;I97,N97=""),Listes!$A$78,IF(AND(S97="",OR(J97&lt;&gt;"",K97&lt;&gt;"",L97&lt;&gt;"")),Listes!$A$79,""))))))</f>
        <v/>
      </c>
      <c r="S97" s="57"/>
      <c r="T97" s="10">
        <f t="shared" si="8"/>
        <v>0</v>
      </c>
    </row>
    <row r="98" spans="1:20" ht="20.100000000000001" customHeight="1" x14ac:dyDescent="0.25">
      <c r="A98" s="109">
        <v>92</v>
      </c>
      <c r="B98" s="503" t="str">
        <f>IF('Dépenses sur frais réels'!B98="","",'Dépenses sur frais réels'!B98)</f>
        <v/>
      </c>
      <c r="C98" s="503" t="str">
        <f>IF('Dépenses sur frais réels'!C98="","",'Dépenses sur frais réels'!C98)</f>
        <v/>
      </c>
      <c r="D98" s="503" t="str">
        <f>IF('Dépenses sur frais réels'!D98="","",'Dépenses sur frais réels'!D98)</f>
        <v/>
      </c>
      <c r="E98" s="503" t="str">
        <f>IF('Dépenses sur frais réels'!E98="","",'Dépenses sur frais réels'!E98)</f>
        <v/>
      </c>
      <c r="F98" s="503" t="str">
        <f>IF('Dépenses sur frais réels'!F98="","",'Dépenses sur frais réels'!F98)</f>
        <v/>
      </c>
      <c r="G98" s="504" t="str">
        <f>IF('Dépenses sur frais réels'!G98="","",'Dépenses sur frais réels'!G98)</f>
        <v/>
      </c>
      <c r="H98" s="504" t="str">
        <f>IF('Dépenses sur frais réels'!H98="","",'Dépenses sur frais réels'!H98)</f>
        <v/>
      </c>
      <c r="I98" s="511" t="str">
        <f>IF('Dépenses sur frais réels'!I98="","",'Dépenses sur frais réels'!I98)</f>
        <v/>
      </c>
      <c r="J98" s="269"/>
      <c r="K98" s="270" t="str">
        <f t="shared" si="5"/>
        <v/>
      </c>
      <c r="L98" s="270" t="str">
        <f t="shared" si="6"/>
        <v/>
      </c>
      <c r="M98" s="37"/>
      <c r="N98" s="117"/>
      <c r="O98" s="118"/>
      <c r="P98" s="512" t="str">
        <f t="shared" si="9"/>
        <v/>
      </c>
      <c r="Q98" s="121" t="str">
        <f t="shared" si="7"/>
        <v/>
      </c>
      <c r="R98" s="501" t="str">
        <f>IF(AND(OR(J98="KO",M98&lt;&gt;""),OR(J98="",K98="",L98="")),Listes!$A$74,IF(AND(M98="",J98&lt;&gt;""),Listes!$A$75,IF(AND(I98&lt;M98,O98=""),Listes!$A$76,IF(AND(L98&lt;K98,O98=""),Listes!$A$77,IF(AND(M98&lt;I98,N98=""),Listes!$A$78,IF(AND(S98="",OR(J98&lt;&gt;"",K98&lt;&gt;"",L98&lt;&gt;"")),Listes!$A$79,""))))))</f>
        <v/>
      </c>
      <c r="S98" s="57"/>
      <c r="T98" s="10">
        <f t="shared" si="8"/>
        <v>0</v>
      </c>
    </row>
    <row r="99" spans="1:20" ht="20.100000000000001" customHeight="1" x14ac:dyDescent="0.25">
      <c r="A99" s="109">
        <v>93</v>
      </c>
      <c r="B99" s="503" t="str">
        <f>IF('Dépenses sur frais réels'!B99="","",'Dépenses sur frais réels'!B99)</f>
        <v/>
      </c>
      <c r="C99" s="503" t="str">
        <f>IF('Dépenses sur frais réels'!C99="","",'Dépenses sur frais réels'!C99)</f>
        <v/>
      </c>
      <c r="D99" s="503" t="str">
        <f>IF('Dépenses sur frais réels'!D99="","",'Dépenses sur frais réels'!D99)</f>
        <v/>
      </c>
      <c r="E99" s="503" t="str">
        <f>IF('Dépenses sur frais réels'!E99="","",'Dépenses sur frais réels'!E99)</f>
        <v/>
      </c>
      <c r="F99" s="503" t="str">
        <f>IF('Dépenses sur frais réels'!F99="","",'Dépenses sur frais réels'!F99)</f>
        <v/>
      </c>
      <c r="G99" s="504" t="str">
        <f>IF('Dépenses sur frais réels'!G99="","",'Dépenses sur frais réels'!G99)</f>
        <v/>
      </c>
      <c r="H99" s="504" t="str">
        <f>IF('Dépenses sur frais réels'!H99="","",'Dépenses sur frais réels'!H99)</f>
        <v/>
      </c>
      <c r="I99" s="511" t="str">
        <f>IF('Dépenses sur frais réels'!I99="","",'Dépenses sur frais réels'!I99)</f>
        <v/>
      </c>
      <c r="J99" s="269"/>
      <c r="K99" s="270" t="str">
        <f t="shared" si="5"/>
        <v/>
      </c>
      <c r="L99" s="270" t="str">
        <f t="shared" si="6"/>
        <v/>
      </c>
      <c r="M99" s="37"/>
      <c r="N99" s="117"/>
      <c r="O99" s="118"/>
      <c r="P99" s="512" t="str">
        <f t="shared" si="9"/>
        <v/>
      </c>
      <c r="Q99" s="121" t="str">
        <f t="shared" si="7"/>
        <v/>
      </c>
      <c r="R99" s="501" t="str">
        <f>IF(AND(OR(J99="KO",M99&lt;&gt;""),OR(J99="",K99="",L99="")),Listes!$A$74,IF(AND(M99="",J99&lt;&gt;""),Listes!$A$75,IF(AND(I99&lt;M99,O99=""),Listes!$A$76,IF(AND(L99&lt;K99,O99=""),Listes!$A$77,IF(AND(M99&lt;I99,N99=""),Listes!$A$78,IF(AND(S99="",OR(J99&lt;&gt;"",K99&lt;&gt;"",L99&lt;&gt;"")),Listes!$A$79,""))))))</f>
        <v/>
      </c>
      <c r="S99" s="57"/>
      <c r="T99" s="10">
        <f t="shared" si="8"/>
        <v>0</v>
      </c>
    </row>
    <row r="100" spans="1:20" ht="20.100000000000001" customHeight="1" x14ac:dyDescent="0.25">
      <c r="A100" s="109">
        <v>94</v>
      </c>
      <c r="B100" s="503" t="str">
        <f>IF('Dépenses sur frais réels'!B100="","",'Dépenses sur frais réels'!B100)</f>
        <v/>
      </c>
      <c r="C100" s="503" t="str">
        <f>IF('Dépenses sur frais réels'!C100="","",'Dépenses sur frais réels'!C100)</f>
        <v/>
      </c>
      <c r="D100" s="503" t="str">
        <f>IF('Dépenses sur frais réels'!D100="","",'Dépenses sur frais réels'!D100)</f>
        <v/>
      </c>
      <c r="E100" s="503" t="str">
        <f>IF('Dépenses sur frais réels'!E100="","",'Dépenses sur frais réels'!E100)</f>
        <v/>
      </c>
      <c r="F100" s="503" t="str">
        <f>IF('Dépenses sur frais réels'!F100="","",'Dépenses sur frais réels'!F100)</f>
        <v/>
      </c>
      <c r="G100" s="504" t="str">
        <f>IF('Dépenses sur frais réels'!G100="","",'Dépenses sur frais réels'!G100)</f>
        <v/>
      </c>
      <c r="H100" s="504" t="str">
        <f>IF('Dépenses sur frais réels'!H100="","",'Dépenses sur frais réels'!H100)</f>
        <v/>
      </c>
      <c r="I100" s="511" t="str">
        <f>IF('Dépenses sur frais réels'!I100="","",'Dépenses sur frais réels'!I100)</f>
        <v/>
      </c>
      <c r="J100" s="269"/>
      <c r="K100" s="270" t="str">
        <f t="shared" si="5"/>
        <v/>
      </c>
      <c r="L100" s="270" t="str">
        <f t="shared" si="6"/>
        <v/>
      </c>
      <c r="M100" s="37"/>
      <c r="N100" s="117"/>
      <c r="O100" s="118"/>
      <c r="P100" s="512" t="str">
        <f t="shared" si="9"/>
        <v/>
      </c>
      <c r="Q100" s="121" t="str">
        <f t="shared" si="7"/>
        <v/>
      </c>
      <c r="R100" s="501" t="str">
        <f>IF(AND(OR(J100="KO",M100&lt;&gt;""),OR(J100="",K100="",L100="")),Listes!$A$74,IF(AND(M100="",J100&lt;&gt;""),Listes!$A$75,IF(AND(I100&lt;M100,O100=""),Listes!$A$76,IF(AND(L100&lt;K100,O100=""),Listes!$A$77,IF(AND(M100&lt;I100,N100=""),Listes!$A$78,IF(AND(S100="",OR(J100&lt;&gt;"",K100&lt;&gt;"",L100&lt;&gt;"")),Listes!$A$79,""))))))</f>
        <v/>
      </c>
      <c r="S100" s="57"/>
      <c r="T100" s="10">
        <f t="shared" si="8"/>
        <v>0</v>
      </c>
    </row>
    <row r="101" spans="1:20" ht="20.100000000000001" customHeight="1" x14ac:dyDescent="0.25">
      <c r="A101" s="109">
        <v>95</v>
      </c>
      <c r="B101" s="503" t="str">
        <f>IF('Dépenses sur frais réels'!B101="","",'Dépenses sur frais réels'!B101)</f>
        <v/>
      </c>
      <c r="C101" s="503" t="str">
        <f>IF('Dépenses sur frais réels'!C101="","",'Dépenses sur frais réels'!C101)</f>
        <v/>
      </c>
      <c r="D101" s="503" t="str">
        <f>IF('Dépenses sur frais réels'!D101="","",'Dépenses sur frais réels'!D101)</f>
        <v/>
      </c>
      <c r="E101" s="503" t="str">
        <f>IF('Dépenses sur frais réels'!E101="","",'Dépenses sur frais réels'!E101)</f>
        <v/>
      </c>
      <c r="F101" s="503" t="str">
        <f>IF('Dépenses sur frais réels'!F101="","",'Dépenses sur frais réels'!F101)</f>
        <v/>
      </c>
      <c r="G101" s="504" t="str">
        <f>IF('Dépenses sur frais réels'!G101="","",'Dépenses sur frais réels'!G101)</f>
        <v/>
      </c>
      <c r="H101" s="504" t="str">
        <f>IF('Dépenses sur frais réels'!H101="","",'Dépenses sur frais réels'!H101)</f>
        <v/>
      </c>
      <c r="I101" s="511" t="str">
        <f>IF('Dépenses sur frais réels'!I101="","",'Dépenses sur frais réels'!I101)</f>
        <v/>
      </c>
      <c r="J101" s="269"/>
      <c r="K101" s="270" t="str">
        <f t="shared" si="5"/>
        <v/>
      </c>
      <c r="L101" s="270" t="str">
        <f t="shared" si="6"/>
        <v/>
      </c>
      <c r="M101" s="37"/>
      <c r="N101" s="117"/>
      <c r="O101" s="118"/>
      <c r="P101" s="512" t="str">
        <f t="shared" si="9"/>
        <v/>
      </c>
      <c r="Q101" s="121" t="str">
        <f t="shared" si="7"/>
        <v/>
      </c>
      <c r="R101" s="501" t="str">
        <f>IF(AND(OR(J101="KO",M101&lt;&gt;""),OR(J101="",K101="",L101="")),Listes!$A$74,IF(AND(M101="",J101&lt;&gt;""),Listes!$A$75,IF(AND(I101&lt;M101,O101=""),Listes!$A$76,IF(AND(L101&lt;K101,O101=""),Listes!$A$77,IF(AND(M101&lt;I101,N101=""),Listes!$A$78,IF(AND(S101="",OR(J101&lt;&gt;"",K101&lt;&gt;"",L101&lt;&gt;"")),Listes!$A$79,""))))))</f>
        <v/>
      </c>
      <c r="S101" s="57"/>
      <c r="T101" s="10">
        <f t="shared" si="8"/>
        <v>0</v>
      </c>
    </row>
    <row r="102" spans="1:20" ht="20.100000000000001" customHeight="1" x14ac:dyDescent="0.25">
      <c r="A102" s="109">
        <v>96</v>
      </c>
      <c r="B102" s="503" t="str">
        <f>IF('Dépenses sur frais réels'!B102="","",'Dépenses sur frais réels'!B102)</f>
        <v/>
      </c>
      <c r="C102" s="503" t="str">
        <f>IF('Dépenses sur frais réels'!C102="","",'Dépenses sur frais réels'!C102)</f>
        <v/>
      </c>
      <c r="D102" s="503" t="str">
        <f>IF('Dépenses sur frais réels'!D102="","",'Dépenses sur frais réels'!D102)</f>
        <v/>
      </c>
      <c r="E102" s="503" t="str">
        <f>IF('Dépenses sur frais réels'!E102="","",'Dépenses sur frais réels'!E102)</f>
        <v/>
      </c>
      <c r="F102" s="503" t="str">
        <f>IF('Dépenses sur frais réels'!F102="","",'Dépenses sur frais réels'!F102)</f>
        <v/>
      </c>
      <c r="G102" s="504" t="str">
        <f>IF('Dépenses sur frais réels'!G102="","",'Dépenses sur frais réels'!G102)</f>
        <v/>
      </c>
      <c r="H102" s="504" t="str">
        <f>IF('Dépenses sur frais réels'!H102="","",'Dépenses sur frais réels'!H102)</f>
        <v/>
      </c>
      <c r="I102" s="511" t="str">
        <f>IF('Dépenses sur frais réels'!I102="","",'Dépenses sur frais réels'!I102)</f>
        <v/>
      </c>
      <c r="J102" s="269"/>
      <c r="K102" s="270" t="str">
        <f t="shared" si="5"/>
        <v/>
      </c>
      <c r="L102" s="270" t="str">
        <f t="shared" si="6"/>
        <v/>
      </c>
      <c r="M102" s="37"/>
      <c r="N102" s="117"/>
      <c r="O102" s="118"/>
      <c r="P102" s="512" t="str">
        <f t="shared" si="9"/>
        <v/>
      </c>
      <c r="Q102" s="121" t="str">
        <f t="shared" si="7"/>
        <v/>
      </c>
      <c r="R102" s="501" t="str">
        <f>IF(AND(OR(J102="KO",M102&lt;&gt;""),OR(J102="",K102="",L102="")),Listes!$A$74,IF(AND(M102="",J102&lt;&gt;""),Listes!$A$75,IF(AND(I102&lt;M102,O102=""),Listes!$A$76,IF(AND(L102&lt;K102,O102=""),Listes!$A$77,IF(AND(M102&lt;I102,N102=""),Listes!$A$78,IF(AND(S102="",OR(J102&lt;&gt;"",K102&lt;&gt;"",L102&lt;&gt;"")),Listes!$A$79,""))))))</f>
        <v/>
      </c>
      <c r="S102" s="57"/>
      <c r="T102" s="10">
        <f t="shared" si="8"/>
        <v>0</v>
      </c>
    </row>
    <row r="103" spans="1:20" ht="20.100000000000001" customHeight="1" x14ac:dyDescent="0.25">
      <c r="A103" s="109">
        <v>97</v>
      </c>
      <c r="B103" s="503" t="str">
        <f>IF('Dépenses sur frais réels'!B103="","",'Dépenses sur frais réels'!B103)</f>
        <v/>
      </c>
      <c r="C103" s="503" t="str">
        <f>IF('Dépenses sur frais réels'!C103="","",'Dépenses sur frais réels'!C103)</f>
        <v/>
      </c>
      <c r="D103" s="503" t="str">
        <f>IF('Dépenses sur frais réels'!D103="","",'Dépenses sur frais réels'!D103)</f>
        <v/>
      </c>
      <c r="E103" s="503" t="str">
        <f>IF('Dépenses sur frais réels'!E103="","",'Dépenses sur frais réels'!E103)</f>
        <v/>
      </c>
      <c r="F103" s="503" t="str">
        <f>IF('Dépenses sur frais réels'!F103="","",'Dépenses sur frais réels'!F103)</f>
        <v/>
      </c>
      <c r="G103" s="504" t="str">
        <f>IF('Dépenses sur frais réels'!G103="","",'Dépenses sur frais réels'!G103)</f>
        <v/>
      </c>
      <c r="H103" s="504" t="str">
        <f>IF('Dépenses sur frais réels'!H103="","",'Dépenses sur frais réels'!H103)</f>
        <v/>
      </c>
      <c r="I103" s="511" t="str">
        <f>IF('Dépenses sur frais réels'!I103="","",'Dépenses sur frais réels'!I103)</f>
        <v/>
      </c>
      <c r="J103" s="269"/>
      <c r="K103" s="270" t="str">
        <f t="shared" si="5"/>
        <v/>
      </c>
      <c r="L103" s="270" t="str">
        <f t="shared" si="6"/>
        <v/>
      </c>
      <c r="M103" s="37"/>
      <c r="N103" s="117"/>
      <c r="O103" s="118"/>
      <c r="P103" s="512" t="str">
        <f t="shared" si="9"/>
        <v/>
      </c>
      <c r="Q103" s="121" t="str">
        <f t="shared" si="7"/>
        <v/>
      </c>
      <c r="R103" s="501" t="str">
        <f>IF(AND(OR(J103="KO",M103&lt;&gt;""),OR(J103="",K103="",L103="")),Listes!$A$74,IF(AND(M103="",J103&lt;&gt;""),Listes!$A$75,IF(AND(I103&lt;M103,O103=""),Listes!$A$76,IF(AND(L103&lt;K103,O103=""),Listes!$A$77,IF(AND(M103&lt;I103,N103=""),Listes!$A$78,IF(AND(S103="",OR(J103&lt;&gt;"",K103&lt;&gt;"",L103&lt;&gt;"")),Listes!$A$79,""))))))</f>
        <v/>
      </c>
      <c r="S103" s="57"/>
      <c r="T103" s="10">
        <f t="shared" si="8"/>
        <v>0</v>
      </c>
    </row>
    <row r="104" spans="1:20" ht="20.100000000000001" customHeight="1" x14ac:dyDescent="0.25">
      <c r="A104" s="109">
        <v>98</v>
      </c>
      <c r="B104" s="503" t="str">
        <f>IF('Dépenses sur frais réels'!B104="","",'Dépenses sur frais réels'!B104)</f>
        <v/>
      </c>
      <c r="C104" s="503" t="str">
        <f>IF('Dépenses sur frais réels'!C104="","",'Dépenses sur frais réels'!C104)</f>
        <v/>
      </c>
      <c r="D104" s="503" t="str">
        <f>IF('Dépenses sur frais réels'!D104="","",'Dépenses sur frais réels'!D104)</f>
        <v/>
      </c>
      <c r="E104" s="503" t="str">
        <f>IF('Dépenses sur frais réels'!E104="","",'Dépenses sur frais réels'!E104)</f>
        <v/>
      </c>
      <c r="F104" s="503" t="str">
        <f>IF('Dépenses sur frais réels'!F104="","",'Dépenses sur frais réels'!F104)</f>
        <v/>
      </c>
      <c r="G104" s="504" t="str">
        <f>IF('Dépenses sur frais réels'!G104="","",'Dépenses sur frais réels'!G104)</f>
        <v/>
      </c>
      <c r="H104" s="504" t="str">
        <f>IF('Dépenses sur frais réels'!H104="","",'Dépenses sur frais réels'!H104)</f>
        <v/>
      </c>
      <c r="I104" s="511" t="str">
        <f>IF('Dépenses sur frais réels'!I104="","",'Dépenses sur frais réels'!I104)</f>
        <v/>
      </c>
      <c r="J104" s="269"/>
      <c r="K104" s="270" t="str">
        <f t="shared" si="5"/>
        <v/>
      </c>
      <c r="L104" s="270" t="str">
        <f t="shared" si="6"/>
        <v/>
      </c>
      <c r="M104" s="37"/>
      <c r="N104" s="117"/>
      <c r="O104" s="118"/>
      <c r="P104" s="512" t="str">
        <f t="shared" si="9"/>
        <v/>
      </c>
      <c r="Q104" s="121" t="str">
        <f t="shared" si="7"/>
        <v/>
      </c>
      <c r="R104" s="501" t="str">
        <f>IF(AND(OR(J104="KO",M104&lt;&gt;""),OR(J104="",K104="",L104="")),Listes!$A$74,IF(AND(M104="",J104&lt;&gt;""),Listes!$A$75,IF(AND(I104&lt;M104,O104=""),Listes!$A$76,IF(AND(L104&lt;K104,O104=""),Listes!$A$77,IF(AND(M104&lt;I104,N104=""),Listes!$A$78,IF(AND(S104="",OR(J104&lt;&gt;"",K104&lt;&gt;"",L104&lt;&gt;"")),Listes!$A$79,""))))))</f>
        <v/>
      </c>
      <c r="S104" s="57"/>
      <c r="T104" s="10">
        <f t="shared" si="8"/>
        <v>0</v>
      </c>
    </row>
    <row r="105" spans="1:20" ht="20.100000000000001" customHeight="1" x14ac:dyDescent="0.25">
      <c r="A105" s="109">
        <v>99</v>
      </c>
      <c r="B105" s="503" t="str">
        <f>IF('Dépenses sur frais réels'!B105="","",'Dépenses sur frais réels'!B105)</f>
        <v/>
      </c>
      <c r="C105" s="503" t="str">
        <f>IF('Dépenses sur frais réels'!C105="","",'Dépenses sur frais réels'!C105)</f>
        <v/>
      </c>
      <c r="D105" s="503" t="str">
        <f>IF('Dépenses sur frais réels'!D105="","",'Dépenses sur frais réels'!D105)</f>
        <v/>
      </c>
      <c r="E105" s="503" t="str">
        <f>IF('Dépenses sur frais réels'!E105="","",'Dépenses sur frais réels'!E105)</f>
        <v/>
      </c>
      <c r="F105" s="503" t="str">
        <f>IF('Dépenses sur frais réels'!F105="","",'Dépenses sur frais réels'!F105)</f>
        <v/>
      </c>
      <c r="G105" s="504" t="str">
        <f>IF('Dépenses sur frais réels'!G105="","",'Dépenses sur frais réels'!G105)</f>
        <v/>
      </c>
      <c r="H105" s="504" t="str">
        <f>IF('Dépenses sur frais réels'!H105="","",'Dépenses sur frais réels'!H105)</f>
        <v/>
      </c>
      <c r="I105" s="511" t="str">
        <f>IF('Dépenses sur frais réels'!I105="","",'Dépenses sur frais réels'!I105)</f>
        <v/>
      </c>
      <c r="J105" s="269"/>
      <c r="K105" s="270" t="str">
        <f t="shared" si="5"/>
        <v/>
      </c>
      <c r="L105" s="270" t="str">
        <f t="shared" si="6"/>
        <v/>
      </c>
      <c r="M105" s="37"/>
      <c r="N105" s="117"/>
      <c r="O105" s="118"/>
      <c r="P105" s="512" t="str">
        <f t="shared" si="9"/>
        <v/>
      </c>
      <c r="Q105" s="121" t="str">
        <f t="shared" si="7"/>
        <v/>
      </c>
      <c r="R105" s="501" t="str">
        <f>IF(AND(OR(J105="KO",M105&lt;&gt;""),OR(J105="",K105="",L105="")),Listes!$A$74,IF(AND(M105="",J105&lt;&gt;""),Listes!$A$75,IF(AND(I105&lt;M105,O105=""),Listes!$A$76,IF(AND(L105&lt;K105,O105=""),Listes!$A$77,IF(AND(M105&lt;I105,N105=""),Listes!$A$78,IF(AND(S105="",OR(J105&lt;&gt;"",K105&lt;&gt;"",L105&lt;&gt;"")),Listes!$A$79,""))))))</f>
        <v/>
      </c>
      <c r="S105" s="57"/>
      <c r="T105" s="10">
        <f t="shared" si="8"/>
        <v>0</v>
      </c>
    </row>
    <row r="106" spans="1:20" ht="20.100000000000001" customHeight="1" x14ac:dyDescent="0.25">
      <c r="A106" s="109">
        <v>100</v>
      </c>
      <c r="B106" s="503" t="str">
        <f>IF('Dépenses sur frais réels'!B106="","",'Dépenses sur frais réels'!B106)</f>
        <v/>
      </c>
      <c r="C106" s="503" t="str">
        <f>IF('Dépenses sur frais réels'!C106="","",'Dépenses sur frais réels'!C106)</f>
        <v/>
      </c>
      <c r="D106" s="503" t="str">
        <f>IF('Dépenses sur frais réels'!D106="","",'Dépenses sur frais réels'!D106)</f>
        <v/>
      </c>
      <c r="E106" s="503" t="str">
        <f>IF('Dépenses sur frais réels'!E106="","",'Dépenses sur frais réels'!E106)</f>
        <v/>
      </c>
      <c r="F106" s="503" t="str">
        <f>IF('Dépenses sur frais réels'!F106="","",'Dépenses sur frais réels'!F106)</f>
        <v/>
      </c>
      <c r="G106" s="504" t="str">
        <f>IF('Dépenses sur frais réels'!G106="","",'Dépenses sur frais réels'!G106)</f>
        <v/>
      </c>
      <c r="H106" s="504" t="str">
        <f>IF('Dépenses sur frais réels'!H106="","",'Dépenses sur frais réels'!H106)</f>
        <v/>
      </c>
      <c r="I106" s="511" t="str">
        <f>IF('Dépenses sur frais réels'!I106="","",'Dépenses sur frais réels'!I106)</f>
        <v/>
      </c>
      <c r="J106" s="269"/>
      <c r="K106" s="270" t="str">
        <f t="shared" si="5"/>
        <v/>
      </c>
      <c r="L106" s="270" t="str">
        <f t="shared" si="6"/>
        <v/>
      </c>
      <c r="M106" s="37"/>
      <c r="N106" s="117"/>
      <c r="O106" s="118"/>
      <c r="P106" s="512" t="str">
        <f t="shared" si="9"/>
        <v/>
      </c>
      <c r="Q106" s="121" t="str">
        <f t="shared" si="7"/>
        <v/>
      </c>
      <c r="R106" s="501" t="str">
        <f>IF(AND(OR(J106="KO",M106&lt;&gt;""),OR(J106="",K106="",L106="")),Listes!$A$74,IF(AND(M106="",J106&lt;&gt;""),Listes!$A$75,IF(AND(I106&lt;M106,O106=""),Listes!$A$76,IF(AND(L106&lt;K106,O106=""),Listes!$A$77,IF(AND(M106&lt;I106,N106=""),Listes!$A$78,IF(AND(S106="",OR(J106&lt;&gt;"",K106&lt;&gt;"",L106&lt;&gt;"")),Listes!$A$79,""))))))</f>
        <v/>
      </c>
      <c r="S106" s="57"/>
      <c r="T106" s="10">
        <f t="shared" si="8"/>
        <v>0</v>
      </c>
    </row>
    <row r="107" spans="1:20" ht="20.100000000000001" customHeight="1" x14ac:dyDescent="0.25">
      <c r="A107" s="109">
        <v>101</v>
      </c>
      <c r="B107" s="503" t="str">
        <f>IF('Dépenses sur frais réels'!B107="","",'Dépenses sur frais réels'!B107)</f>
        <v/>
      </c>
      <c r="C107" s="503" t="str">
        <f>IF('Dépenses sur frais réels'!C107="","",'Dépenses sur frais réels'!C107)</f>
        <v/>
      </c>
      <c r="D107" s="503" t="str">
        <f>IF('Dépenses sur frais réels'!D107="","",'Dépenses sur frais réels'!D107)</f>
        <v/>
      </c>
      <c r="E107" s="503" t="str">
        <f>IF('Dépenses sur frais réels'!E107="","",'Dépenses sur frais réels'!E107)</f>
        <v/>
      </c>
      <c r="F107" s="503" t="str">
        <f>IF('Dépenses sur frais réels'!F107="","",'Dépenses sur frais réels'!F107)</f>
        <v/>
      </c>
      <c r="G107" s="504" t="str">
        <f>IF('Dépenses sur frais réels'!G107="","",'Dépenses sur frais réels'!G107)</f>
        <v/>
      </c>
      <c r="H107" s="504" t="str">
        <f>IF('Dépenses sur frais réels'!H107="","",'Dépenses sur frais réels'!H107)</f>
        <v/>
      </c>
      <c r="I107" s="511" t="str">
        <f>IF('Dépenses sur frais réels'!I107="","",'Dépenses sur frais réels'!I107)</f>
        <v/>
      </c>
      <c r="J107" s="269"/>
      <c r="K107" s="270" t="str">
        <f t="shared" si="5"/>
        <v/>
      </c>
      <c r="L107" s="270" t="str">
        <f t="shared" si="6"/>
        <v/>
      </c>
      <c r="M107" s="37"/>
      <c r="N107" s="117"/>
      <c r="O107" s="118"/>
      <c r="P107" s="512" t="str">
        <f t="shared" si="9"/>
        <v/>
      </c>
      <c r="Q107" s="121" t="str">
        <f t="shared" si="7"/>
        <v/>
      </c>
      <c r="R107" s="501" t="str">
        <f>IF(AND(OR(J107="KO",M107&lt;&gt;""),OR(J107="",K107="",L107="")),Listes!$A$74,IF(AND(M107="",J107&lt;&gt;""),Listes!$A$75,IF(AND(I107&lt;M107,O107=""),Listes!$A$76,IF(AND(L107&lt;K107,O107=""),Listes!$A$77,IF(AND(M107&lt;I107,N107=""),Listes!$A$78,IF(AND(S107="",OR(J107&lt;&gt;"",K107&lt;&gt;"",L107&lt;&gt;"")),Listes!$A$79,""))))))</f>
        <v/>
      </c>
      <c r="S107" s="57"/>
      <c r="T107" s="10">
        <f t="shared" si="8"/>
        <v>0</v>
      </c>
    </row>
    <row r="108" spans="1:20" ht="20.100000000000001" customHeight="1" x14ac:dyDescent="0.25">
      <c r="A108" s="109">
        <v>102</v>
      </c>
      <c r="B108" s="503" t="str">
        <f>IF('Dépenses sur frais réels'!B108="","",'Dépenses sur frais réels'!B108)</f>
        <v/>
      </c>
      <c r="C108" s="503" t="str">
        <f>IF('Dépenses sur frais réels'!C108="","",'Dépenses sur frais réels'!C108)</f>
        <v/>
      </c>
      <c r="D108" s="503" t="str">
        <f>IF('Dépenses sur frais réels'!D108="","",'Dépenses sur frais réels'!D108)</f>
        <v/>
      </c>
      <c r="E108" s="503" t="str">
        <f>IF('Dépenses sur frais réels'!E108="","",'Dépenses sur frais réels'!E108)</f>
        <v/>
      </c>
      <c r="F108" s="503" t="str">
        <f>IF('Dépenses sur frais réels'!F108="","",'Dépenses sur frais réels'!F108)</f>
        <v/>
      </c>
      <c r="G108" s="504" t="str">
        <f>IF('Dépenses sur frais réels'!G108="","",'Dépenses sur frais réels'!G108)</f>
        <v/>
      </c>
      <c r="H108" s="504" t="str">
        <f>IF('Dépenses sur frais réels'!H108="","",'Dépenses sur frais réels'!H108)</f>
        <v/>
      </c>
      <c r="I108" s="511" t="str">
        <f>IF('Dépenses sur frais réels'!I108="","",'Dépenses sur frais réels'!I108)</f>
        <v/>
      </c>
      <c r="J108" s="269"/>
      <c r="K108" s="270" t="str">
        <f t="shared" si="5"/>
        <v/>
      </c>
      <c r="L108" s="270" t="str">
        <f t="shared" si="6"/>
        <v/>
      </c>
      <c r="M108" s="37"/>
      <c r="N108" s="117"/>
      <c r="O108" s="118"/>
      <c r="P108" s="512" t="str">
        <f t="shared" si="9"/>
        <v/>
      </c>
      <c r="Q108" s="121" t="str">
        <f t="shared" si="7"/>
        <v/>
      </c>
      <c r="R108" s="501" t="str">
        <f>IF(AND(OR(J108="KO",M108&lt;&gt;""),OR(J108="",K108="",L108="")),Listes!$A$74,IF(AND(M108="",J108&lt;&gt;""),Listes!$A$75,IF(AND(I108&lt;M108,O108=""),Listes!$A$76,IF(AND(L108&lt;K108,O108=""),Listes!$A$77,IF(AND(M108&lt;I108,N108=""),Listes!$A$78,IF(AND(S108="",OR(J108&lt;&gt;"",K108&lt;&gt;"",L108&lt;&gt;"")),Listes!$A$79,""))))))</f>
        <v/>
      </c>
      <c r="S108" s="57"/>
      <c r="T108" s="10">
        <f t="shared" si="8"/>
        <v>0</v>
      </c>
    </row>
    <row r="109" spans="1:20" ht="20.100000000000001" customHeight="1" x14ac:dyDescent="0.25">
      <c r="A109" s="109">
        <v>103</v>
      </c>
      <c r="B109" s="503" t="str">
        <f>IF('Dépenses sur frais réels'!B109="","",'Dépenses sur frais réels'!B109)</f>
        <v/>
      </c>
      <c r="C109" s="503" t="str">
        <f>IF('Dépenses sur frais réels'!C109="","",'Dépenses sur frais réels'!C109)</f>
        <v/>
      </c>
      <c r="D109" s="503" t="str">
        <f>IF('Dépenses sur frais réels'!D109="","",'Dépenses sur frais réels'!D109)</f>
        <v/>
      </c>
      <c r="E109" s="503" t="str">
        <f>IF('Dépenses sur frais réels'!E109="","",'Dépenses sur frais réels'!E109)</f>
        <v/>
      </c>
      <c r="F109" s="503" t="str">
        <f>IF('Dépenses sur frais réels'!F109="","",'Dépenses sur frais réels'!F109)</f>
        <v/>
      </c>
      <c r="G109" s="504" t="str">
        <f>IF('Dépenses sur frais réels'!G109="","",'Dépenses sur frais réels'!G109)</f>
        <v/>
      </c>
      <c r="H109" s="504" t="str">
        <f>IF('Dépenses sur frais réels'!H109="","",'Dépenses sur frais réels'!H109)</f>
        <v/>
      </c>
      <c r="I109" s="511" t="str">
        <f>IF('Dépenses sur frais réels'!I109="","",'Dépenses sur frais réels'!I109)</f>
        <v/>
      </c>
      <c r="J109" s="269"/>
      <c r="K109" s="270" t="str">
        <f t="shared" si="5"/>
        <v/>
      </c>
      <c r="L109" s="270" t="str">
        <f t="shared" si="6"/>
        <v/>
      </c>
      <c r="M109" s="37"/>
      <c r="N109" s="117"/>
      <c r="O109" s="118"/>
      <c r="P109" s="512" t="str">
        <f t="shared" si="9"/>
        <v/>
      </c>
      <c r="Q109" s="121" t="str">
        <f t="shared" si="7"/>
        <v/>
      </c>
      <c r="R109" s="501" t="str">
        <f>IF(AND(OR(J109="KO",M109&lt;&gt;""),OR(J109="",K109="",L109="")),Listes!$A$74,IF(AND(M109="",J109&lt;&gt;""),Listes!$A$75,IF(AND(I109&lt;M109,O109=""),Listes!$A$76,IF(AND(L109&lt;K109,O109=""),Listes!$A$77,IF(AND(M109&lt;I109,N109=""),Listes!$A$78,IF(AND(S109="",OR(J109&lt;&gt;"",K109&lt;&gt;"",L109&lt;&gt;"")),Listes!$A$79,""))))))</f>
        <v/>
      </c>
      <c r="S109" s="57"/>
      <c r="T109" s="10">
        <f t="shared" si="8"/>
        <v>0</v>
      </c>
    </row>
    <row r="110" spans="1:20" ht="20.100000000000001" customHeight="1" x14ac:dyDescent="0.25">
      <c r="A110" s="109">
        <v>104</v>
      </c>
      <c r="B110" s="503" t="str">
        <f>IF('Dépenses sur frais réels'!B110="","",'Dépenses sur frais réels'!B110)</f>
        <v/>
      </c>
      <c r="C110" s="503" t="str">
        <f>IF('Dépenses sur frais réels'!C110="","",'Dépenses sur frais réels'!C110)</f>
        <v/>
      </c>
      <c r="D110" s="503" t="str">
        <f>IF('Dépenses sur frais réels'!D110="","",'Dépenses sur frais réels'!D110)</f>
        <v/>
      </c>
      <c r="E110" s="503" t="str">
        <f>IF('Dépenses sur frais réels'!E110="","",'Dépenses sur frais réels'!E110)</f>
        <v/>
      </c>
      <c r="F110" s="503" t="str">
        <f>IF('Dépenses sur frais réels'!F110="","",'Dépenses sur frais réels'!F110)</f>
        <v/>
      </c>
      <c r="G110" s="504" t="str">
        <f>IF('Dépenses sur frais réels'!G110="","",'Dépenses sur frais réels'!G110)</f>
        <v/>
      </c>
      <c r="H110" s="504" t="str">
        <f>IF('Dépenses sur frais réels'!H110="","",'Dépenses sur frais réels'!H110)</f>
        <v/>
      </c>
      <c r="I110" s="511" t="str">
        <f>IF('Dépenses sur frais réels'!I110="","",'Dépenses sur frais réels'!I110)</f>
        <v/>
      </c>
      <c r="J110" s="269"/>
      <c r="K110" s="270" t="str">
        <f t="shared" si="5"/>
        <v/>
      </c>
      <c r="L110" s="270" t="str">
        <f t="shared" si="6"/>
        <v/>
      </c>
      <c r="M110" s="37"/>
      <c r="N110" s="117"/>
      <c r="O110" s="118"/>
      <c r="P110" s="512" t="str">
        <f t="shared" si="9"/>
        <v/>
      </c>
      <c r="Q110" s="121" t="str">
        <f t="shared" si="7"/>
        <v/>
      </c>
      <c r="R110" s="501" t="str">
        <f>IF(AND(OR(J110="KO",M110&lt;&gt;""),OR(J110="",K110="",L110="")),Listes!$A$74,IF(AND(M110="",J110&lt;&gt;""),Listes!$A$75,IF(AND(I110&lt;M110,O110=""),Listes!$A$76,IF(AND(L110&lt;K110,O110=""),Listes!$A$77,IF(AND(M110&lt;I110,N110=""),Listes!$A$78,IF(AND(S110="",OR(J110&lt;&gt;"",K110&lt;&gt;"",L110&lt;&gt;"")),Listes!$A$79,""))))))</f>
        <v/>
      </c>
      <c r="S110" s="57"/>
      <c r="T110" s="10">
        <f t="shared" si="8"/>
        <v>0</v>
      </c>
    </row>
    <row r="111" spans="1:20" ht="20.100000000000001" customHeight="1" x14ac:dyDescent="0.25">
      <c r="A111" s="109">
        <v>105</v>
      </c>
      <c r="B111" s="503" t="str">
        <f>IF('Dépenses sur frais réels'!B111="","",'Dépenses sur frais réels'!B111)</f>
        <v/>
      </c>
      <c r="C111" s="503" t="str">
        <f>IF('Dépenses sur frais réels'!C111="","",'Dépenses sur frais réels'!C111)</f>
        <v/>
      </c>
      <c r="D111" s="503" t="str">
        <f>IF('Dépenses sur frais réels'!D111="","",'Dépenses sur frais réels'!D111)</f>
        <v/>
      </c>
      <c r="E111" s="503" t="str">
        <f>IF('Dépenses sur frais réels'!E111="","",'Dépenses sur frais réels'!E111)</f>
        <v/>
      </c>
      <c r="F111" s="503" t="str">
        <f>IF('Dépenses sur frais réels'!F111="","",'Dépenses sur frais réels'!F111)</f>
        <v/>
      </c>
      <c r="G111" s="504" t="str">
        <f>IF('Dépenses sur frais réels'!G111="","",'Dépenses sur frais réels'!G111)</f>
        <v/>
      </c>
      <c r="H111" s="504" t="str">
        <f>IF('Dépenses sur frais réels'!H111="","",'Dépenses sur frais réels'!H111)</f>
        <v/>
      </c>
      <c r="I111" s="511" t="str">
        <f>IF('Dépenses sur frais réels'!I111="","",'Dépenses sur frais réels'!I111)</f>
        <v/>
      </c>
      <c r="J111" s="269"/>
      <c r="K111" s="270" t="str">
        <f t="shared" si="5"/>
        <v/>
      </c>
      <c r="L111" s="270" t="str">
        <f t="shared" si="6"/>
        <v/>
      </c>
      <c r="M111" s="37"/>
      <c r="N111" s="117"/>
      <c r="O111" s="118"/>
      <c r="P111" s="512" t="str">
        <f t="shared" si="9"/>
        <v/>
      </c>
      <c r="Q111" s="121" t="str">
        <f t="shared" si="7"/>
        <v/>
      </c>
      <c r="R111" s="501" t="str">
        <f>IF(AND(OR(J111="KO",M111&lt;&gt;""),OR(J111="",K111="",L111="")),Listes!$A$74,IF(AND(M111="",J111&lt;&gt;""),Listes!$A$75,IF(AND(I111&lt;M111,O111=""),Listes!$A$76,IF(AND(L111&lt;K111,O111=""),Listes!$A$77,IF(AND(M111&lt;I111,N111=""),Listes!$A$78,IF(AND(S111="",OR(J111&lt;&gt;"",K111&lt;&gt;"",L111&lt;&gt;"")),Listes!$A$79,""))))))</f>
        <v/>
      </c>
      <c r="S111" s="57"/>
      <c r="T111" s="10">
        <f t="shared" si="8"/>
        <v>0</v>
      </c>
    </row>
    <row r="112" spans="1:20" ht="20.100000000000001" customHeight="1" x14ac:dyDescent="0.25">
      <c r="A112" s="109">
        <v>106</v>
      </c>
      <c r="B112" s="503" t="str">
        <f>IF('Dépenses sur frais réels'!B112="","",'Dépenses sur frais réels'!B112)</f>
        <v/>
      </c>
      <c r="C112" s="503" t="str">
        <f>IF('Dépenses sur frais réels'!C112="","",'Dépenses sur frais réels'!C112)</f>
        <v/>
      </c>
      <c r="D112" s="503" t="str">
        <f>IF('Dépenses sur frais réels'!D112="","",'Dépenses sur frais réels'!D112)</f>
        <v/>
      </c>
      <c r="E112" s="503" t="str">
        <f>IF('Dépenses sur frais réels'!E112="","",'Dépenses sur frais réels'!E112)</f>
        <v/>
      </c>
      <c r="F112" s="503" t="str">
        <f>IF('Dépenses sur frais réels'!F112="","",'Dépenses sur frais réels'!F112)</f>
        <v/>
      </c>
      <c r="G112" s="504" t="str">
        <f>IF('Dépenses sur frais réels'!G112="","",'Dépenses sur frais réels'!G112)</f>
        <v/>
      </c>
      <c r="H112" s="504" t="str">
        <f>IF('Dépenses sur frais réels'!H112="","",'Dépenses sur frais réels'!H112)</f>
        <v/>
      </c>
      <c r="I112" s="511" t="str">
        <f>IF('Dépenses sur frais réels'!I112="","",'Dépenses sur frais réels'!I112)</f>
        <v/>
      </c>
      <c r="J112" s="269"/>
      <c r="K112" s="270" t="str">
        <f t="shared" si="5"/>
        <v/>
      </c>
      <c r="L112" s="270" t="str">
        <f t="shared" si="6"/>
        <v/>
      </c>
      <c r="M112" s="37"/>
      <c r="N112" s="117"/>
      <c r="O112" s="118"/>
      <c r="P112" s="512" t="str">
        <f t="shared" si="9"/>
        <v/>
      </c>
      <c r="Q112" s="121" t="str">
        <f t="shared" si="7"/>
        <v/>
      </c>
      <c r="R112" s="501" t="str">
        <f>IF(AND(OR(J112="KO",M112&lt;&gt;""),OR(J112="",K112="",L112="")),Listes!$A$74,IF(AND(M112="",J112&lt;&gt;""),Listes!$A$75,IF(AND(I112&lt;M112,O112=""),Listes!$A$76,IF(AND(L112&lt;K112,O112=""),Listes!$A$77,IF(AND(M112&lt;I112,N112=""),Listes!$A$78,IF(AND(S112="",OR(J112&lt;&gt;"",K112&lt;&gt;"",L112&lt;&gt;"")),Listes!$A$79,""))))))</f>
        <v/>
      </c>
      <c r="S112" s="57"/>
      <c r="T112" s="10">
        <f t="shared" si="8"/>
        <v>0</v>
      </c>
    </row>
    <row r="113" spans="1:20" ht="20.100000000000001" customHeight="1" x14ac:dyDescent="0.25">
      <c r="A113" s="109">
        <v>107</v>
      </c>
      <c r="B113" s="503" t="str">
        <f>IF('Dépenses sur frais réels'!B113="","",'Dépenses sur frais réels'!B113)</f>
        <v/>
      </c>
      <c r="C113" s="503" t="str">
        <f>IF('Dépenses sur frais réels'!C113="","",'Dépenses sur frais réels'!C113)</f>
        <v/>
      </c>
      <c r="D113" s="503" t="str">
        <f>IF('Dépenses sur frais réels'!D113="","",'Dépenses sur frais réels'!D113)</f>
        <v/>
      </c>
      <c r="E113" s="503" t="str">
        <f>IF('Dépenses sur frais réels'!E113="","",'Dépenses sur frais réels'!E113)</f>
        <v/>
      </c>
      <c r="F113" s="503" t="str">
        <f>IF('Dépenses sur frais réels'!F113="","",'Dépenses sur frais réels'!F113)</f>
        <v/>
      </c>
      <c r="G113" s="504" t="str">
        <f>IF('Dépenses sur frais réels'!G113="","",'Dépenses sur frais réels'!G113)</f>
        <v/>
      </c>
      <c r="H113" s="504" t="str">
        <f>IF('Dépenses sur frais réels'!H113="","",'Dépenses sur frais réels'!H113)</f>
        <v/>
      </c>
      <c r="I113" s="511" t="str">
        <f>IF('Dépenses sur frais réels'!I113="","",'Dépenses sur frais réels'!I113)</f>
        <v/>
      </c>
      <c r="J113" s="269"/>
      <c r="K113" s="270" t="str">
        <f t="shared" si="5"/>
        <v/>
      </c>
      <c r="L113" s="270" t="str">
        <f t="shared" si="6"/>
        <v/>
      </c>
      <c r="M113" s="37"/>
      <c r="N113" s="117"/>
      <c r="O113" s="118"/>
      <c r="P113" s="512" t="str">
        <f t="shared" si="9"/>
        <v/>
      </c>
      <c r="Q113" s="121" t="str">
        <f t="shared" si="7"/>
        <v/>
      </c>
      <c r="R113" s="501" t="str">
        <f>IF(AND(OR(J113="KO",M113&lt;&gt;""),OR(J113="",K113="",L113="")),Listes!$A$74,IF(AND(M113="",J113&lt;&gt;""),Listes!$A$75,IF(AND(I113&lt;M113,O113=""),Listes!$A$76,IF(AND(L113&lt;K113,O113=""),Listes!$A$77,IF(AND(M113&lt;I113,N113=""),Listes!$A$78,IF(AND(S113="",OR(J113&lt;&gt;"",K113&lt;&gt;"",L113&lt;&gt;"")),Listes!$A$79,""))))))</f>
        <v/>
      </c>
      <c r="S113" s="57"/>
      <c r="T113" s="10">
        <f t="shared" si="8"/>
        <v>0</v>
      </c>
    </row>
    <row r="114" spans="1:20" ht="20.100000000000001" customHeight="1" x14ac:dyDescent="0.25">
      <c r="A114" s="109">
        <v>108</v>
      </c>
      <c r="B114" s="503" t="str">
        <f>IF('Dépenses sur frais réels'!B114="","",'Dépenses sur frais réels'!B114)</f>
        <v/>
      </c>
      <c r="C114" s="503" t="str">
        <f>IF('Dépenses sur frais réels'!C114="","",'Dépenses sur frais réels'!C114)</f>
        <v/>
      </c>
      <c r="D114" s="503" t="str">
        <f>IF('Dépenses sur frais réels'!D114="","",'Dépenses sur frais réels'!D114)</f>
        <v/>
      </c>
      <c r="E114" s="503" t="str">
        <f>IF('Dépenses sur frais réels'!E114="","",'Dépenses sur frais réels'!E114)</f>
        <v/>
      </c>
      <c r="F114" s="503" t="str">
        <f>IF('Dépenses sur frais réels'!F114="","",'Dépenses sur frais réels'!F114)</f>
        <v/>
      </c>
      <c r="G114" s="504" t="str">
        <f>IF('Dépenses sur frais réels'!G114="","",'Dépenses sur frais réels'!G114)</f>
        <v/>
      </c>
      <c r="H114" s="504" t="str">
        <f>IF('Dépenses sur frais réels'!H114="","",'Dépenses sur frais réels'!H114)</f>
        <v/>
      </c>
      <c r="I114" s="511" t="str">
        <f>IF('Dépenses sur frais réels'!I114="","",'Dépenses sur frais réels'!I114)</f>
        <v/>
      </c>
      <c r="J114" s="269"/>
      <c r="K114" s="270" t="str">
        <f t="shared" si="5"/>
        <v/>
      </c>
      <c r="L114" s="270" t="str">
        <f t="shared" si="6"/>
        <v/>
      </c>
      <c r="M114" s="37"/>
      <c r="N114" s="117"/>
      <c r="O114" s="118"/>
      <c r="P114" s="512" t="str">
        <f t="shared" si="9"/>
        <v/>
      </c>
      <c r="Q114" s="121" t="str">
        <f t="shared" si="7"/>
        <v/>
      </c>
      <c r="R114" s="501" t="str">
        <f>IF(AND(OR(J114="KO",M114&lt;&gt;""),OR(J114="",K114="",L114="")),Listes!$A$74,IF(AND(M114="",J114&lt;&gt;""),Listes!$A$75,IF(AND(I114&lt;M114,O114=""),Listes!$A$76,IF(AND(L114&lt;K114,O114=""),Listes!$A$77,IF(AND(M114&lt;I114,N114=""),Listes!$A$78,IF(AND(S114="",OR(J114&lt;&gt;"",K114&lt;&gt;"",L114&lt;&gt;"")),Listes!$A$79,""))))))</f>
        <v/>
      </c>
      <c r="S114" s="57"/>
      <c r="T114" s="10">
        <f t="shared" si="8"/>
        <v>0</v>
      </c>
    </row>
    <row r="115" spans="1:20" ht="20.100000000000001" customHeight="1" x14ac:dyDescent="0.25">
      <c r="A115" s="109">
        <v>109</v>
      </c>
      <c r="B115" s="503" t="str">
        <f>IF('Dépenses sur frais réels'!B115="","",'Dépenses sur frais réels'!B115)</f>
        <v/>
      </c>
      <c r="C115" s="503" t="str">
        <f>IF('Dépenses sur frais réels'!C115="","",'Dépenses sur frais réels'!C115)</f>
        <v/>
      </c>
      <c r="D115" s="503" t="str">
        <f>IF('Dépenses sur frais réels'!D115="","",'Dépenses sur frais réels'!D115)</f>
        <v/>
      </c>
      <c r="E115" s="503" t="str">
        <f>IF('Dépenses sur frais réels'!E115="","",'Dépenses sur frais réels'!E115)</f>
        <v/>
      </c>
      <c r="F115" s="503" t="str">
        <f>IF('Dépenses sur frais réels'!F115="","",'Dépenses sur frais réels'!F115)</f>
        <v/>
      </c>
      <c r="G115" s="504" t="str">
        <f>IF('Dépenses sur frais réels'!G115="","",'Dépenses sur frais réels'!G115)</f>
        <v/>
      </c>
      <c r="H115" s="504" t="str">
        <f>IF('Dépenses sur frais réels'!H115="","",'Dépenses sur frais réels'!H115)</f>
        <v/>
      </c>
      <c r="I115" s="511" t="str">
        <f>IF('Dépenses sur frais réels'!I115="","",'Dépenses sur frais réels'!I115)</f>
        <v/>
      </c>
      <c r="J115" s="269"/>
      <c r="K115" s="270" t="str">
        <f t="shared" si="5"/>
        <v/>
      </c>
      <c r="L115" s="270" t="str">
        <f t="shared" si="6"/>
        <v/>
      </c>
      <c r="M115" s="37"/>
      <c r="N115" s="117"/>
      <c r="O115" s="118"/>
      <c r="P115" s="512" t="str">
        <f t="shared" si="9"/>
        <v/>
      </c>
      <c r="Q115" s="121" t="str">
        <f t="shared" si="7"/>
        <v/>
      </c>
      <c r="R115" s="501" t="str">
        <f>IF(AND(OR(J115="KO",M115&lt;&gt;""),OR(J115="",K115="",L115="")),Listes!$A$74,IF(AND(M115="",J115&lt;&gt;""),Listes!$A$75,IF(AND(I115&lt;M115,O115=""),Listes!$A$76,IF(AND(L115&lt;K115,O115=""),Listes!$A$77,IF(AND(M115&lt;I115,N115=""),Listes!$A$78,IF(AND(S115="",OR(J115&lt;&gt;"",K115&lt;&gt;"",L115&lt;&gt;"")),Listes!$A$79,""))))))</f>
        <v/>
      </c>
      <c r="S115" s="57"/>
      <c r="T115" s="10">
        <f t="shared" si="8"/>
        <v>0</v>
      </c>
    </row>
    <row r="116" spans="1:20" ht="20.100000000000001" customHeight="1" x14ac:dyDescent="0.25">
      <c r="A116" s="109">
        <v>110</v>
      </c>
      <c r="B116" s="503" t="str">
        <f>IF('Dépenses sur frais réels'!B116="","",'Dépenses sur frais réels'!B116)</f>
        <v/>
      </c>
      <c r="C116" s="503" t="str">
        <f>IF('Dépenses sur frais réels'!C116="","",'Dépenses sur frais réels'!C116)</f>
        <v/>
      </c>
      <c r="D116" s="503" t="str">
        <f>IF('Dépenses sur frais réels'!D116="","",'Dépenses sur frais réels'!D116)</f>
        <v/>
      </c>
      <c r="E116" s="503" t="str">
        <f>IF('Dépenses sur frais réels'!E116="","",'Dépenses sur frais réels'!E116)</f>
        <v/>
      </c>
      <c r="F116" s="503" t="str">
        <f>IF('Dépenses sur frais réels'!F116="","",'Dépenses sur frais réels'!F116)</f>
        <v/>
      </c>
      <c r="G116" s="504" t="str">
        <f>IF('Dépenses sur frais réels'!G116="","",'Dépenses sur frais réels'!G116)</f>
        <v/>
      </c>
      <c r="H116" s="504" t="str">
        <f>IF('Dépenses sur frais réels'!H116="","",'Dépenses sur frais réels'!H116)</f>
        <v/>
      </c>
      <c r="I116" s="511" t="str">
        <f>IF('Dépenses sur frais réels'!I116="","",'Dépenses sur frais réels'!I116)</f>
        <v/>
      </c>
      <c r="J116" s="269"/>
      <c r="K116" s="270" t="str">
        <f t="shared" si="5"/>
        <v/>
      </c>
      <c r="L116" s="270" t="str">
        <f t="shared" si="6"/>
        <v/>
      </c>
      <c r="M116" s="37"/>
      <c r="N116" s="117"/>
      <c r="O116" s="118"/>
      <c r="P116" s="512" t="str">
        <f t="shared" si="9"/>
        <v/>
      </c>
      <c r="Q116" s="121" t="str">
        <f t="shared" si="7"/>
        <v/>
      </c>
      <c r="R116" s="501" t="str">
        <f>IF(AND(OR(J116="KO",M116&lt;&gt;""),OR(J116="",K116="",L116="")),Listes!$A$74,IF(AND(M116="",J116&lt;&gt;""),Listes!$A$75,IF(AND(I116&lt;M116,O116=""),Listes!$A$76,IF(AND(L116&lt;K116,O116=""),Listes!$A$77,IF(AND(M116&lt;I116,N116=""),Listes!$A$78,IF(AND(S116="",OR(J116&lt;&gt;"",K116&lt;&gt;"",L116&lt;&gt;"")),Listes!$A$79,""))))))</f>
        <v/>
      </c>
      <c r="S116" s="57"/>
      <c r="T116" s="10">
        <f t="shared" si="8"/>
        <v>0</v>
      </c>
    </row>
    <row r="117" spans="1:20" ht="20.100000000000001" customHeight="1" x14ac:dyDescent="0.25">
      <c r="A117" s="109">
        <v>111</v>
      </c>
      <c r="B117" s="503" t="str">
        <f>IF('Dépenses sur frais réels'!B117="","",'Dépenses sur frais réels'!B117)</f>
        <v/>
      </c>
      <c r="C117" s="503" t="str">
        <f>IF('Dépenses sur frais réels'!C117="","",'Dépenses sur frais réels'!C117)</f>
        <v/>
      </c>
      <c r="D117" s="503" t="str">
        <f>IF('Dépenses sur frais réels'!D117="","",'Dépenses sur frais réels'!D117)</f>
        <v/>
      </c>
      <c r="E117" s="503" t="str">
        <f>IF('Dépenses sur frais réels'!E117="","",'Dépenses sur frais réels'!E117)</f>
        <v/>
      </c>
      <c r="F117" s="503" t="str">
        <f>IF('Dépenses sur frais réels'!F117="","",'Dépenses sur frais réels'!F117)</f>
        <v/>
      </c>
      <c r="G117" s="504" t="str">
        <f>IF('Dépenses sur frais réels'!G117="","",'Dépenses sur frais réels'!G117)</f>
        <v/>
      </c>
      <c r="H117" s="504" t="str">
        <f>IF('Dépenses sur frais réels'!H117="","",'Dépenses sur frais réels'!H117)</f>
        <v/>
      </c>
      <c r="I117" s="511" t="str">
        <f>IF('Dépenses sur frais réels'!I117="","",'Dépenses sur frais réels'!I117)</f>
        <v/>
      </c>
      <c r="J117" s="269"/>
      <c r="K117" s="270" t="str">
        <f t="shared" si="5"/>
        <v/>
      </c>
      <c r="L117" s="270" t="str">
        <f t="shared" si="6"/>
        <v/>
      </c>
      <c r="M117" s="37"/>
      <c r="N117" s="117"/>
      <c r="O117" s="118"/>
      <c r="P117" s="512" t="str">
        <f t="shared" si="9"/>
        <v/>
      </c>
      <c r="Q117" s="121" t="str">
        <f t="shared" si="7"/>
        <v/>
      </c>
      <c r="R117" s="501" t="str">
        <f>IF(AND(OR(J117="KO",M117&lt;&gt;""),OR(J117="",K117="",L117="")),Listes!$A$74,IF(AND(M117="",J117&lt;&gt;""),Listes!$A$75,IF(AND(I117&lt;M117,O117=""),Listes!$A$76,IF(AND(L117&lt;K117,O117=""),Listes!$A$77,IF(AND(M117&lt;I117,N117=""),Listes!$A$78,IF(AND(S117="",OR(J117&lt;&gt;"",K117&lt;&gt;"",L117&lt;&gt;"")),Listes!$A$79,""))))))</f>
        <v/>
      </c>
      <c r="S117" s="57"/>
      <c r="T117" s="10">
        <f t="shared" si="8"/>
        <v>0</v>
      </c>
    </row>
    <row r="118" spans="1:20" ht="20.100000000000001" customHeight="1" x14ac:dyDescent="0.25">
      <c r="A118" s="109">
        <v>112</v>
      </c>
      <c r="B118" s="503" t="str">
        <f>IF('Dépenses sur frais réels'!B118="","",'Dépenses sur frais réels'!B118)</f>
        <v/>
      </c>
      <c r="C118" s="503" t="str">
        <f>IF('Dépenses sur frais réels'!C118="","",'Dépenses sur frais réels'!C118)</f>
        <v/>
      </c>
      <c r="D118" s="503" t="str">
        <f>IF('Dépenses sur frais réels'!D118="","",'Dépenses sur frais réels'!D118)</f>
        <v/>
      </c>
      <c r="E118" s="503" t="str">
        <f>IF('Dépenses sur frais réels'!E118="","",'Dépenses sur frais réels'!E118)</f>
        <v/>
      </c>
      <c r="F118" s="503" t="str">
        <f>IF('Dépenses sur frais réels'!F118="","",'Dépenses sur frais réels'!F118)</f>
        <v/>
      </c>
      <c r="G118" s="504" t="str">
        <f>IF('Dépenses sur frais réels'!G118="","",'Dépenses sur frais réels'!G118)</f>
        <v/>
      </c>
      <c r="H118" s="504" t="str">
        <f>IF('Dépenses sur frais réels'!H118="","",'Dépenses sur frais réels'!H118)</f>
        <v/>
      </c>
      <c r="I118" s="511" t="str">
        <f>IF('Dépenses sur frais réels'!I118="","",'Dépenses sur frais réels'!I118)</f>
        <v/>
      </c>
      <c r="J118" s="269"/>
      <c r="K118" s="270" t="str">
        <f t="shared" si="5"/>
        <v/>
      </c>
      <c r="L118" s="270" t="str">
        <f t="shared" si="6"/>
        <v/>
      </c>
      <c r="M118" s="37"/>
      <c r="N118" s="117"/>
      <c r="O118" s="118"/>
      <c r="P118" s="512" t="str">
        <f t="shared" si="9"/>
        <v/>
      </c>
      <c r="Q118" s="121" t="str">
        <f t="shared" si="7"/>
        <v/>
      </c>
      <c r="R118" s="501" t="str">
        <f>IF(AND(OR(J118="KO",M118&lt;&gt;""),OR(J118="",K118="",L118="")),Listes!$A$74,IF(AND(M118="",J118&lt;&gt;""),Listes!$A$75,IF(AND(I118&lt;M118,O118=""),Listes!$A$76,IF(AND(L118&lt;K118,O118=""),Listes!$A$77,IF(AND(M118&lt;I118,N118=""),Listes!$A$78,IF(AND(S118="",OR(J118&lt;&gt;"",K118&lt;&gt;"",L118&lt;&gt;"")),Listes!$A$79,""))))))</f>
        <v/>
      </c>
      <c r="S118" s="57"/>
      <c r="T118" s="10">
        <f t="shared" si="8"/>
        <v>0</v>
      </c>
    </row>
    <row r="119" spans="1:20" ht="20.100000000000001" customHeight="1" x14ac:dyDescent="0.25">
      <c r="A119" s="109">
        <v>113</v>
      </c>
      <c r="B119" s="503" t="str">
        <f>IF('Dépenses sur frais réels'!B119="","",'Dépenses sur frais réels'!B119)</f>
        <v/>
      </c>
      <c r="C119" s="503" t="str">
        <f>IF('Dépenses sur frais réels'!C119="","",'Dépenses sur frais réels'!C119)</f>
        <v/>
      </c>
      <c r="D119" s="503" t="str">
        <f>IF('Dépenses sur frais réels'!D119="","",'Dépenses sur frais réels'!D119)</f>
        <v/>
      </c>
      <c r="E119" s="503" t="str">
        <f>IF('Dépenses sur frais réels'!E119="","",'Dépenses sur frais réels'!E119)</f>
        <v/>
      </c>
      <c r="F119" s="503" t="str">
        <f>IF('Dépenses sur frais réels'!F119="","",'Dépenses sur frais réels'!F119)</f>
        <v/>
      </c>
      <c r="G119" s="504" t="str">
        <f>IF('Dépenses sur frais réels'!G119="","",'Dépenses sur frais réels'!G119)</f>
        <v/>
      </c>
      <c r="H119" s="504" t="str">
        <f>IF('Dépenses sur frais réels'!H119="","",'Dépenses sur frais réels'!H119)</f>
        <v/>
      </c>
      <c r="I119" s="511" t="str">
        <f>IF('Dépenses sur frais réels'!I119="","",'Dépenses sur frais réels'!I119)</f>
        <v/>
      </c>
      <c r="J119" s="269"/>
      <c r="K119" s="270" t="str">
        <f t="shared" si="5"/>
        <v/>
      </c>
      <c r="L119" s="270" t="str">
        <f t="shared" si="6"/>
        <v/>
      </c>
      <c r="M119" s="37"/>
      <c r="N119" s="117"/>
      <c r="O119" s="118"/>
      <c r="P119" s="512" t="str">
        <f t="shared" si="9"/>
        <v/>
      </c>
      <c r="Q119" s="121" t="str">
        <f t="shared" si="7"/>
        <v/>
      </c>
      <c r="R119" s="501" t="str">
        <f>IF(AND(OR(J119="KO",M119&lt;&gt;""),OR(J119="",K119="",L119="")),Listes!$A$74,IF(AND(M119="",J119&lt;&gt;""),Listes!$A$75,IF(AND(I119&lt;M119,O119=""),Listes!$A$76,IF(AND(L119&lt;K119,O119=""),Listes!$A$77,IF(AND(M119&lt;I119,N119=""),Listes!$A$78,IF(AND(S119="",OR(J119&lt;&gt;"",K119&lt;&gt;"",L119&lt;&gt;"")),Listes!$A$79,""))))))</f>
        <v/>
      </c>
      <c r="S119" s="57"/>
      <c r="T119" s="10">
        <f t="shared" si="8"/>
        <v>0</v>
      </c>
    </row>
    <row r="120" spans="1:20" ht="20.100000000000001" customHeight="1" x14ac:dyDescent="0.25">
      <c r="A120" s="109">
        <v>114</v>
      </c>
      <c r="B120" s="503" t="str">
        <f>IF('Dépenses sur frais réels'!B120="","",'Dépenses sur frais réels'!B120)</f>
        <v/>
      </c>
      <c r="C120" s="503" t="str">
        <f>IF('Dépenses sur frais réels'!C120="","",'Dépenses sur frais réels'!C120)</f>
        <v/>
      </c>
      <c r="D120" s="503" t="str">
        <f>IF('Dépenses sur frais réels'!D120="","",'Dépenses sur frais réels'!D120)</f>
        <v/>
      </c>
      <c r="E120" s="503" t="str">
        <f>IF('Dépenses sur frais réels'!E120="","",'Dépenses sur frais réels'!E120)</f>
        <v/>
      </c>
      <c r="F120" s="503" t="str">
        <f>IF('Dépenses sur frais réels'!F120="","",'Dépenses sur frais réels'!F120)</f>
        <v/>
      </c>
      <c r="G120" s="504" t="str">
        <f>IF('Dépenses sur frais réels'!G120="","",'Dépenses sur frais réels'!G120)</f>
        <v/>
      </c>
      <c r="H120" s="504" t="str">
        <f>IF('Dépenses sur frais réels'!H120="","",'Dépenses sur frais réels'!H120)</f>
        <v/>
      </c>
      <c r="I120" s="511" t="str">
        <f>IF('Dépenses sur frais réels'!I120="","",'Dépenses sur frais réels'!I120)</f>
        <v/>
      </c>
      <c r="J120" s="269"/>
      <c r="K120" s="270" t="str">
        <f t="shared" si="5"/>
        <v/>
      </c>
      <c r="L120" s="270" t="str">
        <f t="shared" si="6"/>
        <v/>
      </c>
      <c r="M120" s="37"/>
      <c r="N120" s="117"/>
      <c r="O120" s="118"/>
      <c r="P120" s="512" t="str">
        <f t="shared" si="9"/>
        <v/>
      </c>
      <c r="Q120" s="121" t="str">
        <f t="shared" si="7"/>
        <v/>
      </c>
      <c r="R120" s="501" t="str">
        <f>IF(AND(OR(J120="KO",M120&lt;&gt;""),OR(J120="",K120="",L120="")),Listes!$A$74,IF(AND(M120="",J120&lt;&gt;""),Listes!$A$75,IF(AND(I120&lt;M120,O120=""),Listes!$A$76,IF(AND(L120&lt;K120,O120=""),Listes!$A$77,IF(AND(M120&lt;I120,N120=""),Listes!$A$78,IF(AND(S120="",OR(J120&lt;&gt;"",K120&lt;&gt;"",L120&lt;&gt;"")),Listes!$A$79,""))))))</f>
        <v/>
      </c>
      <c r="S120" s="57"/>
      <c r="T120" s="10">
        <f t="shared" si="8"/>
        <v>0</v>
      </c>
    </row>
    <row r="121" spans="1:20" ht="20.100000000000001" customHeight="1" x14ac:dyDescent="0.25">
      <c r="A121" s="109">
        <v>115</v>
      </c>
      <c r="B121" s="503" t="str">
        <f>IF('Dépenses sur frais réels'!B121="","",'Dépenses sur frais réels'!B121)</f>
        <v/>
      </c>
      <c r="C121" s="503" t="str">
        <f>IF('Dépenses sur frais réels'!C121="","",'Dépenses sur frais réels'!C121)</f>
        <v/>
      </c>
      <c r="D121" s="503" t="str">
        <f>IF('Dépenses sur frais réels'!D121="","",'Dépenses sur frais réels'!D121)</f>
        <v/>
      </c>
      <c r="E121" s="503" t="str">
        <f>IF('Dépenses sur frais réels'!E121="","",'Dépenses sur frais réels'!E121)</f>
        <v/>
      </c>
      <c r="F121" s="503" t="str">
        <f>IF('Dépenses sur frais réels'!F121="","",'Dépenses sur frais réels'!F121)</f>
        <v/>
      </c>
      <c r="G121" s="504" t="str">
        <f>IF('Dépenses sur frais réels'!G121="","",'Dépenses sur frais réels'!G121)</f>
        <v/>
      </c>
      <c r="H121" s="504" t="str">
        <f>IF('Dépenses sur frais réels'!H121="","",'Dépenses sur frais réels'!H121)</f>
        <v/>
      </c>
      <c r="I121" s="511" t="str">
        <f>IF('Dépenses sur frais réels'!I121="","",'Dépenses sur frais réels'!I121)</f>
        <v/>
      </c>
      <c r="J121" s="269"/>
      <c r="K121" s="270" t="str">
        <f t="shared" si="5"/>
        <v/>
      </c>
      <c r="L121" s="270" t="str">
        <f t="shared" si="6"/>
        <v/>
      </c>
      <c r="M121" s="37"/>
      <c r="N121" s="117"/>
      <c r="O121" s="118"/>
      <c r="P121" s="512" t="str">
        <f t="shared" si="9"/>
        <v/>
      </c>
      <c r="Q121" s="121" t="str">
        <f t="shared" si="7"/>
        <v/>
      </c>
      <c r="R121" s="501" t="str">
        <f>IF(AND(OR(J121="KO",M121&lt;&gt;""),OR(J121="",K121="",L121="")),Listes!$A$74,IF(AND(M121="",J121&lt;&gt;""),Listes!$A$75,IF(AND(I121&lt;M121,O121=""),Listes!$A$76,IF(AND(L121&lt;K121,O121=""),Listes!$A$77,IF(AND(M121&lt;I121,N121=""),Listes!$A$78,IF(AND(S121="",OR(J121&lt;&gt;"",K121&lt;&gt;"",L121&lt;&gt;"")),Listes!$A$79,""))))))</f>
        <v/>
      </c>
      <c r="S121" s="57"/>
      <c r="T121" s="10">
        <f t="shared" si="8"/>
        <v>0</v>
      </c>
    </row>
    <row r="122" spans="1:20" ht="20.100000000000001" customHeight="1" x14ac:dyDescent="0.25">
      <c r="A122" s="109">
        <v>116</v>
      </c>
      <c r="B122" s="503" t="str">
        <f>IF('Dépenses sur frais réels'!B122="","",'Dépenses sur frais réels'!B122)</f>
        <v/>
      </c>
      <c r="C122" s="503" t="str">
        <f>IF('Dépenses sur frais réels'!C122="","",'Dépenses sur frais réels'!C122)</f>
        <v/>
      </c>
      <c r="D122" s="503" t="str">
        <f>IF('Dépenses sur frais réels'!D122="","",'Dépenses sur frais réels'!D122)</f>
        <v/>
      </c>
      <c r="E122" s="503" t="str">
        <f>IF('Dépenses sur frais réels'!E122="","",'Dépenses sur frais réels'!E122)</f>
        <v/>
      </c>
      <c r="F122" s="503" t="str">
        <f>IF('Dépenses sur frais réels'!F122="","",'Dépenses sur frais réels'!F122)</f>
        <v/>
      </c>
      <c r="G122" s="504" t="str">
        <f>IF('Dépenses sur frais réels'!G122="","",'Dépenses sur frais réels'!G122)</f>
        <v/>
      </c>
      <c r="H122" s="504" t="str">
        <f>IF('Dépenses sur frais réels'!H122="","",'Dépenses sur frais réels'!H122)</f>
        <v/>
      </c>
      <c r="I122" s="511" t="str">
        <f>IF('Dépenses sur frais réels'!I122="","",'Dépenses sur frais réels'!I122)</f>
        <v/>
      </c>
      <c r="J122" s="269"/>
      <c r="K122" s="270" t="str">
        <f t="shared" si="5"/>
        <v/>
      </c>
      <c r="L122" s="270" t="str">
        <f t="shared" si="6"/>
        <v/>
      </c>
      <c r="M122" s="37"/>
      <c r="N122" s="117"/>
      <c r="O122" s="118"/>
      <c r="P122" s="512" t="str">
        <f t="shared" si="9"/>
        <v/>
      </c>
      <c r="Q122" s="121" t="str">
        <f t="shared" si="7"/>
        <v/>
      </c>
      <c r="R122" s="501" t="str">
        <f>IF(AND(OR(J122="KO",M122&lt;&gt;""),OR(J122="",K122="",L122="")),Listes!$A$74,IF(AND(M122="",J122&lt;&gt;""),Listes!$A$75,IF(AND(I122&lt;M122,O122=""),Listes!$A$76,IF(AND(L122&lt;K122,O122=""),Listes!$A$77,IF(AND(M122&lt;I122,N122=""),Listes!$A$78,IF(AND(S122="",OR(J122&lt;&gt;"",K122&lt;&gt;"",L122&lt;&gt;"")),Listes!$A$79,""))))))</f>
        <v/>
      </c>
      <c r="S122" s="57"/>
      <c r="T122" s="10">
        <f t="shared" si="8"/>
        <v>0</v>
      </c>
    </row>
    <row r="123" spans="1:20" ht="20.100000000000001" customHeight="1" x14ac:dyDescent="0.25">
      <c r="A123" s="109">
        <v>117</v>
      </c>
      <c r="B123" s="503" t="str">
        <f>IF('Dépenses sur frais réels'!B123="","",'Dépenses sur frais réels'!B123)</f>
        <v/>
      </c>
      <c r="C123" s="503" t="str">
        <f>IF('Dépenses sur frais réels'!C123="","",'Dépenses sur frais réels'!C123)</f>
        <v/>
      </c>
      <c r="D123" s="503" t="str">
        <f>IF('Dépenses sur frais réels'!D123="","",'Dépenses sur frais réels'!D123)</f>
        <v/>
      </c>
      <c r="E123" s="503" t="str">
        <f>IF('Dépenses sur frais réels'!E123="","",'Dépenses sur frais réels'!E123)</f>
        <v/>
      </c>
      <c r="F123" s="503" t="str">
        <f>IF('Dépenses sur frais réels'!F123="","",'Dépenses sur frais réels'!F123)</f>
        <v/>
      </c>
      <c r="G123" s="504" t="str">
        <f>IF('Dépenses sur frais réels'!G123="","",'Dépenses sur frais réels'!G123)</f>
        <v/>
      </c>
      <c r="H123" s="504" t="str">
        <f>IF('Dépenses sur frais réels'!H123="","",'Dépenses sur frais réels'!H123)</f>
        <v/>
      </c>
      <c r="I123" s="511" t="str">
        <f>IF('Dépenses sur frais réels'!I123="","",'Dépenses sur frais réels'!I123)</f>
        <v/>
      </c>
      <c r="J123" s="269"/>
      <c r="K123" s="270" t="str">
        <f t="shared" si="5"/>
        <v/>
      </c>
      <c r="L123" s="270" t="str">
        <f t="shared" si="6"/>
        <v/>
      </c>
      <c r="M123" s="37"/>
      <c r="N123" s="117"/>
      <c r="O123" s="118"/>
      <c r="P123" s="512" t="str">
        <f t="shared" si="9"/>
        <v/>
      </c>
      <c r="Q123" s="121" t="str">
        <f t="shared" si="7"/>
        <v/>
      </c>
      <c r="R123" s="501" t="str">
        <f>IF(AND(OR(J123="KO",M123&lt;&gt;""),OR(J123="",K123="",L123="")),Listes!$A$74,IF(AND(M123="",J123&lt;&gt;""),Listes!$A$75,IF(AND(I123&lt;M123,O123=""),Listes!$A$76,IF(AND(L123&lt;K123,O123=""),Listes!$A$77,IF(AND(M123&lt;I123,N123=""),Listes!$A$78,IF(AND(S123="",OR(J123&lt;&gt;"",K123&lt;&gt;"",L123&lt;&gt;"")),Listes!$A$79,""))))))</f>
        <v/>
      </c>
      <c r="S123" s="57"/>
      <c r="T123" s="10">
        <f t="shared" si="8"/>
        <v>0</v>
      </c>
    </row>
    <row r="124" spans="1:20" ht="20.100000000000001" customHeight="1" x14ac:dyDescent="0.25">
      <c r="A124" s="109">
        <v>118</v>
      </c>
      <c r="B124" s="503" t="str">
        <f>IF('Dépenses sur frais réels'!B124="","",'Dépenses sur frais réels'!B124)</f>
        <v/>
      </c>
      <c r="C124" s="503" t="str">
        <f>IF('Dépenses sur frais réels'!C124="","",'Dépenses sur frais réels'!C124)</f>
        <v/>
      </c>
      <c r="D124" s="503" t="str">
        <f>IF('Dépenses sur frais réels'!D124="","",'Dépenses sur frais réels'!D124)</f>
        <v/>
      </c>
      <c r="E124" s="503" t="str">
        <f>IF('Dépenses sur frais réels'!E124="","",'Dépenses sur frais réels'!E124)</f>
        <v/>
      </c>
      <c r="F124" s="503" t="str">
        <f>IF('Dépenses sur frais réels'!F124="","",'Dépenses sur frais réels'!F124)</f>
        <v/>
      </c>
      <c r="G124" s="504" t="str">
        <f>IF('Dépenses sur frais réels'!G124="","",'Dépenses sur frais réels'!G124)</f>
        <v/>
      </c>
      <c r="H124" s="504" t="str">
        <f>IF('Dépenses sur frais réels'!H124="","",'Dépenses sur frais réels'!H124)</f>
        <v/>
      </c>
      <c r="I124" s="511" t="str">
        <f>IF('Dépenses sur frais réels'!I124="","",'Dépenses sur frais réels'!I124)</f>
        <v/>
      </c>
      <c r="J124" s="269"/>
      <c r="K124" s="270" t="str">
        <f t="shared" si="5"/>
        <v/>
      </c>
      <c r="L124" s="270" t="str">
        <f t="shared" si="6"/>
        <v/>
      </c>
      <c r="M124" s="37"/>
      <c r="N124" s="117"/>
      <c r="O124" s="118"/>
      <c r="P124" s="512" t="str">
        <f t="shared" si="9"/>
        <v/>
      </c>
      <c r="Q124" s="121" t="str">
        <f t="shared" si="7"/>
        <v/>
      </c>
      <c r="R124" s="501" t="str">
        <f>IF(AND(OR(J124="KO",M124&lt;&gt;""),OR(J124="",K124="",L124="")),Listes!$A$74,IF(AND(M124="",J124&lt;&gt;""),Listes!$A$75,IF(AND(I124&lt;M124,O124=""),Listes!$A$76,IF(AND(L124&lt;K124,O124=""),Listes!$A$77,IF(AND(M124&lt;I124,N124=""),Listes!$A$78,IF(AND(S124="",OR(J124&lt;&gt;"",K124&lt;&gt;"",L124&lt;&gt;"")),Listes!$A$79,""))))))</f>
        <v/>
      </c>
      <c r="S124" s="57"/>
      <c r="T124" s="10">
        <f t="shared" si="8"/>
        <v>0</v>
      </c>
    </row>
    <row r="125" spans="1:20" ht="20.100000000000001" customHeight="1" x14ac:dyDescent="0.25">
      <c r="A125" s="109">
        <v>119</v>
      </c>
      <c r="B125" s="503" t="str">
        <f>IF('Dépenses sur frais réels'!B125="","",'Dépenses sur frais réels'!B125)</f>
        <v/>
      </c>
      <c r="C125" s="503" t="str">
        <f>IF('Dépenses sur frais réels'!C125="","",'Dépenses sur frais réels'!C125)</f>
        <v/>
      </c>
      <c r="D125" s="503" t="str">
        <f>IF('Dépenses sur frais réels'!D125="","",'Dépenses sur frais réels'!D125)</f>
        <v/>
      </c>
      <c r="E125" s="503" t="str">
        <f>IF('Dépenses sur frais réels'!E125="","",'Dépenses sur frais réels'!E125)</f>
        <v/>
      </c>
      <c r="F125" s="503" t="str">
        <f>IF('Dépenses sur frais réels'!F125="","",'Dépenses sur frais réels'!F125)</f>
        <v/>
      </c>
      <c r="G125" s="504" t="str">
        <f>IF('Dépenses sur frais réels'!G125="","",'Dépenses sur frais réels'!G125)</f>
        <v/>
      </c>
      <c r="H125" s="504" t="str">
        <f>IF('Dépenses sur frais réels'!H125="","",'Dépenses sur frais réels'!H125)</f>
        <v/>
      </c>
      <c r="I125" s="511" t="str">
        <f>IF('Dépenses sur frais réels'!I125="","",'Dépenses sur frais réels'!I125)</f>
        <v/>
      </c>
      <c r="J125" s="269"/>
      <c r="K125" s="270" t="str">
        <f t="shared" si="5"/>
        <v/>
      </c>
      <c r="L125" s="270" t="str">
        <f t="shared" si="6"/>
        <v/>
      </c>
      <c r="M125" s="37"/>
      <c r="N125" s="117"/>
      <c r="O125" s="118"/>
      <c r="P125" s="512" t="str">
        <f t="shared" si="9"/>
        <v/>
      </c>
      <c r="Q125" s="121" t="str">
        <f t="shared" si="7"/>
        <v/>
      </c>
      <c r="R125" s="501" t="str">
        <f>IF(AND(OR(J125="KO",M125&lt;&gt;""),OR(J125="",K125="",L125="")),Listes!$A$74,IF(AND(M125="",J125&lt;&gt;""),Listes!$A$75,IF(AND(I125&lt;M125,O125=""),Listes!$A$76,IF(AND(L125&lt;K125,O125=""),Listes!$A$77,IF(AND(M125&lt;I125,N125=""),Listes!$A$78,IF(AND(S125="",OR(J125&lt;&gt;"",K125&lt;&gt;"",L125&lt;&gt;"")),Listes!$A$79,""))))))</f>
        <v/>
      </c>
      <c r="S125" s="57"/>
      <c r="T125" s="10">
        <f t="shared" si="8"/>
        <v>0</v>
      </c>
    </row>
    <row r="126" spans="1:20" ht="20.100000000000001" customHeight="1" x14ac:dyDescent="0.25">
      <c r="A126" s="109">
        <v>120</v>
      </c>
      <c r="B126" s="503" t="str">
        <f>IF('Dépenses sur frais réels'!B126="","",'Dépenses sur frais réels'!B126)</f>
        <v/>
      </c>
      <c r="C126" s="503" t="str">
        <f>IF('Dépenses sur frais réels'!C126="","",'Dépenses sur frais réels'!C126)</f>
        <v/>
      </c>
      <c r="D126" s="503" t="str">
        <f>IF('Dépenses sur frais réels'!D126="","",'Dépenses sur frais réels'!D126)</f>
        <v/>
      </c>
      <c r="E126" s="503" t="str">
        <f>IF('Dépenses sur frais réels'!E126="","",'Dépenses sur frais réels'!E126)</f>
        <v/>
      </c>
      <c r="F126" s="503" t="str">
        <f>IF('Dépenses sur frais réels'!F126="","",'Dépenses sur frais réels'!F126)</f>
        <v/>
      </c>
      <c r="G126" s="504" t="str">
        <f>IF('Dépenses sur frais réels'!G126="","",'Dépenses sur frais réels'!G126)</f>
        <v/>
      </c>
      <c r="H126" s="504" t="str">
        <f>IF('Dépenses sur frais réels'!H126="","",'Dépenses sur frais réels'!H126)</f>
        <v/>
      </c>
      <c r="I126" s="511" t="str">
        <f>IF('Dépenses sur frais réels'!I126="","",'Dépenses sur frais réels'!I126)</f>
        <v/>
      </c>
      <c r="J126" s="269"/>
      <c r="K126" s="270" t="str">
        <f t="shared" si="5"/>
        <v/>
      </c>
      <c r="L126" s="270" t="str">
        <f t="shared" si="6"/>
        <v/>
      </c>
      <c r="M126" s="37"/>
      <c r="N126" s="117"/>
      <c r="O126" s="118"/>
      <c r="P126" s="512" t="str">
        <f t="shared" si="9"/>
        <v/>
      </c>
      <c r="Q126" s="121" t="str">
        <f t="shared" si="7"/>
        <v/>
      </c>
      <c r="R126" s="501" t="str">
        <f>IF(AND(OR(J126="KO",M126&lt;&gt;""),OR(J126="",K126="",L126="")),Listes!$A$74,IF(AND(M126="",J126&lt;&gt;""),Listes!$A$75,IF(AND(I126&lt;M126,O126=""),Listes!$A$76,IF(AND(L126&lt;K126,O126=""),Listes!$A$77,IF(AND(M126&lt;I126,N126=""),Listes!$A$78,IF(AND(S126="",OR(J126&lt;&gt;"",K126&lt;&gt;"",L126&lt;&gt;"")),Listes!$A$79,""))))))</f>
        <v/>
      </c>
      <c r="S126" s="57"/>
      <c r="T126" s="10">
        <f t="shared" si="8"/>
        <v>0</v>
      </c>
    </row>
    <row r="127" spans="1:20" ht="20.100000000000001" customHeight="1" x14ac:dyDescent="0.25">
      <c r="A127" s="109">
        <v>121</v>
      </c>
      <c r="B127" s="503" t="str">
        <f>IF('Dépenses sur frais réels'!B127="","",'Dépenses sur frais réels'!B127)</f>
        <v/>
      </c>
      <c r="C127" s="503" t="str">
        <f>IF('Dépenses sur frais réels'!C127="","",'Dépenses sur frais réels'!C127)</f>
        <v/>
      </c>
      <c r="D127" s="503" t="str">
        <f>IF('Dépenses sur frais réels'!D127="","",'Dépenses sur frais réels'!D127)</f>
        <v/>
      </c>
      <c r="E127" s="503" t="str">
        <f>IF('Dépenses sur frais réels'!E127="","",'Dépenses sur frais réels'!E127)</f>
        <v/>
      </c>
      <c r="F127" s="503" t="str">
        <f>IF('Dépenses sur frais réels'!F127="","",'Dépenses sur frais réels'!F127)</f>
        <v/>
      </c>
      <c r="G127" s="504" t="str">
        <f>IF('Dépenses sur frais réels'!G127="","",'Dépenses sur frais réels'!G127)</f>
        <v/>
      </c>
      <c r="H127" s="504" t="str">
        <f>IF('Dépenses sur frais réels'!H127="","",'Dépenses sur frais réels'!H127)</f>
        <v/>
      </c>
      <c r="I127" s="511" t="str">
        <f>IF('Dépenses sur frais réels'!I127="","",'Dépenses sur frais réels'!I127)</f>
        <v/>
      </c>
      <c r="J127" s="269"/>
      <c r="K127" s="270" t="str">
        <f t="shared" si="5"/>
        <v/>
      </c>
      <c r="L127" s="270" t="str">
        <f t="shared" si="6"/>
        <v/>
      </c>
      <c r="M127" s="37"/>
      <c r="N127" s="117"/>
      <c r="O127" s="118"/>
      <c r="P127" s="512" t="str">
        <f t="shared" si="9"/>
        <v/>
      </c>
      <c r="Q127" s="121" t="str">
        <f t="shared" si="7"/>
        <v/>
      </c>
      <c r="R127" s="501" t="str">
        <f>IF(AND(OR(J127="KO",M127&lt;&gt;""),OR(J127="",K127="",L127="")),Listes!$A$74,IF(AND(M127="",J127&lt;&gt;""),Listes!$A$75,IF(AND(I127&lt;M127,O127=""),Listes!$A$76,IF(AND(L127&lt;K127,O127=""),Listes!$A$77,IF(AND(M127&lt;I127,N127=""),Listes!$A$78,IF(AND(S127="",OR(J127&lt;&gt;"",K127&lt;&gt;"",L127&lt;&gt;"")),Listes!$A$79,""))))))</f>
        <v/>
      </c>
      <c r="S127" s="57"/>
      <c r="T127" s="10">
        <f t="shared" si="8"/>
        <v>0</v>
      </c>
    </row>
    <row r="128" spans="1:20" ht="20.100000000000001" customHeight="1" x14ac:dyDescent="0.25">
      <c r="A128" s="109">
        <v>122</v>
      </c>
      <c r="B128" s="503" t="str">
        <f>IF('Dépenses sur frais réels'!B128="","",'Dépenses sur frais réels'!B128)</f>
        <v/>
      </c>
      <c r="C128" s="503" t="str">
        <f>IF('Dépenses sur frais réels'!C128="","",'Dépenses sur frais réels'!C128)</f>
        <v/>
      </c>
      <c r="D128" s="503" t="str">
        <f>IF('Dépenses sur frais réels'!D128="","",'Dépenses sur frais réels'!D128)</f>
        <v/>
      </c>
      <c r="E128" s="503" t="str">
        <f>IF('Dépenses sur frais réels'!E128="","",'Dépenses sur frais réels'!E128)</f>
        <v/>
      </c>
      <c r="F128" s="503" t="str">
        <f>IF('Dépenses sur frais réels'!F128="","",'Dépenses sur frais réels'!F128)</f>
        <v/>
      </c>
      <c r="G128" s="504" t="str">
        <f>IF('Dépenses sur frais réels'!G128="","",'Dépenses sur frais réels'!G128)</f>
        <v/>
      </c>
      <c r="H128" s="504" t="str">
        <f>IF('Dépenses sur frais réels'!H128="","",'Dépenses sur frais réels'!H128)</f>
        <v/>
      </c>
      <c r="I128" s="511" t="str">
        <f>IF('Dépenses sur frais réels'!I128="","",'Dépenses sur frais réels'!I128)</f>
        <v/>
      </c>
      <c r="J128" s="269"/>
      <c r="K128" s="270" t="str">
        <f t="shared" si="5"/>
        <v/>
      </c>
      <c r="L128" s="270" t="str">
        <f t="shared" si="6"/>
        <v/>
      </c>
      <c r="M128" s="37"/>
      <c r="N128" s="117"/>
      <c r="O128" s="118"/>
      <c r="P128" s="512" t="str">
        <f t="shared" si="9"/>
        <v/>
      </c>
      <c r="Q128" s="121" t="str">
        <f t="shared" si="7"/>
        <v/>
      </c>
      <c r="R128" s="501" t="str">
        <f>IF(AND(OR(J128="KO",M128&lt;&gt;""),OR(J128="",K128="",L128="")),Listes!$A$74,IF(AND(M128="",J128&lt;&gt;""),Listes!$A$75,IF(AND(I128&lt;M128,O128=""),Listes!$A$76,IF(AND(L128&lt;K128,O128=""),Listes!$A$77,IF(AND(M128&lt;I128,N128=""),Listes!$A$78,IF(AND(S128="",OR(J128&lt;&gt;"",K128&lt;&gt;"",L128&lt;&gt;"")),Listes!$A$79,""))))))</f>
        <v/>
      </c>
      <c r="S128" s="57"/>
      <c r="T128" s="10">
        <f t="shared" si="8"/>
        <v>0</v>
      </c>
    </row>
    <row r="129" spans="1:20" ht="20.100000000000001" customHeight="1" x14ac:dyDescent="0.25">
      <c r="A129" s="109">
        <v>123</v>
      </c>
      <c r="B129" s="503" t="str">
        <f>IF('Dépenses sur frais réels'!B129="","",'Dépenses sur frais réels'!B129)</f>
        <v/>
      </c>
      <c r="C129" s="503" t="str">
        <f>IF('Dépenses sur frais réels'!C129="","",'Dépenses sur frais réels'!C129)</f>
        <v/>
      </c>
      <c r="D129" s="503" t="str">
        <f>IF('Dépenses sur frais réels'!D129="","",'Dépenses sur frais réels'!D129)</f>
        <v/>
      </c>
      <c r="E129" s="503" t="str">
        <f>IF('Dépenses sur frais réels'!E129="","",'Dépenses sur frais réels'!E129)</f>
        <v/>
      </c>
      <c r="F129" s="503" t="str">
        <f>IF('Dépenses sur frais réels'!F129="","",'Dépenses sur frais réels'!F129)</f>
        <v/>
      </c>
      <c r="G129" s="504" t="str">
        <f>IF('Dépenses sur frais réels'!G129="","",'Dépenses sur frais réels'!G129)</f>
        <v/>
      </c>
      <c r="H129" s="504" t="str">
        <f>IF('Dépenses sur frais réels'!H129="","",'Dépenses sur frais réels'!H129)</f>
        <v/>
      </c>
      <c r="I129" s="511" t="str">
        <f>IF('Dépenses sur frais réels'!I129="","",'Dépenses sur frais réels'!I129)</f>
        <v/>
      </c>
      <c r="J129" s="269"/>
      <c r="K129" s="270" t="str">
        <f t="shared" si="5"/>
        <v/>
      </c>
      <c r="L129" s="270" t="str">
        <f t="shared" si="6"/>
        <v/>
      </c>
      <c r="M129" s="37"/>
      <c r="N129" s="117"/>
      <c r="O129" s="118"/>
      <c r="P129" s="512" t="str">
        <f t="shared" si="9"/>
        <v/>
      </c>
      <c r="Q129" s="121" t="str">
        <f t="shared" si="7"/>
        <v/>
      </c>
      <c r="R129" s="501" t="str">
        <f>IF(AND(OR(J129="KO",M129&lt;&gt;""),OR(J129="",K129="",L129="")),Listes!$A$74,IF(AND(M129="",J129&lt;&gt;""),Listes!$A$75,IF(AND(I129&lt;M129,O129=""),Listes!$A$76,IF(AND(L129&lt;K129,O129=""),Listes!$A$77,IF(AND(M129&lt;I129,N129=""),Listes!$A$78,IF(AND(S129="",OR(J129&lt;&gt;"",K129&lt;&gt;"",L129&lt;&gt;"")),Listes!$A$79,""))))))</f>
        <v/>
      </c>
      <c r="S129" s="57"/>
      <c r="T129" s="10">
        <f t="shared" si="8"/>
        <v>0</v>
      </c>
    </row>
    <row r="130" spans="1:20" ht="20.100000000000001" customHeight="1" x14ac:dyDescent="0.25">
      <c r="A130" s="109">
        <v>124</v>
      </c>
      <c r="B130" s="503" t="str">
        <f>IF('Dépenses sur frais réels'!B130="","",'Dépenses sur frais réels'!B130)</f>
        <v/>
      </c>
      <c r="C130" s="503" t="str">
        <f>IF('Dépenses sur frais réels'!C130="","",'Dépenses sur frais réels'!C130)</f>
        <v/>
      </c>
      <c r="D130" s="503" t="str">
        <f>IF('Dépenses sur frais réels'!D130="","",'Dépenses sur frais réels'!D130)</f>
        <v/>
      </c>
      <c r="E130" s="503" t="str">
        <f>IF('Dépenses sur frais réels'!E130="","",'Dépenses sur frais réels'!E130)</f>
        <v/>
      </c>
      <c r="F130" s="503" t="str">
        <f>IF('Dépenses sur frais réels'!F130="","",'Dépenses sur frais réels'!F130)</f>
        <v/>
      </c>
      <c r="G130" s="504" t="str">
        <f>IF('Dépenses sur frais réels'!G130="","",'Dépenses sur frais réels'!G130)</f>
        <v/>
      </c>
      <c r="H130" s="504" t="str">
        <f>IF('Dépenses sur frais réels'!H130="","",'Dépenses sur frais réels'!H130)</f>
        <v/>
      </c>
      <c r="I130" s="511" t="str">
        <f>IF('Dépenses sur frais réels'!I130="","",'Dépenses sur frais réels'!I130)</f>
        <v/>
      </c>
      <c r="J130" s="269"/>
      <c r="K130" s="270" t="str">
        <f t="shared" si="5"/>
        <v/>
      </c>
      <c r="L130" s="270" t="str">
        <f t="shared" si="6"/>
        <v/>
      </c>
      <c r="M130" s="37"/>
      <c r="N130" s="117"/>
      <c r="O130" s="118"/>
      <c r="P130" s="512" t="str">
        <f t="shared" si="9"/>
        <v/>
      </c>
      <c r="Q130" s="121" t="str">
        <f t="shared" si="7"/>
        <v/>
      </c>
      <c r="R130" s="501" t="str">
        <f>IF(AND(OR(J130="KO",M130&lt;&gt;""),OR(J130="",K130="",L130="")),Listes!$A$74,IF(AND(M130="",J130&lt;&gt;""),Listes!$A$75,IF(AND(I130&lt;M130,O130=""),Listes!$A$76,IF(AND(L130&lt;K130,O130=""),Listes!$A$77,IF(AND(M130&lt;I130,N130=""),Listes!$A$78,IF(AND(S130="",OR(J130&lt;&gt;"",K130&lt;&gt;"",L130&lt;&gt;"")),Listes!$A$79,""))))))</f>
        <v/>
      </c>
      <c r="S130" s="57"/>
      <c r="T130" s="10">
        <f t="shared" si="8"/>
        <v>0</v>
      </c>
    </row>
    <row r="131" spans="1:20" ht="20.100000000000001" customHeight="1" x14ac:dyDescent="0.25">
      <c r="A131" s="109">
        <v>125</v>
      </c>
      <c r="B131" s="503" t="str">
        <f>IF('Dépenses sur frais réels'!B131="","",'Dépenses sur frais réels'!B131)</f>
        <v/>
      </c>
      <c r="C131" s="503" t="str">
        <f>IF('Dépenses sur frais réels'!C131="","",'Dépenses sur frais réels'!C131)</f>
        <v/>
      </c>
      <c r="D131" s="503" t="str">
        <f>IF('Dépenses sur frais réels'!D131="","",'Dépenses sur frais réels'!D131)</f>
        <v/>
      </c>
      <c r="E131" s="503" t="str">
        <f>IF('Dépenses sur frais réels'!E131="","",'Dépenses sur frais réels'!E131)</f>
        <v/>
      </c>
      <c r="F131" s="503" t="str">
        <f>IF('Dépenses sur frais réels'!F131="","",'Dépenses sur frais réels'!F131)</f>
        <v/>
      </c>
      <c r="G131" s="504" t="str">
        <f>IF('Dépenses sur frais réels'!G131="","",'Dépenses sur frais réels'!G131)</f>
        <v/>
      </c>
      <c r="H131" s="504" t="str">
        <f>IF('Dépenses sur frais réels'!H131="","",'Dépenses sur frais réels'!H131)</f>
        <v/>
      </c>
      <c r="I131" s="511" t="str">
        <f>IF('Dépenses sur frais réels'!I131="","",'Dépenses sur frais réels'!I131)</f>
        <v/>
      </c>
      <c r="J131" s="269"/>
      <c r="K131" s="270" t="str">
        <f t="shared" si="5"/>
        <v/>
      </c>
      <c r="L131" s="270" t="str">
        <f t="shared" si="6"/>
        <v/>
      </c>
      <c r="M131" s="37"/>
      <c r="N131" s="117"/>
      <c r="O131" s="118"/>
      <c r="P131" s="512" t="str">
        <f t="shared" si="9"/>
        <v/>
      </c>
      <c r="Q131" s="121" t="str">
        <f t="shared" si="7"/>
        <v/>
      </c>
      <c r="R131" s="501" t="str">
        <f>IF(AND(OR(J131="KO",M131&lt;&gt;""),OR(J131="",K131="",L131="")),Listes!$A$74,IF(AND(M131="",J131&lt;&gt;""),Listes!$A$75,IF(AND(I131&lt;M131,O131=""),Listes!$A$76,IF(AND(L131&lt;K131,O131=""),Listes!$A$77,IF(AND(M131&lt;I131,N131=""),Listes!$A$78,IF(AND(S131="",OR(J131&lt;&gt;"",K131&lt;&gt;"",L131&lt;&gt;"")),Listes!$A$79,""))))))</f>
        <v/>
      </c>
      <c r="S131" s="57"/>
      <c r="T131" s="10">
        <f t="shared" si="8"/>
        <v>0</v>
      </c>
    </row>
    <row r="132" spans="1:20" ht="20.100000000000001" customHeight="1" x14ac:dyDescent="0.25">
      <c r="A132" s="109">
        <v>126</v>
      </c>
      <c r="B132" s="503" t="str">
        <f>IF('Dépenses sur frais réels'!B132="","",'Dépenses sur frais réels'!B132)</f>
        <v/>
      </c>
      <c r="C132" s="503" t="str">
        <f>IF('Dépenses sur frais réels'!C132="","",'Dépenses sur frais réels'!C132)</f>
        <v/>
      </c>
      <c r="D132" s="503" t="str">
        <f>IF('Dépenses sur frais réels'!D132="","",'Dépenses sur frais réels'!D132)</f>
        <v/>
      </c>
      <c r="E132" s="503" t="str">
        <f>IF('Dépenses sur frais réels'!E132="","",'Dépenses sur frais réels'!E132)</f>
        <v/>
      </c>
      <c r="F132" s="503" t="str">
        <f>IF('Dépenses sur frais réels'!F132="","",'Dépenses sur frais réels'!F132)</f>
        <v/>
      </c>
      <c r="G132" s="504" t="str">
        <f>IF('Dépenses sur frais réels'!G132="","",'Dépenses sur frais réels'!G132)</f>
        <v/>
      </c>
      <c r="H132" s="504" t="str">
        <f>IF('Dépenses sur frais réels'!H132="","",'Dépenses sur frais réels'!H132)</f>
        <v/>
      </c>
      <c r="I132" s="511" t="str">
        <f>IF('Dépenses sur frais réels'!I132="","",'Dépenses sur frais réels'!I132)</f>
        <v/>
      </c>
      <c r="J132" s="269"/>
      <c r="K132" s="270" t="str">
        <f t="shared" si="5"/>
        <v/>
      </c>
      <c r="L132" s="270" t="str">
        <f t="shared" si="6"/>
        <v/>
      </c>
      <c r="M132" s="37"/>
      <c r="N132" s="117"/>
      <c r="O132" s="118"/>
      <c r="P132" s="512" t="str">
        <f t="shared" si="9"/>
        <v/>
      </c>
      <c r="Q132" s="121" t="str">
        <f t="shared" si="7"/>
        <v/>
      </c>
      <c r="R132" s="501" t="str">
        <f>IF(AND(OR(J132="KO",M132&lt;&gt;""),OR(J132="",K132="",L132="")),Listes!$A$74,IF(AND(M132="",J132&lt;&gt;""),Listes!$A$75,IF(AND(I132&lt;M132,O132=""),Listes!$A$76,IF(AND(L132&lt;K132,O132=""),Listes!$A$77,IF(AND(M132&lt;I132,N132=""),Listes!$A$78,IF(AND(S132="",OR(J132&lt;&gt;"",K132&lt;&gt;"",L132&lt;&gt;"")),Listes!$A$79,""))))))</f>
        <v/>
      </c>
      <c r="S132" s="57"/>
      <c r="T132" s="10">
        <f t="shared" si="8"/>
        <v>0</v>
      </c>
    </row>
    <row r="133" spans="1:20" ht="20.100000000000001" customHeight="1" x14ac:dyDescent="0.25">
      <c r="A133" s="109">
        <v>127</v>
      </c>
      <c r="B133" s="503" t="str">
        <f>IF('Dépenses sur frais réels'!B133="","",'Dépenses sur frais réels'!B133)</f>
        <v/>
      </c>
      <c r="C133" s="503" t="str">
        <f>IF('Dépenses sur frais réels'!C133="","",'Dépenses sur frais réels'!C133)</f>
        <v/>
      </c>
      <c r="D133" s="503" t="str">
        <f>IF('Dépenses sur frais réels'!D133="","",'Dépenses sur frais réels'!D133)</f>
        <v/>
      </c>
      <c r="E133" s="503" t="str">
        <f>IF('Dépenses sur frais réels'!E133="","",'Dépenses sur frais réels'!E133)</f>
        <v/>
      </c>
      <c r="F133" s="503" t="str">
        <f>IF('Dépenses sur frais réels'!F133="","",'Dépenses sur frais réels'!F133)</f>
        <v/>
      </c>
      <c r="G133" s="504" t="str">
        <f>IF('Dépenses sur frais réels'!G133="","",'Dépenses sur frais réels'!G133)</f>
        <v/>
      </c>
      <c r="H133" s="504" t="str">
        <f>IF('Dépenses sur frais réels'!H133="","",'Dépenses sur frais réels'!H133)</f>
        <v/>
      </c>
      <c r="I133" s="511" t="str">
        <f>IF('Dépenses sur frais réels'!I133="","",'Dépenses sur frais réels'!I133)</f>
        <v/>
      </c>
      <c r="J133" s="269"/>
      <c r="K133" s="270" t="str">
        <f t="shared" si="5"/>
        <v/>
      </c>
      <c r="L133" s="270" t="str">
        <f t="shared" si="6"/>
        <v/>
      </c>
      <c r="M133" s="37"/>
      <c r="N133" s="117"/>
      <c r="O133" s="118"/>
      <c r="P133" s="512" t="str">
        <f t="shared" si="9"/>
        <v/>
      </c>
      <c r="Q133" s="121" t="str">
        <f t="shared" si="7"/>
        <v/>
      </c>
      <c r="R133" s="501" t="str">
        <f>IF(AND(OR(J133="KO",M133&lt;&gt;""),OR(J133="",K133="",L133="")),Listes!$A$74,IF(AND(M133="",J133&lt;&gt;""),Listes!$A$75,IF(AND(I133&lt;M133,O133=""),Listes!$A$76,IF(AND(L133&lt;K133,O133=""),Listes!$A$77,IF(AND(M133&lt;I133,N133=""),Listes!$A$78,IF(AND(S133="",OR(J133&lt;&gt;"",K133&lt;&gt;"",L133&lt;&gt;"")),Listes!$A$79,""))))))</f>
        <v/>
      </c>
      <c r="S133" s="57"/>
      <c r="T133" s="10">
        <f t="shared" si="8"/>
        <v>0</v>
      </c>
    </row>
    <row r="134" spans="1:20" ht="20.100000000000001" customHeight="1" x14ac:dyDescent="0.25">
      <c r="A134" s="109">
        <v>128</v>
      </c>
      <c r="B134" s="503" t="str">
        <f>IF('Dépenses sur frais réels'!B134="","",'Dépenses sur frais réels'!B134)</f>
        <v/>
      </c>
      <c r="C134" s="503" t="str">
        <f>IF('Dépenses sur frais réels'!C134="","",'Dépenses sur frais réels'!C134)</f>
        <v/>
      </c>
      <c r="D134" s="503" t="str">
        <f>IF('Dépenses sur frais réels'!D134="","",'Dépenses sur frais réels'!D134)</f>
        <v/>
      </c>
      <c r="E134" s="503" t="str">
        <f>IF('Dépenses sur frais réels'!E134="","",'Dépenses sur frais réels'!E134)</f>
        <v/>
      </c>
      <c r="F134" s="503" t="str">
        <f>IF('Dépenses sur frais réels'!F134="","",'Dépenses sur frais réels'!F134)</f>
        <v/>
      </c>
      <c r="G134" s="504" t="str">
        <f>IF('Dépenses sur frais réels'!G134="","",'Dépenses sur frais réels'!G134)</f>
        <v/>
      </c>
      <c r="H134" s="504" t="str">
        <f>IF('Dépenses sur frais réels'!H134="","",'Dépenses sur frais réels'!H134)</f>
        <v/>
      </c>
      <c r="I134" s="511" t="str">
        <f>IF('Dépenses sur frais réels'!I134="","",'Dépenses sur frais réels'!I134)</f>
        <v/>
      </c>
      <c r="J134" s="269"/>
      <c r="K134" s="270" t="str">
        <f t="shared" si="5"/>
        <v/>
      </c>
      <c r="L134" s="270" t="str">
        <f t="shared" si="6"/>
        <v/>
      </c>
      <c r="M134" s="37"/>
      <c r="N134" s="117"/>
      <c r="O134" s="118"/>
      <c r="P134" s="512" t="str">
        <f t="shared" si="9"/>
        <v/>
      </c>
      <c r="Q134" s="121" t="str">
        <f t="shared" si="7"/>
        <v/>
      </c>
      <c r="R134" s="501" t="str">
        <f>IF(AND(OR(J134="KO",M134&lt;&gt;""),OR(J134="",K134="",L134="")),Listes!$A$74,IF(AND(M134="",J134&lt;&gt;""),Listes!$A$75,IF(AND(I134&lt;M134,O134=""),Listes!$A$76,IF(AND(L134&lt;K134,O134=""),Listes!$A$77,IF(AND(M134&lt;I134,N134=""),Listes!$A$78,IF(AND(S134="",OR(J134&lt;&gt;"",K134&lt;&gt;"",L134&lt;&gt;"")),Listes!$A$79,""))))))</f>
        <v/>
      </c>
      <c r="S134" s="57"/>
      <c r="T134" s="10">
        <f t="shared" si="8"/>
        <v>0</v>
      </c>
    </row>
    <row r="135" spans="1:20" ht="20.100000000000001" customHeight="1" x14ac:dyDescent="0.25">
      <c r="A135" s="109">
        <v>129</v>
      </c>
      <c r="B135" s="503" t="str">
        <f>IF('Dépenses sur frais réels'!B135="","",'Dépenses sur frais réels'!B135)</f>
        <v/>
      </c>
      <c r="C135" s="503" t="str">
        <f>IF('Dépenses sur frais réels'!C135="","",'Dépenses sur frais réels'!C135)</f>
        <v/>
      </c>
      <c r="D135" s="503" t="str">
        <f>IF('Dépenses sur frais réels'!D135="","",'Dépenses sur frais réels'!D135)</f>
        <v/>
      </c>
      <c r="E135" s="503" t="str">
        <f>IF('Dépenses sur frais réels'!E135="","",'Dépenses sur frais réels'!E135)</f>
        <v/>
      </c>
      <c r="F135" s="503" t="str">
        <f>IF('Dépenses sur frais réels'!F135="","",'Dépenses sur frais réels'!F135)</f>
        <v/>
      </c>
      <c r="G135" s="504" t="str">
        <f>IF('Dépenses sur frais réels'!G135="","",'Dépenses sur frais réels'!G135)</f>
        <v/>
      </c>
      <c r="H135" s="504" t="str">
        <f>IF('Dépenses sur frais réels'!H135="","",'Dépenses sur frais réels'!H135)</f>
        <v/>
      </c>
      <c r="I135" s="511" t="str">
        <f>IF('Dépenses sur frais réels'!I135="","",'Dépenses sur frais réels'!I135)</f>
        <v/>
      </c>
      <c r="J135" s="269"/>
      <c r="K135" s="270" t="str">
        <f t="shared" si="5"/>
        <v/>
      </c>
      <c r="L135" s="270" t="str">
        <f t="shared" si="6"/>
        <v/>
      </c>
      <c r="M135" s="37"/>
      <c r="N135" s="117"/>
      <c r="O135" s="118"/>
      <c r="P135" s="512" t="str">
        <f t="shared" si="9"/>
        <v/>
      </c>
      <c r="Q135" s="121" t="str">
        <f t="shared" si="7"/>
        <v/>
      </c>
      <c r="R135" s="501" t="str">
        <f>IF(AND(OR(J135="KO",M135&lt;&gt;""),OR(J135="",K135="",L135="")),Listes!$A$74,IF(AND(M135="",J135&lt;&gt;""),Listes!$A$75,IF(AND(I135&lt;M135,O135=""),Listes!$A$76,IF(AND(L135&lt;K135,O135=""),Listes!$A$77,IF(AND(M135&lt;I135,N135=""),Listes!$A$78,IF(AND(S135="",OR(J135&lt;&gt;"",K135&lt;&gt;"",L135&lt;&gt;"")),Listes!$A$79,""))))))</f>
        <v/>
      </c>
      <c r="S135" s="57"/>
      <c r="T135" s="10">
        <f t="shared" si="8"/>
        <v>0</v>
      </c>
    </row>
    <row r="136" spans="1:20" ht="20.100000000000001" customHeight="1" x14ac:dyDescent="0.25">
      <c r="A136" s="109">
        <v>130</v>
      </c>
      <c r="B136" s="503" t="str">
        <f>IF('Dépenses sur frais réels'!B136="","",'Dépenses sur frais réels'!B136)</f>
        <v/>
      </c>
      <c r="C136" s="503" t="str">
        <f>IF('Dépenses sur frais réels'!C136="","",'Dépenses sur frais réels'!C136)</f>
        <v/>
      </c>
      <c r="D136" s="503" t="str">
        <f>IF('Dépenses sur frais réels'!D136="","",'Dépenses sur frais réels'!D136)</f>
        <v/>
      </c>
      <c r="E136" s="503" t="str">
        <f>IF('Dépenses sur frais réels'!E136="","",'Dépenses sur frais réels'!E136)</f>
        <v/>
      </c>
      <c r="F136" s="503" t="str">
        <f>IF('Dépenses sur frais réels'!F136="","",'Dépenses sur frais réels'!F136)</f>
        <v/>
      </c>
      <c r="G136" s="504" t="str">
        <f>IF('Dépenses sur frais réels'!G136="","",'Dépenses sur frais réels'!G136)</f>
        <v/>
      </c>
      <c r="H136" s="504" t="str">
        <f>IF('Dépenses sur frais réels'!H136="","",'Dépenses sur frais réels'!H136)</f>
        <v/>
      </c>
      <c r="I136" s="511" t="str">
        <f>IF('Dépenses sur frais réels'!I136="","",'Dépenses sur frais réels'!I136)</f>
        <v/>
      </c>
      <c r="J136" s="269"/>
      <c r="K136" s="270" t="str">
        <f t="shared" ref="K136:K199" si="10">IF(J136="","",IF(J136="KO","",G136))</f>
        <v/>
      </c>
      <c r="L136" s="270" t="str">
        <f t="shared" ref="L136:L199" si="11">IF(J136="","",IF(J136="KO","",H136))</f>
        <v/>
      </c>
      <c r="M136" s="37"/>
      <c r="N136" s="117"/>
      <c r="O136" s="118"/>
      <c r="P136" s="512" t="str">
        <f t="shared" si="9"/>
        <v/>
      </c>
      <c r="Q136" s="121" t="str">
        <f t="shared" ref="Q136:Q199" si="12">IF(M136="", "", MIN(M136,P136))</f>
        <v/>
      </c>
      <c r="R136" s="501" t="str">
        <f>IF(AND(OR(J136="KO",M136&lt;&gt;""),OR(J136="",K136="",L136="")),Listes!$A$74,IF(AND(M136="",J136&lt;&gt;""),Listes!$A$75,IF(AND(I136&lt;M136,O136=""),Listes!$A$76,IF(AND(L136&lt;K136,O136=""),Listes!$A$77,IF(AND(M136&lt;I136,N136=""),Listes!$A$78,IF(AND(S136="",OR(J136&lt;&gt;"",K136&lt;&gt;"",L136&lt;&gt;"")),Listes!$A$79,""))))))</f>
        <v/>
      </c>
      <c r="S136" s="57"/>
      <c r="T136" s="10">
        <f t="shared" ref="T136:T199" si="13">IF(AND(B136&lt;&gt;"",S136&lt;&gt;"Oui"),1,0)</f>
        <v>0</v>
      </c>
    </row>
    <row r="137" spans="1:20" ht="20.100000000000001" customHeight="1" x14ac:dyDescent="0.25">
      <c r="A137" s="109">
        <v>131</v>
      </c>
      <c r="B137" s="503" t="str">
        <f>IF('Dépenses sur frais réels'!B137="","",'Dépenses sur frais réels'!B137)</f>
        <v/>
      </c>
      <c r="C137" s="503" t="str">
        <f>IF('Dépenses sur frais réels'!C137="","",'Dépenses sur frais réels'!C137)</f>
        <v/>
      </c>
      <c r="D137" s="503" t="str">
        <f>IF('Dépenses sur frais réels'!D137="","",'Dépenses sur frais réels'!D137)</f>
        <v/>
      </c>
      <c r="E137" s="503" t="str">
        <f>IF('Dépenses sur frais réels'!E137="","",'Dépenses sur frais réels'!E137)</f>
        <v/>
      </c>
      <c r="F137" s="503" t="str">
        <f>IF('Dépenses sur frais réels'!F137="","",'Dépenses sur frais réels'!F137)</f>
        <v/>
      </c>
      <c r="G137" s="504" t="str">
        <f>IF('Dépenses sur frais réels'!G137="","",'Dépenses sur frais réels'!G137)</f>
        <v/>
      </c>
      <c r="H137" s="504" t="str">
        <f>IF('Dépenses sur frais réels'!H137="","",'Dépenses sur frais réels'!H137)</f>
        <v/>
      </c>
      <c r="I137" s="511" t="str">
        <f>IF('Dépenses sur frais réels'!I137="","",'Dépenses sur frais réels'!I137)</f>
        <v/>
      </c>
      <c r="J137" s="269"/>
      <c r="K137" s="270" t="str">
        <f t="shared" si="10"/>
        <v/>
      </c>
      <c r="L137" s="270" t="str">
        <f t="shared" si="11"/>
        <v/>
      </c>
      <c r="M137" s="37"/>
      <c r="N137" s="117"/>
      <c r="O137" s="118"/>
      <c r="P137" s="512" t="str">
        <f t="shared" si="9"/>
        <v/>
      </c>
      <c r="Q137" s="121" t="str">
        <f t="shared" si="12"/>
        <v/>
      </c>
      <c r="R137" s="501" t="str">
        <f>IF(AND(OR(J137="KO",M137&lt;&gt;""),OR(J137="",K137="",L137="")),Listes!$A$74,IF(AND(M137="",J137&lt;&gt;""),Listes!$A$75,IF(AND(I137&lt;M137,O137=""),Listes!$A$76,IF(AND(L137&lt;K137,O137=""),Listes!$A$77,IF(AND(M137&lt;I137,N137=""),Listes!$A$78,IF(AND(S137="",OR(J137&lt;&gt;"",K137&lt;&gt;"",L137&lt;&gt;"")),Listes!$A$79,""))))))</f>
        <v/>
      </c>
      <c r="S137" s="57"/>
      <c r="T137" s="10">
        <f t="shared" si="13"/>
        <v>0</v>
      </c>
    </row>
    <row r="138" spans="1:20" ht="20.100000000000001" customHeight="1" x14ac:dyDescent="0.25">
      <c r="A138" s="109">
        <v>132</v>
      </c>
      <c r="B138" s="503" t="str">
        <f>IF('Dépenses sur frais réels'!B138="","",'Dépenses sur frais réels'!B138)</f>
        <v/>
      </c>
      <c r="C138" s="503" t="str">
        <f>IF('Dépenses sur frais réels'!C138="","",'Dépenses sur frais réels'!C138)</f>
        <v/>
      </c>
      <c r="D138" s="503" t="str">
        <f>IF('Dépenses sur frais réels'!D138="","",'Dépenses sur frais réels'!D138)</f>
        <v/>
      </c>
      <c r="E138" s="503" t="str">
        <f>IF('Dépenses sur frais réels'!E138="","",'Dépenses sur frais réels'!E138)</f>
        <v/>
      </c>
      <c r="F138" s="503" t="str">
        <f>IF('Dépenses sur frais réels'!F138="","",'Dépenses sur frais réels'!F138)</f>
        <v/>
      </c>
      <c r="G138" s="504" t="str">
        <f>IF('Dépenses sur frais réels'!G138="","",'Dépenses sur frais réels'!G138)</f>
        <v/>
      </c>
      <c r="H138" s="504" t="str">
        <f>IF('Dépenses sur frais réels'!H138="","",'Dépenses sur frais réels'!H138)</f>
        <v/>
      </c>
      <c r="I138" s="511" t="str">
        <f>IF('Dépenses sur frais réels'!I138="","",'Dépenses sur frais réels'!I138)</f>
        <v/>
      </c>
      <c r="J138" s="269"/>
      <c r="K138" s="270" t="str">
        <f t="shared" si="10"/>
        <v/>
      </c>
      <c r="L138" s="270" t="str">
        <f t="shared" si="11"/>
        <v/>
      </c>
      <c r="M138" s="37"/>
      <c r="N138" s="117"/>
      <c r="O138" s="118"/>
      <c r="P138" s="512" t="str">
        <f t="shared" si="9"/>
        <v/>
      </c>
      <c r="Q138" s="121" t="str">
        <f t="shared" si="12"/>
        <v/>
      </c>
      <c r="R138" s="501" t="str">
        <f>IF(AND(OR(J138="KO",M138&lt;&gt;""),OR(J138="",K138="",L138="")),Listes!$A$74,IF(AND(M138="",J138&lt;&gt;""),Listes!$A$75,IF(AND(I138&lt;M138,O138=""),Listes!$A$76,IF(AND(L138&lt;K138,O138=""),Listes!$A$77,IF(AND(M138&lt;I138,N138=""),Listes!$A$78,IF(AND(S138="",OR(J138&lt;&gt;"",K138&lt;&gt;"",L138&lt;&gt;"")),Listes!$A$79,""))))))</f>
        <v/>
      </c>
      <c r="S138" s="57"/>
      <c r="T138" s="10">
        <f t="shared" si="13"/>
        <v>0</v>
      </c>
    </row>
    <row r="139" spans="1:20" ht="20.100000000000001" customHeight="1" x14ac:dyDescent="0.25">
      <c r="A139" s="109">
        <v>133</v>
      </c>
      <c r="B139" s="503" t="str">
        <f>IF('Dépenses sur frais réels'!B139="","",'Dépenses sur frais réels'!B139)</f>
        <v/>
      </c>
      <c r="C139" s="503" t="str">
        <f>IF('Dépenses sur frais réels'!C139="","",'Dépenses sur frais réels'!C139)</f>
        <v/>
      </c>
      <c r="D139" s="503" t="str">
        <f>IF('Dépenses sur frais réels'!D139="","",'Dépenses sur frais réels'!D139)</f>
        <v/>
      </c>
      <c r="E139" s="503" t="str">
        <f>IF('Dépenses sur frais réels'!E139="","",'Dépenses sur frais réels'!E139)</f>
        <v/>
      </c>
      <c r="F139" s="503" t="str">
        <f>IF('Dépenses sur frais réels'!F139="","",'Dépenses sur frais réels'!F139)</f>
        <v/>
      </c>
      <c r="G139" s="504" t="str">
        <f>IF('Dépenses sur frais réels'!G139="","",'Dépenses sur frais réels'!G139)</f>
        <v/>
      </c>
      <c r="H139" s="504" t="str">
        <f>IF('Dépenses sur frais réels'!H139="","",'Dépenses sur frais réels'!H139)</f>
        <v/>
      </c>
      <c r="I139" s="511" t="str">
        <f>IF('Dépenses sur frais réels'!I139="","",'Dépenses sur frais réels'!I139)</f>
        <v/>
      </c>
      <c r="J139" s="269"/>
      <c r="K139" s="270" t="str">
        <f t="shared" si="10"/>
        <v/>
      </c>
      <c r="L139" s="270" t="str">
        <f t="shared" si="11"/>
        <v/>
      </c>
      <c r="M139" s="37"/>
      <c r="N139" s="117"/>
      <c r="O139" s="118"/>
      <c r="P139" s="512" t="str">
        <f t="shared" si="9"/>
        <v/>
      </c>
      <c r="Q139" s="121" t="str">
        <f t="shared" si="12"/>
        <v/>
      </c>
      <c r="R139" s="501" t="str">
        <f>IF(AND(OR(J139="KO",M139&lt;&gt;""),OR(J139="",K139="",L139="")),Listes!$A$74,IF(AND(M139="",J139&lt;&gt;""),Listes!$A$75,IF(AND(I139&lt;M139,O139=""),Listes!$A$76,IF(AND(L139&lt;K139,O139=""),Listes!$A$77,IF(AND(M139&lt;I139,N139=""),Listes!$A$78,IF(AND(S139="",OR(J139&lt;&gt;"",K139&lt;&gt;"",L139&lt;&gt;"")),Listes!$A$79,""))))))</f>
        <v/>
      </c>
      <c r="S139" s="57"/>
      <c r="T139" s="10">
        <f t="shared" si="13"/>
        <v>0</v>
      </c>
    </row>
    <row r="140" spans="1:20" ht="20.100000000000001" customHeight="1" x14ac:dyDescent="0.25">
      <c r="A140" s="109">
        <v>134</v>
      </c>
      <c r="B140" s="503" t="str">
        <f>IF('Dépenses sur frais réels'!B140="","",'Dépenses sur frais réels'!B140)</f>
        <v/>
      </c>
      <c r="C140" s="503" t="str">
        <f>IF('Dépenses sur frais réels'!C140="","",'Dépenses sur frais réels'!C140)</f>
        <v/>
      </c>
      <c r="D140" s="503" t="str">
        <f>IF('Dépenses sur frais réels'!D140="","",'Dépenses sur frais réels'!D140)</f>
        <v/>
      </c>
      <c r="E140" s="503" t="str">
        <f>IF('Dépenses sur frais réels'!E140="","",'Dépenses sur frais réels'!E140)</f>
        <v/>
      </c>
      <c r="F140" s="503" t="str">
        <f>IF('Dépenses sur frais réels'!F140="","",'Dépenses sur frais réels'!F140)</f>
        <v/>
      </c>
      <c r="G140" s="504" t="str">
        <f>IF('Dépenses sur frais réels'!G140="","",'Dépenses sur frais réels'!G140)</f>
        <v/>
      </c>
      <c r="H140" s="504" t="str">
        <f>IF('Dépenses sur frais réels'!H140="","",'Dépenses sur frais réels'!H140)</f>
        <v/>
      </c>
      <c r="I140" s="511" t="str">
        <f>IF('Dépenses sur frais réels'!I140="","",'Dépenses sur frais réels'!I140)</f>
        <v/>
      </c>
      <c r="J140" s="269"/>
      <c r="K140" s="270" t="str">
        <f t="shared" si="10"/>
        <v/>
      </c>
      <c r="L140" s="270" t="str">
        <f t="shared" si="11"/>
        <v/>
      </c>
      <c r="M140" s="37"/>
      <c r="N140" s="117"/>
      <c r="O140" s="118"/>
      <c r="P140" s="512" t="str">
        <f t="shared" si="9"/>
        <v/>
      </c>
      <c r="Q140" s="121" t="str">
        <f t="shared" si="12"/>
        <v/>
      </c>
      <c r="R140" s="501" t="str">
        <f>IF(AND(OR(J140="KO",M140&lt;&gt;""),OR(J140="",K140="",L140="")),Listes!$A$74,IF(AND(M140="",J140&lt;&gt;""),Listes!$A$75,IF(AND(I140&lt;M140,O140=""),Listes!$A$76,IF(AND(L140&lt;K140,O140=""),Listes!$A$77,IF(AND(M140&lt;I140,N140=""),Listes!$A$78,IF(AND(S140="",OR(J140&lt;&gt;"",K140&lt;&gt;"",L140&lt;&gt;"")),Listes!$A$79,""))))))</f>
        <v/>
      </c>
      <c r="S140" s="57"/>
      <c r="T140" s="10">
        <f t="shared" si="13"/>
        <v>0</v>
      </c>
    </row>
    <row r="141" spans="1:20" ht="20.100000000000001" customHeight="1" x14ac:dyDescent="0.25">
      <c r="A141" s="109">
        <v>135</v>
      </c>
      <c r="B141" s="503" t="str">
        <f>IF('Dépenses sur frais réels'!B141="","",'Dépenses sur frais réels'!B141)</f>
        <v/>
      </c>
      <c r="C141" s="503" t="str">
        <f>IF('Dépenses sur frais réels'!C141="","",'Dépenses sur frais réels'!C141)</f>
        <v/>
      </c>
      <c r="D141" s="503" t="str">
        <f>IF('Dépenses sur frais réels'!D141="","",'Dépenses sur frais réels'!D141)</f>
        <v/>
      </c>
      <c r="E141" s="503" t="str">
        <f>IF('Dépenses sur frais réels'!E141="","",'Dépenses sur frais réels'!E141)</f>
        <v/>
      </c>
      <c r="F141" s="503" t="str">
        <f>IF('Dépenses sur frais réels'!F141="","",'Dépenses sur frais réels'!F141)</f>
        <v/>
      </c>
      <c r="G141" s="504" t="str">
        <f>IF('Dépenses sur frais réels'!G141="","",'Dépenses sur frais réels'!G141)</f>
        <v/>
      </c>
      <c r="H141" s="504" t="str">
        <f>IF('Dépenses sur frais réels'!H141="","",'Dépenses sur frais réels'!H141)</f>
        <v/>
      </c>
      <c r="I141" s="511" t="str">
        <f>IF('Dépenses sur frais réels'!I141="","",'Dépenses sur frais réels'!I141)</f>
        <v/>
      </c>
      <c r="J141" s="269"/>
      <c r="K141" s="270" t="str">
        <f t="shared" si="10"/>
        <v/>
      </c>
      <c r="L141" s="270" t="str">
        <f t="shared" si="11"/>
        <v/>
      </c>
      <c r="M141" s="37"/>
      <c r="N141" s="117"/>
      <c r="O141" s="118"/>
      <c r="P141" s="512" t="str">
        <f t="shared" si="9"/>
        <v/>
      </c>
      <c r="Q141" s="121" t="str">
        <f t="shared" si="12"/>
        <v/>
      </c>
      <c r="R141" s="501" t="str">
        <f>IF(AND(OR(J141="KO",M141&lt;&gt;""),OR(J141="",K141="",L141="")),Listes!$A$74,IF(AND(M141="",J141&lt;&gt;""),Listes!$A$75,IF(AND(I141&lt;M141,O141=""),Listes!$A$76,IF(AND(L141&lt;K141,O141=""),Listes!$A$77,IF(AND(M141&lt;I141,N141=""),Listes!$A$78,IF(AND(S141="",OR(J141&lt;&gt;"",K141&lt;&gt;"",L141&lt;&gt;"")),Listes!$A$79,""))))))</f>
        <v/>
      </c>
      <c r="S141" s="57"/>
      <c r="T141" s="10">
        <f t="shared" si="13"/>
        <v>0</v>
      </c>
    </row>
    <row r="142" spans="1:20" ht="20.100000000000001" customHeight="1" x14ac:dyDescent="0.25">
      <c r="A142" s="109">
        <v>136</v>
      </c>
      <c r="B142" s="503" t="str">
        <f>IF('Dépenses sur frais réels'!B142="","",'Dépenses sur frais réels'!B142)</f>
        <v/>
      </c>
      <c r="C142" s="503" t="str">
        <f>IF('Dépenses sur frais réels'!C142="","",'Dépenses sur frais réels'!C142)</f>
        <v/>
      </c>
      <c r="D142" s="503" t="str">
        <f>IF('Dépenses sur frais réels'!D142="","",'Dépenses sur frais réels'!D142)</f>
        <v/>
      </c>
      <c r="E142" s="503" t="str">
        <f>IF('Dépenses sur frais réels'!E142="","",'Dépenses sur frais réels'!E142)</f>
        <v/>
      </c>
      <c r="F142" s="503" t="str">
        <f>IF('Dépenses sur frais réels'!F142="","",'Dépenses sur frais réels'!F142)</f>
        <v/>
      </c>
      <c r="G142" s="504" t="str">
        <f>IF('Dépenses sur frais réels'!G142="","",'Dépenses sur frais réels'!G142)</f>
        <v/>
      </c>
      <c r="H142" s="504" t="str">
        <f>IF('Dépenses sur frais réels'!H142="","",'Dépenses sur frais réels'!H142)</f>
        <v/>
      </c>
      <c r="I142" s="511" t="str">
        <f>IF('Dépenses sur frais réels'!I142="","",'Dépenses sur frais réels'!I142)</f>
        <v/>
      </c>
      <c r="J142" s="269"/>
      <c r="K142" s="270" t="str">
        <f t="shared" si="10"/>
        <v/>
      </c>
      <c r="L142" s="270" t="str">
        <f t="shared" si="11"/>
        <v/>
      </c>
      <c r="M142" s="37"/>
      <c r="N142" s="117"/>
      <c r="O142" s="118"/>
      <c r="P142" s="512" t="str">
        <f t="shared" si="9"/>
        <v/>
      </c>
      <c r="Q142" s="121" t="str">
        <f t="shared" si="12"/>
        <v/>
      </c>
      <c r="R142" s="501" t="str">
        <f>IF(AND(OR(J142="KO",M142&lt;&gt;""),OR(J142="",K142="",L142="")),Listes!$A$74,IF(AND(M142="",J142&lt;&gt;""),Listes!$A$75,IF(AND(I142&lt;M142,O142=""),Listes!$A$76,IF(AND(L142&lt;K142,O142=""),Listes!$A$77,IF(AND(M142&lt;I142,N142=""),Listes!$A$78,IF(AND(S142="",OR(J142&lt;&gt;"",K142&lt;&gt;"",L142&lt;&gt;"")),Listes!$A$79,""))))))</f>
        <v/>
      </c>
      <c r="S142" s="57"/>
      <c r="T142" s="10">
        <f t="shared" si="13"/>
        <v>0</v>
      </c>
    </row>
    <row r="143" spans="1:20" ht="20.100000000000001" customHeight="1" x14ac:dyDescent="0.25">
      <c r="A143" s="109">
        <v>137</v>
      </c>
      <c r="B143" s="503" t="str">
        <f>IF('Dépenses sur frais réels'!B143="","",'Dépenses sur frais réels'!B143)</f>
        <v/>
      </c>
      <c r="C143" s="503" t="str">
        <f>IF('Dépenses sur frais réels'!C143="","",'Dépenses sur frais réels'!C143)</f>
        <v/>
      </c>
      <c r="D143" s="503" t="str">
        <f>IF('Dépenses sur frais réels'!D143="","",'Dépenses sur frais réels'!D143)</f>
        <v/>
      </c>
      <c r="E143" s="503" t="str">
        <f>IF('Dépenses sur frais réels'!E143="","",'Dépenses sur frais réels'!E143)</f>
        <v/>
      </c>
      <c r="F143" s="503" t="str">
        <f>IF('Dépenses sur frais réels'!F143="","",'Dépenses sur frais réels'!F143)</f>
        <v/>
      </c>
      <c r="G143" s="504" t="str">
        <f>IF('Dépenses sur frais réels'!G143="","",'Dépenses sur frais réels'!G143)</f>
        <v/>
      </c>
      <c r="H143" s="504" t="str">
        <f>IF('Dépenses sur frais réels'!H143="","",'Dépenses sur frais réels'!H143)</f>
        <v/>
      </c>
      <c r="I143" s="511" t="str">
        <f>IF('Dépenses sur frais réels'!I143="","",'Dépenses sur frais réels'!I143)</f>
        <v/>
      </c>
      <c r="J143" s="269"/>
      <c r="K143" s="270" t="str">
        <f t="shared" si="10"/>
        <v/>
      </c>
      <c r="L143" s="270" t="str">
        <f t="shared" si="11"/>
        <v/>
      </c>
      <c r="M143" s="37"/>
      <c r="N143" s="117"/>
      <c r="O143" s="118"/>
      <c r="P143" s="512" t="str">
        <f t="shared" si="9"/>
        <v/>
      </c>
      <c r="Q143" s="121" t="str">
        <f t="shared" si="12"/>
        <v/>
      </c>
      <c r="R143" s="501" t="str">
        <f>IF(AND(OR(J143="KO",M143&lt;&gt;""),OR(J143="",K143="",L143="")),Listes!$A$74,IF(AND(M143="",J143&lt;&gt;""),Listes!$A$75,IF(AND(I143&lt;M143,O143=""),Listes!$A$76,IF(AND(L143&lt;K143,O143=""),Listes!$A$77,IF(AND(M143&lt;I143,N143=""),Listes!$A$78,IF(AND(S143="",OR(J143&lt;&gt;"",K143&lt;&gt;"",L143&lt;&gt;"")),Listes!$A$79,""))))))</f>
        <v/>
      </c>
      <c r="S143" s="57"/>
      <c r="T143" s="10">
        <f t="shared" si="13"/>
        <v>0</v>
      </c>
    </row>
    <row r="144" spans="1:20" ht="20.100000000000001" customHeight="1" x14ac:dyDescent="0.25">
      <c r="A144" s="109">
        <v>138</v>
      </c>
      <c r="B144" s="503" t="str">
        <f>IF('Dépenses sur frais réels'!B144="","",'Dépenses sur frais réels'!B144)</f>
        <v/>
      </c>
      <c r="C144" s="503" t="str">
        <f>IF('Dépenses sur frais réels'!C144="","",'Dépenses sur frais réels'!C144)</f>
        <v/>
      </c>
      <c r="D144" s="503" t="str">
        <f>IF('Dépenses sur frais réels'!D144="","",'Dépenses sur frais réels'!D144)</f>
        <v/>
      </c>
      <c r="E144" s="503" t="str">
        <f>IF('Dépenses sur frais réels'!E144="","",'Dépenses sur frais réels'!E144)</f>
        <v/>
      </c>
      <c r="F144" s="503" t="str">
        <f>IF('Dépenses sur frais réels'!F144="","",'Dépenses sur frais réels'!F144)</f>
        <v/>
      </c>
      <c r="G144" s="504" t="str">
        <f>IF('Dépenses sur frais réels'!G144="","",'Dépenses sur frais réels'!G144)</f>
        <v/>
      </c>
      <c r="H144" s="504" t="str">
        <f>IF('Dépenses sur frais réels'!H144="","",'Dépenses sur frais réels'!H144)</f>
        <v/>
      </c>
      <c r="I144" s="511" t="str">
        <f>IF('Dépenses sur frais réels'!I144="","",'Dépenses sur frais réels'!I144)</f>
        <v/>
      </c>
      <c r="J144" s="269"/>
      <c r="K144" s="270" t="str">
        <f t="shared" si="10"/>
        <v/>
      </c>
      <c r="L144" s="270" t="str">
        <f t="shared" si="11"/>
        <v/>
      </c>
      <c r="M144" s="37"/>
      <c r="N144" s="117"/>
      <c r="O144" s="118"/>
      <c r="P144" s="512" t="str">
        <f t="shared" si="9"/>
        <v/>
      </c>
      <c r="Q144" s="121" t="str">
        <f t="shared" si="12"/>
        <v/>
      </c>
      <c r="R144" s="501" t="str">
        <f>IF(AND(OR(J144="KO",M144&lt;&gt;""),OR(J144="",K144="",L144="")),Listes!$A$74,IF(AND(M144="",J144&lt;&gt;""),Listes!$A$75,IF(AND(I144&lt;M144,O144=""),Listes!$A$76,IF(AND(L144&lt;K144,O144=""),Listes!$A$77,IF(AND(M144&lt;I144,N144=""),Listes!$A$78,IF(AND(S144="",OR(J144&lt;&gt;"",K144&lt;&gt;"",L144&lt;&gt;"")),Listes!$A$79,""))))))</f>
        <v/>
      </c>
      <c r="S144" s="57"/>
      <c r="T144" s="10">
        <f t="shared" si="13"/>
        <v>0</v>
      </c>
    </row>
    <row r="145" spans="1:20" ht="20.100000000000001" customHeight="1" x14ac:dyDescent="0.25">
      <c r="A145" s="109">
        <v>139</v>
      </c>
      <c r="B145" s="503" t="str">
        <f>IF('Dépenses sur frais réels'!B145="","",'Dépenses sur frais réels'!B145)</f>
        <v/>
      </c>
      <c r="C145" s="503" t="str">
        <f>IF('Dépenses sur frais réels'!C145="","",'Dépenses sur frais réels'!C145)</f>
        <v/>
      </c>
      <c r="D145" s="503" t="str">
        <f>IF('Dépenses sur frais réels'!D145="","",'Dépenses sur frais réels'!D145)</f>
        <v/>
      </c>
      <c r="E145" s="503" t="str">
        <f>IF('Dépenses sur frais réels'!E145="","",'Dépenses sur frais réels'!E145)</f>
        <v/>
      </c>
      <c r="F145" s="503" t="str">
        <f>IF('Dépenses sur frais réels'!F145="","",'Dépenses sur frais réels'!F145)</f>
        <v/>
      </c>
      <c r="G145" s="504" t="str">
        <f>IF('Dépenses sur frais réels'!G145="","",'Dépenses sur frais réels'!G145)</f>
        <v/>
      </c>
      <c r="H145" s="504" t="str">
        <f>IF('Dépenses sur frais réels'!H145="","",'Dépenses sur frais réels'!H145)</f>
        <v/>
      </c>
      <c r="I145" s="511" t="str">
        <f>IF('Dépenses sur frais réels'!I145="","",'Dépenses sur frais réels'!I145)</f>
        <v/>
      </c>
      <c r="J145" s="269"/>
      <c r="K145" s="270" t="str">
        <f t="shared" si="10"/>
        <v/>
      </c>
      <c r="L145" s="270" t="str">
        <f t="shared" si="11"/>
        <v/>
      </c>
      <c r="M145" s="37"/>
      <c r="N145" s="117"/>
      <c r="O145" s="118"/>
      <c r="P145" s="512" t="str">
        <f t="shared" si="9"/>
        <v/>
      </c>
      <c r="Q145" s="121" t="str">
        <f t="shared" si="12"/>
        <v/>
      </c>
      <c r="R145" s="501" t="str">
        <f>IF(AND(OR(J145="KO",M145&lt;&gt;""),OR(J145="",K145="",L145="")),Listes!$A$74,IF(AND(M145="",J145&lt;&gt;""),Listes!$A$75,IF(AND(I145&lt;M145,O145=""),Listes!$A$76,IF(AND(L145&lt;K145,O145=""),Listes!$A$77,IF(AND(M145&lt;I145,N145=""),Listes!$A$78,IF(AND(S145="",OR(J145&lt;&gt;"",K145&lt;&gt;"",L145&lt;&gt;"")),Listes!$A$79,""))))))</f>
        <v/>
      </c>
      <c r="S145" s="57"/>
      <c r="T145" s="10">
        <f t="shared" si="13"/>
        <v>0</v>
      </c>
    </row>
    <row r="146" spans="1:20" ht="20.100000000000001" customHeight="1" x14ac:dyDescent="0.25">
      <c r="A146" s="109">
        <v>140</v>
      </c>
      <c r="B146" s="503" t="str">
        <f>IF('Dépenses sur frais réels'!B146="","",'Dépenses sur frais réels'!B146)</f>
        <v/>
      </c>
      <c r="C146" s="503" t="str">
        <f>IF('Dépenses sur frais réels'!C146="","",'Dépenses sur frais réels'!C146)</f>
        <v/>
      </c>
      <c r="D146" s="503" t="str">
        <f>IF('Dépenses sur frais réels'!D146="","",'Dépenses sur frais réels'!D146)</f>
        <v/>
      </c>
      <c r="E146" s="503" t="str">
        <f>IF('Dépenses sur frais réels'!E146="","",'Dépenses sur frais réels'!E146)</f>
        <v/>
      </c>
      <c r="F146" s="503" t="str">
        <f>IF('Dépenses sur frais réels'!F146="","",'Dépenses sur frais réels'!F146)</f>
        <v/>
      </c>
      <c r="G146" s="504" t="str">
        <f>IF('Dépenses sur frais réels'!G146="","",'Dépenses sur frais réels'!G146)</f>
        <v/>
      </c>
      <c r="H146" s="504" t="str">
        <f>IF('Dépenses sur frais réels'!H146="","",'Dépenses sur frais réels'!H146)</f>
        <v/>
      </c>
      <c r="I146" s="511" t="str">
        <f>IF('Dépenses sur frais réels'!I146="","",'Dépenses sur frais réels'!I146)</f>
        <v/>
      </c>
      <c r="J146" s="269"/>
      <c r="K146" s="270" t="str">
        <f t="shared" si="10"/>
        <v/>
      </c>
      <c r="L146" s="270" t="str">
        <f t="shared" si="11"/>
        <v/>
      </c>
      <c r="M146" s="37"/>
      <c r="N146" s="117"/>
      <c r="O146" s="118"/>
      <c r="P146" s="512" t="str">
        <f t="shared" si="9"/>
        <v/>
      </c>
      <c r="Q146" s="121" t="str">
        <f t="shared" si="12"/>
        <v/>
      </c>
      <c r="R146" s="501" t="str">
        <f>IF(AND(OR(J146="KO",M146&lt;&gt;""),OR(J146="",K146="",L146="")),Listes!$A$74,IF(AND(M146="",J146&lt;&gt;""),Listes!$A$75,IF(AND(I146&lt;M146,O146=""),Listes!$A$76,IF(AND(L146&lt;K146,O146=""),Listes!$A$77,IF(AND(M146&lt;I146,N146=""),Listes!$A$78,IF(AND(S146="",OR(J146&lt;&gt;"",K146&lt;&gt;"",L146&lt;&gt;"")),Listes!$A$79,""))))))</f>
        <v/>
      </c>
      <c r="S146" s="57"/>
      <c r="T146" s="10">
        <f t="shared" si="13"/>
        <v>0</v>
      </c>
    </row>
    <row r="147" spans="1:20" ht="20.100000000000001" customHeight="1" x14ac:dyDescent="0.25">
      <c r="A147" s="109">
        <v>141</v>
      </c>
      <c r="B147" s="503" t="str">
        <f>IF('Dépenses sur frais réels'!B147="","",'Dépenses sur frais réels'!B147)</f>
        <v/>
      </c>
      <c r="C147" s="503" t="str">
        <f>IF('Dépenses sur frais réels'!C147="","",'Dépenses sur frais réels'!C147)</f>
        <v/>
      </c>
      <c r="D147" s="503" t="str">
        <f>IF('Dépenses sur frais réels'!D147="","",'Dépenses sur frais réels'!D147)</f>
        <v/>
      </c>
      <c r="E147" s="503" t="str">
        <f>IF('Dépenses sur frais réels'!E147="","",'Dépenses sur frais réels'!E147)</f>
        <v/>
      </c>
      <c r="F147" s="503" t="str">
        <f>IF('Dépenses sur frais réels'!F147="","",'Dépenses sur frais réels'!F147)</f>
        <v/>
      </c>
      <c r="G147" s="504" t="str">
        <f>IF('Dépenses sur frais réels'!G147="","",'Dépenses sur frais réels'!G147)</f>
        <v/>
      </c>
      <c r="H147" s="504" t="str">
        <f>IF('Dépenses sur frais réels'!H147="","",'Dépenses sur frais réels'!H147)</f>
        <v/>
      </c>
      <c r="I147" s="511" t="str">
        <f>IF('Dépenses sur frais réels'!I147="","",'Dépenses sur frais réels'!I147)</f>
        <v/>
      </c>
      <c r="J147" s="269"/>
      <c r="K147" s="270" t="str">
        <f t="shared" si="10"/>
        <v/>
      </c>
      <c r="L147" s="270" t="str">
        <f t="shared" si="11"/>
        <v/>
      </c>
      <c r="M147" s="37"/>
      <c r="N147" s="117"/>
      <c r="O147" s="118"/>
      <c r="P147" s="512" t="str">
        <f t="shared" si="9"/>
        <v/>
      </c>
      <c r="Q147" s="121" t="str">
        <f t="shared" si="12"/>
        <v/>
      </c>
      <c r="R147" s="501" t="str">
        <f>IF(AND(OR(J147="KO",M147&lt;&gt;""),OR(J147="",K147="",L147="")),Listes!$A$74,IF(AND(M147="",J147&lt;&gt;""),Listes!$A$75,IF(AND(I147&lt;M147,O147=""),Listes!$A$76,IF(AND(L147&lt;K147,O147=""),Listes!$A$77,IF(AND(M147&lt;I147,N147=""),Listes!$A$78,IF(AND(S147="",OR(J147&lt;&gt;"",K147&lt;&gt;"",L147&lt;&gt;"")),Listes!$A$79,""))))))</f>
        <v/>
      </c>
      <c r="S147" s="57"/>
      <c r="T147" s="10">
        <f t="shared" si="13"/>
        <v>0</v>
      </c>
    </row>
    <row r="148" spans="1:20" ht="20.100000000000001" customHeight="1" x14ac:dyDescent="0.25">
      <c r="A148" s="109">
        <v>142</v>
      </c>
      <c r="B148" s="503" t="str">
        <f>IF('Dépenses sur frais réels'!B148="","",'Dépenses sur frais réels'!B148)</f>
        <v/>
      </c>
      <c r="C148" s="503" t="str">
        <f>IF('Dépenses sur frais réels'!C148="","",'Dépenses sur frais réels'!C148)</f>
        <v/>
      </c>
      <c r="D148" s="503" t="str">
        <f>IF('Dépenses sur frais réels'!D148="","",'Dépenses sur frais réels'!D148)</f>
        <v/>
      </c>
      <c r="E148" s="503" t="str">
        <f>IF('Dépenses sur frais réels'!E148="","",'Dépenses sur frais réels'!E148)</f>
        <v/>
      </c>
      <c r="F148" s="503" t="str">
        <f>IF('Dépenses sur frais réels'!F148="","",'Dépenses sur frais réels'!F148)</f>
        <v/>
      </c>
      <c r="G148" s="504" t="str">
        <f>IF('Dépenses sur frais réels'!G148="","",'Dépenses sur frais réels'!G148)</f>
        <v/>
      </c>
      <c r="H148" s="504" t="str">
        <f>IF('Dépenses sur frais réels'!H148="","",'Dépenses sur frais réels'!H148)</f>
        <v/>
      </c>
      <c r="I148" s="511" t="str">
        <f>IF('Dépenses sur frais réels'!I148="","",'Dépenses sur frais réels'!I148)</f>
        <v/>
      </c>
      <c r="J148" s="269"/>
      <c r="K148" s="270" t="str">
        <f t="shared" si="10"/>
        <v/>
      </c>
      <c r="L148" s="270" t="str">
        <f t="shared" si="11"/>
        <v/>
      </c>
      <c r="M148" s="37"/>
      <c r="N148" s="117"/>
      <c r="O148" s="118"/>
      <c r="P148" s="512" t="str">
        <f t="shared" si="9"/>
        <v/>
      </c>
      <c r="Q148" s="121" t="str">
        <f t="shared" si="12"/>
        <v/>
      </c>
      <c r="R148" s="501" t="str">
        <f>IF(AND(OR(J148="KO",M148&lt;&gt;""),OR(J148="",K148="",L148="")),Listes!$A$74,IF(AND(M148="",J148&lt;&gt;""),Listes!$A$75,IF(AND(I148&lt;M148,O148=""),Listes!$A$76,IF(AND(L148&lt;K148,O148=""),Listes!$A$77,IF(AND(M148&lt;I148,N148=""),Listes!$A$78,IF(AND(S148="",OR(J148&lt;&gt;"",K148&lt;&gt;"",L148&lt;&gt;"")),Listes!$A$79,""))))))</f>
        <v/>
      </c>
      <c r="S148" s="57"/>
      <c r="T148" s="10">
        <f t="shared" si="13"/>
        <v>0</v>
      </c>
    </row>
    <row r="149" spans="1:20" ht="20.100000000000001" customHeight="1" x14ac:dyDescent="0.25">
      <c r="A149" s="109">
        <v>143</v>
      </c>
      <c r="B149" s="503" t="str">
        <f>IF('Dépenses sur frais réels'!B149="","",'Dépenses sur frais réels'!B149)</f>
        <v/>
      </c>
      <c r="C149" s="503" t="str">
        <f>IF('Dépenses sur frais réels'!C149="","",'Dépenses sur frais réels'!C149)</f>
        <v/>
      </c>
      <c r="D149" s="503" t="str">
        <f>IF('Dépenses sur frais réels'!D149="","",'Dépenses sur frais réels'!D149)</f>
        <v/>
      </c>
      <c r="E149" s="503" t="str">
        <f>IF('Dépenses sur frais réels'!E149="","",'Dépenses sur frais réels'!E149)</f>
        <v/>
      </c>
      <c r="F149" s="503" t="str">
        <f>IF('Dépenses sur frais réels'!F149="","",'Dépenses sur frais réels'!F149)</f>
        <v/>
      </c>
      <c r="G149" s="504" t="str">
        <f>IF('Dépenses sur frais réels'!G149="","",'Dépenses sur frais réels'!G149)</f>
        <v/>
      </c>
      <c r="H149" s="504" t="str">
        <f>IF('Dépenses sur frais réels'!H149="","",'Dépenses sur frais réels'!H149)</f>
        <v/>
      </c>
      <c r="I149" s="511" t="str">
        <f>IF('Dépenses sur frais réels'!I149="","",'Dépenses sur frais réels'!I149)</f>
        <v/>
      </c>
      <c r="J149" s="269"/>
      <c r="K149" s="270" t="str">
        <f t="shared" si="10"/>
        <v/>
      </c>
      <c r="L149" s="270" t="str">
        <f t="shared" si="11"/>
        <v/>
      </c>
      <c r="M149" s="37"/>
      <c r="N149" s="117"/>
      <c r="O149" s="118"/>
      <c r="P149" s="512" t="str">
        <f t="shared" si="9"/>
        <v/>
      </c>
      <c r="Q149" s="121" t="str">
        <f t="shared" si="12"/>
        <v/>
      </c>
      <c r="R149" s="501" t="str">
        <f>IF(AND(OR(J149="KO",M149&lt;&gt;""),OR(J149="",K149="",L149="")),Listes!$A$74,IF(AND(M149="",J149&lt;&gt;""),Listes!$A$75,IF(AND(I149&lt;M149,O149=""),Listes!$A$76,IF(AND(L149&lt;K149,O149=""),Listes!$A$77,IF(AND(M149&lt;I149,N149=""),Listes!$A$78,IF(AND(S149="",OR(J149&lt;&gt;"",K149&lt;&gt;"",L149&lt;&gt;"")),Listes!$A$79,""))))))</f>
        <v/>
      </c>
      <c r="S149" s="57"/>
      <c r="T149" s="10">
        <f t="shared" si="13"/>
        <v>0</v>
      </c>
    </row>
    <row r="150" spans="1:20" ht="20.100000000000001" customHeight="1" x14ac:dyDescent="0.25">
      <c r="A150" s="109">
        <v>144</v>
      </c>
      <c r="B150" s="503" t="str">
        <f>IF('Dépenses sur frais réels'!B150="","",'Dépenses sur frais réels'!B150)</f>
        <v/>
      </c>
      <c r="C150" s="503" t="str">
        <f>IF('Dépenses sur frais réels'!C150="","",'Dépenses sur frais réels'!C150)</f>
        <v/>
      </c>
      <c r="D150" s="503" t="str">
        <f>IF('Dépenses sur frais réels'!D150="","",'Dépenses sur frais réels'!D150)</f>
        <v/>
      </c>
      <c r="E150" s="503" t="str">
        <f>IF('Dépenses sur frais réels'!E150="","",'Dépenses sur frais réels'!E150)</f>
        <v/>
      </c>
      <c r="F150" s="503" t="str">
        <f>IF('Dépenses sur frais réels'!F150="","",'Dépenses sur frais réels'!F150)</f>
        <v/>
      </c>
      <c r="G150" s="504" t="str">
        <f>IF('Dépenses sur frais réels'!G150="","",'Dépenses sur frais réels'!G150)</f>
        <v/>
      </c>
      <c r="H150" s="504" t="str">
        <f>IF('Dépenses sur frais réels'!H150="","",'Dépenses sur frais réels'!H150)</f>
        <v/>
      </c>
      <c r="I150" s="511" t="str">
        <f>IF('Dépenses sur frais réels'!I150="","",'Dépenses sur frais réels'!I150)</f>
        <v/>
      </c>
      <c r="J150" s="269"/>
      <c r="K150" s="270" t="str">
        <f t="shared" si="10"/>
        <v/>
      </c>
      <c r="L150" s="270" t="str">
        <f t="shared" si="11"/>
        <v/>
      </c>
      <c r="M150" s="37"/>
      <c r="N150" s="117"/>
      <c r="O150" s="118"/>
      <c r="P150" s="512" t="str">
        <f t="shared" si="9"/>
        <v/>
      </c>
      <c r="Q150" s="121" t="str">
        <f t="shared" si="12"/>
        <v/>
      </c>
      <c r="R150" s="501" t="str">
        <f>IF(AND(OR(J150="KO",M150&lt;&gt;""),OR(J150="",K150="",L150="")),Listes!$A$74,IF(AND(M150="",J150&lt;&gt;""),Listes!$A$75,IF(AND(I150&lt;M150,O150=""),Listes!$A$76,IF(AND(L150&lt;K150,O150=""),Listes!$A$77,IF(AND(M150&lt;I150,N150=""),Listes!$A$78,IF(AND(S150="",OR(J150&lt;&gt;"",K150&lt;&gt;"",L150&lt;&gt;"")),Listes!$A$79,""))))))</f>
        <v/>
      </c>
      <c r="S150" s="57"/>
      <c r="T150" s="10">
        <f t="shared" si="13"/>
        <v>0</v>
      </c>
    </row>
    <row r="151" spans="1:20" ht="20.100000000000001" customHeight="1" x14ac:dyDescent="0.25">
      <c r="A151" s="109">
        <v>145</v>
      </c>
      <c r="B151" s="503" t="str">
        <f>IF('Dépenses sur frais réels'!B151="","",'Dépenses sur frais réels'!B151)</f>
        <v/>
      </c>
      <c r="C151" s="503" t="str">
        <f>IF('Dépenses sur frais réels'!C151="","",'Dépenses sur frais réels'!C151)</f>
        <v/>
      </c>
      <c r="D151" s="503" t="str">
        <f>IF('Dépenses sur frais réels'!D151="","",'Dépenses sur frais réels'!D151)</f>
        <v/>
      </c>
      <c r="E151" s="503" t="str">
        <f>IF('Dépenses sur frais réels'!E151="","",'Dépenses sur frais réels'!E151)</f>
        <v/>
      </c>
      <c r="F151" s="503" t="str">
        <f>IF('Dépenses sur frais réels'!F151="","",'Dépenses sur frais réels'!F151)</f>
        <v/>
      </c>
      <c r="G151" s="504" t="str">
        <f>IF('Dépenses sur frais réels'!G151="","",'Dépenses sur frais réels'!G151)</f>
        <v/>
      </c>
      <c r="H151" s="504" t="str">
        <f>IF('Dépenses sur frais réels'!H151="","",'Dépenses sur frais réels'!H151)</f>
        <v/>
      </c>
      <c r="I151" s="511" t="str">
        <f>IF('Dépenses sur frais réels'!I151="","",'Dépenses sur frais réels'!I151)</f>
        <v/>
      </c>
      <c r="J151" s="269"/>
      <c r="K151" s="270" t="str">
        <f t="shared" si="10"/>
        <v/>
      </c>
      <c r="L151" s="270" t="str">
        <f t="shared" si="11"/>
        <v/>
      </c>
      <c r="M151" s="37"/>
      <c r="N151" s="117"/>
      <c r="O151" s="118"/>
      <c r="P151" s="512" t="str">
        <f t="shared" si="9"/>
        <v/>
      </c>
      <c r="Q151" s="121" t="str">
        <f t="shared" si="12"/>
        <v/>
      </c>
      <c r="R151" s="501" t="str">
        <f>IF(AND(OR(J151="KO",M151&lt;&gt;""),OR(J151="",K151="",L151="")),Listes!$A$74,IF(AND(M151="",J151&lt;&gt;""),Listes!$A$75,IF(AND(I151&lt;M151,O151=""),Listes!$A$76,IF(AND(L151&lt;K151,O151=""),Listes!$A$77,IF(AND(M151&lt;I151,N151=""),Listes!$A$78,IF(AND(S151="",OR(J151&lt;&gt;"",K151&lt;&gt;"",L151&lt;&gt;"")),Listes!$A$79,""))))))</f>
        <v/>
      </c>
      <c r="S151" s="57"/>
      <c r="T151" s="10">
        <f t="shared" si="13"/>
        <v>0</v>
      </c>
    </row>
    <row r="152" spans="1:20" ht="20.100000000000001" customHeight="1" x14ac:dyDescent="0.25">
      <c r="A152" s="109">
        <v>146</v>
      </c>
      <c r="B152" s="503" t="str">
        <f>IF('Dépenses sur frais réels'!B152="","",'Dépenses sur frais réels'!B152)</f>
        <v/>
      </c>
      <c r="C152" s="503" t="str">
        <f>IF('Dépenses sur frais réels'!C152="","",'Dépenses sur frais réels'!C152)</f>
        <v/>
      </c>
      <c r="D152" s="503" t="str">
        <f>IF('Dépenses sur frais réels'!D152="","",'Dépenses sur frais réels'!D152)</f>
        <v/>
      </c>
      <c r="E152" s="503" t="str">
        <f>IF('Dépenses sur frais réels'!E152="","",'Dépenses sur frais réels'!E152)</f>
        <v/>
      </c>
      <c r="F152" s="503" t="str">
        <f>IF('Dépenses sur frais réels'!F152="","",'Dépenses sur frais réels'!F152)</f>
        <v/>
      </c>
      <c r="G152" s="504" t="str">
        <f>IF('Dépenses sur frais réels'!G152="","",'Dépenses sur frais réels'!G152)</f>
        <v/>
      </c>
      <c r="H152" s="504" t="str">
        <f>IF('Dépenses sur frais réels'!H152="","",'Dépenses sur frais réels'!H152)</f>
        <v/>
      </c>
      <c r="I152" s="511" t="str">
        <f>IF('Dépenses sur frais réels'!I152="","",'Dépenses sur frais réels'!I152)</f>
        <v/>
      </c>
      <c r="J152" s="269"/>
      <c r="K152" s="270" t="str">
        <f t="shared" si="10"/>
        <v/>
      </c>
      <c r="L152" s="270" t="str">
        <f t="shared" si="11"/>
        <v/>
      </c>
      <c r="M152" s="37"/>
      <c r="N152" s="117"/>
      <c r="O152" s="118"/>
      <c r="P152" s="512" t="str">
        <f t="shared" ref="P152:P215" si="14">IF(F152="Aller - Retour Mayotte - Hexagone",IF(1900=0,"",1900),IF(F152="Aller - Retour Mayotte - La Réunion",IF(700=0,"",700),IF(F152="Aller - Retour Mayotte - Caraïbes",IF(2200=0,"",2200),IF(E152="Billets de train",IF(M152=0,"",""),IF(E152="","")))))</f>
        <v/>
      </c>
      <c r="Q152" s="121" t="str">
        <f t="shared" si="12"/>
        <v/>
      </c>
      <c r="R152" s="501" t="str">
        <f>IF(AND(OR(J152="KO",M152&lt;&gt;""),OR(J152="",K152="",L152="")),Listes!$A$74,IF(AND(M152="",J152&lt;&gt;""),Listes!$A$75,IF(AND(I152&lt;M152,O152=""),Listes!$A$76,IF(AND(L152&lt;K152,O152=""),Listes!$A$77,IF(AND(M152&lt;I152,N152=""),Listes!$A$78,IF(AND(S152="",OR(J152&lt;&gt;"",K152&lt;&gt;"",L152&lt;&gt;"")),Listes!$A$79,""))))))</f>
        <v/>
      </c>
      <c r="S152" s="57"/>
      <c r="T152" s="10">
        <f t="shared" si="13"/>
        <v>0</v>
      </c>
    </row>
    <row r="153" spans="1:20" ht="20.100000000000001" customHeight="1" x14ac:dyDescent="0.25">
      <c r="A153" s="109">
        <v>147</v>
      </c>
      <c r="B153" s="503" t="str">
        <f>IF('Dépenses sur frais réels'!B153="","",'Dépenses sur frais réels'!B153)</f>
        <v/>
      </c>
      <c r="C153" s="503" t="str">
        <f>IF('Dépenses sur frais réels'!C153="","",'Dépenses sur frais réels'!C153)</f>
        <v/>
      </c>
      <c r="D153" s="503" t="str">
        <f>IF('Dépenses sur frais réels'!D153="","",'Dépenses sur frais réels'!D153)</f>
        <v/>
      </c>
      <c r="E153" s="503" t="str">
        <f>IF('Dépenses sur frais réels'!E153="","",'Dépenses sur frais réels'!E153)</f>
        <v/>
      </c>
      <c r="F153" s="503" t="str">
        <f>IF('Dépenses sur frais réels'!F153="","",'Dépenses sur frais réels'!F153)</f>
        <v/>
      </c>
      <c r="G153" s="504" t="str">
        <f>IF('Dépenses sur frais réels'!G153="","",'Dépenses sur frais réels'!G153)</f>
        <v/>
      </c>
      <c r="H153" s="504" t="str">
        <f>IF('Dépenses sur frais réels'!H153="","",'Dépenses sur frais réels'!H153)</f>
        <v/>
      </c>
      <c r="I153" s="511" t="str">
        <f>IF('Dépenses sur frais réels'!I153="","",'Dépenses sur frais réels'!I153)</f>
        <v/>
      </c>
      <c r="J153" s="269"/>
      <c r="K153" s="270" t="str">
        <f t="shared" si="10"/>
        <v/>
      </c>
      <c r="L153" s="270" t="str">
        <f t="shared" si="11"/>
        <v/>
      </c>
      <c r="M153" s="37"/>
      <c r="N153" s="117"/>
      <c r="O153" s="118"/>
      <c r="P153" s="512" t="str">
        <f t="shared" si="14"/>
        <v/>
      </c>
      <c r="Q153" s="121" t="str">
        <f t="shared" si="12"/>
        <v/>
      </c>
      <c r="R153" s="501" t="str">
        <f>IF(AND(OR(J153="KO",M153&lt;&gt;""),OR(J153="",K153="",L153="")),Listes!$A$74,IF(AND(M153="",J153&lt;&gt;""),Listes!$A$75,IF(AND(I153&lt;M153,O153=""),Listes!$A$76,IF(AND(L153&lt;K153,O153=""),Listes!$A$77,IF(AND(M153&lt;I153,N153=""),Listes!$A$78,IF(AND(S153="",OR(J153&lt;&gt;"",K153&lt;&gt;"",L153&lt;&gt;"")),Listes!$A$79,""))))))</f>
        <v/>
      </c>
      <c r="S153" s="57"/>
      <c r="T153" s="10">
        <f t="shared" si="13"/>
        <v>0</v>
      </c>
    </row>
    <row r="154" spans="1:20" ht="20.100000000000001" customHeight="1" x14ac:dyDescent="0.25">
      <c r="A154" s="109">
        <v>148</v>
      </c>
      <c r="B154" s="503" t="str">
        <f>IF('Dépenses sur frais réels'!B154="","",'Dépenses sur frais réels'!B154)</f>
        <v/>
      </c>
      <c r="C154" s="503" t="str">
        <f>IF('Dépenses sur frais réels'!C154="","",'Dépenses sur frais réels'!C154)</f>
        <v/>
      </c>
      <c r="D154" s="503" t="str">
        <f>IF('Dépenses sur frais réels'!D154="","",'Dépenses sur frais réels'!D154)</f>
        <v/>
      </c>
      <c r="E154" s="503" t="str">
        <f>IF('Dépenses sur frais réels'!E154="","",'Dépenses sur frais réels'!E154)</f>
        <v/>
      </c>
      <c r="F154" s="503" t="str">
        <f>IF('Dépenses sur frais réels'!F154="","",'Dépenses sur frais réels'!F154)</f>
        <v/>
      </c>
      <c r="G154" s="504" t="str">
        <f>IF('Dépenses sur frais réels'!G154="","",'Dépenses sur frais réels'!G154)</f>
        <v/>
      </c>
      <c r="H154" s="504" t="str">
        <f>IF('Dépenses sur frais réels'!H154="","",'Dépenses sur frais réels'!H154)</f>
        <v/>
      </c>
      <c r="I154" s="511" t="str">
        <f>IF('Dépenses sur frais réels'!I154="","",'Dépenses sur frais réels'!I154)</f>
        <v/>
      </c>
      <c r="J154" s="269"/>
      <c r="K154" s="270" t="str">
        <f t="shared" si="10"/>
        <v/>
      </c>
      <c r="L154" s="270" t="str">
        <f t="shared" si="11"/>
        <v/>
      </c>
      <c r="M154" s="37"/>
      <c r="N154" s="117"/>
      <c r="O154" s="118"/>
      <c r="P154" s="512" t="str">
        <f t="shared" si="14"/>
        <v/>
      </c>
      <c r="Q154" s="121" t="str">
        <f t="shared" si="12"/>
        <v/>
      </c>
      <c r="R154" s="501" t="str">
        <f>IF(AND(OR(J154="KO",M154&lt;&gt;""),OR(J154="",K154="",L154="")),Listes!$A$74,IF(AND(M154="",J154&lt;&gt;""),Listes!$A$75,IF(AND(I154&lt;M154,O154=""),Listes!$A$76,IF(AND(L154&lt;K154,O154=""),Listes!$A$77,IF(AND(M154&lt;I154,N154=""),Listes!$A$78,IF(AND(S154="",OR(J154&lt;&gt;"",K154&lt;&gt;"",L154&lt;&gt;"")),Listes!$A$79,""))))))</f>
        <v/>
      </c>
      <c r="S154" s="57"/>
      <c r="T154" s="10">
        <f t="shared" si="13"/>
        <v>0</v>
      </c>
    </row>
    <row r="155" spans="1:20" ht="20.100000000000001" customHeight="1" x14ac:dyDescent="0.25">
      <c r="A155" s="109">
        <v>149</v>
      </c>
      <c r="B155" s="503" t="str">
        <f>IF('Dépenses sur frais réels'!B155="","",'Dépenses sur frais réels'!B155)</f>
        <v/>
      </c>
      <c r="C155" s="503" t="str">
        <f>IF('Dépenses sur frais réels'!C155="","",'Dépenses sur frais réels'!C155)</f>
        <v/>
      </c>
      <c r="D155" s="503" t="str">
        <f>IF('Dépenses sur frais réels'!D155="","",'Dépenses sur frais réels'!D155)</f>
        <v/>
      </c>
      <c r="E155" s="503" t="str">
        <f>IF('Dépenses sur frais réels'!E155="","",'Dépenses sur frais réels'!E155)</f>
        <v/>
      </c>
      <c r="F155" s="503" t="str">
        <f>IF('Dépenses sur frais réels'!F155="","",'Dépenses sur frais réels'!F155)</f>
        <v/>
      </c>
      <c r="G155" s="504" t="str">
        <f>IF('Dépenses sur frais réels'!G155="","",'Dépenses sur frais réels'!G155)</f>
        <v/>
      </c>
      <c r="H155" s="504" t="str">
        <f>IF('Dépenses sur frais réels'!H155="","",'Dépenses sur frais réels'!H155)</f>
        <v/>
      </c>
      <c r="I155" s="511" t="str">
        <f>IF('Dépenses sur frais réels'!I155="","",'Dépenses sur frais réels'!I155)</f>
        <v/>
      </c>
      <c r="J155" s="269"/>
      <c r="K155" s="270" t="str">
        <f t="shared" si="10"/>
        <v/>
      </c>
      <c r="L155" s="270" t="str">
        <f t="shared" si="11"/>
        <v/>
      </c>
      <c r="M155" s="37"/>
      <c r="N155" s="117"/>
      <c r="O155" s="118"/>
      <c r="P155" s="512" t="str">
        <f t="shared" si="14"/>
        <v/>
      </c>
      <c r="Q155" s="121" t="str">
        <f t="shared" si="12"/>
        <v/>
      </c>
      <c r="R155" s="501" t="str">
        <f>IF(AND(OR(J155="KO",M155&lt;&gt;""),OR(J155="",K155="",L155="")),Listes!$A$74,IF(AND(M155="",J155&lt;&gt;""),Listes!$A$75,IF(AND(I155&lt;M155,O155=""),Listes!$A$76,IF(AND(L155&lt;K155,O155=""),Listes!$A$77,IF(AND(M155&lt;I155,N155=""),Listes!$A$78,IF(AND(S155="",OR(J155&lt;&gt;"",K155&lt;&gt;"",L155&lt;&gt;"")),Listes!$A$79,""))))))</f>
        <v/>
      </c>
      <c r="S155" s="57"/>
      <c r="T155" s="10">
        <f t="shared" si="13"/>
        <v>0</v>
      </c>
    </row>
    <row r="156" spans="1:20" ht="20.100000000000001" customHeight="1" x14ac:dyDescent="0.25">
      <c r="A156" s="109">
        <v>150</v>
      </c>
      <c r="B156" s="503" t="str">
        <f>IF('Dépenses sur frais réels'!B156="","",'Dépenses sur frais réels'!B156)</f>
        <v/>
      </c>
      <c r="C156" s="503" t="str">
        <f>IF('Dépenses sur frais réels'!C156="","",'Dépenses sur frais réels'!C156)</f>
        <v/>
      </c>
      <c r="D156" s="503" t="str">
        <f>IF('Dépenses sur frais réels'!D156="","",'Dépenses sur frais réels'!D156)</f>
        <v/>
      </c>
      <c r="E156" s="503" t="str">
        <f>IF('Dépenses sur frais réels'!E156="","",'Dépenses sur frais réels'!E156)</f>
        <v/>
      </c>
      <c r="F156" s="503" t="str">
        <f>IF('Dépenses sur frais réels'!F156="","",'Dépenses sur frais réels'!F156)</f>
        <v/>
      </c>
      <c r="G156" s="504" t="str">
        <f>IF('Dépenses sur frais réels'!G156="","",'Dépenses sur frais réels'!G156)</f>
        <v/>
      </c>
      <c r="H156" s="504" t="str">
        <f>IF('Dépenses sur frais réels'!H156="","",'Dépenses sur frais réels'!H156)</f>
        <v/>
      </c>
      <c r="I156" s="511" t="str">
        <f>IF('Dépenses sur frais réels'!I156="","",'Dépenses sur frais réels'!I156)</f>
        <v/>
      </c>
      <c r="J156" s="269"/>
      <c r="K156" s="270" t="str">
        <f t="shared" si="10"/>
        <v/>
      </c>
      <c r="L156" s="270" t="str">
        <f t="shared" si="11"/>
        <v/>
      </c>
      <c r="M156" s="37"/>
      <c r="N156" s="117"/>
      <c r="O156" s="118"/>
      <c r="P156" s="512" t="str">
        <f t="shared" si="14"/>
        <v/>
      </c>
      <c r="Q156" s="121" t="str">
        <f t="shared" si="12"/>
        <v/>
      </c>
      <c r="R156" s="501" t="str">
        <f>IF(AND(OR(J156="KO",M156&lt;&gt;""),OR(J156="",K156="",L156="")),Listes!$A$74,IF(AND(M156="",J156&lt;&gt;""),Listes!$A$75,IF(AND(I156&lt;M156,O156=""),Listes!$A$76,IF(AND(L156&lt;K156,O156=""),Listes!$A$77,IF(AND(M156&lt;I156,N156=""),Listes!$A$78,IF(AND(S156="",OR(J156&lt;&gt;"",K156&lt;&gt;"",L156&lt;&gt;"")),Listes!$A$79,""))))))</f>
        <v/>
      </c>
      <c r="S156" s="57"/>
      <c r="T156" s="10">
        <f t="shared" si="13"/>
        <v>0</v>
      </c>
    </row>
    <row r="157" spans="1:20" ht="20.100000000000001" customHeight="1" x14ac:dyDescent="0.25">
      <c r="A157" s="109">
        <v>151</v>
      </c>
      <c r="B157" s="503" t="str">
        <f>IF('Dépenses sur frais réels'!B157="","",'Dépenses sur frais réels'!B157)</f>
        <v/>
      </c>
      <c r="C157" s="503" t="str">
        <f>IF('Dépenses sur frais réels'!C157="","",'Dépenses sur frais réels'!C157)</f>
        <v/>
      </c>
      <c r="D157" s="503" t="str">
        <f>IF('Dépenses sur frais réels'!D157="","",'Dépenses sur frais réels'!D157)</f>
        <v/>
      </c>
      <c r="E157" s="503" t="str">
        <f>IF('Dépenses sur frais réels'!E157="","",'Dépenses sur frais réels'!E157)</f>
        <v/>
      </c>
      <c r="F157" s="503" t="str">
        <f>IF('Dépenses sur frais réels'!F157="","",'Dépenses sur frais réels'!F157)</f>
        <v/>
      </c>
      <c r="G157" s="504" t="str">
        <f>IF('Dépenses sur frais réels'!G157="","",'Dépenses sur frais réels'!G157)</f>
        <v/>
      </c>
      <c r="H157" s="504" t="str">
        <f>IF('Dépenses sur frais réels'!H157="","",'Dépenses sur frais réels'!H157)</f>
        <v/>
      </c>
      <c r="I157" s="511" t="str">
        <f>IF('Dépenses sur frais réels'!I157="","",'Dépenses sur frais réels'!I157)</f>
        <v/>
      </c>
      <c r="J157" s="269"/>
      <c r="K157" s="270" t="str">
        <f t="shared" si="10"/>
        <v/>
      </c>
      <c r="L157" s="270" t="str">
        <f t="shared" si="11"/>
        <v/>
      </c>
      <c r="M157" s="37"/>
      <c r="N157" s="117"/>
      <c r="O157" s="118"/>
      <c r="P157" s="512" t="str">
        <f t="shared" si="14"/>
        <v/>
      </c>
      <c r="Q157" s="121" t="str">
        <f t="shared" si="12"/>
        <v/>
      </c>
      <c r="R157" s="501" t="str">
        <f>IF(AND(OR(J157="KO",M157&lt;&gt;""),OR(J157="",K157="",L157="")),Listes!$A$74,IF(AND(M157="",J157&lt;&gt;""),Listes!$A$75,IF(AND(I157&lt;M157,O157=""),Listes!$A$76,IF(AND(L157&lt;K157,O157=""),Listes!$A$77,IF(AND(M157&lt;I157,N157=""),Listes!$A$78,IF(AND(S157="",OR(J157&lt;&gt;"",K157&lt;&gt;"",L157&lt;&gt;"")),Listes!$A$79,""))))))</f>
        <v/>
      </c>
      <c r="S157" s="57"/>
      <c r="T157" s="10">
        <f t="shared" si="13"/>
        <v>0</v>
      </c>
    </row>
    <row r="158" spans="1:20" ht="20.100000000000001" customHeight="1" x14ac:dyDescent="0.25">
      <c r="A158" s="109">
        <v>152</v>
      </c>
      <c r="B158" s="503" t="str">
        <f>IF('Dépenses sur frais réels'!B158="","",'Dépenses sur frais réels'!B158)</f>
        <v/>
      </c>
      <c r="C158" s="503" t="str">
        <f>IF('Dépenses sur frais réels'!C158="","",'Dépenses sur frais réels'!C158)</f>
        <v/>
      </c>
      <c r="D158" s="503" t="str">
        <f>IF('Dépenses sur frais réels'!D158="","",'Dépenses sur frais réels'!D158)</f>
        <v/>
      </c>
      <c r="E158" s="503" t="str">
        <f>IF('Dépenses sur frais réels'!E158="","",'Dépenses sur frais réels'!E158)</f>
        <v/>
      </c>
      <c r="F158" s="503" t="str">
        <f>IF('Dépenses sur frais réels'!F158="","",'Dépenses sur frais réels'!F158)</f>
        <v/>
      </c>
      <c r="G158" s="504" t="str">
        <f>IF('Dépenses sur frais réels'!G158="","",'Dépenses sur frais réels'!G158)</f>
        <v/>
      </c>
      <c r="H158" s="504" t="str">
        <f>IF('Dépenses sur frais réels'!H158="","",'Dépenses sur frais réels'!H158)</f>
        <v/>
      </c>
      <c r="I158" s="511" t="str">
        <f>IF('Dépenses sur frais réels'!I158="","",'Dépenses sur frais réels'!I158)</f>
        <v/>
      </c>
      <c r="J158" s="269"/>
      <c r="K158" s="270" t="str">
        <f t="shared" si="10"/>
        <v/>
      </c>
      <c r="L158" s="270" t="str">
        <f t="shared" si="11"/>
        <v/>
      </c>
      <c r="M158" s="37"/>
      <c r="N158" s="117"/>
      <c r="O158" s="118"/>
      <c r="P158" s="512" t="str">
        <f t="shared" si="14"/>
        <v/>
      </c>
      <c r="Q158" s="121" t="str">
        <f t="shared" si="12"/>
        <v/>
      </c>
      <c r="R158" s="501" t="str">
        <f>IF(AND(OR(J158="KO",M158&lt;&gt;""),OR(J158="",K158="",L158="")),Listes!$A$74,IF(AND(M158="",J158&lt;&gt;""),Listes!$A$75,IF(AND(I158&lt;M158,O158=""),Listes!$A$76,IF(AND(L158&lt;K158,O158=""),Listes!$A$77,IF(AND(M158&lt;I158,N158=""),Listes!$A$78,IF(AND(S158="",OR(J158&lt;&gt;"",K158&lt;&gt;"",L158&lt;&gt;"")),Listes!$A$79,""))))))</f>
        <v/>
      </c>
      <c r="S158" s="57"/>
      <c r="T158" s="10">
        <f t="shared" si="13"/>
        <v>0</v>
      </c>
    </row>
    <row r="159" spans="1:20" ht="20.100000000000001" customHeight="1" x14ac:dyDescent="0.25">
      <c r="A159" s="109">
        <v>153</v>
      </c>
      <c r="B159" s="503" t="str">
        <f>IF('Dépenses sur frais réels'!B159="","",'Dépenses sur frais réels'!B159)</f>
        <v/>
      </c>
      <c r="C159" s="503" t="str">
        <f>IF('Dépenses sur frais réels'!C159="","",'Dépenses sur frais réels'!C159)</f>
        <v/>
      </c>
      <c r="D159" s="503" t="str">
        <f>IF('Dépenses sur frais réels'!D159="","",'Dépenses sur frais réels'!D159)</f>
        <v/>
      </c>
      <c r="E159" s="503" t="str">
        <f>IF('Dépenses sur frais réels'!E159="","",'Dépenses sur frais réels'!E159)</f>
        <v/>
      </c>
      <c r="F159" s="503" t="str">
        <f>IF('Dépenses sur frais réels'!F159="","",'Dépenses sur frais réels'!F159)</f>
        <v/>
      </c>
      <c r="G159" s="504" t="str">
        <f>IF('Dépenses sur frais réels'!G159="","",'Dépenses sur frais réels'!G159)</f>
        <v/>
      </c>
      <c r="H159" s="504" t="str">
        <f>IF('Dépenses sur frais réels'!H159="","",'Dépenses sur frais réels'!H159)</f>
        <v/>
      </c>
      <c r="I159" s="511" t="str">
        <f>IF('Dépenses sur frais réels'!I159="","",'Dépenses sur frais réels'!I159)</f>
        <v/>
      </c>
      <c r="J159" s="269"/>
      <c r="K159" s="270" t="str">
        <f t="shared" si="10"/>
        <v/>
      </c>
      <c r="L159" s="270" t="str">
        <f t="shared" si="11"/>
        <v/>
      </c>
      <c r="M159" s="37"/>
      <c r="N159" s="117"/>
      <c r="O159" s="118"/>
      <c r="P159" s="512" t="str">
        <f t="shared" si="14"/>
        <v/>
      </c>
      <c r="Q159" s="121" t="str">
        <f t="shared" si="12"/>
        <v/>
      </c>
      <c r="R159" s="501" t="str">
        <f>IF(AND(OR(J159="KO",M159&lt;&gt;""),OR(J159="",K159="",L159="")),Listes!$A$74,IF(AND(M159="",J159&lt;&gt;""),Listes!$A$75,IF(AND(I159&lt;M159,O159=""),Listes!$A$76,IF(AND(L159&lt;K159,O159=""),Listes!$A$77,IF(AND(M159&lt;I159,N159=""),Listes!$A$78,IF(AND(S159="",OR(J159&lt;&gt;"",K159&lt;&gt;"",L159&lt;&gt;"")),Listes!$A$79,""))))))</f>
        <v/>
      </c>
      <c r="S159" s="57"/>
      <c r="T159" s="10">
        <f t="shared" si="13"/>
        <v>0</v>
      </c>
    </row>
    <row r="160" spans="1:20" ht="20.100000000000001" customHeight="1" x14ac:dyDescent="0.25">
      <c r="A160" s="109">
        <v>154</v>
      </c>
      <c r="B160" s="503" t="str">
        <f>IF('Dépenses sur frais réels'!B160="","",'Dépenses sur frais réels'!B160)</f>
        <v/>
      </c>
      <c r="C160" s="503" t="str">
        <f>IF('Dépenses sur frais réels'!C160="","",'Dépenses sur frais réels'!C160)</f>
        <v/>
      </c>
      <c r="D160" s="503" t="str">
        <f>IF('Dépenses sur frais réels'!D160="","",'Dépenses sur frais réels'!D160)</f>
        <v/>
      </c>
      <c r="E160" s="503" t="str">
        <f>IF('Dépenses sur frais réels'!E160="","",'Dépenses sur frais réels'!E160)</f>
        <v/>
      </c>
      <c r="F160" s="503" t="str">
        <f>IF('Dépenses sur frais réels'!F160="","",'Dépenses sur frais réels'!F160)</f>
        <v/>
      </c>
      <c r="G160" s="504" t="str">
        <f>IF('Dépenses sur frais réels'!G160="","",'Dépenses sur frais réels'!G160)</f>
        <v/>
      </c>
      <c r="H160" s="504" t="str">
        <f>IF('Dépenses sur frais réels'!H160="","",'Dépenses sur frais réels'!H160)</f>
        <v/>
      </c>
      <c r="I160" s="511" t="str">
        <f>IF('Dépenses sur frais réels'!I160="","",'Dépenses sur frais réels'!I160)</f>
        <v/>
      </c>
      <c r="J160" s="269"/>
      <c r="K160" s="270" t="str">
        <f t="shared" si="10"/>
        <v/>
      </c>
      <c r="L160" s="270" t="str">
        <f t="shared" si="11"/>
        <v/>
      </c>
      <c r="M160" s="37"/>
      <c r="N160" s="117"/>
      <c r="O160" s="118"/>
      <c r="P160" s="512" t="str">
        <f t="shared" si="14"/>
        <v/>
      </c>
      <c r="Q160" s="121" t="str">
        <f t="shared" si="12"/>
        <v/>
      </c>
      <c r="R160" s="501" t="str">
        <f>IF(AND(OR(J160="KO",M160&lt;&gt;""),OR(J160="",K160="",L160="")),Listes!$A$74,IF(AND(M160="",J160&lt;&gt;""),Listes!$A$75,IF(AND(I160&lt;M160,O160=""),Listes!$A$76,IF(AND(L160&lt;K160,O160=""),Listes!$A$77,IF(AND(M160&lt;I160,N160=""),Listes!$A$78,IF(AND(S160="",OR(J160&lt;&gt;"",K160&lt;&gt;"",L160&lt;&gt;"")),Listes!$A$79,""))))))</f>
        <v/>
      </c>
      <c r="S160" s="57"/>
      <c r="T160" s="10">
        <f t="shared" si="13"/>
        <v>0</v>
      </c>
    </row>
    <row r="161" spans="1:20" ht="20.100000000000001" customHeight="1" x14ac:dyDescent="0.25">
      <c r="A161" s="109">
        <v>155</v>
      </c>
      <c r="B161" s="503" t="str">
        <f>IF('Dépenses sur frais réels'!B161="","",'Dépenses sur frais réels'!B161)</f>
        <v/>
      </c>
      <c r="C161" s="503" t="str">
        <f>IF('Dépenses sur frais réels'!C161="","",'Dépenses sur frais réels'!C161)</f>
        <v/>
      </c>
      <c r="D161" s="503" t="str">
        <f>IF('Dépenses sur frais réels'!D161="","",'Dépenses sur frais réels'!D161)</f>
        <v/>
      </c>
      <c r="E161" s="503" t="str">
        <f>IF('Dépenses sur frais réels'!E161="","",'Dépenses sur frais réels'!E161)</f>
        <v/>
      </c>
      <c r="F161" s="503" t="str">
        <f>IF('Dépenses sur frais réels'!F161="","",'Dépenses sur frais réels'!F161)</f>
        <v/>
      </c>
      <c r="G161" s="504" t="str">
        <f>IF('Dépenses sur frais réels'!G161="","",'Dépenses sur frais réels'!G161)</f>
        <v/>
      </c>
      <c r="H161" s="504" t="str">
        <f>IF('Dépenses sur frais réels'!H161="","",'Dépenses sur frais réels'!H161)</f>
        <v/>
      </c>
      <c r="I161" s="511" t="str">
        <f>IF('Dépenses sur frais réels'!I161="","",'Dépenses sur frais réels'!I161)</f>
        <v/>
      </c>
      <c r="J161" s="269"/>
      <c r="K161" s="270" t="str">
        <f t="shared" si="10"/>
        <v/>
      </c>
      <c r="L161" s="270" t="str">
        <f t="shared" si="11"/>
        <v/>
      </c>
      <c r="M161" s="37"/>
      <c r="N161" s="117"/>
      <c r="O161" s="118"/>
      <c r="P161" s="512" t="str">
        <f t="shared" si="14"/>
        <v/>
      </c>
      <c r="Q161" s="121" t="str">
        <f t="shared" si="12"/>
        <v/>
      </c>
      <c r="R161" s="501" t="str">
        <f>IF(AND(OR(J161="KO",M161&lt;&gt;""),OR(J161="",K161="",L161="")),Listes!$A$74,IF(AND(M161="",J161&lt;&gt;""),Listes!$A$75,IF(AND(I161&lt;M161,O161=""),Listes!$A$76,IF(AND(L161&lt;K161,O161=""),Listes!$A$77,IF(AND(M161&lt;I161,N161=""),Listes!$A$78,IF(AND(S161="",OR(J161&lt;&gt;"",K161&lt;&gt;"",L161&lt;&gt;"")),Listes!$A$79,""))))))</f>
        <v/>
      </c>
      <c r="S161" s="57"/>
      <c r="T161" s="10">
        <f t="shared" si="13"/>
        <v>0</v>
      </c>
    </row>
    <row r="162" spans="1:20" ht="20.100000000000001" customHeight="1" x14ac:dyDescent="0.25">
      <c r="A162" s="109">
        <v>156</v>
      </c>
      <c r="B162" s="503" t="str">
        <f>IF('Dépenses sur frais réels'!B162="","",'Dépenses sur frais réels'!B162)</f>
        <v/>
      </c>
      <c r="C162" s="503" t="str">
        <f>IF('Dépenses sur frais réels'!C162="","",'Dépenses sur frais réels'!C162)</f>
        <v/>
      </c>
      <c r="D162" s="503" t="str">
        <f>IF('Dépenses sur frais réels'!D162="","",'Dépenses sur frais réels'!D162)</f>
        <v/>
      </c>
      <c r="E162" s="503" t="str">
        <f>IF('Dépenses sur frais réels'!E162="","",'Dépenses sur frais réels'!E162)</f>
        <v/>
      </c>
      <c r="F162" s="503" t="str">
        <f>IF('Dépenses sur frais réels'!F162="","",'Dépenses sur frais réels'!F162)</f>
        <v/>
      </c>
      <c r="G162" s="504" t="str">
        <f>IF('Dépenses sur frais réels'!G162="","",'Dépenses sur frais réels'!G162)</f>
        <v/>
      </c>
      <c r="H162" s="504" t="str">
        <f>IF('Dépenses sur frais réels'!H162="","",'Dépenses sur frais réels'!H162)</f>
        <v/>
      </c>
      <c r="I162" s="511" t="str">
        <f>IF('Dépenses sur frais réels'!I162="","",'Dépenses sur frais réels'!I162)</f>
        <v/>
      </c>
      <c r="J162" s="269"/>
      <c r="K162" s="270" t="str">
        <f t="shared" si="10"/>
        <v/>
      </c>
      <c r="L162" s="270" t="str">
        <f t="shared" si="11"/>
        <v/>
      </c>
      <c r="M162" s="37"/>
      <c r="N162" s="117"/>
      <c r="O162" s="118"/>
      <c r="P162" s="512" t="str">
        <f t="shared" si="14"/>
        <v/>
      </c>
      <c r="Q162" s="121" t="str">
        <f t="shared" si="12"/>
        <v/>
      </c>
      <c r="R162" s="501" t="str">
        <f>IF(AND(OR(J162="KO",M162&lt;&gt;""),OR(J162="",K162="",L162="")),Listes!$A$74,IF(AND(M162="",J162&lt;&gt;""),Listes!$A$75,IF(AND(I162&lt;M162,O162=""),Listes!$A$76,IF(AND(L162&lt;K162,O162=""),Listes!$A$77,IF(AND(M162&lt;I162,N162=""),Listes!$A$78,IF(AND(S162="",OR(J162&lt;&gt;"",K162&lt;&gt;"",L162&lt;&gt;"")),Listes!$A$79,""))))))</f>
        <v/>
      </c>
      <c r="S162" s="57"/>
      <c r="T162" s="10">
        <f t="shared" si="13"/>
        <v>0</v>
      </c>
    </row>
    <row r="163" spans="1:20" ht="20.100000000000001" customHeight="1" x14ac:dyDescent="0.25">
      <c r="A163" s="109">
        <v>157</v>
      </c>
      <c r="B163" s="503" t="str">
        <f>IF('Dépenses sur frais réels'!B163="","",'Dépenses sur frais réels'!B163)</f>
        <v/>
      </c>
      <c r="C163" s="503" t="str">
        <f>IF('Dépenses sur frais réels'!C163="","",'Dépenses sur frais réels'!C163)</f>
        <v/>
      </c>
      <c r="D163" s="503" t="str">
        <f>IF('Dépenses sur frais réels'!D163="","",'Dépenses sur frais réels'!D163)</f>
        <v/>
      </c>
      <c r="E163" s="503" t="str">
        <f>IF('Dépenses sur frais réels'!E163="","",'Dépenses sur frais réels'!E163)</f>
        <v/>
      </c>
      <c r="F163" s="503" t="str">
        <f>IF('Dépenses sur frais réels'!F163="","",'Dépenses sur frais réels'!F163)</f>
        <v/>
      </c>
      <c r="G163" s="504" t="str">
        <f>IF('Dépenses sur frais réels'!G163="","",'Dépenses sur frais réels'!G163)</f>
        <v/>
      </c>
      <c r="H163" s="504" t="str">
        <f>IF('Dépenses sur frais réels'!H163="","",'Dépenses sur frais réels'!H163)</f>
        <v/>
      </c>
      <c r="I163" s="511" t="str">
        <f>IF('Dépenses sur frais réels'!I163="","",'Dépenses sur frais réels'!I163)</f>
        <v/>
      </c>
      <c r="J163" s="269"/>
      <c r="K163" s="270" t="str">
        <f t="shared" si="10"/>
        <v/>
      </c>
      <c r="L163" s="270" t="str">
        <f t="shared" si="11"/>
        <v/>
      </c>
      <c r="M163" s="37"/>
      <c r="N163" s="117"/>
      <c r="O163" s="118"/>
      <c r="P163" s="512" t="str">
        <f t="shared" si="14"/>
        <v/>
      </c>
      <c r="Q163" s="121" t="str">
        <f t="shared" si="12"/>
        <v/>
      </c>
      <c r="R163" s="501" t="str">
        <f>IF(AND(OR(J163="KO",M163&lt;&gt;""),OR(J163="",K163="",L163="")),Listes!$A$74,IF(AND(M163="",J163&lt;&gt;""),Listes!$A$75,IF(AND(I163&lt;M163,O163=""),Listes!$A$76,IF(AND(L163&lt;K163,O163=""),Listes!$A$77,IF(AND(M163&lt;I163,N163=""),Listes!$A$78,IF(AND(S163="",OR(J163&lt;&gt;"",K163&lt;&gt;"",L163&lt;&gt;"")),Listes!$A$79,""))))))</f>
        <v/>
      </c>
      <c r="S163" s="57"/>
      <c r="T163" s="10">
        <f t="shared" si="13"/>
        <v>0</v>
      </c>
    </row>
    <row r="164" spans="1:20" ht="20.100000000000001" customHeight="1" x14ac:dyDescent="0.25">
      <c r="A164" s="109">
        <v>158</v>
      </c>
      <c r="B164" s="503" t="str">
        <f>IF('Dépenses sur frais réels'!B164="","",'Dépenses sur frais réels'!B164)</f>
        <v/>
      </c>
      <c r="C164" s="503" t="str">
        <f>IF('Dépenses sur frais réels'!C164="","",'Dépenses sur frais réels'!C164)</f>
        <v/>
      </c>
      <c r="D164" s="503" t="str">
        <f>IF('Dépenses sur frais réels'!D164="","",'Dépenses sur frais réels'!D164)</f>
        <v/>
      </c>
      <c r="E164" s="503" t="str">
        <f>IF('Dépenses sur frais réels'!E164="","",'Dépenses sur frais réels'!E164)</f>
        <v/>
      </c>
      <c r="F164" s="503" t="str">
        <f>IF('Dépenses sur frais réels'!F164="","",'Dépenses sur frais réels'!F164)</f>
        <v/>
      </c>
      <c r="G164" s="504" t="str">
        <f>IF('Dépenses sur frais réels'!G164="","",'Dépenses sur frais réels'!G164)</f>
        <v/>
      </c>
      <c r="H164" s="504" t="str">
        <f>IF('Dépenses sur frais réels'!H164="","",'Dépenses sur frais réels'!H164)</f>
        <v/>
      </c>
      <c r="I164" s="511" t="str">
        <f>IF('Dépenses sur frais réels'!I164="","",'Dépenses sur frais réels'!I164)</f>
        <v/>
      </c>
      <c r="J164" s="269"/>
      <c r="K164" s="270" t="str">
        <f t="shared" si="10"/>
        <v/>
      </c>
      <c r="L164" s="270" t="str">
        <f t="shared" si="11"/>
        <v/>
      </c>
      <c r="M164" s="37"/>
      <c r="N164" s="117"/>
      <c r="O164" s="118"/>
      <c r="P164" s="512" t="str">
        <f t="shared" si="14"/>
        <v/>
      </c>
      <c r="Q164" s="121" t="str">
        <f t="shared" si="12"/>
        <v/>
      </c>
      <c r="R164" s="501" t="str">
        <f>IF(AND(OR(J164="KO",M164&lt;&gt;""),OR(J164="",K164="",L164="")),Listes!$A$74,IF(AND(M164="",J164&lt;&gt;""),Listes!$A$75,IF(AND(I164&lt;M164,O164=""),Listes!$A$76,IF(AND(L164&lt;K164,O164=""),Listes!$A$77,IF(AND(M164&lt;I164,N164=""),Listes!$A$78,IF(AND(S164="",OR(J164&lt;&gt;"",K164&lt;&gt;"",L164&lt;&gt;"")),Listes!$A$79,""))))))</f>
        <v/>
      </c>
      <c r="S164" s="57"/>
      <c r="T164" s="10">
        <f t="shared" si="13"/>
        <v>0</v>
      </c>
    </row>
    <row r="165" spans="1:20" ht="20.100000000000001" customHeight="1" x14ac:dyDescent="0.25">
      <c r="A165" s="109">
        <v>159</v>
      </c>
      <c r="B165" s="503" t="str">
        <f>IF('Dépenses sur frais réels'!B165="","",'Dépenses sur frais réels'!B165)</f>
        <v/>
      </c>
      <c r="C165" s="503" t="str">
        <f>IF('Dépenses sur frais réels'!C165="","",'Dépenses sur frais réels'!C165)</f>
        <v/>
      </c>
      <c r="D165" s="503" t="str">
        <f>IF('Dépenses sur frais réels'!D165="","",'Dépenses sur frais réels'!D165)</f>
        <v/>
      </c>
      <c r="E165" s="503" t="str">
        <f>IF('Dépenses sur frais réels'!E165="","",'Dépenses sur frais réels'!E165)</f>
        <v/>
      </c>
      <c r="F165" s="503" t="str">
        <f>IF('Dépenses sur frais réels'!F165="","",'Dépenses sur frais réels'!F165)</f>
        <v/>
      </c>
      <c r="G165" s="504" t="str">
        <f>IF('Dépenses sur frais réels'!G165="","",'Dépenses sur frais réels'!G165)</f>
        <v/>
      </c>
      <c r="H165" s="504" t="str">
        <f>IF('Dépenses sur frais réels'!H165="","",'Dépenses sur frais réels'!H165)</f>
        <v/>
      </c>
      <c r="I165" s="511" t="str">
        <f>IF('Dépenses sur frais réels'!I165="","",'Dépenses sur frais réels'!I165)</f>
        <v/>
      </c>
      <c r="J165" s="269"/>
      <c r="K165" s="270" t="str">
        <f t="shared" si="10"/>
        <v/>
      </c>
      <c r="L165" s="270" t="str">
        <f t="shared" si="11"/>
        <v/>
      </c>
      <c r="M165" s="37"/>
      <c r="N165" s="117"/>
      <c r="O165" s="118"/>
      <c r="P165" s="512" t="str">
        <f t="shared" si="14"/>
        <v/>
      </c>
      <c r="Q165" s="121" t="str">
        <f t="shared" si="12"/>
        <v/>
      </c>
      <c r="R165" s="501" t="str">
        <f>IF(AND(OR(J165="KO",M165&lt;&gt;""),OR(J165="",K165="",L165="")),Listes!$A$74,IF(AND(M165="",J165&lt;&gt;""),Listes!$A$75,IF(AND(I165&lt;M165,O165=""),Listes!$A$76,IF(AND(L165&lt;K165,O165=""),Listes!$A$77,IF(AND(M165&lt;I165,N165=""),Listes!$A$78,IF(AND(S165="",OR(J165&lt;&gt;"",K165&lt;&gt;"",L165&lt;&gt;"")),Listes!$A$79,""))))))</f>
        <v/>
      </c>
      <c r="S165" s="57"/>
      <c r="T165" s="10">
        <f t="shared" si="13"/>
        <v>0</v>
      </c>
    </row>
    <row r="166" spans="1:20" ht="20.100000000000001" customHeight="1" x14ac:dyDescent="0.25">
      <c r="A166" s="109">
        <v>160</v>
      </c>
      <c r="B166" s="503" t="str">
        <f>IF('Dépenses sur frais réels'!B166="","",'Dépenses sur frais réels'!B166)</f>
        <v/>
      </c>
      <c r="C166" s="503" t="str">
        <f>IF('Dépenses sur frais réels'!C166="","",'Dépenses sur frais réels'!C166)</f>
        <v/>
      </c>
      <c r="D166" s="503" t="str">
        <f>IF('Dépenses sur frais réels'!D166="","",'Dépenses sur frais réels'!D166)</f>
        <v/>
      </c>
      <c r="E166" s="503" t="str">
        <f>IF('Dépenses sur frais réels'!E166="","",'Dépenses sur frais réels'!E166)</f>
        <v/>
      </c>
      <c r="F166" s="503" t="str">
        <f>IF('Dépenses sur frais réels'!F166="","",'Dépenses sur frais réels'!F166)</f>
        <v/>
      </c>
      <c r="G166" s="504" t="str">
        <f>IF('Dépenses sur frais réels'!G166="","",'Dépenses sur frais réels'!G166)</f>
        <v/>
      </c>
      <c r="H166" s="504" t="str">
        <f>IF('Dépenses sur frais réels'!H166="","",'Dépenses sur frais réels'!H166)</f>
        <v/>
      </c>
      <c r="I166" s="511" t="str">
        <f>IF('Dépenses sur frais réels'!I166="","",'Dépenses sur frais réels'!I166)</f>
        <v/>
      </c>
      <c r="J166" s="269"/>
      <c r="K166" s="270" t="str">
        <f t="shared" si="10"/>
        <v/>
      </c>
      <c r="L166" s="270" t="str">
        <f t="shared" si="11"/>
        <v/>
      </c>
      <c r="M166" s="37"/>
      <c r="N166" s="117"/>
      <c r="O166" s="118"/>
      <c r="P166" s="512" t="str">
        <f t="shared" si="14"/>
        <v/>
      </c>
      <c r="Q166" s="121" t="str">
        <f t="shared" si="12"/>
        <v/>
      </c>
      <c r="R166" s="501" t="str">
        <f>IF(AND(OR(J166="KO",M166&lt;&gt;""),OR(J166="",K166="",L166="")),Listes!$A$74,IF(AND(M166="",J166&lt;&gt;""),Listes!$A$75,IF(AND(I166&lt;M166,O166=""),Listes!$A$76,IF(AND(L166&lt;K166,O166=""),Listes!$A$77,IF(AND(M166&lt;I166,N166=""),Listes!$A$78,IF(AND(S166="",OR(J166&lt;&gt;"",K166&lt;&gt;"",L166&lt;&gt;"")),Listes!$A$79,""))))))</f>
        <v/>
      </c>
      <c r="S166" s="57"/>
      <c r="T166" s="10">
        <f t="shared" si="13"/>
        <v>0</v>
      </c>
    </row>
    <row r="167" spans="1:20" ht="20.100000000000001" customHeight="1" x14ac:dyDescent="0.25">
      <c r="A167" s="109">
        <v>161</v>
      </c>
      <c r="B167" s="503" t="str">
        <f>IF('Dépenses sur frais réels'!B167="","",'Dépenses sur frais réels'!B167)</f>
        <v/>
      </c>
      <c r="C167" s="503" t="str">
        <f>IF('Dépenses sur frais réels'!C167="","",'Dépenses sur frais réels'!C167)</f>
        <v/>
      </c>
      <c r="D167" s="503" t="str">
        <f>IF('Dépenses sur frais réels'!D167="","",'Dépenses sur frais réels'!D167)</f>
        <v/>
      </c>
      <c r="E167" s="503" t="str">
        <f>IF('Dépenses sur frais réels'!E167="","",'Dépenses sur frais réels'!E167)</f>
        <v/>
      </c>
      <c r="F167" s="503" t="str">
        <f>IF('Dépenses sur frais réels'!F167="","",'Dépenses sur frais réels'!F167)</f>
        <v/>
      </c>
      <c r="G167" s="504" t="str">
        <f>IF('Dépenses sur frais réels'!G167="","",'Dépenses sur frais réels'!G167)</f>
        <v/>
      </c>
      <c r="H167" s="504" t="str">
        <f>IF('Dépenses sur frais réels'!H167="","",'Dépenses sur frais réels'!H167)</f>
        <v/>
      </c>
      <c r="I167" s="511" t="str">
        <f>IF('Dépenses sur frais réels'!I167="","",'Dépenses sur frais réels'!I167)</f>
        <v/>
      </c>
      <c r="J167" s="269"/>
      <c r="K167" s="270" t="str">
        <f t="shared" si="10"/>
        <v/>
      </c>
      <c r="L167" s="270" t="str">
        <f t="shared" si="11"/>
        <v/>
      </c>
      <c r="M167" s="37"/>
      <c r="N167" s="117"/>
      <c r="O167" s="118"/>
      <c r="P167" s="512" t="str">
        <f t="shared" si="14"/>
        <v/>
      </c>
      <c r="Q167" s="121" t="str">
        <f t="shared" si="12"/>
        <v/>
      </c>
      <c r="R167" s="501" t="str">
        <f>IF(AND(OR(J167="KO",M167&lt;&gt;""),OR(J167="",K167="",L167="")),Listes!$A$74,IF(AND(M167="",J167&lt;&gt;""),Listes!$A$75,IF(AND(I167&lt;M167,O167=""),Listes!$A$76,IF(AND(L167&lt;K167,O167=""),Listes!$A$77,IF(AND(M167&lt;I167,N167=""),Listes!$A$78,IF(AND(S167="",OR(J167&lt;&gt;"",K167&lt;&gt;"",L167&lt;&gt;"")),Listes!$A$79,""))))))</f>
        <v/>
      </c>
      <c r="S167" s="57"/>
      <c r="T167" s="10">
        <f t="shared" si="13"/>
        <v>0</v>
      </c>
    </row>
    <row r="168" spans="1:20" ht="20.100000000000001" customHeight="1" x14ac:dyDescent="0.25">
      <c r="A168" s="109">
        <v>162</v>
      </c>
      <c r="B168" s="503" t="str">
        <f>IF('Dépenses sur frais réels'!B168="","",'Dépenses sur frais réels'!B168)</f>
        <v/>
      </c>
      <c r="C168" s="503" t="str">
        <f>IF('Dépenses sur frais réels'!C168="","",'Dépenses sur frais réels'!C168)</f>
        <v/>
      </c>
      <c r="D168" s="503" t="str">
        <f>IF('Dépenses sur frais réels'!D168="","",'Dépenses sur frais réels'!D168)</f>
        <v/>
      </c>
      <c r="E168" s="503" t="str">
        <f>IF('Dépenses sur frais réels'!E168="","",'Dépenses sur frais réels'!E168)</f>
        <v/>
      </c>
      <c r="F168" s="503" t="str">
        <f>IF('Dépenses sur frais réels'!F168="","",'Dépenses sur frais réels'!F168)</f>
        <v/>
      </c>
      <c r="G168" s="504" t="str">
        <f>IF('Dépenses sur frais réels'!G168="","",'Dépenses sur frais réels'!G168)</f>
        <v/>
      </c>
      <c r="H168" s="504" t="str">
        <f>IF('Dépenses sur frais réels'!H168="","",'Dépenses sur frais réels'!H168)</f>
        <v/>
      </c>
      <c r="I168" s="511" t="str">
        <f>IF('Dépenses sur frais réels'!I168="","",'Dépenses sur frais réels'!I168)</f>
        <v/>
      </c>
      <c r="J168" s="269"/>
      <c r="K168" s="270" t="str">
        <f t="shared" si="10"/>
        <v/>
      </c>
      <c r="L168" s="270" t="str">
        <f t="shared" si="11"/>
        <v/>
      </c>
      <c r="M168" s="37"/>
      <c r="N168" s="117"/>
      <c r="O168" s="118"/>
      <c r="P168" s="512" t="str">
        <f t="shared" si="14"/>
        <v/>
      </c>
      <c r="Q168" s="121" t="str">
        <f t="shared" si="12"/>
        <v/>
      </c>
      <c r="R168" s="501" t="str">
        <f>IF(AND(OR(J168="KO",M168&lt;&gt;""),OR(J168="",K168="",L168="")),Listes!$A$74,IF(AND(M168="",J168&lt;&gt;""),Listes!$A$75,IF(AND(I168&lt;M168,O168=""),Listes!$A$76,IF(AND(L168&lt;K168,O168=""),Listes!$A$77,IF(AND(M168&lt;I168,N168=""),Listes!$A$78,IF(AND(S168="",OR(J168&lt;&gt;"",K168&lt;&gt;"",L168&lt;&gt;"")),Listes!$A$79,""))))))</f>
        <v/>
      </c>
      <c r="S168" s="57"/>
      <c r="T168" s="10">
        <f t="shared" si="13"/>
        <v>0</v>
      </c>
    </row>
    <row r="169" spans="1:20" ht="20.100000000000001" customHeight="1" x14ac:dyDescent="0.25">
      <c r="A169" s="109">
        <v>163</v>
      </c>
      <c r="B169" s="503" t="str">
        <f>IF('Dépenses sur frais réels'!B169="","",'Dépenses sur frais réels'!B169)</f>
        <v/>
      </c>
      <c r="C169" s="503" t="str">
        <f>IF('Dépenses sur frais réels'!C169="","",'Dépenses sur frais réels'!C169)</f>
        <v/>
      </c>
      <c r="D169" s="503" t="str">
        <f>IF('Dépenses sur frais réels'!D169="","",'Dépenses sur frais réels'!D169)</f>
        <v/>
      </c>
      <c r="E169" s="503" t="str">
        <f>IF('Dépenses sur frais réels'!E169="","",'Dépenses sur frais réels'!E169)</f>
        <v/>
      </c>
      <c r="F169" s="503" t="str">
        <f>IF('Dépenses sur frais réels'!F169="","",'Dépenses sur frais réels'!F169)</f>
        <v/>
      </c>
      <c r="G169" s="504" t="str">
        <f>IF('Dépenses sur frais réels'!G169="","",'Dépenses sur frais réels'!G169)</f>
        <v/>
      </c>
      <c r="H169" s="504" t="str">
        <f>IF('Dépenses sur frais réels'!H169="","",'Dépenses sur frais réels'!H169)</f>
        <v/>
      </c>
      <c r="I169" s="511" t="str">
        <f>IF('Dépenses sur frais réels'!I169="","",'Dépenses sur frais réels'!I169)</f>
        <v/>
      </c>
      <c r="J169" s="269"/>
      <c r="K169" s="270" t="str">
        <f t="shared" si="10"/>
        <v/>
      </c>
      <c r="L169" s="270" t="str">
        <f t="shared" si="11"/>
        <v/>
      </c>
      <c r="M169" s="37"/>
      <c r="N169" s="117"/>
      <c r="O169" s="118"/>
      <c r="P169" s="512" t="str">
        <f t="shared" si="14"/>
        <v/>
      </c>
      <c r="Q169" s="121" t="str">
        <f t="shared" si="12"/>
        <v/>
      </c>
      <c r="R169" s="501" t="str">
        <f>IF(AND(OR(J169="KO",M169&lt;&gt;""),OR(J169="",K169="",L169="")),Listes!$A$74,IF(AND(M169="",J169&lt;&gt;""),Listes!$A$75,IF(AND(I169&lt;M169,O169=""),Listes!$A$76,IF(AND(L169&lt;K169,O169=""),Listes!$A$77,IF(AND(M169&lt;I169,N169=""),Listes!$A$78,IF(AND(S169="",OR(J169&lt;&gt;"",K169&lt;&gt;"",L169&lt;&gt;"")),Listes!$A$79,""))))))</f>
        <v/>
      </c>
      <c r="S169" s="57"/>
      <c r="T169" s="10">
        <f t="shared" si="13"/>
        <v>0</v>
      </c>
    </row>
    <row r="170" spans="1:20" ht="20.100000000000001" customHeight="1" x14ac:dyDescent="0.25">
      <c r="A170" s="109">
        <v>164</v>
      </c>
      <c r="B170" s="503" t="str">
        <f>IF('Dépenses sur frais réels'!B170="","",'Dépenses sur frais réels'!B170)</f>
        <v/>
      </c>
      <c r="C170" s="503" t="str">
        <f>IF('Dépenses sur frais réels'!C170="","",'Dépenses sur frais réels'!C170)</f>
        <v/>
      </c>
      <c r="D170" s="503" t="str">
        <f>IF('Dépenses sur frais réels'!D170="","",'Dépenses sur frais réels'!D170)</f>
        <v/>
      </c>
      <c r="E170" s="503" t="str">
        <f>IF('Dépenses sur frais réels'!E170="","",'Dépenses sur frais réels'!E170)</f>
        <v/>
      </c>
      <c r="F170" s="503" t="str">
        <f>IF('Dépenses sur frais réels'!F170="","",'Dépenses sur frais réels'!F170)</f>
        <v/>
      </c>
      <c r="G170" s="504" t="str">
        <f>IF('Dépenses sur frais réels'!G170="","",'Dépenses sur frais réels'!G170)</f>
        <v/>
      </c>
      <c r="H170" s="504" t="str">
        <f>IF('Dépenses sur frais réels'!H170="","",'Dépenses sur frais réels'!H170)</f>
        <v/>
      </c>
      <c r="I170" s="511" t="str">
        <f>IF('Dépenses sur frais réels'!I170="","",'Dépenses sur frais réels'!I170)</f>
        <v/>
      </c>
      <c r="J170" s="269"/>
      <c r="K170" s="270" t="str">
        <f t="shared" si="10"/>
        <v/>
      </c>
      <c r="L170" s="270" t="str">
        <f t="shared" si="11"/>
        <v/>
      </c>
      <c r="M170" s="37"/>
      <c r="N170" s="117"/>
      <c r="O170" s="118"/>
      <c r="P170" s="512" t="str">
        <f t="shared" si="14"/>
        <v/>
      </c>
      <c r="Q170" s="121" t="str">
        <f t="shared" si="12"/>
        <v/>
      </c>
      <c r="R170" s="501" t="str">
        <f>IF(AND(OR(J170="KO",M170&lt;&gt;""),OR(J170="",K170="",L170="")),Listes!$A$74,IF(AND(M170="",J170&lt;&gt;""),Listes!$A$75,IF(AND(I170&lt;M170,O170=""),Listes!$A$76,IF(AND(L170&lt;K170,O170=""),Listes!$A$77,IF(AND(M170&lt;I170,N170=""),Listes!$A$78,IF(AND(S170="",OR(J170&lt;&gt;"",K170&lt;&gt;"",L170&lt;&gt;"")),Listes!$A$79,""))))))</f>
        <v/>
      </c>
      <c r="S170" s="57"/>
      <c r="T170" s="10">
        <f t="shared" si="13"/>
        <v>0</v>
      </c>
    </row>
    <row r="171" spans="1:20" ht="20.100000000000001" customHeight="1" x14ac:dyDescent="0.25">
      <c r="A171" s="109">
        <v>165</v>
      </c>
      <c r="B171" s="503" t="str">
        <f>IF('Dépenses sur frais réels'!B171="","",'Dépenses sur frais réels'!B171)</f>
        <v/>
      </c>
      <c r="C171" s="503" t="str">
        <f>IF('Dépenses sur frais réels'!C171="","",'Dépenses sur frais réels'!C171)</f>
        <v/>
      </c>
      <c r="D171" s="503" t="str">
        <f>IF('Dépenses sur frais réels'!D171="","",'Dépenses sur frais réels'!D171)</f>
        <v/>
      </c>
      <c r="E171" s="503" t="str">
        <f>IF('Dépenses sur frais réels'!E171="","",'Dépenses sur frais réels'!E171)</f>
        <v/>
      </c>
      <c r="F171" s="503" t="str">
        <f>IF('Dépenses sur frais réels'!F171="","",'Dépenses sur frais réels'!F171)</f>
        <v/>
      </c>
      <c r="G171" s="504" t="str">
        <f>IF('Dépenses sur frais réels'!G171="","",'Dépenses sur frais réels'!G171)</f>
        <v/>
      </c>
      <c r="H171" s="504" t="str">
        <f>IF('Dépenses sur frais réels'!H171="","",'Dépenses sur frais réels'!H171)</f>
        <v/>
      </c>
      <c r="I171" s="511" t="str">
        <f>IF('Dépenses sur frais réels'!I171="","",'Dépenses sur frais réels'!I171)</f>
        <v/>
      </c>
      <c r="J171" s="269"/>
      <c r="K171" s="270" t="str">
        <f t="shared" si="10"/>
        <v/>
      </c>
      <c r="L171" s="270" t="str">
        <f t="shared" si="11"/>
        <v/>
      </c>
      <c r="M171" s="37"/>
      <c r="N171" s="117"/>
      <c r="O171" s="118"/>
      <c r="P171" s="512" t="str">
        <f t="shared" si="14"/>
        <v/>
      </c>
      <c r="Q171" s="121" t="str">
        <f t="shared" si="12"/>
        <v/>
      </c>
      <c r="R171" s="501" t="str">
        <f>IF(AND(OR(J171="KO",M171&lt;&gt;""),OR(J171="",K171="",L171="")),Listes!$A$74,IF(AND(M171="",J171&lt;&gt;""),Listes!$A$75,IF(AND(I171&lt;M171,O171=""),Listes!$A$76,IF(AND(L171&lt;K171,O171=""),Listes!$A$77,IF(AND(M171&lt;I171,N171=""),Listes!$A$78,IF(AND(S171="",OR(J171&lt;&gt;"",K171&lt;&gt;"",L171&lt;&gt;"")),Listes!$A$79,""))))))</f>
        <v/>
      </c>
      <c r="S171" s="57"/>
      <c r="T171" s="10">
        <f t="shared" si="13"/>
        <v>0</v>
      </c>
    </row>
    <row r="172" spans="1:20" ht="20.100000000000001" customHeight="1" x14ac:dyDescent="0.25">
      <c r="A172" s="109">
        <v>166</v>
      </c>
      <c r="B172" s="503" t="str">
        <f>IF('Dépenses sur frais réels'!B172="","",'Dépenses sur frais réels'!B172)</f>
        <v/>
      </c>
      <c r="C172" s="503" t="str">
        <f>IF('Dépenses sur frais réels'!C172="","",'Dépenses sur frais réels'!C172)</f>
        <v/>
      </c>
      <c r="D172" s="503" t="str">
        <f>IF('Dépenses sur frais réels'!D172="","",'Dépenses sur frais réels'!D172)</f>
        <v/>
      </c>
      <c r="E172" s="503" t="str">
        <f>IF('Dépenses sur frais réels'!E172="","",'Dépenses sur frais réels'!E172)</f>
        <v/>
      </c>
      <c r="F172" s="503" t="str">
        <f>IF('Dépenses sur frais réels'!F172="","",'Dépenses sur frais réels'!F172)</f>
        <v/>
      </c>
      <c r="G172" s="504" t="str">
        <f>IF('Dépenses sur frais réels'!G172="","",'Dépenses sur frais réels'!G172)</f>
        <v/>
      </c>
      <c r="H172" s="504" t="str">
        <f>IF('Dépenses sur frais réels'!H172="","",'Dépenses sur frais réels'!H172)</f>
        <v/>
      </c>
      <c r="I172" s="511" t="str">
        <f>IF('Dépenses sur frais réels'!I172="","",'Dépenses sur frais réels'!I172)</f>
        <v/>
      </c>
      <c r="J172" s="269"/>
      <c r="K172" s="270" t="str">
        <f t="shared" si="10"/>
        <v/>
      </c>
      <c r="L172" s="270" t="str">
        <f t="shared" si="11"/>
        <v/>
      </c>
      <c r="M172" s="37"/>
      <c r="N172" s="117"/>
      <c r="O172" s="118"/>
      <c r="P172" s="512" t="str">
        <f t="shared" si="14"/>
        <v/>
      </c>
      <c r="Q172" s="121" t="str">
        <f t="shared" si="12"/>
        <v/>
      </c>
      <c r="R172" s="501" t="str">
        <f>IF(AND(OR(J172="KO",M172&lt;&gt;""),OR(J172="",K172="",L172="")),Listes!$A$74,IF(AND(M172="",J172&lt;&gt;""),Listes!$A$75,IF(AND(I172&lt;M172,O172=""),Listes!$A$76,IF(AND(L172&lt;K172,O172=""),Listes!$A$77,IF(AND(M172&lt;I172,N172=""),Listes!$A$78,IF(AND(S172="",OR(J172&lt;&gt;"",K172&lt;&gt;"",L172&lt;&gt;"")),Listes!$A$79,""))))))</f>
        <v/>
      </c>
      <c r="S172" s="57"/>
      <c r="T172" s="10">
        <f t="shared" si="13"/>
        <v>0</v>
      </c>
    </row>
    <row r="173" spans="1:20" ht="20.100000000000001" customHeight="1" x14ac:dyDescent="0.25">
      <c r="A173" s="109">
        <v>167</v>
      </c>
      <c r="B173" s="503" t="str">
        <f>IF('Dépenses sur frais réels'!B173="","",'Dépenses sur frais réels'!B173)</f>
        <v/>
      </c>
      <c r="C173" s="503" t="str">
        <f>IF('Dépenses sur frais réels'!C173="","",'Dépenses sur frais réels'!C173)</f>
        <v/>
      </c>
      <c r="D173" s="503" t="str">
        <f>IF('Dépenses sur frais réels'!D173="","",'Dépenses sur frais réels'!D173)</f>
        <v/>
      </c>
      <c r="E173" s="503" t="str">
        <f>IF('Dépenses sur frais réels'!E173="","",'Dépenses sur frais réels'!E173)</f>
        <v/>
      </c>
      <c r="F173" s="503" t="str">
        <f>IF('Dépenses sur frais réels'!F173="","",'Dépenses sur frais réels'!F173)</f>
        <v/>
      </c>
      <c r="G173" s="504" t="str">
        <f>IF('Dépenses sur frais réels'!G173="","",'Dépenses sur frais réels'!G173)</f>
        <v/>
      </c>
      <c r="H173" s="504" t="str">
        <f>IF('Dépenses sur frais réels'!H173="","",'Dépenses sur frais réels'!H173)</f>
        <v/>
      </c>
      <c r="I173" s="511" t="str">
        <f>IF('Dépenses sur frais réels'!I173="","",'Dépenses sur frais réels'!I173)</f>
        <v/>
      </c>
      <c r="J173" s="269"/>
      <c r="K173" s="270" t="str">
        <f t="shared" si="10"/>
        <v/>
      </c>
      <c r="L173" s="270" t="str">
        <f t="shared" si="11"/>
        <v/>
      </c>
      <c r="M173" s="37"/>
      <c r="N173" s="117"/>
      <c r="O173" s="118"/>
      <c r="P173" s="512" t="str">
        <f t="shared" si="14"/>
        <v/>
      </c>
      <c r="Q173" s="121" t="str">
        <f t="shared" si="12"/>
        <v/>
      </c>
      <c r="R173" s="501" t="str">
        <f>IF(AND(OR(J173="KO",M173&lt;&gt;""),OR(J173="",K173="",L173="")),Listes!$A$74,IF(AND(M173="",J173&lt;&gt;""),Listes!$A$75,IF(AND(I173&lt;M173,O173=""),Listes!$A$76,IF(AND(L173&lt;K173,O173=""),Listes!$A$77,IF(AND(M173&lt;I173,N173=""),Listes!$A$78,IF(AND(S173="",OR(J173&lt;&gt;"",K173&lt;&gt;"",L173&lt;&gt;"")),Listes!$A$79,""))))))</f>
        <v/>
      </c>
      <c r="S173" s="57"/>
      <c r="T173" s="10">
        <f t="shared" si="13"/>
        <v>0</v>
      </c>
    </row>
    <row r="174" spans="1:20" ht="20.100000000000001" customHeight="1" x14ac:dyDescent="0.25">
      <c r="A174" s="109">
        <v>168</v>
      </c>
      <c r="B174" s="503" t="str">
        <f>IF('Dépenses sur frais réels'!B174="","",'Dépenses sur frais réels'!B174)</f>
        <v/>
      </c>
      <c r="C174" s="503" t="str">
        <f>IF('Dépenses sur frais réels'!C174="","",'Dépenses sur frais réels'!C174)</f>
        <v/>
      </c>
      <c r="D174" s="503" t="str">
        <f>IF('Dépenses sur frais réels'!D174="","",'Dépenses sur frais réels'!D174)</f>
        <v/>
      </c>
      <c r="E174" s="503" t="str">
        <f>IF('Dépenses sur frais réels'!E174="","",'Dépenses sur frais réels'!E174)</f>
        <v/>
      </c>
      <c r="F174" s="503" t="str">
        <f>IF('Dépenses sur frais réels'!F174="","",'Dépenses sur frais réels'!F174)</f>
        <v/>
      </c>
      <c r="G174" s="504" t="str">
        <f>IF('Dépenses sur frais réels'!G174="","",'Dépenses sur frais réels'!G174)</f>
        <v/>
      </c>
      <c r="H174" s="504" t="str">
        <f>IF('Dépenses sur frais réels'!H174="","",'Dépenses sur frais réels'!H174)</f>
        <v/>
      </c>
      <c r="I174" s="511" t="str">
        <f>IF('Dépenses sur frais réels'!I174="","",'Dépenses sur frais réels'!I174)</f>
        <v/>
      </c>
      <c r="J174" s="269"/>
      <c r="K174" s="270" t="str">
        <f t="shared" si="10"/>
        <v/>
      </c>
      <c r="L174" s="270" t="str">
        <f t="shared" si="11"/>
        <v/>
      </c>
      <c r="M174" s="37"/>
      <c r="N174" s="117"/>
      <c r="O174" s="118"/>
      <c r="P174" s="512" t="str">
        <f t="shared" si="14"/>
        <v/>
      </c>
      <c r="Q174" s="121" t="str">
        <f t="shared" si="12"/>
        <v/>
      </c>
      <c r="R174" s="501" t="str">
        <f>IF(AND(OR(J174="KO",M174&lt;&gt;""),OR(J174="",K174="",L174="")),Listes!$A$74,IF(AND(M174="",J174&lt;&gt;""),Listes!$A$75,IF(AND(I174&lt;M174,O174=""),Listes!$A$76,IF(AND(L174&lt;K174,O174=""),Listes!$A$77,IF(AND(M174&lt;I174,N174=""),Listes!$A$78,IF(AND(S174="",OR(J174&lt;&gt;"",K174&lt;&gt;"",L174&lt;&gt;"")),Listes!$A$79,""))))))</f>
        <v/>
      </c>
      <c r="S174" s="57"/>
      <c r="T174" s="10">
        <f t="shared" si="13"/>
        <v>0</v>
      </c>
    </row>
    <row r="175" spans="1:20" ht="20.100000000000001" customHeight="1" x14ac:dyDescent="0.25">
      <c r="A175" s="109">
        <v>169</v>
      </c>
      <c r="B175" s="503" t="str">
        <f>IF('Dépenses sur frais réels'!B175="","",'Dépenses sur frais réels'!B175)</f>
        <v/>
      </c>
      <c r="C175" s="503" t="str">
        <f>IF('Dépenses sur frais réels'!C175="","",'Dépenses sur frais réels'!C175)</f>
        <v/>
      </c>
      <c r="D175" s="503" t="str">
        <f>IF('Dépenses sur frais réels'!D175="","",'Dépenses sur frais réels'!D175)</f>
        <v/>
      </c>
      <c r="E175" s="503" t="str">
        <f>IF('Dépenses sur frais réels'!E175="","",'Dépenses sur frais réels'!E175)</f>
        <v/>
      </c>
      <c r="F175" s="503" t="str">
        <f>IF('Dépenses sur frais réels'!F175="","",'Dépenses sur frais réels'!F175)</f>
        <v/>
      </c>
      <c r="G175" s="504" t="str">
        <f>IF('Dépenses sur frais réels'!G175="","",'Dépenses sur frais réels'!G175)</f>
        <v/>
      </c>
      <c r="H175" s="504" t="str">
        <f>IF('Dépenses sur frais réels'!H175="","",'Dépenses sur frais réels'!H175)</f>
        <v/>
      </c>
      <c r="I175" s="511" t="str">
        <f>IF('Dépenses sur frais réels'!I175="","",'Dépenses sur frais réels'!I175)</f>
        <v/>
      </c>
      <c r="J175" s="269"/>
      <c r="K175" s="270" t="str">
        <f t="shared" si="10"/>
        <v/>
      </c>
      <c r="L175" s="270" t="str">
        <f t="shared" si="11"/>
        <v/>
      </c>
      <c r="M175" s="37"/>
      <c r="N175" s="117"/>
      <c r="O175" s="118"/>
      <c r="P175" s="512" t="str">
        <f t="shared" si="14"/>
        <v/>
      </c>
      <c r="Q175" s="121" t="str">
        <f t="shared" si="12"/>
        <v/>
      </c>
      <c r="R175" s="501" t="str">
        <f>IF(AND(OR(J175="KO",M175&lt;&gt;""),OR(J175="",K175="",L175="")),Listes!$A$74,IF(AND(M175="",J175&lt;&gt;""),Listes!$A$75,IF(AND(I175&lt;M175,O175=""),Listes!$A$76,IF(AND(L175&lt;K175,O175=""),Listes!$A$77,IF(AND(M175&lt;I175,N175=""),Listes!$A$78,IF(AND(S175="",OR(J175&lt;&gt;"",K175&lt;&gt;"",L175&lt;&gt;"")),Listes!$A$79,""))))))</f>
        <v/>
      </c>
      <c r="S175" s="57"/>
      <c r="T175" s="10">
        <f t="shared" si="13"/>
        <v>0</v>
      </c>
    </row>
    <row r="176" spans="1:20" ht="20.100000000000001" customHeight="1" x14ac:dyDescent="0.25">
      <c r="A176" s="109">
        <v>170</v>
      </c>
      <c r="B176" s="503" t="str">
        <f>IF('Dépenses sur frais réels'!B176="","",'Dépenses sur frais réels'!B176)</f>
        <v/>
      </c>
      <c r="C176" s="503" t="str">
        <f>IF('Dépenses sur frais réels'!C176="","",'Dépenses sur frais réels'!C176)</f>
        <v/>
      </c>
      <c r="D176" s="503" t="str">
        <f>IF('Dépenses sur frais réels'!D176="","",'Dépenses sur frais réels'!D176)</f>
        <v/>
      </c>
      <c r="E176" s="503" t="str">
        <f>IF('Dépenses sur frais réels'!E176="","",'Dépenses sur frais réels'!E176)</f>
        <v/>
      </c>
      <c r="F176" s="503" t="str">
        <f>IF('Dépenses sur frais réels'!F176="","",'Dépenses sur frais réels'!F176)</f>
        <v/>
      </c>
      <c r="G176" s="504" t="str">
        <f>IF('Dépenses sur frais réels'!G176="","",'Dépenses sur frais réels'!G176)</f>
        <v/>
      </c>
      <c r="H176" s="504" t="str">
        <f>IF('Dépenses sur frais réels'!H176="","",'Dépenses sur frais réels'!H176)</f>
        <v/>
      </c>
      <c r="I176" s="511" t="str">
        <f>IF('Dépenses sur frais réels'!I176="","",'Dépenses sur frais réels'!I176)</f>
        <v/>
      </c>
      <c r="J176" s="269"/>
      <c r="K176" s="270" t="str">
        <f t="shared" si="10"/>
        <v/>
      </c>
      <c r="L176" s="270" t="str">
        <f t="shared" si="11"/>
        <v/>
      </c>
      <c r="M176" s="37"/>
      <c r="N176" s="117"/>
      <c r="O176" s="118"/>
      <c r="P176" s="512" t="str">
        <f t="shared" si="14"/>
        <v/>
      </c>
      <c r="Q176" s="121" t="str">
        <f t="shared" si="12"/>
        <v/>
      </c>
      <c r="R176" s="501" t="str">
        <f>IF(AND(OR(J176="KO",M176&lt;&gt;""),OR(J176="",K176="",L176="")),Listes!$A$74,IF(AND(M176="",J176&lt;&gt;""),Listes!$A$75,IF(AND(I176&lt;M176,O176=""),Listes!$A$76,IF(AND(L176&lt;K176,O176=""),Listes!$A$77,IF(AND(M176&lt;I176,N176=""),Listes!$A$78,IF(AND(S176="",OR(J176&lt;&gt;"",K176&lt;&gt;"",L176&lt;&gt;"")),Listes!$A$79,""))))))</f>
        <v/>
      </c>
      <c r="S176" s="57"/>
      <c r="T176" s="10">
        <f t="shared" si="13"/>
        <v>0</v>
      </c>
    </row>
    <row r="177" spans="1:20" ht="20.100000000000001" customHeight="1" x14ac:dyDescent="0.25">
      <c r="A177" s="109">
        <v>171</v>
      </c>
      <c r="B177" s="503" t="str">
        <f>IF('Dépenses sur frais réels'!B177="","",'Dépenses sur frais réels'!B177)</f>
        <v/>
      </c>
      <c r="C177" s="503" t="str">
        <f>IF('Dépenses sur frais réels'!C177="","",'Dépenses sur frais réels'!C177)</f>
        <v/>
      </c>
      <c r="D177" s="503" t="str">
        <f>IF('Dépenses sur frais réels'!D177="","",'Dépenses sur frais réels'!D177)</f>
        <v/>
      </c>
      <c r="E177" s="503" t="str">
        <f>IF('Dépenses sur frais réels'!E177="","",'Dépenses sur frais réels'!E177)</f>
        <v/>
      </c>
      <c r="F177" s="503" t="str">
        <f>IF('Dépenses sur frais réels'!F177="","",'Dépenses sur frais réels'!F177)</f>
        <v/>
      </c>
      <c r="G177" s="504" t="str">
        <f>IF('Dépenses sur frais réels'!G177="","",'Dépenses sur frais réels'!G177)</f>
        <v/>
      </c>
      <c r="H177" s="504" t="str">
        <f>IF('Dépenses sur frais réels'!H177="","",'Dépenses sur frais réels'!H177)</f>
        <v/>
      </c>
      <c r="I177" s="511" t="str">
        <f>IF('Dépenses sur frais réels'!I177="","",'Dépenses sur frais réels'!I177)</f>
        <v/>
      </c>
      <c r="J177" s="269"/>
      <c r="K177" s="270" t="str">
        <f t="shared" si="10"/>
        <v/>
      </c>
      <c r="L177" s="270" t="str">
        <f t="shared" si="11"/>
        <v/>
      </c>
      <c r="M177" s="37"/>
      <c r="N177" s="117"/>
      <c r="O177" s="118"/>
      <c r="P177" s="512" t="str">
        <f t="shared" si="14"/>
        <v/>
      </c>
      <c r="Q177" s="121" t="str">
        <f t="shared" si="12"/>
        <v/>
      </c>
      <c r="R177" s="501" t="str">
        <f>IF(AND(OR(J177="KO",M177&lt;&gt;""),OR(J177="",K177="",L177="")),Listes!$A$74,IF(AND(M177="",J177&lt;&gt;""),Listes!$A$75,IF(AND(I177&lt;M177,O177=""),Listes!$A$76,IF(AND(L177&lt;K177,O177=""),Listes!$A$77,IF(AND(M177&lt;I177,N177=""),Listes!$A$78,IF(AND(S177="",OR(J177&lt;&gt;"",K177&lt;&gt;"",L177&lt;&gt;"")),Listes!$A$79,""))))))</f>
        <v/>
      </c>
      <c r="S177" s="57"/>
      <c r="T177" s="10">
        <f t="shared" si="13"/>
        <v>0</v>
      </c>
    </row>
    <row r="178" spans="1:20" ht="20.100000000000001" customHeight="1" x14ac:dyDescent="0.25">
      <c r="A178" s="109">
        <v>172</v>
      </c>
      <c r="B178" s="503" t="str">
        <f>IF('Dépenses sur frais réels'!B178="","",'Dépenses sur frais réels'!B178)</f>
        <v/>
      </c>
      <c r="C178" s="503" t="str">
        <f>IF('Dépenses sur frais réels'!C178="","",'Dépenses sur frais réels'!C178)</f>
        <v/>
      </c>
      <c r="D178" s="503" t="str">
        <f>IF('Dépenses sur frais réels'!D178="","",'Dépenses sur frais réels'!D178)</f>
        <v/>
      </c>
      <c r="E178" s="503" t="str">
        <f>IF('Dépenses sur frais réels'!E178="","",'Dépenses sur frais réels'!E178)</f>
        <v/>
      </c>
      <c r="F178" s="503" t="str">
        <f>IF('Dépenses sur frais réels'!F178="","",'Dépenses sur frais réels'!F178)</f>
        <v/>
      </c>
      <c r="G178" s="504" t="str">
        <f>IF('Dépenses sur frais réels'!G178="","",'Dépenses sur frais réels'!G178)</f>
        <v/>
      </c>
      <c r="H178" s="504" t="str">
        <f>IF('Dépenses sur frais réels'!H178="","",'Dépenses sur frais réels'!H178)</f>
        <v/>
      </c>
      <c r="I178" s="511" t="str">
        <f>IF('Dépenses sur frais réels'!I178="","",'Dépenses sur frais réels'!I178)</f>
        <v/>
      </c>
      <c r="J178" s="269"/>
      <c r="K178" s="270" t="str">
        <f t="shared" si="10"/>
        <v/>
      </c>
      <c r="L178" s="270" t="str">
        <f t="shared" si="11"/>
        <v/>
      </c>
      <c r="M178" s="37"/>
      <c r="N178" s="117"/>
      <c r="O178" s="118"/>
      <c r="P178" s="512" t="str">
        <f t="shared" si="14"/>
        <v/>
      </c>
      <c r="Q178" s="121" t="str">
        <f t="shared" si="12"/>
        <v/>
      </c>
      <c r="R178" s="501" t="str">
        <f>IF(AND(OR(J178="KO",M178&lt;&gt;""),OR(J178="",K178="",L178="")),Listes!$A$74,IF(AND(M178="",J178&lt;&gt;""),Listes!$A$75,IF(AND(I178&lt;M178,O178=""),Listes!$A$76,IF(AND(L178&lt;K178,O178=""),Listes!$A$77,IF(AND(M178&lt;I178,N178=""),Listes!$A$78,IF(AND(S178="",OR(J178&lt;&gt;"",K178&lt;&gt;"",L178&lt;&gt;"")),Listes!$A$79,""))))))</f>
        <v/>
      </c>
      <c r="S178" s="57"/>
      <c r="T178" s="10">
        <f t="shared" si="13"/>
        <v>0</v>
      </c>
    </row>
    <row r="179" spans="1:20" ht="20.100000000000001" customHeight="1" x14ac:dyDescent="0.25">
      <c r="A179" s="109">
        <v>173</v>
      </c>
      <c r="B179" s="503" t="str">
        <f>IF('Dépenses sur frais réels'!B179="","",'Dépenses sur frais réels'!B179)</f>
        <v/>
      </c>
      <c r="C179" s="503" t="str">
        <f>IF('Dépenses sur frais réels'!C179="","",'Dépenses sur frais réels'!C179)</f>
        <v/>
      </c>
      <c r="D179" s="503" t="str">
        <f>IF('Dépenses sur frais réels'!D179="","",'Dépenses sur frais réels'!D179)</f>
        <v/>
      </c>
      <c r="E179" s="503" t="str">
        <f>IF('Dépenses sur frais réels'!E179="","",'Dépenses sur frais réels'!E179)</f>
        <v/>
      </c>
      <c r="F179" s="503" t="str">
        <f>IF('Dépenses sur frais réels'!F179="","",'Dépenses sur frais réels'!F179)</f>
        <v/>
      </c>
      <c r="G179" s="504" t="str">
        <f>IF('Dépenses sur frais réels'!G179="","",'Dépenses sur frais réels'!G179)</f>
        <v/>
      </c>
      <c r="H179" s="504" t="str">
        <f>IF('Dépenses sur frais réels'!H179="","",'Dépenses sur frais réels'!H179)</f>
        <v/>
      </c>
      <c r="I179" s="511" t="str">
        <f>IF('Dépenses sur frais réels'!I179="","",'Dépenses sur frais réels'!I179)</f>
        <v/>
      </c>
      <c r="J179" s="269"/>
      <c r="K179" s="270" t="str">
        <f t="shared" si="10"/>
        <v/>
      </c>
      <c r="L179" s="270" t="str">
        <f t="shared" si="11"/>
        <v/>
      </c>
      <c r="M179" s="37"/>
      <c r="N179" s="117"/>
      <c r="O179" s="118"/>
      <c r="P179" s="512" t="str">
        <f t="shared" si="14"/>
        <v/>
      </c>
      <c r="Q179" s="121" t="str">
        <f t="shared" si="12"/>
        <v/>
      </c>
      <c r="R179" s="501" t="str">
        <f>IF(AND(OR(J179="KO",M179&lt;&gt;""),OR(J179="",K179="",L179="")),Listes!$A$74,IF(AND(M179="",J179&lt;&gt;""),Listes!$A$75,IF(AND(I179&lt;M179,O179=""),Listes!$A$76,IF(AND(L179&lt;K179,O179=""),Listes!$A$77,IF(AND(M179&lt;I179,N179=""),Listes!$A$78,IF(AND(S179="",OR(J179&lt;&gt;"",K179&lt;&gt;"",L179&lt;&gt;"")),Listes!$A$79,""))))))</f>
        <v/>
      </c>
      <c r="S179" s="57"/>
      <c r="T179" s="10">
        <f t="shared" si="13"/>
        <v>0</v>
      </c>
    </row>
    <row r="180" spans="1:20" ht="20.100000000000001" customHeight="1" x14ac:dyDescent="0.25">
      <c r="A180" s="109">
        <v>174</v>
      </c>
      <c r="B180" s="503" t="str">
        <f>IF('Dépenses sur frais réels'!B180="","",'Dépenses sur frais réels'!B180)</f>
        <v/>
      </c>
      <c r="C180" s="503" t="str">
        <f>IF('Dépenses sur frais réels'!C180="","",'Dépenses sur frais réels'!C180)</f>
        <v/>
      </c>
      <c r="D180" s="503" t="str">
        <f>IF('Dépenses sur frais réels'!D180="","",'Dépenses sur frais réels'!D180)</f>
        <v/>
      </c>
      <c r="E180" s="503" t="str">
        <f>IF('Dépenses sur frais réels'!E180="","",'Dépenses sur frais réels'!E180)</f>
        <v/>
      </c>
      <c r="F180" s="503" t="str">
        <f>IF('Dépenses sur frais réels'!F180="","",'Dépenses sur frais réels'!F180)</f>
        <v/>
      </c>
      <c r="G180" s="504" t="str">
        <f>IF('Dépenses sur frais réels'!G180="","",'Dépenses sur frais réels'!G180)</f>
        <v/>
      </c>
      <c r="H180" s="504" t="str">
        <f>IF('Dépenses sur frais réels'!H180="","",'Dépenses sur frais réels'!H180)</f>
        <v/>
      </c>
      <c r="I180" s="511" t="str">
        <f>IF('Dépenses sur frais réels'!I180="","",'Dépenses sur frais réels'!I180)</f>
        <v/>
      </c>
      <c r="J180" s="269"/>
      <c r="K180" s="270" t="str">
        <f t="shared" si="10"/>
        <v/>
      </c>
      <c r="L180" s="270" t="str">
        <f t="shared" si="11"/>
        <v/>
      </c>
      <c r="M180" s="37"/>
      <c r="N180" s="117"/>
      <c r="O180" s="118"/>
      <c r="P180" s="512" t="str">
        <f t="shared" si="14"/>
        <v/>
      </c>
      <c r="Q180" s="121" t="str">
        <f t="shared" si="12"/>
        <v/>
      </c>
      <c r="R180" s="501" t="str">
        <f>IF(AND(OR(J180="KO",M180&lt;&gt;""),OR(J180="",K180="",L180="")),Listes!$A$74,IF(AND(M180="",J180&lt;&gt;""),Listes!$A$75,IF(AND(I180&lt;M180,O180=""),Listes!$A$76,IF(AND(L180&lt;K180,O180=""),Listes!$A$77,IF(AND(M180&lt;I180,N180=""),Listes!$A$78,IF(AND(S180="",OR(J180&lt;&gt;"",K180&lt;&gt;"",L180&lt;&gt;"")),Listes!$A$79,""))))))</f>
        <v/>
      </c>
      <c r="S180" s="57"/>
      <c r="T180" s="10">
        <f t="shared" si="13"/>
        <v>0</v>
      </c>
    </row>
    <row r="181" spans="1:20" ht="20.100000000000001" customHeight="1" x14ac:dyDescent="0.25">
      <c r="A181" s="109">
        <v>175</v>
      </c>
      <c r="B181" s="503" t="str">
        <f>IF('Dépenses sur frais réels'!B181="","",'Dépenses sur frais réels'!B181)</f>
        <v/>
      </c>
      <c r="C181" s="503" t="str">
        <f>IF('Dépenses sur frais réels'!C181="","",'Dépenses sur frais réels'!C181)</f>
        <v/>
      </c>
      <c r="D181" s="503" t="str">
        <f>IF('Dépenses sur frais réels'!D181="","",'Dépenses sur frais réels'!D181)</f>
        <v/>
      </c>
      <c r="E181" s="503" t="str">
        <f>IF('Dépenses sur frais réels'!E181="","",'Dépenses sur frais réels'!E181)</f>
        <v/>
      </c>
      <c r="F181" s="503" t="str">
        <f>IF('Dépenses sur frais réels'!F181="","",'Dépenses sur frais réels'!F181)</f>
        <v/>
      </c>
      <c r="G181" s="504" t="str">
        <f>IF('Dépenses sur frais réels'!G181="","",'Dépenses sur frais réels'!G181)</f>
        <v/>
      </c>
      <c r="H181" s="504" t="str">
        <f>IF('Dépenses sur frais réels'!H181="","",'Dépenses sur frais réels'!H181)</f>
        <v/>
      </c>
      <c r="I181" s="511" t="str">
        <f>IF('Dépenses sur frais réels'!I181="","",'Dépenses sur frais réels'!I181)</f>
        <v/>
      </c>
      <c r="J181" s="269"/>
      <c r="K181" s="270" t="str">
        <f t="shared" si="10"/>
        <v/>
      </c>
      <c r="L181" s="270" t="str">
        <f t="shared" si="11"/>
        <v/>
      </c>
      <c r="M181" s="37"/>
      <c r="N181" s="117"/>
      <c r="O181" s="118"/>
      <c r="P181" s="512" t="str">
        <f t="shared" si="14"/>
        <v/>
      </c>
      <c r="Q181" s="121" t="str">
        <f t="shared" si="12"/>
        <v/>
      </c>
      <c r="R181" s="501" t="str">
        <f>IF(AND(OR(J181="KO",M181&lt;&gt;""),OR(J181="",K181="",L181="")),Listes!$A$74,IF(AND(M181="",J181&lt;&gt;""),Listes!$A$75,IF(AND(I181&lt;M181,O181=""),Listes!$A$76,IF(AND(L181&lt;K181,O181=""),Listes!$A$77,IF(AND(M181&lt;I181,N181=""),Listes!$A$78,IF(AND(S181="",OR(J181&lt;&gt;"",K181&lt;&gt;"",L181&lt;&gt;"")),Listes!$A$79,""))))))</f>
        <v/>
      </c>
      <c r="S181" s="57"/>
      <c r="T181" s="10">
        <f t="shared" si="13"/>
        <v>0</v>
      </c>
    </row>
    <row r="182" spans="1:20" ht="20.100000000000001" customHeight="1" x14ac:dyDescent="0.25">
      <c r="A182" s="109">
        <v>176</v>
      </c>
      <c r="B182" s="503" t="str">
        <f>IF('Dépenses sur frais réels'!B182="","",'Dépenses sur frais réels'!B182)</f>
        <v/>
      </c>
      <c r="C182" s="503" t="str">
        <f>IF('Dépenses sur frais réels'!C182="","",'Dépenses sur frais réels'!C182)</f>
        <v/>
      </c>
      <c r="D182" s="503" t="str">
        <f>IF('Dépenses sur frais réels'!D182="","",'Dépenses sur frais réels'!D182)</f>
        <v/>
      </c>
      <c r="E182" s="503" t="str">
        <f>IF('Dépenses sur frais réels'!E182="","",'Dépenses sur frais réels'!E182)</f>
        <v/>
      </c>
      <c r="F182" s="503" t="str">
        <f>IF('Dépenses sur frais réels'!F182="","",'Dépenses sur frais réels'!F182)</f>
        <v/>
      </c>
      <c r="G182" s="504" t="str">
        <f>IF('Dépenses sur frais réels'!G182="","",'Dépenses sur frais réels'!G182)</f>
        <v/>
      </c>
      <c r="H182" s="504" t="str">
        <f>IF('Dépenses sur frais réels'!H182="","",'Dépenses sur frais réels'!H182)</f>
        <v/>
      </c>
      <c r="I182" s="511" t="str">
        <f>IF('Dépenses sur frais réels'!I182="","",'Dépenses sur frais réels'!I182)</f>
        <v/>
      </c>
      <c r="J182" s="269"/>
      <c r="K182" s="270" t="str">
        <f t="shared" si="10"/>
        <v/>
      </c>
      <c r="L182" s="270" t="str">
        <f t="shared" si="11"/>
        <v/>
      </c>
      <c r="M182" s="37"/>
      <c r="N182" s="117"/>
      <c r="O182" s="118"/>
      <c r="P182" s="512" t="str">
        <f t="shared" si="14"/>
        <v/>
      </c>
      <c r="Q182" s="121" t="str">
        <f t="shared" si="12"/>
        <v/>
      </c>
      <c r="R182" s="501" t="str">
        <f>IF(AND(OR(J182="KO",M182&lt;&gt;""),OR(J182="",K182="",L182="")),Listes!$A$74,IF(AND(M182="",J182&lt;&gt;""),Listes!$A$75,IF(AND(I182&lt;M182,O182=""),Listes!$A$76,IF(AND(L182&lt;K182,O182=""),Listes!$A$77,IF(AND(M182&lt;I182,N182=""),Listes!$A$78,IF(AND(S182="",OR(J182&lt;&gt;"",K182&lt;&gt;"",L182&lt;&gt;"")),Listes!$A$79,""))))))</f>
        <v/>
      </c>
      <c r="S182" s="57"/>
      <c r="T182" s="10">
        <f t="shared" si="13"/>
        <v>0</v>
      </c>
    </row>
    <row r="183" spans="1:20" ht="20.100000000000001" customHeight="1" x14ac:dyDescent="0.25">
      <c r="A183" s="109">
        <v>177</v>
      </c>
      <c r="B183" s="503" t="str">
        <f>IF('Dépenses sur frais réels'!B183="","",'Dépenses sur frais réels'!B183)</f>
        <v/>
      </c>
      <c r="C183" s="503" t="str">
        <f>IF('Dépenses sur frais réels'!C183="","",'Dépenses sur frais réels'!C183)</f>
        <v/>
      </c>
      <c r="D183" s="503" t="str">
        <f>IF('Dépenses sur frais réels'!D183="","",'Dépenses sur frais réels'!D183)</f>
        <v/>
      </c>
      <c r="E183" s="503" t="str">
        <f>IF('Dépenses sur frais réels'!E183="","",'Dépenses sur frais réels'!E183)</f>
        <v/>
      </c>
      <c r="F183" s="503" t="str">
        <f>IF('Dépenses sur frais réels'!F183="","",'Dépenses sur frais réels'!F183)</f>
        <v/>
      </c>
      <c r="G183" s="504" t="str">
        <f>IF('Dépenses sur frais réels'!G183="","",'Dépenses sur frais réels'!G183)</f>
        <v/>
      </c>
      <c r="H183" s="504" t="str">
        <f>IF('Dépenses sur frais réels'!H183="","",'Dépenses sur frais réels'!H183)</f>
        <v/>
      </c>
      <c r="I183" s="511" t="str">
        <f>IF('Dépenses sur frais réels'!I183="","",'Dépenses sur frais réels'!I183)</f>
        <v/>
      </c>
      <c r="J183" s="269"/>
      <c r="K183" s="270" t="str">
        <f t="shared" si="10"/>
        <v/>
      </c>
      <c r="L183" s="270" t="str">
        <f t="shared" si="11"/>
        <v/>
      </c>
      <c r="M183" s="37"/>
      <c r="N183" s="117"/>
      <c r="O183" s="118"/>
      <c r="P183" s="512" t="str">
        <f t="shared" si="14"/>
        <v/>
      </c>
      <c r="Q183" s="121" t="str">
        <f t="shared" si="12"/>
        <v/>
      </c>
      <c r="R183" s="501" t="str">
        <f>IF(AND(OR(J183="KO",M183&lt;&gt;""),OR(J183="",K183="",L183="")),Listes!$A$74,IF(AND(M183="",J183&lt;&gt;""),Listes!$A$75,IF(AND(I183&lt;M183,O183=""),Listes!$A$76,IF(AND(L183&lt;K183,O183=""),Listes!$A$77,IF(AND(M183&lt;I183,N183=""),Listes!$A$78,IF(AND(S183="",OR(J183&lt;&gt;"",K183&lt;&gt;"",L183&lt;&gt;"")),Listes!$A$79,""))))))</f>
        <v/>
      </c>
      <c r="S183" s="57"/>
      <c r="T183" s="10">
        <f t="shared" si="13"/>
        <v>0</v>
      </c>
    </row>
    <row r="184" spans="1:20" ht="20.100000000000001" customHeight="1" x14ac:dyDescent="0.25">
      <c r="A184" s="109">
        <v>178</v>
      </c>
      <c r="B184" s="503" t="str">
        <f>IF('Dépenses sur frais réels'!B184="","",'Dépenses sur frais réels'!B184)</f>
        <v/>
      </c>
      <c r="C184" s="503" t="str">
        <f>IF('Dépenses sur frais réels'!C184="","",'Dépenses sur frais réels'!C184)</f>
        <v/>
      </c>
      <c r="D184" s="503" t="str">
        <f>IF('Dépenses sur frais réels'!D184="","",'Dépenses sur frais réels'!D184)</f>
        <v/>
      </c>
      <c r="E184" s="503" t="str">
        <f>IF('Dépenses sur frais réels'!E184="","",'Dépenses sur frais réels'!E184)</f>
        <v/>
      </c>
      <c r="F184" s="503" t="str">
        <f>IF('Dépenses sur frais réels'!F184="","",'Dépenses sur frais réels'!F184)</f>
        <v/>
      </c>
      <c r="G184" s="504" t="str">
        <f>IF('Dépenses sur frais réels'!G184="","",'Dépenses sur frais réels'!G184)</f>
        <v/>
      </c>
      <c r="H184" s="504" t="str">
        <f>IF('Dépenses sur frais réels'!H184="","",'Dépenses sur frais réels'!H184)</f>
        <v/>
      </c>
      <c r="I184" s="511" t="str">
        <f>IF('Dépenses sur frais réels'!I184="","",'Dépenses sur frais réels'!I184)</f>
        <v/>
      </c>
      <c r="J184" s="269"/>
      <c r="K184" s="270" t="str">
        <f t="shared" si="10"/>
        <v/>
      </c>
      <c r="L184" s="270" t="str">
        <f t="shared" si="11"/>
        <v/>
      </c>
      <c r="M184" s="37"/>
      <c r="N184" s="117"/>
      <c r="O184" s="118"/>
      <c r="P184" s="512" t="str">
        <f t="shared" si="14"/>
        <v/>
      </c>
      <c r="Q184" s="121" t="str">
        <f t="shared" si="12"/>
        <v/>
      </c>
      <c r="R184" s="501" t="str">
        <f>IF(AND(OR(J184="KO",M184&lt;&gt;""),OR(J184="",K184="",L184="")),Listes!$A$74,IF(AND(M184="",J184&lt;&gt;""),Listes!$A$75,IF(AND(I184&lt;M184,O184=""),Listes!$A$76,IF(AND(L184&lt;K184,O184=""),Listes!$A$77,IF(AND(M184&lt;I184,N184=""),Listes!$A$78,IF(AND(S184="",OR(J184&lt;&gt;"",K184&lt;&gt;"",L184&lt;&gt;"")),Listes!$A$79,""))))))</f>
        <v/>
      </c>
      <c r="S184" s="57"/>
      <c r="T184" s="10">
        <f t="shared" si="13"/>
        <v>0</v>
      </c>
    </row>
    <row r="185" spans="1:20" ht="20.100000000000001" customHeight="1" x14ac:dyDescent="0.25">
      <c r="A185" s="109">
        <v>179</v>
      </c>
      <c r="B185" s="503" t="str">
        <f>IF('Dépenses sur frais réels'!B185="","",'Dépenses sur frais réels'!B185)</f>
        <v/>
      </c>
      <c r="C185" s="503" t="str">
        <f>IF('Dépenses sur frais réels'!C185="","",'Dépenses sur frais réels'!C185)</f>
        <v/>
      </c>
      <c r="D185" s="503" t="str">
        <f>IF('Dépenses sur frais réels'!D185="","",'Dépenses sur frais réels'!D185)</f>
        <v/>
      </c>
      <c r="E185" s="503" t="str">
        <f>IF('Dépenses sur frais réels'!E185="","",'Dépenses sur frais réels'!E185)</f>
        <v/>
      </c>
      <c r="F185" s="503" t="str">
        <f>IF('Dépenses sur frais réels'!F185="","",'Dépenses sur frais réels'!F185)</f>
        <v/>
      </c>
      <c r="G185" s="504" t="str">
        <f>IF('Dépenses sur frais réels'!G185="","",'Dépenses sur frais réels'!G185)</f>
        <v/>
      </c>
      <c r="H185" s="504" t="str">
        <f>IF('Dépenses sur frais réels'!H185="","",'Dépenses sur frais réels'!H185)</f>
        <v/>
      </c>
      <c r="I185" s="511" t="str">
        <f>IF('Dépenses sur frais réels'!I185="","",'Dépenses sur frais réels'!I185)</f>
        <v/>
      </c>
      <c r="J185" s="269"/>
      <c r="K185" s="270" t="str">
        <f t="shared" si="10"/>
        <v/>
      </c>
      <c r="L185" s="270" t="str">
        <f t="shared" si="11"/>
        <v/>
      </c>
      <c r="M185" s="37"/>
      <c r="N185" s="117"/>
      <c r="O185" s="118"/>
      <c r="P185" s="512" t="str">
        <f t="shared" si="14"/>
        <v/>
      </c>
      <c r="Q185" s="121" t="str">
        <f t="shared" si="12"/>
        <v/>
      </c>
      <c r="R185" s="501" t="str">
        <f>IF(AND(OR(J185="KO",M185&lt;&gt;""),OR(J185="",K185="",L185="")),Listes!$A$74,IF(AND(M185="",J185&lt;&gt;""),Listes!$A$75,IF(AND(I185&lt;M185,O185=""),Listes!$A$76,IF(AND(L185&lt;K185,O185=""),Listes!$A$77,IF(AND(M185&lt;I185,N185=""),Listes!$A$78,IF(AND(S185="",OR(J185&lt;&gt;"",K185&lt;&gt;"",L185&lt;&gt;"")),Listes!$A$79,""))))))</f>
        <v/>
      </c>
      <c r="S185" s="57"/>
      <c r="T185" s="10">
        <f t="shared" si="13"/>
        <v>0</v>
      </c>
    </row>
    <row r="186" spans="1:20" ht="20.100000000000001" customHeight="1" x14ac:dyDescent="0.25">
      <c r="A186" s="109">
        <v>180</v>
      </c>
      <c r="B186" s="503" t="str">
        <f>IF('Dépenses sur frais réels'!B186="","",'Dépenses sur frais réels'!B186)</f>
        <v/>
      </c>
      <c r="C186" s="503" t="str">
        <f>IF('Dépenses sur frais réels'!C186="","",'Dépenses sur frais réels'!C186)</f>
        <v/>
      </c>
      <c r="D186" s="503" t="str">
        <f>IF('Dépenses sur frais réels'!D186="","",'Dépenses sur frais réels'!D186)</f>
        <v/>
      </c>
      <c r="E186" s="503" t="str">
        <f>IF('Dépenses sur frais réels'!E186="","",'Dépenses sur frais réels'!E186)</f>
        <v/>
      </c>
      <c r="F186" s="503" t="str">
        <f>IF('Dépenses sur frais réels'!F186="","",'Dépenses sur frais réels'!F186)</f>
        <v/>
      </c>
      <c r="G186" s="504" t="str">
        <f>IF('Dépenses sur frais réels'!G186="","",'Dépenses sur frais réels'!G186)</f>
        <v/>
      </c>
      <c r="H186" s="504" t="str">
        <f>IF('Dépenses sur frais réels'!H186="","",'Dépenses sur frais réels'!H186)</f>
        <v/>
      </c>
      <c r="I186" s="511" t="str">
        <f>IF('Dépenses sur frais réels'!I186="","",'Dépenses sur frais réels'!I186)</f>
        <v/>
      </c>
      <c r="J186" s="269"/>
      <c r="K186" s="270" t="str">
        <f t="shared" si="10"/>
        <v/>
      </c>
      <c r="L186" s="270" t="str">
        <f t="shared" si="11"/>
        <v/>
      </c>
      <c r="M186" s="37"/>
      <c r="N186" s="117"/>
      <c r="O186" s="118"/>
      <c r="P186" s="512" t="str">
        <f t="shared" si="14"/>
        <v/>
      </c>
      <c r="Q186" s="121" t="str">
        <f t="shared" si="12"/>
        <v/>
      </c>
      <c r="R186" s="501" t="str">
        <f>IF(AND(OR(J186="KO",M186&lt;&gt;""),OR(J186="",K186="",L186="")),Listes!$A$74,IF(AND(M186="",J186&lt;&gt;""),Listes!$A$75,IF(AND(I186&lt;M186,O186=""),Listes!$A$76,IF(AND(L186&lt;K186,O186=""),Listes!$A$77,IF(AND(M186&lt;I186,N186=""),Listes!$A$78,IF(AND(S186="",OR(J186&lt;&gt;"",K186&lt;&gt;"",L186&lt;&gt;"")),Listes!$A$79,""))))))</f>
        <v/>
      </c>
      <c r="S186" s="57"/>
      <c r="T186" s="10">
        <f t="shared" si="13"/>
        <v>0</v>
      </c>
    </row>
    <row r="187" spans="1:20" ht="20.100000000000001" customHeight="1" x14ac:dyDescent="0.25">
      <c r="A187" s="109">
        <v>181</v>
      </c>
      <c r="B187" s="503" t="str">
        <f>IF('Dépenses sur frais réels'!B187="","",'Dépenses sur frais réels'!B187)</f>
        <v/>
      </c>
      <c r="C187" s="503" t="str">
        <f>IF('Dépenses sur frais réels'!C187="","",'Dépenses sur frais réels'!C187)</f>
        <v/>
      </c>
      <c r="D187" s="503" t="str">
        <f>IF('Dépenses sur frais réels'!D187="","",'Dépenses sur frais réels'!D187)</f>
        <v/>
      </c>
      <c r="E187" s="503" t="str">
        <f>IF('Dépenses sur frais réels'!E187="","",'Dépenses sur frais réels'!E187)</f>
        <v/>
      </c>
      <c r="F187" s="503" t="str">
        <f>IF('Dépenses sur frais réels'!F187="","",'Dépenses sur frais réels'!F187)</f>
        <v/>
      </c>
      <c r="G187" s="504" t="str">
        <f>IF('Dépenses sur frais réels'!G187="","",'Dépenses sur frais réels'!G187)</f>
        <v/>
      </c>
      <c r="H187" s="504" t="str">
        <f>IF('Dépenses sur frais réels'!H187="","",'Dépenses sur frais réels'!H187)</f>
        <v/>
      </c>
      <c r="I187" s="511" t="str">
        <f>IF('Dépenses sur frais réels'!I187="","",'Dépenses sur frais réels'!I187)</f>
        <v/>
      </c>
      <c r="J187" s="269"/>
      <c r="K187" s="270" t="str">
        <f t="shared" si="10"/>
        <v/>
      </c>
      <c r="L187" s="270" t="str">
        <f t="shared" si="11"/>
        <v/>
      </c>
      <c r="M187" s="37"/>
      <c r="N187" s="117"/>
      <c r="O187" s="118"/>
      <c r="P187" s="512" t="str">
        <f t="shared" si="14"/>
        <v/>
      </c>
      <c r="Q187" s="121" t="str">
        <f t="shared" si="12"/>
        <v/>
      </c>
      <c r="R187" s="501" t="str">
        <f>IF(AND(OR(J187="KO",M187&lt;&gt;""),OR(J187="",K187="",L187="")),Listes!$A$74,IF(AND(M187="",J187&lt;&gt;""),Listes!$A$75,IF(AND(I187&lt;M187,O187=""),Listes!$A$76,IF(AND(L187&lt;K187,O187=""),Listes!$A$77,IF(AND(M187&lt;I187,N187=""),Listes!$A$78,IF(AND(S187="",OR(J187&lt;&gt;"",K187&lt;&gt;"",L187&lt;&gt;"")),Listes!$A$79,""))))))</f>
        <v/>
      </c>
      <c r="S187" s="57"/>
      <c r="T187" s="10">
        <f t="shared" si="13"/>
        <v>0</v>
      </c>
    </row>
    <row r="188" spans="1:20" ht="20.100000000000001" customHeight="1" x14ac:dyDescent="0.25">
      <c r="A188" s="109">
        <v>182</v>
      </c>
      <c r="B188" s="503" t="str">
        <f>IF('Dépenses sur frais réels'!B188="","",'Dépenses sur frais réels'!B188)</f>
        <v/>
      </c>
      <c r="C188" s="503" t="str">
        <f>IF('Dépenses sur frais réels'!C188="","",'Dépenses sur frais réels'!C188)</f>
        <v/>
      </c>
      <c r="D188" s="503" t="str">
        <f>IF('Dépenses sur frais réels'!D188="","",'Dépenses sur frais réels'!D188)</f>
        <v/>
      </c>
      <c r="E188" s="503" t="str">
        <f>IF('Dépenses sur frais réels'!E188="","",'Dépenses sur frais réels'!E188)</f>
        <v/>
      </c>
      <c r="F188" s="503" t="str">
        <f>IF('Dépenses sur frais réels'!F188="","",'Dépenses sur frais réels'!F188)</f>
        <v/>
      </c>
      <c r="G188" s="504" t="str">
        <f>IF('Dépenses sur frais réels'!G188="","",'Dépenses sur frais réels'!G188)</f>
        <v/>
      </c>
      <c r="H188" s="504" t="str">
        <f>IF('Dépenses sur frais réels'!H188="","",'Dépenses sur frais réels'!H188)</f>
        <v/>
      </c>
      <c r="I188" s="511" t="str">
        <f>IF('Dépenses sur frais réels'!I188="","",'Dépenses sur frais réels'!I188)</f>
        <v/>
      </c>
      <c r="J188" s="269"/>
      <c r="K188" s="270" t="str">
        <f t="shared" si="10"/>
        <v/>
      </c>
      <c r="L188" s="270" t="str">
        <f t="shared" si="11"/>
        <v/>
      </c>
      <c r="M188" s="37"/>
      <c r="N188" s="117"/>
      <c r="O188" s="118"/>
      <c r="P188" s="512" t="str">
        <f t="shared" si="14"/>
        <v/>
      </c>
      <c r="Q188" s="121" t="str">
        <f t="shared" si="12"/>
        <v/>
      </c>
      <c r="R188" s="501" t="str">
        <f>IF(AND(OR(J188="KO",M188&lt;&gt;""),OR(J188="",K188="",L188="")),Listes!$A$74,IF(AND(M188="",J188&lt;&gt;""),Listes!$A$75,IF(AND(I188&lt;M188,O188=""),Listes!$A$76,IF(AND(L188&lt;K188,O188=""),Listes!$A$77,IF(AND(M188&lt;I188,N188=""),Listes!$A$78,IF(AND(S188="",OR(J188&lt;&gt;"",K188&lt;&gt;"",L188&lt;&gt;"")),Listes!$A$79,""))))))</f>
        <v/>
      </c>
      <c r="S188" s="57"/>
      <c r="T188" s="10">
        <f t="shared" si="13"/>
        <v>0</v>
      </c>
    </row>
    <row r="189" spans="1:20" ht="20.100000000000001" customHeight="1" x14ac:dyDescent="0.25">
      <c r="A189" s="109">
        <v>183</v>
      </c>
      <c r="B189" s="503" t="str">
        <f>IF('Dépenses sur frais réels'!B189="","",'Dépenses sur frais réels'!B189)</f>
        <v/>
      </c>
      <c r="C189" s="503" t="str">
        <f>IF('Dépenses sur frais réels'!C189="","",'Dépenses sur frais réels'!C189)</f>
        <v/>
      </c>
      <c r="D189" s="503" t="str">
        <f>IF('Dépenses sur frais réels'!D189="","",'Dépenses sur frais réels'!D189)</f>
        <v/>
      </c>
      <c r="E189" s="503" t="str">
        <f>IF('Dépenses sur frais réels'!E189="","",'Dépenses sur frais réels'!E189)</f>
        <v/>
      </c>
      <c r="F189" s="503" t="str">
        <f>IF('Dépenses sur frais réels'!F189="","",'Dépenses sur frais réels'!F189)</f>
        <v/>
      </c>
      <c r="G189" s="504" t="str">
        <f>IF('Dépenses sur frais réels'!G189="","",'Dépenses sur frais réels'!G189)</f>
        <v/>
      </c>
      <c r="H189" s="504" t="str">
        <f>IF('Dépenses sur frais réels'!H189="","",'Dépenses sur frais réels'!H189)</f>
        <v/>
      </c>
      <c r="I189" s="511" t="str">
        <f>IF('Dépenses sur frais réels'!I189="","",'Dépenses sur frais réels'!I189)</f>
        <v/>
      </c>
      <c r="J189" s="269"/>
      <c r="K189" s="270" t="str">
        <f t="shared" si="10"/>
        <v/>
      </c>
      <c r="L189" s="270" t="str">
        <f t="shared" si="11"/>
        <v/>
      </c>
      <c r="M189" s="37"/>
      <c r="N189" s="117"/>
      <c r="O189" s="118"/>
      <c r="P189" s="512" t="str">
        <f t="shared" si="14"/>
        <v/>
      </c>
      <c r="Q189" s="121" t="str">
        <f t="shared" si="12"/>
        <v/>
      </c>
      <c r="R189" s="501" t="str">
        <f>IF(AND(OR(J189="KO",M189&lt;&gt;""),OR(J189="",K189="",L189="")),Listes!$A$74,IF(AND(M189="",J189&lt;&gt;""),Listes!$A$75,IF(AND(I189&lt;M189,O189=""),Listes!$A$76,IF(AND(L189&lt;K189,O189=""),Listes!$A$77,IF(AND(M189&lt;I189,N189=""),Listes!$A$78,IF(AND(S189="",OR(J189&lt;&gt;"",K189&lt;&gt;"",L189&lt;&gt;"")),Listes!$A$79,""))))))</f>
        <v/>
      </c>
      <c r="S189" s="57"/>
      <c r="T189" s="10">
        <f t="shared" si="13"/>
        <v>0</v>
      </c>
    </row>
    <row r="190" spans="1:20" ht="20.100000000000001" customHeight="1" x14ac:dyDescent="0.25">
      <c r="A190" s="109">
        <v>184</v>
      </c>
      <c r="B190" s="503" t="str">
        <f>IF('Dépenses sur frais réels'!B190="","",'Dépenses sur frais réels'!B190)</f>
        <v/>
      </c>
      <c r="C190" s="503" t="str">
        <f>IF('Dépenses sur frais réels'!C190="","",'Dépenses sur frais réels'!C190)</f>
        <v/>
      </c>
      <c r="D190" s="503" t="str">
        <f>IF('Dépenses sur frais réels'!D190="","",'Dépenses sur frais réels'!D190)</f>
        <v/>
      </c>
      <c r="E190" s="503" t="str">
        <f>IF('Dépenses sur frais réels'!E190="","",'Dépenses sur frais réels'!E190)</f>
        <v/>
      </c>
      <c r="F190" s="503" t="str">
        <f>IF('Dépenses sur frais réels'!F190="","",'Dépenses sur frais réels'!F190)</f>
        <v/>
      </c>
      <c r="G190" s="504" t="str">
        <f>IF('Dépenses sur frais réels'!G190="","",'Dépenses sur frais réels'!G190)</f>
        <v/>
      </c>
      <c r="H190" s="504" t="str">
        <f>IF('Dépenses sur frais réels'!H190="","",'Dépenses sur frais réels'!H190)</f>
        <v/>
      </c>
      <c r="I190" s="511" t="str">
        <f>IF('Dépenses sur frais réels'!I190="","",'Dépenses sur frais réels'!I190)</f>
        <v/>
      </c>
      <c r="J190" s="269"/>
      <c r="K190" s="270" t="str">
        <f t="shared" si="10"/>
        <v/>
      </c>
      <c r="L190" s="270" t="str">
        <f t="shared" si="11"/>
        <v/>
      </c>
      <c r="M190" s="37"/>
      <c r="N190" s="117"/>
      <c r="O190" s="118"/>
      <c r="P190" s="512" t="str">
        <f t="shared" si="14"/>
        <v/>
      </c>
      <c r="Q190" s="121" t="str">
        <f t="shared" si="12"/>
        <v/>
      </c>
      <c r="R190" s="501" t="str">
        <f>IF(AND(OR(J190="KO",M190&lt;&gt;""),OR(J190="",K190="",L190="")),Listes!$A$74,IF(AND(M190="",J190&lt;&gt;""),Listes!$A$75,IF(AND(I190&lt;M190,O190=""),Listes!$A$76,IF(AND(L190&lt;K190,O190=""),Listes!$A$77,IF(AND(M190&lt;I190,N190=""),Listes!$A$78,IF(AND(S190="",OR(J190&lt;&gt;"",K190&lt;&gt;"",L190&lt;&gt;"")),Listes!$A$79,""))))))</f>
        <v/>
      </c>
      <c r="S190" s="57"/>
      <c r="T190" s="10">
        <f t="shared" si="13"/>
        <v>0</v>
      </c>
    </row>
    <row r="191" spans="1:20" ht="20.100000000000001" customHeight="1" x14ac:dyDescent="0.25">
      <c r="A191" s="109">
        <v>185</v>
      </c>
      <c r="B191" s="503" t="str">
        <f>IF('Dépenses sur frais réels'!B191="","",'Dépenses sur frais réels'!B191)</f>
        <v/>
      </c>
      <c r="C191" s="503" t="str">
        <f>IF('Dépenses sur frais réels'!C191="","",'Dépenses sur frais réels'!C191)</f>
        <v/>
      </c>
      <c r="D191" s="503" t="str">
        <f>IF('Dépenses sur frais réels'!D191="","",'Dépenses sur frais réels'!D191)</f>
        <v/>
      </c>
      <c r="E191" s="503" t="str">
        <f>IF('Dépenses sur frais réels'!E191="","",'Dépenses sur frais réels'!E191)</f>
        <v/>
      </c>
      <c r="F191" s="503" t="str">
        <f>IF('Dépenses sur frais réels'!F191="","",'Dépenses sur frais réels'!F191)</f>
        <v/>
      </c>
      <c r="G191" s="504" t="str">
        <f>IF('Dépenses sur frais réels'!G191="","",'Dépenses sur frais réels'!G191)</f>
        <v/>
      </c>
      <c r="H191" s="504" t="str">
        <f>IF('Dépenses sur frais réels'!H191="","",'Dépenses sur frais réels'!H191)</f>
        <v/>
      </c>
      <c r="I191" s="511" t="str">
        <f>IF('Dépenses sur frais réels'!I191="","",'Dépenses sur frais réels'!I191)</f>
        <v/>
      </c>
      <c r="J191" s="269"/>
      <c r="K191" s="270" t="str">
        <f t="shared" si="10"/>
        <v/>
      </c>
      <c r="L191" s="270" t="str">
        <f t="shared" si="11"/>
        <v/>
      </c>
      <c r="M191" s="37"/>
      <c r="N191" s="117"/>
      <c r="O191" s="118"/>
      <c r="P191" s="512" t="str">
        <f t="shared" si="14"/>
        <v/>
      </c>
      <c r="Q191" s="121" t="str">
        <f t="shared" si="12"/>
        <v/>
      </c>
      <c r="R191" s="501" t="str">
        <f>IF(AND(OR(J191="KO",M191&lt;&gt;""),OR(J191="",K191="",L191="")),Listes!$A$74,IF(AND(M191="",J191&lt;&gt;""),Listes!$A$75,IF(AND(I191&lt;M191,O191=""),Listes!$A$76,IF(AND(L191&lt;K191,O191=""),Listes!$A$77,IF(AND(M191&lt;I191,N191=""),Listes!$A$78,IF(AND(S191="",OR(J191&lt;&gt;"",K191&lt;&gt;"",L191&lt;&gt;"")),Listes!$A$79,""))))))</f>
        <v/>
      </c>
      <c r="S191" s="57"/>
      <c r="T191" s="10">
        <f t="shared" si="13"/>
        <v>0</v>
      </c>
    </row>
    <row r="192" spans="1:20" ht="20.100000000000001" customHeight="1" x14ac:dyDescent="0.25">
      <c r="A192" s="109">
        <v>186</v>
      </c>
      <c r="B192" s="503" t="str">
        <f>IF('Dépenses sur frais réels'!B192="","",'Dépenses sur frais réels'!B192)</f>
        <v/>
      </c>
      <c r="C192" s="503" t="str">
        <f>IF('Dépenses sur frais réels'!C192="","",'Dépenses sur frais réels'!C192)</f>
        <v/>
      </c>
      <c r="D192" s="503" t="str">
        <f>IF('Dépenses sur frais réels'!D192="","",'Dépenses sur frais réels'!D192)</f>
        <v/>
      </c>
      <c r="E192" s="503" t="str">
        <f>IF('Dépenses sur frais réels'!E192="","",'Dépenses sur frais réels'!E192)</f>
        <v/>
      </c>
      <c r="F192" s="503" t="str">
        <f>IF('Dépenses sur frais réels'!F192="","",'Dépenses sur frais réels'!F192)</f>
        <v/>
      </c>
      <c r="G192" s="504" t="str">
        <f>IF('Dépenses sur frais réels'!G192="","",'Dépenses sur frais réels'!G192)</f>
        <v/>
      </c>
      <c r="H192" s="504" t="str">
        <f>IF('Dépenses sur frais réels'!H192="","",'Dépenses sur frais réels'!H192)</f>
        <v/>
      </c>
      <c r="I192" s="511" t="str">
        <f>IF('Dépenses sur frais réels'!I192="","",'Dépenses sur frais réels'!I192)</f>
        <v/>
      </c>
      <c r="J192" s="269"/>
      <c r="K192" s="270" t="str">
        <f t="shared" si="10"/>
        <v/>
      </c>
      <c r="L192" s="270" t="str">
        <f t="shared" si="11"/>
        <v/>
      </c>
      <c r="M192" s="37"/>
      <c r="N192" s="117"/>
      <c r="O192" s="118"/>
      <c r="P192" s="512" t="str">
        <f t="shared" si="14"/>
        <v/>
      </c>
      <c r="Q192" s="121" t="str">
        <f t="shared" si="12"/>
        <v/>
      </c>
      <c r="R192" s="501" t="str">
        <f>IF(AND(OR(J192="KO",M192&lt;&gt;""),OR(J192="",K192="",L192="")),Listes!$A$74,IF(AND(M192="",J192&lt;&gt;""),Listes!$A$75,IF(AND(I192&lt;M192,O192=""),Listes!$A$76,IF(AND(L192&lt;K192,O192=""),Listes!$A$77,IF(AND(M192&lt;I192,N192=""),Listes!$A$78,IF(AND(S192="",OR(J192&lt;&gt;"",K192&lt;&gt;"",L192&lt;&gt;"")),Listes!$A$79,""))))))</f>
        <v/>
      </c>
      <c r="S192" s="57"/>
      <c r="T192" s="10">
        <f t="shared" si="13"/>
        <v>0</v>
      </c>
    </row>
    <row r="193" spans="1:20" ht="20.100000000000001" customHeight="1" x14ac:dyDescent="0.25">
      <c r="A193" s="109">
        <v>187</v>
      </c>
      <c r="B193" s="503" t="str">
        <f>IF('Dépenses sur frais réels'!B193="","",'Dépenses sur frais réels'!B193)</f>
        <v/>
      </c>
      <c r="C193" s="503" t="str">
        <f>IF('Dépenses sur frais réels'!C193="","",'Dépenses sur frais réels'!C193)</f>
        <v/>
      </c>
      <c r="D193" s="503" t="str">
        <f>IF('Dépenses sur frais réels'!D193="","",'Dépenses sur frais réels'!D193)</f>
        <v/>
      </c>
      <c r="E193" s="503" t="str">
        <f>IF('Dépenses sur frais réels'!E193="","",'Dépenses sur frais réels'!E193)</f>
        <v/>
      </c>
      <c r="F193" s="503" t="str">
        <f>IF('Dépenses sur frais réels'!F193="","",'Dépenses sur frais réels'!F193)</f>
        <v/>
      </c>
      <c r="G193" s="504" t="str">
        <f>IF('Dépenses sur frais réels'!G193="","",'Dépenses sur frais réels'!G193)</f>
        <v/>
      </c>
      <c r="H193" s="504" t="str">
        <f>IF('Dépenses sur frais réels'!H193="","",'Dépenses sur frais réels'!H193)</f>
        <v/>
      </c>
      <c r="I193" s="511" t="str">
        <f>IF('Dépenses sur frais réels'!I193="","",'Dépenses sur frais réels'!I193)</f>
        <v/>
      </c>
      <c r="J193" s="269"/>
      <c r="K193" s="270" t="str">
        <f t="shared" si="10"/>
        <v/>
      </c>
      <c r="L193" s="270" t="str">
        <f t="shared" si="11"/>
        <v/>
      </c>
      <c r="M193" s="37"/>
      <c r="N193" s="117"/>
      <c r="O193" s="118"/>
      <c r="P193" s="512" t="str">
        <f t="shared" si="14"/>
        <v/>
      </c>
      <c r="Q193" s="121" t="str">
        <f t="shared" si="12"/>
        <v/>
      </c>
      <c r="R193" s="501" t="str">
        <f>IF(AND(OR(J193="KO",M193&lt;&gt;""),OR(J193="",K193="",L193="")),Listes!$A$74,IF(AND(M193="",J193&lt;&gt;""),Listes!$A$75,IF(AND(I193&lt;M193,O193=""),Listes!$A$76,IF(AND(L193&lt;K193,O193=""),Listes!$A$77,IF(AND(M193&lt;I193,N193=""),Listes!$A$78,IF(AND(S193="",OR(J193&lt;&gt;"",K193&lt;&gt;"",L193&lt;&gt;"")),Listes!$A$79,""))))))</f>
        <v/>
      </c>
      <c r="S193" s="57"/>
      <c r="T193" s="10">
        <f t="shared" si="13"/>
        <v>0</v>
      </c>
    </row>
    <row r="194" spans="1:20" ht="20.100000000000001" customHeight="1" x14ac:dyDescent="0.25">
      <c r="A194" s="109">
        <v>188</v>
      </c>
      <c r="B194" s="503" t="str">
        <f>IF('Dépenses sur frais réels'!B194="","",'Dépenses sur frais réels'!B194)</f>
        <v/>
      </c>
      <c r="C194" s="503" t="str">
        <f>IF('Dépenses sur frais réels'!C194="","",'Dépenses sur frais réels'!C194)</f>
        <v/>
      </c>
      <c r="D194" s="503" t="str">
        <f>IF('Dépenses sur frais réels'!D194="","",'Dépenses sur frais réels'!D194)</f>
        <v/>
      </c>
      <c r="E194" s="503" t="str">
        <f>IF('Dépenses sur frais réels'!E194="","",'Dépenses sur frais réels'!E194)</f>
        <v/>
      </c>
      <c r="F194" s="503" t="str">
        <f>IF('Dépenses sur frais réels'!F194="","",'Dépenses sur frais réels'!F194)</f>
        <v/>
      </c>
      <c r="G194" s="504" t="str">
        <f>IF('Dépenses sur frais réels'!G194="","",'Dépenses sur frais réels'!G194)</f>
        <v/>
      </c>
      <c r="H194" s="504" t="str">
        <f>IF('Dépenses sur frais réels'!H194="","",'Dépenses sur frais réels'!H194)</f>
        <v/>
      </c>
      <c r="I194" s="511" t="str">
        <f>IF('Dépenses sur frais réels'!I194="","",'Dépenses sur frais réels'!I194)</f>
        <v/>
      </c>
      <c r="J194" s="269"/>
      <c r="K194" s="270" t="str">
        <f t="shared" si="10"/>
        <v/>
      </c>
      <c r="L194" s="270" t="str">
        <f t="shared" si="11"/>
        <v/>
      </c>
      <c r="M194" s="37"/>
      <c r="N194" s="117"/>
      <c r="O194" s="118"/>
      <c r="P194" s="512" t="str">
        <f t="shared" si="14"/>
        <v/>
      </c>
      <c r="Q194" s="121" t="str">
        <f t="shared" si="12"/>
        <v/>
      </c>
      <c r="R194" s="501" t="str">
        <f>IF(AND(OR(J194="KO",M194&lt;&gt;""),OR(J194="",K194="",L194="")),Listes!$A$74,IF(AND(M194="",J194&lt;&gt;""),Listes!$A$75,IF(AND(I194&lt;M194,O194=""),Listes!$A$76,IF(AND(L194&lt;K194,O194=""),Listes!$A$77,IF(AND(M194&lt;I194,N194=""),Listes!$A$78,IF(AND(S194="",OR(J194&lt;&gt;"",K194&lt;&gt;"",L194&lt;&gt;"")),Listes!$A$79,""))))))</f>
        <v/>
      </c>
      <c r="S194" s="57"/>
      <c r="T194" s="10">
        <f t="shared" si="13"/>
        <v>0</v>
      </c>
    </row>
    <row r="195" spans="1:20" ht="20.100000000000001" customHeight="1" x14ac:dyDescent="0.25">
      <c r="A195" s="109">
        <v>189</v>
      </c>
      <c r="B195" s="503" t="str">
        <f>IF('Dépenses sur frais réels'!B195="","",'Dépenses sur frais réels'!B195)</f>
        <v/>
      </c>
      <c r="C195" s="503" t="str">
        <f>IF('Dépenses sur frais réels'!C195="","",'Dépenses sur frais réels'!C195)</f>
        <v/>
      </c>
      <c r="D195" s="503" t="str">
        <f>IF('Dépenses sur frais réels'!D195="","",'Dépenses sur frais réels'!D195)</f>
        <v/>
      </c>
      <c r="E195" s="503" t="str">
        <f>IF('Dépenses sur frais réels'!E195="","",'Dépenses sur frais réels'!E195)</f>
        <v/>
      </c>
      <c r="F195" s="503" t="str">
        <f>IF('Dépenses sur frais réels'!F195="","",'Dépenses sur frais réels'!F195)</f>
        <v/>
      </c>
      <c r="G195" s="504" t="str">
        <f>IF('Dépenses sur frais réels'!G195="","",'Dépenses sur frais réels'!G195)</f>
        <v/>
      </c>
      <c r="H195" s="504" t="str">
        <f>IF('Dépenses sur frais réels'!H195="","",'Dépenses sur frais réels'!H195)</f>
        <v/>
      </c>
      <c r="I195" s="511" t="str">
        <f>IF('Dépenses sur frais réels'!I195="","",'Dépenses sur frais réels'!I195)</f>
        <v/>
      </c>
      <c r="J195" s="269"/>
      <c r="K195" s="270" t="str">
        <f t="shared" si="10"/>
        <v/>
      </c>
      <c r="L195" s="270" t="str">
        <f t="shared" si="11"/>
        <v/>
      </c>
      <c r="M195" s="37"/>
      <c r="N195" s="117"/>
      <c r="O195" s="118"/>
      <c r="P195" s="512" t="str">
        <f t="shared" si="14"/>
        <v/>
      </c>
      <c r="Q195" s="121" t="str">
        <f t="shared" si="12"/>
        <v/>
      </c>
      <c r="R195" s="501" t="str">
        <f>IF(AND(OR(J195="KO",M195&lt;&gt;""),OR(J195="",K195="",L195="")),Listes!$A$74,IF(AND(M195="",J195&lt;&gt;""),Listes!$A$75,IF(AND(I195&lt;M195,O195=""),Listes!$A$76,IF(AND(L195&lt;K195,O195=""),Listes!$A$77,IF(AND(M195&lt;I195,N195=""),Listes!$A$78,IF(AND(S195="",OR(J195&lt;&gt;"",K195&lt;&gt;"",L195&lt;&gt;"")),Listes!$A$79,""))))))</f>
        <v/>
      </c>
      <c r="S195" s="57"/>
      <c r="T195" s="10">
        <f t="shared" si="13"/>
        <v>0</v>
      </c>
    </row>
    <row r="196" spans="1:20" ht="20.100000000000001" customHeight="1" x14ac:dyDescent="0.25">
      <c r="A196" s="109">
        <v>190</v>
      </c>
      <c r="B196" s="503" t="str">
        <f>IF('Dépenses sur frais réels'!B196="","",'Dépenses sur frais réels'!B196)</f>
        <v/>
      </c>
      <c r="C196" s="503" t="str">
        <f>IF('Dépenses sur frais réels'!C196="","",'Dépenses sur frais réels'!C196)</f>
        <v/>
      </c>
      <c r="D196" s="503" t="str">
        <f>IF('Dépenses sur frais réels'!D196="","",'Dépenses sur frais réels'!D196)</f>
        <v/>
      </c>
      <c r="E196" s="503" t="str">
        <f>IF('Dépenses sur frais réels'!E196="","",'Dépenses sur frais réels'!E196)</f>
        <v/>
      </c>
      <c r="F196" s="503" t="str">
        <f>IF('Dépenses sur frais réels'!F196="","",'Dépenses sur frais réels'!F196)</f>
        <v/>
      </c>
      <c r="G196" s="504" t="str">
        <f>IF('Dépenses sur frais réels'!G196="","",'Dépenses sur frais réels'!G196)</f>
        <v/>
      </c>
      <c r="H196" s="504" t="str">
        <f>IF('Dépenses sur frais réels'!H196="","",'Dépenses sur frais réels'!H196)</f>
        <v/>
      </c>
      <c r="I196" s="511" t="str">
        <f>IF('Dépenses sur frais réels'!I196="","",'Dépenses sur frais réels'!I196)</f>
        <v/>
      </c>
      <c r="J196" s="269"/>
      <c r="K196" s="270" t="str">
        <f t="shared" si="10"/>
        <v/>
      </c>
      <c r="L196" s="270" t="str">
        <f t="shared" si="11"/>
        <v/>
      </c>
      <c r="M196" s="37"/>
      <c r="N196" s="117"/>
      <c r="O196" s="118"/>
      <c r="P196" s="512" t="str">
        <f t="shared" si="14"/>
        <v/>
      </c>
      <c r="Q196" s="121" t="str">
        <f t="shared" si="12"/>
        <v/>
      </c>
      <c r="R196" s="501" t="str">
        <f>IF(AND(OR(J196="KO",M196&lt;&gt;""),OR(J196="",K196="",L196="")),Listes!$A$74,IF(AND(M196="",J196&lt;&gt;""),Listes!$A$75,IF(AND(I196&lt;M196,O196=""),Listes!$A$76,IF(AND(L196&lt;K196,O196=""),Listes!$A$77,IF(AND(M196&lt;I196,N196=""),Listes!$A$78,IF(AND(S196="",OR(J196&lt;&gt;"",K196&lt;&gt;"",L196&lt;&gt;"")),Listes!$A$79,""))))))</f>
        <v/>
      </c>
      <c r="S196" s="57"/>
      <c r="T196" s="10">
        <f t="shared" si="13"/>
        <v>0</v>
      </c>
    </row>
    <row r="197" spans="1:20" ht="20.100000000000001" customHeight="1" x14ac:dyDescent="0.25">
      <c r="A197" s="109">
        <v>191</v>
      </c>
      <c r="B197" s="503" t="str">
        <f>IF('Dépenses sur frais réels'!B197="","",'Dépenses sur frais réels'!B197)</f>
        <v/>
      </c>
      <c r="C197" s="503" t="str">
        <f>IF('Dépenses sur frais réels'!C197="","",'Dépenses sur frais réels'!C197)</f>
        <v/>
      </c>
      <c r="D197" s="503" t="str">
        <f>IF('Dépenses sur frais réels'!D197="","",'Dépenses sur frais réels'!D197)</f>
        <v/>
      </c>
      <c r="E197" s="503" t="str">
        <f>IF('Dépenses sur frais réels'!E197="","",'Dépenses sur frais réels'!E197)</f>
        <v/>
      </c>
      <c r="F197" s="503" t="str">
        <f>IF('Dépenses sur frais réels'!F197="","",'Dépenses sur frais réels'!F197)</f>
        <v/>
      </c>
      <c r="G197" s="504" t="str">
        <f>IF('Dépenses sur frais réels'!G197="","",'Dépenses sur frais réels'!G197)</f>
        <v/>
      </c>
      <c r="H197" s="504" t="str">
        <f>IF('Dépenses sur frais réels'!H197="","",'Dépenses sur frais réels'!H197)</f>
        <v/>
      </c>
      <c r="I197" s="511" t="str">
        <f>IF('Dépenses sur frais réels'!I197="","",'Dépenses sur frais réels'!I197)</f>
        <v/>
      </c>
      <c r="J197" s="269"/>
      <c r="K197" s="270" t="str">
        <f t="shared" si="10"/>
        <v/>
      </c>
      <c r="L197" s="270" t="str">
        <f t="shared" si="11"/>
        <v/>
      </c>
      <c r="M197" s="37"/>
      <c r="N197" s="117"/>
      <c r="O197" s="118"/>
      <c r="P197" s="512" t="str">
        <f t="shared" si="14"/>
        <v/>
      </c>
      <c r="Q197" s="121" t="str">
        <f t="shared" si="12"/>
        <v/>
      </c>
      <c r="R197" s="501" t="str">
        <f>IF(AND(OR(J197="KO",M197&lt;&gt;""),OR(J197="",K197="",L197="")),Listes!$A$74,IF(AND(M197="",J197&lt;&gt;""),Listes!$A$75,IF(AND(I197&lt;M197,O197=""),Listes!$A$76,IF(AND(L197&lt;K197,O197=""),Listes!$A$77,IF(AND(M197&lt;I197,N197=""),Listes!$A$78,IF(AND(S197="",OR(J197&lt;&gt;"",K197&lt;&gt;"",L197&lt;&gt;"")),Listes!$A$79,""))))))</f>
        <v/>
      </c>
      <c r="S197" s="57"/>
      <c r="T197" s="10">
        <f t="shared" si="13"/>
        <v>0</v>
      </c>
    </row>
    <row r="198" spans="1:20" ht="20.100000000000001" customHeight="1" x14ac:dyDescent="0.25">
      <c r="A198" s="109">
        <v>192</v>
      </c>
      <c r="B198" s="503" t="str">
        <f>IF('Dépenses sur frais réels'!B198="","",'Dépenses sur frais réels'!B198)</f>
        <v/>
      </c>
      <c r="C198" s="503" t="str">
        <f>IF('Dépenses sur frais réels'!C198="","",'Dépenses sur frais réels'!C198)</f>
        <v/>
      </c>
      <c r="D198" s="503" t="str">
        <f>IF('Dépenses sur frais réels'!D198="","",'Dépenses sur frais réels'!D198)</f>
        <v/>
      </c>
      <c r="E198" s="503" t="str">
        <f>IF('Dépenses sur frais réels'!E198="","",'Dépenses sur frais réels'!E198)</f>
        <v/>
      </c>
      <c r="F198" s="503" t="str">
        <f>IF('Dépenses sur frais réels'!F198="","",'Dépenses sur frais réels'!F198)</f>
        <v/>
      </c>
      <c r="G198" s="504" t="str">
        <f>IF('Dépenses sur frais réels'!G198="","",'Dépenses sur frais réels'!G198)</f>
        <v/>
      </c>
      <c r="H198" s="504" t="str">
        <f>IF('Dépenses sur frais réels'!H198="","",'Dépenses sur frais réels'!H198)</f>
        <v/>
      </c>
      <c r="I198" s="511" t="str">
        <f>IF('Dépenses sur frais réels'!I198="","",'Dépenses sur frais réels'!I198)</f>
        <v/>
      </c>
      <c r="J198" s="269"/>
      <c r="K198" s="270" t="str">
        <f t="shared" si="10"/>
        <v/>
      </c>
      <c r="L198" s="270" t="str">
        <f t="shared" si="11"/>
        <v/>
      </c>
      <c r="M198" s="37"/>
      <c r="N198" s="117"/>
      <c r="O198" s="118"/>
      <c r="P198" s="512" t="str">
        <f t="shared" si="14"/>
        <v/>
      </c>
      <c r="Q198" s="121" t="str">
        <f t="shared" si="12"/>
        <v/>
      </c>
      <c r="R198" s="501" t="str">
        <f>IF(AND(OR(J198="KO",M198&lt;&gt;""),OR(J198="",K198="",L198="")),Listes!$A$74,IF(AND(M198="",J198&lt;&gt;""),Listes!$A$75,IF(AND(I198&lt;M198,O198=""),Listes!$A$76,IF(AND(L198&lt;K198,O198=""),Listes!$A$77,IF(AND(M198&lt;I198,N198=""),Listes!$A$78,IF(AND(S198="",OR(J198&lt;&gt;"",K198&lt;&gt;"",L198&lt;&gt;"")),Listes!$A$79,""))))))</f>
        <v/>
      </c>
      <c r="S198" s="57"/>
      <c r="T198" s="10">
        <f t="shared" si="13"/>
        <v>0</v>
      </c>
    </row>
    <row r="199" spans="1:20" ht="20.100000000000001" customHeight="1" x14ac:dyDescent="0.25">
      <c r="A199" s="109">
        <v>193</v>
      </c>
      <c r="B199" s="503" t="str">
        <f>IF('Dépenses sur frais réels'!B199="","",'Dépenses sur frais réels'!B199)</f>
        <v/>
      </c>
      <c r="C199" s="503" t="str">
        <f>IF('Dépenses sur frais réels'!C199="","",'Dépenses sur frais réels'!C199)</f>
        <v/>
      </c>
      <c r="D199" s="503" t="str">
        <f>IF('Dépenses sur frais réels'!D199="","",'Dépenses sur frais réels'!D199)</f>
        <v/>
      </c>
      <c r="E199" s="503" t="str">
        <f>IF('Dépenses sur frais réels'!E199="","",'Dépenses sur frais réels'!E199)</f>
        <v/>
      </c>
      <c r="F199" s="503" t="str">
        <f>IF('Dépenses sur frais réels'!F199="","",'Dépenses sur frais réels'!F199)</f>
        <v/>
      </c>
      <c r="G199" s="504" t="str">
        <f>IF('Dépenses sur frais réels'!G199="","",'Dépenses sur frais réels'!G199)</f>
        <v/>
      </c>
      <c r="H199" s="504" t="str">
        <f>IF('Dépenses sur frais réels'!H199="","",'Dépenses sur frais réels'!H199)</f>
        <v/>
      </c>
      <c r="I199" s="511" t="str">
        <f>IF('Dépenses sur frais réels'!I199="","",'Dépenses sur frais réels'!I199)</f>
        <v/>
      </c>
      <c r="J199" s="269"/>
      <c r="K199" s="270" t="str">
        <f t="shared" si="10"/>
        <v/>
      </c>
      <c r="L199" s="270" t="str">
        <f t="shared" si="11"/>
        <v/>
      </c>
      <c r="M199" s="37"/>
      <c r="N199" s="117"/>
      <c r="O199" s="118"/>
      <c r="P199" s="512" t="str">
        <f t="shared" si="14"/>
        <v/>
      </c>
      <c r="Q199" s="121" t="str">
        <f t="shared" si="12"/>
        <v/>
      </c>
      <c r="R199" s="501" t="str">
        <f>IF(AND(OR(J199="KO",M199&lt;&gt;""),OR(J199="",K199="",L199="")),Listes!$A$74,IF(AND(M199="",J199&lt;&gt;""),Listes!$A$75,IF(AND(I199&lt;M199,O199=""),Listes!$A$76,IF(AND(L199&lt;K199,O199=""),Listes!$A$77,IF(AND(M199&lt;I199,N199=""),Listes!$A$78,IF(AND(S199="",OR(J199&lt;&gt;"",K199&lt;&gt;"",L199&lt;&gt;"")),Listes!$A$79,""))))))</f>
        <v/>
      </c>
      <c r="S199" s="57"/>
      <c r="T199" s="10">
        <f t="shared" si="13"/>
        <v>0</v>
      </c>
    </row>
    <row r="200" spans="1:20" ht="20.100000000000001" customHeight="1" x14ac:dyDescent="0.25">
      <c r="A200" s="109">
        <v>194</v>
      </c>
      <c r="B200" s="503" t="str">
        <f>IF('Dépenses sur frais réels'!B200="","",'Dépenses sur frais réels'!B200)</f>
        <v/>
      </c>
      <c r="C200" s="503" t="str">
        <f>IF('Dépenses sur frais réels'!C200="","",'Dépenses sur frais réels'!C200)</f>
        <v/>
      </c>
      <c r="D200" s="503" t="str">
        <f>IF('Dépenses sur frais réels'!D200="","",'Dépenses sur frais réels'!D200)</f>
        <v/>
      </c>
      <c r="E200" s="503" t="str">
        <f>IF('Dépenses sur frais réels'!E200="","",'Dépenses sur frais réels'!E200)</f>
        <v/>
      </c>
      <c r="F200" s="503" t="str">
        <f>IF('Dépenses sur frais réels'!F200="","",'Dépenses sur frais réels'!F200)</f>
        <v/>
      </c>
      <c r="G200" s="504" t="str">
        <f>IF('Dépenses sur frais réels'!G200="","",'Dépenses sur frais réels'!G200)</f>
        <v/>
      </c>
      <c r="H200" s="504" t="str">
        <f>IF('Dépenses sur frais réels'!H200="","",'Dépenses sur frais réels'!H200)</f>
        <v/>
      </c>
      <c r="I200" s="511" t="str">
        <f>IF('Dépenses sur frais réels'!I200="","",'Dépenses sur frais réels'!I200)</f>
        <v/>
      </c>
      <c r="J200" s="269"/>
      <c r="K200" s="270" t="str">
        <f t="shared" ref="K200:K263" si="15">IF(J200="","",IF(J200="KO","",G200))</f>
        <v/>
      </c>
      <c r="L200" s="270" t="str">
        <f t="shared" ref="L200:L263" si="16">IF(J200="","",IF(J200="KO","",H200))</f>
        <v/>
      </c>
      <c r="M200" s="37"/>
      <c r="N200" s="117"/>
      <c r="O200" s="118"/>
      <c r="P200" s="512" t="str">
        <f t="shared" si="14"/>
        <v/>
      </c>
      <c r="Q200" s="121" t="str">
        <f t="shared" ref="Q200:Q263" si="17">IF(M200="", "", MIN(M200,P200))</f>
        <v/>
      </c>
      <c r="R200" s="501" t="str">
        <f>IF(AND(OR(J200="KO",M200&lt;&gt;""),OR(J200="",K200="",L200="")),Listes!$A$74,IF(AND(M200="",J200&lt;&gt;""),Listes!$A$75,IF(AND(I200&lt;M200,O200=""),Listes!$A$76,IF(AND(L200&lt;K200,O200=""),Listes!$A$77,IF(AND(M200&lt;I200,N200=""),Listes!$A$78,IF(AND(S200="",OR(J200&lt;&gt;"",K200&lt;&gt;"",L200&lt;&gt;"")),Listes!$A$79,""))))))</f>
        <v/>
      </c>
      <c r="S200" s="57"/>
      <c r="T200" s="10">
        <f t="shared" ref="T200:T263" si="18">IF(AND(B200&lt;&gt;"",S200&lt;&gt;"Oui"),1,0)</f>
        <v>0</v>
      </c>
    </row>
    <row r="201" spans="1:20" ht="20.100000000000001" customHeight="1" x14ac:dyDescent="0.25">
      <c r="A201" s="109">
        <v>195</v>
      </c>
      <c r="B201" s="503" t="str">
        <f>IF('Dépenses sur frais réels'!B201="","",'Dépenses sur frais réels'!B201)</f>
        <v/>
      </c>
      <c r="C201" s="503" t="str">
        <f>IF('Dépenses sur frais réels'!C201="","",'Dépenses sur frais réels'!C201)</f>
        <v/>
      </c>
      <c r="D201" s="503" t="str">
        <f>IF('Dépenses sur frais réels'!D201="","",'Dépenses sur frais réels'!D201)</f>
        <v/>
      </c>
      <c r="E201" s="503" t="str">
        <f>IF('Dépenses sur frais réels'!E201="","",'Dépenses sur frais réels'!E201)</f>
        <v/>
      </c>
      <c r="F201" s="503" t="str">
        <f>IF('Dépenses sur frais réels'!F201="","",'Dépenses sur frais réels'!F201)</f>
        <v/>
      </c>
      <c r="G201" s="504" t="str">
        <f>IF('Dépenses sur frais réels'!G201="","",'Dépenses sur frais réels'!G201)</f>
        <v/>
      </c>
      <c r="H201" s="504" t="str">
        <f>IF('Dépenses sur frais réels'!H201="","",'Dépenses sur frais réels'!H201)</f>
        <v/>
      </c>
      <c r="I201" s="511" t="str">
        <f>IF('Dépenses sur frais réels'!I201="","",'Dépenses sur frais réels'!I201)</f>
        <v/>
      </c>
      <c r="J201" s="269"/>
      <c r="K201" s="270" t="str">
        <f t="shared" si="15"/>
        <v/>
      </c>
      <c r="L201" s="270" t="str">
        <f t="shared" si="16"/>
        <v/>
      </c>
      <c r="M201" s="37"/>
      <c r="N201" s="117"/>
      <c r="O201" s="118"/>
      <c r="P201" s="512" t="str">
        <f t="shared" si="14"/>
        <v/>
      </c>
      <c r="Q201" s="121" t="str">
        <f t="shared" si="17"/>
        <v/>
      </c>
      <c r="R201" s="501" t="str">
        <f>IF(AND(OR(J201="KO",M201&lt;&gt;""),OR(J201="",K201="",L201="")),Listes!$A$74,IF(AND(M201="",J201&lt;&gt;""),Listes!$A$75,IF(AND(I201&lt;M201,O201=""),Listes!$A$76,IF(AND(L201&lt;K201,O201=""),Listes!$A$77,IF(AND(M201&lt;I201,N201=""),Listes!$A$78,IF(AND(S201="",OR(J201&lt;&gt;"",K201&lt;&gt;"",L201&lt;&gt;"")),Listes!$A$79,""))))))</f>
        <v/>
      </c>
      <c r="S201" s="57"/>
      <c r="T201" s="10">
        <f t="shared" si="18"/>
        <v>0</v>
      </c>
    </row>
    <row r="202" spans="1:20" ht="20.100000000000001" customHeight="1" x14ac:dyDescent="0.25">
      <c r="A202" s="109">
        <v>196</v>
      </c>
      <c r="B202" s="503" t="str">
        <f>IF('Dépenses sur frais réels'!B202="","",'Dépenses sur frais réels'!B202)</f>
        <v/>
      </c>
      <c r="C202" s="503" t="str">
        <f>IF('Dépenses sur frais réels'!C202="","",'Dépenses sur frais réels'!C202)</f>
        <v/>
      </c>
      <c r="D202" s="503" t="str">
        <f>IF('Dépenses sur frais réels'!D202="","",'Dépenses sur frais réels'!D202)</f>
        <v/>
      </c>
      <c r="E202" s="503" t="str">
        <f>IF('Dépenses sur frais réels'!E202="","",'Dépenses sur frais réels'!E202)</f>
        <v/>
      </c>
      <c r="F202" s="503" t="str">
        <f>IF('Dépenses sur frais réels'!F202="","",'Dépenses sur frais réels'!F202)</f>
        <v/>
      </c>
      <c r="G202" s="504" t="str">
        <f>IF('Dépenses sur frais réels'!G202="","",'Dépenses sur frais réels'!G202)</f>
        <v/>
      </c>
      <c r="H202" s="504" t="str">
        <f>IF('Dépenses sur frais réels'!H202="","",'Dépenses sur frais réels'!H202)</f>
        <v/>
      </c>
      <c r="I202" s="511" t="str">
        <f>IF('Dépenses sur frais réels'!I202="","",'Dépenses sur frais réels'!I202)</f>
        <v/>
      </c>
      <c r="J202" s="269"/>
      <c r="K202" s="270" t="str">
        <f t="shared" si="15"/>
        <v/>
      </c>
      <c r="L202" s="270" t="str">
        <f t="shared" si="16"/>
        <v/>
      </c>
      <c r="M202" s="37"/>
      <c r="N202" s="117"/>
      <c r="O202" s="118"/>
      <c r="P202" s="512" t="str">
        <f t="shared" si="14"/>
        <v/>
      </c>
      <c r="Q202" s="121" t="str">
        <f t="shared" si="17"/>
        <v/>
      </c>
      <c r="R202" s="501" t="str">
        <f>IF(AND(OR(J202="KO",M202&lt;&gt;""),OR(J202="",K202="",L202="")),Listes!$A$74,IF(AND(M202="",J202&lt;&gt;""),Listes!$A$75,IF(AND(I202&lt;M202,O202=""),Listes!$A$76,IF(AND(L202&lt;K202,O202=""),Listes!$A$77,IF(AND(M202&lt;I202,N202=""),Listes!$A$78,IF(AND(S202="",OR(J202&lt;&gt;"",K202&lt;&gt;"",L202&lt;&gt;"")),Listes!$A$79,""))))))</f>
        <v/>
      </c>
      <c r="S202" s="57"/>
      <c r="T202" s="10">
        <f t="shared" si="18"/>
        <v>0</v>
      </c>
    </row>
    <row r="203" spans="1:20" ht="20.100000000000001" customHeight="1" x14ac:dyDescent="0.25">
      <c r="A203" s="109">
        <v>197</v>
      </c>
      <c r="B203" s="503" t="str">
        <f>IF('Dépenses sur frais réels'!B203="","",'Dépenses sur frais réels'!B203)</f>
        <v/>
      </c>
      <c r="C203" s="503" t="str">
        <f>IF('Dépenses sur frais réels'!C203="","",'Dépenses sur frais réels'!C203)</f>
        <v/>
      </c>
      <c r="D203" s="503" t="str">
        <f>IF('Dépenses sur frais réels'!D203="","",'Dépenses sur frais réels'!D203)</f>
        <v/>
      </c>
      <c r="E203" s="503" t="str">
        <f>IF('Dépenses sur frais réels'!E203="","",'Dépenses sur frais réels'!E203)</f>
        <v/>
      </c>
      <c r="F203" s="503" t="str">
        <f>IF('Dépenses sur frais réels'!F203="","",'Dépenses sur frais réels'!F203)</f>
        <v/>
      </c>
      <c r="G203" s="504" t="str">
        <f>IF('Dépenses sur frais réels'!G203="","",'Dépenses sur frais réels'!G203)</f>
        <v/>
      </c>
      <c r="H203" s="504" t="str">
        <f>IF('Dépenses sur frais réels'!H203="","",'Dépenses sur frais réels'!H203)</f>
        <v/>
      </c>
      <c r="I203" s="511" t="str">
        <f>IF('Dépenses sur frais réels'!I203="","",'Dépenses sur frais réels'!I203)</f>
        <v/>
      </c>
      <c r="J203" s="269"/>
      <c r="K203" s="270" t="str">
        <f t="shared" si="15"/>
        <v/>
      </c>
      <c r="L203" s="270" t="str">
        <f t="shared" si="16"/>
        <v/>
      </c>
      <c r="M203" s="37"/>
      <c r="N203" s="117"/>
      <c r="O203" s="118"/>
      <c r="P203" s="512" t="str">
        <f t="shared" si="14"/>
        <v/>
      </c>
      <c r="Q203" s="121" t="str">
        <f t="shared" si="17"/>
        <v/>
      </c>
      <c r="R203" s="501" t="str">
        <f>IF(AND(OR(J203="KO",M203&lt;&gt;""),OR(J203="",K203="",L203="")),Listes!$A$74,IF(AND(M203="",J203&lt;&gt;""),Listes!$A$75,IF(AND(I203&lt;M203,O203=""),Listes!$A$76,IF(AND(L203&lt;K203,O203=""),Listes!$A$77,IF(AND(M203&lt;I203,N203=""),Listes!$A$78,IF(AND(S203="",OR(J203&lt;&gt;"",K203&lt;&gt;"",L203&lt;&gt;"")),Listes!$A$79,""))))))</f>
        <v/>
      </c>
      <c r="S203" s="57"/>
      <c r="T203" s="10">
        <f t="shared" si="18"/>
        <v>0</v>
      </c>
    </row>
    <row r="204" spans="1:20" ht="20.100000000000001" customHeight="1" x14ac:dyDescent="0.25">
      <c r="A204" s="109">
        <v>198</v>
      </c>
      <c r="B204" s="503" t="str">
        <f>IF('Dépenses sur frais réels'!B204="","",'Dépenses sur frais réels'!B204)</f>
        <v/>
      </c>
      <c r="C204" s="503" t="str">
        <f>IF('Dépenses sur frais réels'!C204="","",'Dépenses sur frais réels'!C204)</f>
        <v/>
      </c>
      <c r="D204" s="503" t="str">
        <f>IF('Dépenses sur frais réels'!D204="","",'Dépenses sur frais réels'!D204)</f>
        <v/>
      </c>
      <c r="E204" s="503" t="str">
        <f>IF('Dépenses sur frais réels'!E204="","",'Dépenses sur frais réels'!E204)</f>
        <v/>
      </c>
      <c r="F204" s="503" t="str">
        <f>IF('Dépenses sur frais réels'!F204="","",'Dépenses sur frais réels'!F204)</f>
        <v/>
      </c>
      <c r="G204" s="504" t="str">
        <f>IF('Dépenses sur frais réels'!G204="","",'Dépenses sur frais réels'!G204)</f>
        <v/>
      </c>
      <c r="H204" s="504" t="str">
        <f>IF('Dépenses sur frais réels'!H204="","",'Dépenses sur frais réels'!H204)</f>
        <v/>
      </c>
      <c r="I204" s="511" t="str">
        <f>IF('Dépenses sur frais réels'!I204="","",'Dépenses sur frais réels'!I204)</f>
        <v/>
      </c>
      <c r="J204" s="269"/>
      <c r="K204" s="270" t="str">
        <f t="shared" si="15"/>
        <v/>
      </c>
      <c r="L204" s="270" t="str">
        <f t="shared" si="16"/>
        <v/>
      </c>
      <c r="M204" s="37"/>
      <c r="N204" s="117"/>
      <c r="O204" s="118"/>
      <c r="P204" s="512" t="str">
        <f t="shared" si="14"/>
        <v/>
      </c>
      <c r="Q204" s="121" t="str">
        <f t="shared" si="17"/>
        <v/>
      </c>
      <c r="R204" s="501" t="str">
        <f>IF(AND(OR(J204="KO",M204&lt;&gt;""),OR(J204="",K204="",L204="")),Listes!$A$74,IF(AND(M204="",J204&lt;&gt;""),Listes!$A$75,IF(AND(I204&lt;M204,O204=""),Listes!$A$76,IF(AND(L204&lt;K204,O204=""),Listes!$A$77,IF(AND(M204&lt;I204,N204=""),Listes!$A$78,IF(AND(S204="",OR(J204&lt;&gt;"",K204&lt;&gt;"",L204&lt;&gt;"")),Listes!$A$79,""))))))</f>
        <v/>
      </c>
      <c r="S204" s="57"/>
      <c r="T204" s="10">
        <f t="shared" si="18"/>
        <v>0</v>
      </c>
    </row>
    <row r="205" spans="1:20" ht="20.100000000000001" customHeight="1" x14ac:dyDescent="0.25">
      <c r="A205" s="109">
        <v>199</v>
      </c>
      <c r="B205" s="503" t="str">
        <f>IF('Dépenses sur frais réels'!B205="","",'Dépenses sur frais réels'!B205)</f>
        <v/>
      </c>
      <c r="C205" s="503" t="str">
        <f>IF('Dépenses sur frais réels'!C205="","",'Dépenses sur frais réels'!C205)</f>
        <v/>
      </c>
      <c r="D205" s="503" t="str">
        <f>IF('Dépenses sur frais réels'!D205="","",'Dépenses sur frais réels'!D205)</f>
        <v/>
      </c>
      <c r="E205" s="503" t="str">
        <f>IF('Dépenses sur frais réels'!E205="","",'Dépenses sur frais réels'!E205)</f>
        <v/>
      </c>
      <c r="F205" s="503" t="str">
        <f>IF('Dépenses sur frais réels'!F205="","",'Dépenses sur frais réels'!F205)</f>
        <v/>
      </c>
      <c r="G205" s="504" t="str">
        <f>IF('Dépenses sur frais réels'!G205="","",'Dépenses sur frais réels'!G205)</f>
        <v/>
      </c>
      <c r="H205" s="504" t="str">
        <f>IF('Dépenses sur frais réels'!H205="","",'Dépenses sur frais réels'!H205)</f>
        <v/>
      </c>
      <c r="I205" s="511" t="str">
        <f>IF('Dépenses sur frais réels'!I205="","",'Dépenses sur frais réels'!I205)</f>
        <v/>
      </c>
      <c r="J205" s="269"/>
      <c r="K205" s="270" t="str">
        <f t="shared" si="15"/>
        <v/>
      </c>
      <c r="L205" s="270" t="str">
        <f t="shared" si="16"/>
        <v/>
      </c>
      <c r="M205" s="37"/>
      <c r="N205" s="117"/>
      <c r="O205" s="118"/>
      <c r="P205" s="512" t="str">
        <f t="shared" si="14"/>
        <v/>
      </c>
      <c r="Q205" s="121" t="str">
        <f t="shared" si="17"/>
        <v/>
      </c>
      <c r="R205" s="501" t="str">
        <f>IF(AND(OR(J205="KO",M205&lt;&gt;""),OR(J205="",K205="",L205="")),Listes!$A$74,IF(AND(M205="",J205&lt;&gt;""),Listes!$A$75,IF(AND(I205&lt;M205,O205=""),Listes!$A$76,IF(AND(L205&lt;K205,O205=""),Listes!$A$77,IF(AND(M205&lt;I205,N205=""),Listes!$A$78,IF(AND(S205="",OR(J205&lt;&gt;"",K205&lt;&gt;"",L205&lt;&gt;"")),Listes!$A$79,""))))))</f>
        <v/>
      </c>
      <c r="S205" s="57"/>
      <c r="T205" s="10">
        <f t="shared" si="18"/>
        <v>0</v>
      </c>
    </row>
    <row r="206" spans="1:20" ht="20.100000000000001" customHeight="1" x14ac:dyDescent="0.25">
      <c r="A206" s="109">
        <v>200</v>
      </c>
      <c r="B206" s="503" t="str">
        <f>IF('Dépenses sur frais réels'!B206="","",'Dépenses sur frais réels'!B206)</f>
        <v/>
      </c>
      <c r="C206" s="503" t="str">
        <f>IF('Dépenses sur frais réels'!C206="","",'Dépenses sur frais réels'!C206)</f>
        <v/>
      </c>
      <c r="D206" s="503" t="str">
        <f>IF('Dépenses sur frais réels'!D206="","",'Dépenses sur frais réels'!D206)</f>
        <v/>
      </c>
      <c r="E206" s="503" t="str">
        <f>IF('Dépenses sur frais réels'!E206="","",'Dépenses sur frais réels'!E206)</f>
        <v/>
      </c>
      <c r="F206" s="503" t="str">
        <f>IF('Dépenses sur frais réels'!F206="","",'Dépenses sur frais réels'!F206)</f>
        <v/>
      </c>
      <c r="G206" s="504" t="str">
        <f>IF('Dépenses sur frais réels'!G206="","",'Dépenses sur frais réels'!G206)</f>
        <v/>
      </c>
      <c r="H206" s="504" t="str">
        <f>IF('Dépenses sur frais réels'!H206="","",'Dépenses sur frais réels'!H206)</f>
        <v/>
      </c>
      <c r="I206" s="511" t="str">
        <f>IF('Dépenses sur frais réels'!I206="","",'Dépenses sur frais réels'!I206)</f>
        <v/>
      </c>
      <c r="J206" s="269"/>
      <c r="K206" s="270" t="str">
        <f t="shared" si="15"/>
        <v/>
      </c>
      <c r="L206" s="270" t="str">
        <f t="shared" si="16"/>
        <v/>
      </c>
      <c r="M206" s="37"/>
      <c r="N206" s="117"/>
      <c r="O206" s="118"/>
      <c r="P206" s="512" t="str">
        <f t="shared" si="14"/>
        <v/>
      </c>
      <c r="Q206" s="121" t="str">
        <f t="shared" si="17"/>
        <v/>
      </c>
      <c r="R206" s="501" t="str">
        <f>IF(AND(OR(J206="KO",M206&lt;&gt;""),OR(J206="",K206="",L206="")),Listes!$A$74,IF(AND(M206="",J206&lt;&gt;""),Listes!$A$75,IF(AND(I206&lt;M206,O206=""),Listes!$A$76,IF(AND(L206&lt;K206,O206=""),Listes!$A$77,IF(AND(M206&lt;I206,N206=""),Listes!$A$78,IF(AND(S206="",OR(J206&lt;&gt;"",K206&lt;&gt;"",L206&lt;&gt;"")),Listes!$A$79,""))))))</f>
        <v/>
      </c>
      <c r="S206" s="57"/>
      <c r="T206" s="10">
        <f t="shared" si="18"/>
        <v>0</v>
      </c>
    </row>
    <row r="207" spans="1:20" ht="20.100000000000001" customHeight="1" x14ac:dyDescent="0.25">
      <c r="A207" s="109">
        <v>201</v>
      </c>
      <c r="B207" s="503" t="str">
        <f>IF('Dépenses sur frais réels'!B207="","",'Dépenses sur frais réels'!B207)</f>
        <v/>
      </c>
      <c r="C207" s="503" t="str">
        <f>IF('Dépenses sur frais réels'!C207="","",'Dépenses sur frais réels'!C207)</f>
        <v/>
      </c>
      <c r="D207" s="503" t="str">
        <f>IF('Dépenses sur frais réels'!D207="","",'Dépenses sur frais réels'!D207)</f>
        <v/>
      </c>
      <c r="E207" s="503" t="str">
        <f>IF('Dépenses sur frais réels'!E207="","",'Dépenses sur frais réels'!E207)</f>
        <v/>
      </c>
      <c r="F207" s="503" t="str">
        <f>IF('Dépenses sur frais réels'!F207="","",'Dépenses sur frais réels'!F207)</f>
        <v/>
      </c>
      <c r="G207" s="504" t="str">
        <f>IF('Dépenses sur frais réels'!G207="","",'Dépenses sur frais réels'!G207)</f>
        <v/>
      </c>
      <c r="H207" s="504" t="str">
        <f>IF('Dépenses sur frais réels'!H207="","",'Dépenses sur frais réels'!H207)</f>
        <v/>
      </c>
      <c r="I207" s="511" t="str">
        <f>IF('Dépenses sur frais réels'!I207="","",'Dépenses sur frais réels'!I207)</f>
        <v/>
      </c>
      <c r="J207" s="269"/>
      <c r="K207" s="270" t="str">
        <f t="shared" si="15"/>
        <v/>
      </c>
      <c r="L207" s="270" t="str">
        <f t="shared" si="16"/>
        <v/>
      </c>
      <c r="M207" s="37"/>
      <c r="N207" s="117"/>
      <c r="O207" s="118"/>
      <c r="P207" s="512" t="str">
        <f t="shared" si="14"/>
        <v/>
      </c>
      <c r="Q207" s="121" t="str">
        <f t="shared" si="17"/>
        <v/>
      </c>
      <c r="R207" s="501" t="str">
        <f>IF(AND(OR(J207="KO",M207&lt;&gt;""),OR(J207="",K207="",L207="")),Listes!$A$74,IF(AND(M207="",J207&lt;&gt;""),Listes!$A$75,IF(AND(I207&lt;M207,O207=""),Listes!$A$76,IF(AND(L207&lt;K207,O207=""),Listes!$A$77,IF(AND(M207&lt;I207,N207=""),Listes!$A$78,IF(AND(S207="",OR(J207&lt;&gt;"",K207&lt;&gt;"",L207&lt;&gt;"")),Listes!$A$79,""))))))</f>
        <v/>
      </c>
      <c r="S207" s="57"/>
      <c r="T207" s="10">
        <f t="shared" si="18"/>
        <v>0</v>
      </c>
    </row>
    <row r="208" spans="1:20" ht="20.100000000000001" customHeight="1" x14ac:dyDescent="0.25">
      <c r="A208" s="109">
        <v>202</v>
      </c>
      <c r="B208" s="503" t="str">
        <f>IF('Dépenses sur frais réels'!B208="","",'Dépenses sur frais réels'!B208)</f>
        <v/>
      </c>
      <c r="C208" s="503" t="str">
        <f>IF('Dépenses sur frais réels'!C208="","",'Dépenses sur frais réels'!C208)</f>
        <v/>
      </c>
      <c r="D208" s="503" t="str">
        <f>IF('Dépenses sur frais réels'!D208="","",'Dépenses sur frais réels'!D208)</f>
        <v/>
      </c>
      <c r="E208" s="503" t="str">
        <f>IF('Dépenses sur frais réels'!E208="","",'Dépenses sur frais réels'!E208)</f>
        <v/>
      </c>
      <c r="F208" s="503" t="str">
        <f>IF('Dépenses sur frais réels'!F208="","",'Dépenses sur frais réels'!F208)</f>
        <v/>
      </c>
      <c r="G208" s="504" t="str">
        <f>IF('Dépenses sur frais réels'!G208="","",'Dépenses sur frais réels'!G208)</f>
        <v/>
      </c>
      <c r="H208" s="504" t="str">
        <f>IF('Dépenses sur frais réels'!H208="","",'Dépenses sur frais réels'!H208)</f>
        <v/>
      </c>
      <c r="I208" s="511" t="str">
        <f>IF('Dépenses sur frais réels'!I208="","",'Dépenses sur frais réels'!I208)</f>
        <v/>
      </c>
      <c r="J208" s="269"/>
      <c r="K208" s="270" t="str">
        <f t="shared" si="15"/>
        <v/>
      </c>
      <c r="L208" s="270" t="str">
        <f t="shared" si="16"/>
        <v/>
      </c>
      <c r="M208" s="37"/>
      <c r="N208" s="117"/>
      <c r="O208" s="118"/>
      <c r="P208" s="512" t="str">
        <f t="shared" si="14"/>
        <v/>
      </c>
      <c r="Q208" s="121" t="str">
        <f t="shared" si="17"/>
        <v/>
      </c>
      <c r="R208" s="501" t="str">
        <f>IF(AND(OR(J208="KO",M208&lt;&gt;""),OR(J208="",K208="",L208="")),Listes!$A$74,IF(AND(M208="",J208&lt;&gt;""),Listes!$A$75,IF(AND(I208&lt;M208,O208=""),Listes!$A$76,IF(AND(L208&lt;K208,O208=""),Listes!$A$77,IF(AND(M208&lt;I208,N208=""),Listes!$A$78,IF(AND(S208="",OR(J208&lt;&gt;"",K208&lt;&gt;"",L208&lt;&gt;"")),Listes!$A$79,""))))))</f>
        <v/>
      </c>
      <c r="S208" s="57"/>
      <c r="T208" s="10">
        <f t="shared" si="18"/>
        <v>0</v>
      </c>
    </row>
    <row r="209" spans="1:20" ht="20.100000000000001" customHeight="1" x14ac:dyDescent="0.25">
      <c r="A209" s="109">
        <v>203</v>
      </c>
      <c r="B209" s="503" t="str">
        <f>IF('Dépenses sur frais réels'!B209="","",'Dépenses sur frais réels'!B209)</f>
        <v/>
      </c>
      <c r="C209" s="503" t="str">
        <f>IF('Dépenses sur frais réels'!C209="","",'Dépenses sur frais réels'!C209)</f>
        <v/>
      </c>
      <c r="D209" s="503" t="str">
        <f>IF('Dépenses sur frais réels'!D209="","",'Dépenses sur frais réels'!D209)</f>
        <v/>
      </c>
      <c r="E209" s="503" t="str">
        <f>IF('Dépenses sur frais réels'!E209="","",'Dépenses sur frais réels'!E209)</f>
        <v/>
      </c>
      <c r="F209" s="503" t="str">
        <f>IF('Dépenses sur frais réels'!F209="","",'Dépenses sur frais réels'!F209)</f>
        <v/>
      </c>
      <c r="G209" s="504" t="str">
        <f>IF('Dépenses sur frais réels'!G209="","",'Dépenses sur frais réels'!G209)</f>
        <v/>
      </c>
      <c r="H209" s="504" t="str">
        <f>IF('Dépenses sur frais réels'!H209="","",'Dépenses sur frais réels'!H209)</f>
        <v/>
      </c>
      <c r="I209" s="511" t="str">
        <f>IF('Dépenses sur frais réels'!I209="","",'Dépenses sur frais réels'!I209)</f>
        <v/>
      </c>
      <c r="J209" s="269"/>
      <c r="K209" s="270" t="str">
        <f t="shared" si="15"/>
        <v/>
      </c>
      <c r="L209" s="270" t="str">
        <f t="shared" si="16"/>
        <v/>
      </c>
      <c r="M209" s="37"/>
      <c r="N209" s="117"/>
      <c r="O209" s="118"/>
      <c r="P209" s="512" t="str">
        <f t="shared" si="14"/>
        <v/>
      </c>
      <c r="Q209" s="121" t="str">
        <f t="shared" si="17"/>
        <v/>
      </c>
      <c r="R209" s="501" t="str">
        <f>IF(AND(OR(J209="KO",M209&lt;&gt;""),OR(J209="",K209="",L209="")),Listes!$A$74,IF(AND(M209="",J209&lt;&gt;""),Listes!$A$75,IF(AND(I209&lt;M209,O209=""),Listes!$A$76,IF(AND(L209&lt;K209,O209=""),Listes!$A$77,IF(AND(M209&lt;I209,N209=""),Listes!$A$78,IF(AND(S209="",OR(J209&lt;&gt;"",K209&lt;&gt;"",L209&lt;&gt;"")),Listes!$A$79,""))))))</f>
        <v/>
      </c>
      <c r="S209" s="57"/>
      <c r="T209" s="10">
        <f t="shared" si="18"/>
        <v>0</v>
      </c>
    </row>
    <row r="210" spans="1:20" ht="20.100000000000001" customHeight="1" x14ac:dyDescent="0.25">
      <c r="A210" s="109">
        <v>204</v>
      </c>
      <c r="B210" s="503" t="str">
        <f>IF('Dépenses sur frais réels'!B210="","",'Dépenses sur frais réels'!B210)</f>
        <v/>
      </c>
      <c r="C210" s="503" t="str">
        <f>IF('Dépenses sur frais réels'!C210="","",'Dépenses sur frais réels'!C210)</f>
        <v/>
      </c>
      <c r="D210" s="503" t="str">
        <f>IF('Dépenses sur frais réels'!D210="","",'Dépenses sur frais réels'!D210)</f>
        <v/>
      </c>
      <c r="E210" s="503" t="str">
        <f>IF('Dépenses sur frais réels'!E210="","",'Dépenses sur frais réels'!E210)</f>
        <v/>
      </c>
      <c r="F210" s="503" t="str">
        <f>IF('Dépenses sur frais réels'!F210="","",'Dépenses sur frais réels'!F210)</f>
        <v/>
      </c>
      <c r="G210" s="504" t="str">
        <f>IF('Dépenses sur frais réels'!G210="","",'Dépenses sur frais réels'!G210)</f>
        <v/>
      </c>
      <c r="H210" s="504" t="str">
        <f>IF('Dépenses sur frais réels'!H210="","",'Dépenses sur frais réels'!H210)</f>
        <v/>
      </c>
      <c r="I210" s="511" t="str">
        <f>IF('Dépenses sur frais réels'!I210="","",'Dépenses sur frais réels'!I210)</f>
        <v/>
      </c>
      <c r="J210" s="269"/>
      <c r="K210" s="270" t="str">
        <f t="shared" si="15"/>
        <v/>
      </c>
      <c r="L210" s="270" t="str">
        <f t="shared" si="16"/>
        <v/>
      </c>
      <c r="M210" s="37"/>
      <c r="N210" s="117"/>
      <c r="O210" s="118"/>
      <c r="P210" s="512" t="str">
        <f t="shared" si="14"/>
        <v/>
      </c>
      <c r="Q210" s="121" t="str">
        <f t="shared" si="17"/>
        <v/>
      </c>
      <c r="R210" s="501" t="str">
        <f>IF(AND(OR(J210="KO",M210&lt;&gt;""),OR(J210="",K210="",L210="")),Listes!$A$74,IF(AND(M210="",J210&lt;&gt;""),Listes!$A$75,IF(AND(I210&lt;M210,O210=""),Listes!$A$76,IF(AND(L210&lt;K210,O210=""),Listes!$A$77,IF(AND(M210&lt;I210,N210=""),Listes!$A$78,IF(AND(S210="",OR(J210&lt;&gt;"",K210&lt;&gt;"",L210&lt;&gt;"")),Listes!$A$79,""))))))</f>
        <v/>
      </c>
      <c r="S210" s="57"/>
      <c r="T210" s="10">
        <f t="shared" si="18"/>
        <v>0</v>
      </c>
    </row>
    <row r="211" spans="1:20" ht="20.100000000000001" customHeight="1" x14ac:dyDescent="0.25">
      <c r="A211" s="109">
        <v>205</v>
      </c>
      <c r="B211" s="503" t="str">
        <f>IF('Dépenses sur frais réels'!B211="","",'Dépenses sur frais réels'!B211)</f>
        <v/>
      </c>
      <c r="C211" s="503" t="str">
        <f>IF('Dépenses sur frais réels'!C211="","",'Dépenses sur frais réels'!C211)</f>
        <v/>
      </c>
      <c r="D211" s="503" t="str">
        <f>IF('Dépenses sur frais réels'!D211="","",'Dépenses sur frais réels'!D211)</f>
        <v/>
      </c>
      <c r="E211" s="503" t="str">
        <f>IF('Dépenses sur frais réels'!E211="","",'Dépenses sur frais réels'!E211)</f>
        <v/>
      </c>
      <c r="F211" s="503" t="str">
        <f>IF('Dépenses sur frais réels'!F211="","",'Dépenses sur frais réels'!F211)</f>
        <v/>
      </c>
      <c r="G211" s="504" t="str">
        <f>IF('Dépenses sur frais réels'!G211="","",'Dépenses sur frais réels'!G211)</f>
        <v/>
      </c>
      <c r="H211" s="504" t="str">
        <f>IF('Dépenses sur frais réels'!H211="","",'Dépenses sur frais réels'!H211)</f>
        <v/>
      </c>
      <c r="I211" s="511" t="str">
        <f>IF('Dépenses sur frais réels'!I211="","",'Dépenses sur frais réels'!I211)</f>
        <v/>
      </c>
      <c r="J211" s="269"/>
      <c r="K211" s="270" t="str">
        <f t="shared" si="15"/>
        <v/>
      </c>
      <c r="L211" s="270" t="str">
        <f t="shared" si="16"/>
        <v/>
      </c>
      <c r="M211" s="37"/>
      <c r="N211" s="117"/>
      <c r="O211" s="118"/>
      <c r="P211" s="512" t="str">
        <f t="shared" si="14"/>
        <v/>
      </c>
      <c r="Q211" s="121" t="str">
        <f t="shared" si="17"/>
        <v/>
      </c>
      <c r="R211" s="501" t="str">
        <f>IF(AND(OR(J211="KO",M211&lt;&gt;""),OR(J211="",K211="",L211="")),Listes!$A$74,IF(AND(M211="",J211&lt;&gt;""),Listes!$A$75,IF(AND(I211&lt;M211,O211=""),Listes!$A$76,IF(AND(L211&lt;K211,O211=""),Listes!$A$77,IF(AND(M211&lt;I211,N211=""),Listes!$A$78,IF(AND(S211="",OR(J211&lt;&gt;"",K211&lt;&gt;"",L211&lt;&gt;"")),Listes!$A$79,""))))))</f>
        <v/>
      </c>
      <c r="S211" s="57"/>
      <c r="T211" s="10">
        <f t="shared" si="18"/>
        <v>0</v>
      </c>
    </row>
    <row r="212" spans="1:20" ht="20.100000000000001" customHeight="1" x14ac:dyDescent="0.25">
      <c r="A212" s="109">
        <v>206</v>
      </c>
      <c r="B212" s="503" t="str">
        <f>IF('Dépenses sur frais réels'!B212="","",'Dépenses sur frais réels'!B212)</f>
        <v/>
      </c>
      <c r="C212" s="503" t="str">
        <f>IF('Dépenses sur frais réels'!C212="","",'Dépenses sur frais réels'!C212)</f>
        <v/>
      </c>
      <c r="D212" s="503" t="str">
        <f>IF('Dépenses sur frais réels'!D212="","",'Dépenses sur frais réels'!D212)</f>
        <v/>
      </c>
      <c r="E212" s="503" t="str">
        <f>IF('Dépenses sur frais réels'!E212="","",'Dépenses sur frais réels'!E212)</f>
        <v/>
      </c>
      <c r="F212" s="503" t="str">
        <f>IF('Dépenses sur frais réels'!F212="","",'Dépenses sur frais réels'!F212)</f>
        <v/>
      </c>
      <c r="G212" s="504" t="str">
        <f>IF('Dépenses sur frais réels'!G212="","",'Dépenses sur frais réels'!G212)</f>
        <v/>
      </c>
      <c r="H212" s="504" t="str">
        <f>IF('Dépenses sur frais réels'!H212="","",'Dépenses sur frais réels'!H212)</f>
        <v/>
      </c>
      <c r="I212" s="511" t="str">
        <f>IF('Dépenses sur frais réels'!I212="","",'Dépenses sur frais réels'!I212)</f>
        <v/>
      </c>
      <c r="J212" s="269"/>
      <c r="K212" s="270" t="str">
        <f t="shared" si="15"/>
        <v/>
      </c>
      <c r="L212" s="270" t="str">
        <f t="shared" si="16"/>
        <v/>
      </c>
      <c r="M212" s="37"/>
      <c r="N212" s="117"/>
      <c r="O212" s="118"/>
      <c r="P212" s="512" t="str">
        <f t="shared" si="14"/>
        <v/>
      </c>
      <c r="Q212" s="121" t="str">
        <f t="shared" si="17"/>
        <v/>
      </c>
      <c r="R212" s="501" t="str">
        <f>IF(AND(OR(J212="KO",M212&lt;&gt;""),OR(J212="",K212="",L212="")),Listes!$A$74,IF(AND(M212="",J212&lt;&gt;""),Listes!$A$75,IF(AND(I212&lt;M212,O212=""),Listes!$A$76,IF(AND(L212&lt;K212,O212=""),Listes!$A$77,IF(AND(M212&lt;I212,N212=""),Listes!$A$78,IF(AND(S212="",OR(J212&lt;&gt;"",K212&lt;&gt;"",L212&lt;&gt;"")),Listes!$A$79,""))))))</f>
        <v/>
      </c>
      <c r="S212" s="57"/>
      <c r="T212" s="10">
        <f t="shared" si="18"/>
        <v>0</v>
      </c>
    </row>
    <row r="213" spans="1:20" ht="20.100000000000001" customHeight="1" x14ac:dyDescent="0.25">
      <c r="A213" s="109">
        <v>207</v>
      </c>
      <c r="B213" s="503" t="str">
        <f>IF('Dépenses sur frais réels'!B213="","",'Dépenses sur frais réels'!B213)</f>
        <v/>
      </c>
      <c r="C213" s="503" t="str">
        <f>IF('Dépenses sur frais réels'!C213="","",'Dépenses sur frais réels'!C213)</f>
        <v/>
      </c>
      <c r="D213" s="503" t="str">
        <f>IF('Dépenses sur frais réels'!D213="","",'Dépenses sur frais réels'!D213)</f>
        <v/>
      </c>
      <c r="E213" s="503" t="str">
        <f>IF('Dépenses sur frais réels'!E213="","",'Dépenses sur frais réels'!E213)</f>
        <v/>
      </c>
      <c r="F213" s="503" t="str">
        <f>IF('Dépenses sur frais réels'!F213="","",'Dépenses sur frais réels'!F213)</f>
        <v/>
      </c>
      <c r="G213" s="504" t="str">
        <f>IF('Dépenses sur frais réels'!G213="","",'Dépenses sur frais réels'!G213)</f>
        <v/>
      </c>
      <c r="H213" s="504" t="str">
        <f>IF('Dépenses sur frais réels'!H213="","",'Dépenses sur frais réels'!H213)</f>
        <v/>
      </c>
      <c r="I213" s="511" t="str">
        <f>IF('Dépenses sur frais réels'!I213="","",'Dépenses sur frais réels'!I213)</f>
        <v/>
      </c>
      <c r="J213" s="269"/>
      <c r="K213" s="270" t="str">
        <f t="shared" si="15"/>
        <v/>
      </c>
      <c r="L213" s="270" t="str">
        <f t="shared" si="16"/>
        <v/>
      </c>
      <c r="M213" s="37"/>
      <c r="N213" s="117"/>
      <c r="O213" s="118"/>
      <c r="P213" s="512" t="str">
        <f t="shared" si="14"/>
        <v/>
      </c>
      <c r="Q213" s="121" t="str">
        <f t="shared" si="17"/>
        <v/>
      </c>
      <c r="R213" s="501" t="str">
        <f>IF(AND(OR(J213="KO",M213&lt;&gt;""),OR(J213="",K213="",L213="")),Listes!$A$74,IF(AND(M213="",J213&lt;&gt;""),Listes!$A$75,IF(AND(I213&lt;M213,O213=""),Listes!$A$76,IF(AND(L213&lt;K213,O213=""),Listes!$A$77,IF(AND(M213&lt;I213,N213=""),Listes!$A$78,IF(AND(S213="",OR(J213&lt;&gt;"",K213&lt;&gt;"",L213&lt;&gt;"")),Listes!$A$79,""))))))</f>
        <v/>
      </c>
      <c r="S213" s="57"/>
      <c r="T213" s="10">
        <f t="shared" si="18"/>
        <v>0</v>
      </c>
    </row>
    <row r="214" spans="1:20" ht="20.100000000000001" customHeight="1" x14ac:dyDescent="0.25">
      <c r="A214" s="109">
        <v>208</v>
      </c>
      <c r="B214" s="503" t="str">
        <f>IF('Dépenses sur frais réels'!B214="","",'Dépenses sur frais réels'!B214)</f>
        <v/>
      </c>
      <c r="C214" s="503" t="str">
        <f>IF('Dépenses sur frais réels'!C214="","",'Dépenses sur frais réels'!C214)</f>
        <v/>
      </c>
      <c r="D214" s="503" t="str">
        <f>IF('Dépenses sur frais réels'!D214="","",'Dépenses sur frais réels'!D214)</f>
        <v/>
      </c>
      <c r="E214" s="503" t="str">
        <f>IF('Dépenses sur frais réels'!E214="","",'Dépenses sur frais réels'!E214)</f>
        <v/>
      </c>
      <c r="F214" s="503" t="str">
        <f>IF('Dépenses sur frais réels'!F214="","",'Dépenses sur frais réels'!F214)</f>
        <v/>
      </c>
      <c r="G214" s="504" t="str">
        <f>IF('Dépenses sur frais réels'!G214="","",'Dépenses sur frais réels'!G214)</f>
        <v/>
      </c>
      <c r="H214" s="504" t="str">
        <f>IF('Dépenses sur frais réels'!H214="","",'Dépenses sur frais réels'!H214)</f>
        <v/>
      </c>
      <c r="I214" s="511" t="str">
        <f>IF('Dépenses sur frais réels'!I214="","",'Dépenses sur frais réels'!I214)</f>
        <v/>
      </c>
      <c r="J214" s="269"/>
      <c r="K214" s="270" t="str">
        <f t="shared" si="15"/>
        <v/>
      </c>
      <c r="L214" s="270" t="str">
        <f t="shared" si="16"/>
        <v/>
      </c>
      <c r="M214" s="37"/>
      <c r="N214" s="117"/>
      <c r="O214" s="118"/>
      <c r="P214" s="512" t="str">
        <f t="shared" si="14"/>
        <v/>
      </c>
      <c r="Q214" s="121" t="str">
        <f t="shared" si="17"/>
        <v/>
      </c>
      <c r="R214" s="501" t="str">
        <f>IF(AND(OR(J214="KO",M214&lt;&gt;""),OR(J214="",K214="",L214="")),Listes!$A$74,IF(AND(M214="",J214&lt;&gt;""),Listes!$A$75,IF(AND(I214&lt;M214,O214=""),Listes!$A$76,IF(AND(L214&lt;K214,O214=""),Listes!$A$77,IF(AND(M214&lt;I214,N214=""),Listes!$A$78,IF(AND(S214="",OR(J214&lt;&gt;"",K214&lt;&gt;"",L214&lt;&gt;"")),Listes!$A$79,""))))))</f>
        <v/>
      </c>
      <c r="S214" s="57"/>
      <c r="T214" s="10">
        <f t="shared" si="18"/>
        <v>0</v>
      </c>
    </row>
    <row r="215" spans="1:20" ht="20.100000000000001" customHeight="1" x14ac:dyDescent="0.25">
      <c r="A215" s="109">
        <v>209</v>
      </c>
      <c r="B215" s="503" t="str">
        <f>IF('Dépenses sur frais réels'!B215="","",'Dépenses sur frais réels'!B215)</f>
        <v/>
      </c>
      <c r="C215" s="503" t="str">
        <f>IF('Dépenses sur frais réels'!C215="","",'Dépenses sur frais réels'!C215)</f>
        <v/>
      </c>
      <c r="D215" s="503" t="str">
        <f>IF('Dépenses sur frais réels'!D215="","",'Dépenses sur frais réels'!D215)</f>
        <v/>
      </c>
      <c r="E215" s="503" t="str">
        <f>IF('Dépenses sur frais réels'!E215="","",'Dépenses sur frais réels'!E215)</f>
        <v/>
      </c>
      <c r="F215" s="503" t="str">
        <f>IF('Dépenses sur frais réels'!F215="","",'Dépenses sur frais réels'!F215)</f>
        <v/>
      </c>
      <c r="G215" s="504" t="str">
        <f>IF('Dépenses sur frais réels'!G215="","",'Dépenses sur frais réels'!G215)</f>
        <v/>
      </c>
      <c r="H215" s="504" t="str">
        <f>IF('Dépenses sur frais réels'!H215="","",'Dépenses sur frais réels'!H215)</f>
        <v/>
      </c>
      <c r="I215" s="511" t="str">
        <f>IF('Dépenses sur frais réels'!I215="","",'Dépenses sur frais réels'!I215)</f>
        <v/>
      </c>
      <c r="J215" s="269"/>
      <c r="K215" s="270" t="str">
        <f t="shared" si="15"/>
        <v/>
      </c>
      <c r="L215" s="270" t="str">
        <f t="shared" si="16"/>
        <v/>
      </c>
      <c r="M215" s="37"/>
      <c r="N215" s="117"/>
      <c r="O215" s="118"/>
      <c r="P215" s="512" t="str">
        <f t="shared" si="14"/>
        <v/>
      </c>
      <c r="Q215" s="121" t="str">
        <f t="shared" si="17"/>
        <v/>
      </c>
      <c r="R215" s="501" t="str">
        <f>IF(AND(OR(J215="KO",M215&lt;&gt;""),OR(J215="",K215="",L215="")),Listes!$A$74,IF(AND(M215="",J215&lt;&gt;""),Listes!$A$75,IF(AND(I215&lt;M215,O215=""),Listes!$A$76,IF(AND(L215&lt;K215,O215=""),Listes!$A$77,IF(AND(M215&lt;I215,N215=""),Listes!$A$78,IF(AND(S215="",OR(J215&lt;&gt;"",K215&lt;&gt;"",L215&lt;&gt;"")),Listes!$A$79,""))))))</f>
        <v/>
      </c>
      <c r="S215" s="57"/>
      <c r="T215" s="10">
        <f t="shared" si="18"/>
        <v>0</v>
      </c>
    </row>
    <row r="216" spans="1:20" ht="20.100000000000001" customHeight="1" x14ac:dyDescent="0.25">
      <c r="A216" s="109">
        <v>210</v>
      </c>
      <c r="B216" s="503" t="str">
        <f>IF('Dépenses sur frais réels'!B216="","",'Dépenses sur frais réels'!B216)</f>
        <v/>
      </c>
      <c r="C216" s="503" t="str">
        <f>IF('Dépenses sur frais réels'!C216="","",'Dépenses sur frais réels'!C216)</f>
        <v/>
      </c>
      <c r="D216" s="503" t="str">
        <f>IF('Dépenses sur frais réels'!D216="","",'Dépenses sur frais réels'!D216)</f>
        <v/>
      </c>
      <c r="E216" s="503" t="str">
        <f>IF('Dépenses sur frais réels'!E216="","",'Dépenses sur frais réels'!E216)</f>
        <v/>
      </c>
      <c r="F216" s="503" t="str">
        <f>IF('Dépenses sur frais réels'!F216="","",'Dépenses sur frais réels'!F216)</f>
        <v/>
      </c>
      <c r="G216" s="504" t="str">
        <f>IF('Dépenses sur frais réels'!G216="","",'Dépenses sur frais réels'!G216)</f>
        <v/>
      </c>
      <c r="H216" s="504" t="str">
        <f>IF('Dépenses sur frais réels'!H216="","",'Dépenses sur frais réels'!H216)</f>
        <v/>
      </c>
      <c r="I216" s="511" t="str">
        <f>IF('Dépenses sur frais réels'!I216="","",'Dépenses sur frais réels'!I216)</f>
        <v/>
      </c>
      <c r="J216" s="269"/>
      <c r="K216" s="270" t="str">
        <f t="shared" si="15"/>
        <v/>
      </c>
      <c r="L216" s="270" t="str">
        <f t="shared" si="16"/>
        <v/>
      </c>
      <c r="M216" s="37"/>
      <c r="N216" s="117"/>
      <c r="O216" s="118"/>
      <c r="P216" s="512" t="str">
        <f t="shared" ref="P216:P279" si="19">IF(F216="Aller - Retour Mayotte - Hexagone",IF(1900=0,"",1900),IF(F216="Aller - Retour Mayotte - La Réunion",IF(700=0,"",700),IF(F216="Aller - Retour Mayotte - Caraïbes",IF(2200=0,"",2200),IF(E216="Billets de train",IF(M216=0,"",""),IF(E216="","")))))</f>
        <v/>
      </c>
      <c r="Q216" s="121" t="str">
        <f t="shared" si="17"/>
        <v/>
      </c>
      <c r="R216" s="501" t="str">
        <f>IF(AND(OR(J216="KO",M216&lt;&gt;""),OR(J216="",K216="",L216="")),Listes!$A$74,IF(AND(M216="",J216&lt;&gt;""),Listes!$A$75,IF(AND(I216&lt;M216,O216=""),Listes!$A$76,IF(AND(L216&lt;K216,O216=""),Listes!$A$77,IF(AND(M216&lt;I216,N216=""),Listes!$A$78,IF(AND(S216="",OR(J216&lt;&gt;"",K216&lt;&gt;"",L216&lt;&gt;"")),Listes!$A$79,""))))))</f>
        <v/>
      </c>
      <c r="S216" s="57"/>
      <c r="T216" s="10">
        <f t="shared" si="18"/>
        <v>0</v>
      </c>
    </row>
    <row r="217" spans="1:20" ht="20.100000000000001" customHeight="1" x14ac:dyDescent="0.25">
      <c r="A217" s="109">
        <v>211</v>
      </c>
      <c r="B217" s="503" t="str">
        <f>IF('Dépenses sur frais réels'!B217="","",'Dépenses sur frais réels'!B217)</f>
        <v/>
      </c>
      <c r="C217" s="503" t="str">
        <f>IF('Dépenses sur frais réels'!C217="","",'Dépenses sur frais réels'!C217)</f>
        <v/>
      </c>
      <c r="D217" s="503" t="str">
        <f>IF('Dépenses sur frais réels'!D217="","",'Dépenses sur frais réels'!D217)</f>
        <v/>
      </c>
      <c r="E217" s="503" t="str">
        <f>IF('Dépenses sur frais réels'!E217="","",'Dépenses sur frais réels'!E217)</f>
        <v/>
      </c>
      <c r="F217" s="503" t="str">
        <f>IF('Dépenses sur frais réels'!F217="","",'Dépenses sur frais réels'!F217)</f>
        <v/>
      </c>
      <c r="G217" s="504" t="str">
        <f>IF('Dépenses sur frais réels'!G217="","",'Dépenses sur frais réels'!G217)</f>
        <v/>
      </c>
      <c r="H217" s="504" t="str">
        <f>IF('Dépenses sur frais réels'!H217="","",'Dépenses sur frais réels'!H217)</f>
        <v/>
      </c>
      <c r="I217" s="511" t="str">
        <f>IF('Dépenses sur frais réels'!I217="","",'Dépenses sur frais réels'!I217)</f>
        <v/>
      </c>
      <c r="J217" s="269"/>
      <c r="K217" s="270" t="str">
        <f t="shared" si="15"/>
        <v/>
      </c>
      <c r="L217" s="270" t="str">
        <f t="shared" si="16"/>
        <v/>
      </c>
      <c r="M217" s="37"/>
      <c r="N217" s="117"/>
      <c r="O217" s="118"/>
      <c r="P217" s="512" t="str">
        <f t="shared" si="19"/>
        <v/>
      </c>
      <c r="Q217" s="121" t="str">
        <f t="shared" si="17"/>
        <v/>
      </c>
      <c r="R217" s="501" t="str">
        <f>IF(AND(OR(J217="KO",M217&lt;&gt;""),OR(J217="",K217="",L217="")),Listes!$A$74,IF(AND(M217="",J217&lt;&gt;""),Listes!$A$75,IF(AND(I217&lt;M217,O217=""),Listes!$A$76,IF(AND(L217&lt;K217,O217=""),Listes!$A$77,IF(AND(M217&lt;I217,N217=""),Listes!$A$78,IF(AND(S217="",OR(J217&lt;&gt;"",K217&lt;&gt;"",L217&lt;&gt;"")),Listes!$A$79,""))))))</f>
        <v/>
      </c>
      <c r="S217" s="57"/>
      <c r="T217" s="10">
        <f t="shared" si="18"/>
        <v>0</v>
      </c>
    </row>
    <row r="218" spans="1:20" ht="20.100000000000001" customHeight="1" x14ac:dyDescent="0.25">
      <c r="A218" s="109">
        <v>212</v>
      </c>
      <c r="B218" s="503" t="str">
        <f>IF('Dépenses sur frais réels'!B218="","",'Dépenses sur frais réels'!B218)</f>
        <v/>
      </c>
      <c r="C218" s="503" t="str">
        <f>IF('Dépenses sur frais réels'!C218="","",'Dépenses sur frais réels'!C218)</f>
        <v/>
      </c>
      <c r="D218" s="503" t="str">
        <f>IF('Dépenses sur frais réels'!D218="","",'Dépenses sur frais réels'!D218)</f>
        <v/>
      </c>
      <c r="E218" s="503" t="str">
        <f>IF('Dépenses sur frais réels'!E218="","",'Dépenses sur frais réels'!E218)</f>
        <v/>
      </c>
      <c r="F218" s="503" t="str">
        <f>IF('Dépenses sur frais réels'!F218="","",'Dépenses sur frais réels'!F218)</f>
        <v/>
      </c>
      <c r="G218" s="504" t="str">
        <f>IF('Dépenses sur frais réels'!G218="","",'Dépenses sur frais réels'!G218)</f>
        <v/>
      </c>
      <c r="H218" s="504" t="str">
        <f>IF('Dépenses sur frais réels'!H218="","",'Dépenses sur frais réels'!H218)</f>
        <v/>
      </c>
      <c r="I218" s="511" t="str">
        <f>IF('Dépenses sur frais réels'!I218="","",'Dépenses sur frais réels'!I218)</f>
        <v/>
      </c>
      <c r="J218" s="269"/>
      <c r="K218" s="270" t="str">
        <f t="shared" si="15"/>
        <v/>
      </c>
      <c r="L218" s="270" t="str">
        <f t="shared" si="16"/>
        <v/>
      </c>
      <c r="M218" s="37"/>
      <c r="N218" s="117"/>
      <c r="O218" s="118"/>
      <c r="P218" s="512" t="str">
        <f t="shared" si="19"/>
        <v/>
      </c>
      <c r="Q218" s="121" t="str">
        <f t="shared" si="17"/>
        <v/>
      </c>
      <c r="R218" s="501" t="str">
        <f>IF(AND(OR(J218="KO",M218&lt;&gt;""),OR(J218="",K218="",L218="")),Listes!$A$74,IF(AND(M218="",J218&lt;&gt;""),Listes!$A$75,IF(AND(I218&lt;M218,O218=""),Listes!$A$76,IF(AND(L218&lt;K218,O218=""),Listes!$A$77,IF(AND(M218&lt;I218,N218=""),Listes!$A$78,IF(AND(S218="",OR(J218&lt;&gt;"",K218&lt;&gt;"",L218&lt;&gt;"")),Listes!$A$79,""))))))</f>
        <v/>
      </c>
      <c r="S218" s="57"/>
      <c r="T218" s="10">
        <f t="shared" si="18"/>
        <v>0</v>
      </c>
    </row>
    <row r="219" spans="1:20" ht="20.100000000000001" customHeight="1" x14ac:dyDescent="0.25">
      <c r="A219" s="109">
        <v>213</v>
      </c>
      <c r="B219" s="503" t="str">
        <f>IF('Dépenses sur frais réels'!B219="","",'Dépenses sur frais réels'!B219)</f>
        <v/>
      </c>
      <c r="C219" s="503" t="str">
        <f>IF('Dépenses sur frais réels'!C219="","",'Dépenses sur frais réels'!C219)</f>
        <v/>
      </c>
      <c r="D219" s="503" t="str">
        <f>IF('Dépenses sur frais réels'!D219="","",'Dépenses sur frais réels'!D219)</f>
        <v/>
      </c>
      <c r="E219" s="503" t="str">
        <f>IF('Dépenses sur frais réels'!E219="","",'Dépenses sur frais réels'!E219)</f>
        <v/>
      </c>
      <c r="F219" s="503" t="str">
        <f>IF('Dépenses sur frais réels'!F219="","",'Dépenses sur frais réels'!F219)</f>
        <v/>
      </c>
      <c r="G219" s="504" t="str">
        <f>IF('Dépenses sur frais réels'!G219="","",'Dépenses sur frais réels'!G219)</f>
        <v/>
      </c>
      <c r="H219" s="504" t="str">
        <f>IF('Dépenses sur frais réels'!H219="","",'Dépenses sur frais réels'!H219)</f>
        <v/>
      </c>
      <c r="I219" s="511" t="str">
        <f>IF('Dépenses sur frais réels'!I219="","",'Dépenses sur frais réels'!I219)</f>
        <v/>
      </c>
      <c r="J219" s="269"/>
      <c r="K219" s="270" t="str">
        <f t="shared" si="15"/>
        <v/>
      </c>
      <c r="L219" s="270" t="str">
        <f t="shared" si="16"/>
        <v/>
      </c>
      <c r="M219" s="37"/>
      <c r="N219" s="117"/>
      <c r="O219" s="118"/>
      <c r="P219" s="512" t="str">
        <f t="shared" si="19"/>
        <v/>
      </c>
      <c r="Q219" s="121" t="str">
        <f t="shared" si="17"/>
        <v/>
      </c>
      <c r="R219" s="501" t="str">
        <f>IF(AND(OR(J219="KO",M219&lt;&gt;""),OR(J219="",K219="",L219="")),Listes!$A$74,IF(AND(M219="",J219&lt;&gt;""),Listes!$A$75,IF(AND(I219&lt;M219,O219=""),Listes!$A$76,IF(AND(L219&lt;K219,O219=""),Listes!$A$77,IF(AND(M219&lt;I219,N219=""),Listes!$A$78,IF(AND(S219="",OR(J219&lt;&gt;"",K219&lt;&gt;"",L219&lt;&gt;"")),Listes!$A$79,""))))))</f>
        <v/>
      </c>
      <c r="S219" s="57"/>
      <c r="T219" s="10">
        <f t="shared" si="18"/>
        <v>0</v>
      </c>
    </row>
    <row r="220" spans="1:20" ht="20.100000000000001" customHeight="1" x14ac:dyDescent="0.25">
      <c r="A220" s="109">
        <v>214</v>
      </c>
      <c r="B220" s="503" t="str">
        <f>IF('Dépenses sur frais réels'!B220="","",'Dépenses sur frais réels'!B220)</f>
        <v/>
      </c>
      <c r="C220" s="503" t="str">
        <f>IF('Dépenses sur frais réels'!C220="","",'Dépenses sur frais réels'!C220)</f>
        <v/>
      </c>
      <c r="D220" s="503" t="str">
        <f>IF('Dépenses sur frais réels'!D220="","",'Dépenses sur frais réels'!D220)</f>
        <v/>
      </c>
      <c r="E220" s="503" t="str">
        <f>IF('Dépenses sur frais réels'!E220="","",'Dépenses sur frais réels'!E220)</f>
        <v/>
      </c>
      <c r="F220" s="503" t="str">
        <f>IF('Dépenses sur frais réels'!F220="","",'Dépenses sur frais réels'!F220)</f>
        <v/>
      </c>
      <c r="G220" s="504" t="str">
        <f>IF('Dépenses sur frais réels'!G220="","",'Dépenses sur frais réels'!G220)</f>
        <v/>
      </c>
      <c r="H220" s="504" t="str">
        <f>IF('Dépenses sur frais réels'!H220="","",'Dépenses sur frais réels'!H220)</f>
        <v/>
      </c>
      <c r="I220" s="511" t="str">
        <f>IF('Dépenses sur frais réels'!I220="","",'Dépenses sur frais réels'!I220)</f>
        <v/>
      </c>
      <c r="J220" s="269"/>
      <c r="K220" s="270" t="str">
        <f t="shared" si="15"/>
        <v/>
      </c>
      <c r="L220" s="270" t="str">
        <f t="shared" si="16"/>
        <v/>
      </c>
      <c r="M220" s="37"/>
      <c r="N220" s="117"/>
      <c r="O220" s="118"/>
      <c r="P220" s="512" t="str">
        <f t="shared" si="19"/>
        <v/>
      </c>
      <c r="Q220" s="121" t="str">
        <f t="shared" si="17"/>
        <v/>
      </c>
      <c r="R220" s="501" t="str">
        <f>IF(AND(OR(J220="KO",M220&lt;&gt;""),OR(J220="",K220="",L220="")),Listes!$A$74,IF(AND(M220="",J220&lt;&gt;""),Listes!$A$75,IF(AND(I220&lt;M220,O220=""),Listes!$A$76,IF(AND(L220&lt;K220,O220=""),Listes!$A$77,IF(AND(M220&lt;I220,N220=""),Listes!$A$78,IF(AND(S220="",OR(J220&lt;&gt;"",K220&lt;&gt;"",L220&lt;&gt;"")),Listes!$A$79,""))))))</f>
        <v/>
      </c>
      <c r="S220" s="57"/>
      <c r="T220" s="10">
        <f t="shared" si="18"/>
        <v>0</v>
      </c>
    </row>
    <row r="221" spans="1:20" ht="20.100000000000001" customHeight="1" x14ac:dyDescent="0.25">
      <c r="A221" s="109">
        <v>215</v>
      </c>
      <c r="B221" s="503" t="str">
        <f>IF('Dépenses sur frais réels'!B221="","",'Dépenses sur frais réels'!B221)</f>
        <v/>
      </c>
      <c r="C221" s="503" t="str">
        <f>IF('Dépenses sur frais réels'!C221="","",'Dépenses sur frais réels'!C221)</f>
        <v/>
      </c>
      <c r="D221" s="503" t="str">
        <f>IF('Dépenses sur frais réels'!D221="","",'Dépenses sur frais réels'!D221)</f>
        <v/>
      </c>
      <c r="E221" s="503" t="str">
        <f>IF('Dépenses sur frais réels'!E221="","",'Dépenses sur frais réels'!E221)</f>
        <v/>
      </c>
      <c r="F221" s="503" t="str">
        <f>IF('Dépenses sur frais réels'!F221="","",'Dépenses sur frais réels'!F221)</f>
        <v/>
      </c>
      <c r="G221" s="504" t="str">
        <f>IF('Dépenses sur frais réels'!G221="","",'Dépenses sur frais réels'!G221)</f>
        <v/>
      </c>
      <c r="H221" s="504" t="str">
        <f>IF('Dépenses sur frais réels'!H221="","",'Dépenses sur frais réels'!H221)</f>
        <v/>
      </c>
      <c r="I221" s="511" t="str">
        <f>IF('Dépenses sur frais réels'!I221="","",'Dépenses sur frais réels'!I221)</f>
        <v/>
      </c>
      <c r="J221" s="269"/>
      <c r="K221" s="270" t="str">
        <f t="shared" si="15"/>
        <v/>
      </c>
      <c r="L221" s="270" t="str">
        <f t="shared" si="16"/>
        <v/>
      </c>
      <c r="M221" s="37"/>
      <c r="N221" s="117"/>
      <c r="O221" s="118"/>
      <c r="P221" s="512" t="str">
        <f t="shared" si="19"/>
        <v/>
      </c>
      <c r="Q221" s="121" t="str">
        <f t="shared" si="17"/>
        <v/>
      </c>
      <c r="R221" s="501" t="str">
        <f>IF(AND(OR(J221="KO",M221&lt;&gt;""),OR(J221="",K221="",L221="")),Listes!$A$74,IF(AND(M221="",J221&lt;&gt;""),Listes!$A$75,IF(AND(I221&lt;M221,O221=""),Listes!$A$76,IF(AND(L221&lt;K221,O221=""),Listes!$A$77,IF(AND(M221&lt;I221,N221=""),Listes!$A$78,IF(AND(S221="",OR(J221&lt;&gt;"",K221&lt;&gt;"",L221&lt;&gt;"")),Listes!$A$79,""))))))</f>
        <v/>
      </c>
      <c r="S221" s="57"/>
      <c r="T221" s="10">
        <f t="shared" si="18"/>
        <v>0</v>
      </c>
    </row>
    <row r="222" spans="1:20" ht="20.100000000000001" customHeight="1" x14ac:dyDescent="0.25">
      <c r="A222" s="109">
        <v>216</v>
      </c>
      <c r="B222" s="503" t="str">
        <f>IF('Dépenses sur frais réels'!B222="","",'Dépenses sur frais réels'!B222)</f>
        <v/>
      </c>
      <c r="C222" s="503" t="str">
        <f>IF('Dépenses sur frais réels'!C222="","",'Dépenses sur frais réels'!C222)</f>
        <v/>
      </c>
      <c r="D222" s="503" t="str">
        <f>IF('Dépenses sur frais réels'!D222="","",'Dépenses sur frais réels'!D222)</f>
        <v/>
      </c>
      <c r="E222" s="503" t="str">
        <f>IF('Dépenses sur frais réels'!E222="","",'Dépenses sur frais réels'!E222)</f>
        <v/>
      </c>
      <c r="F222" s="503" t="str">
        <f>IF('Dépenses sur frais réels'!F222="","",'Dépenses sur frais réels'!F222)</f>
        <v/>
      </c>
      <c r="G222" s="504" t="str">
        <f>IF('Dépenses sur frais réels'!G222="","",'Dépenses sur frais réels'!G222)</f>
        <v/>
      </c>
      <c r="H222" s="504" t="str">
        <f>IF('Dépenses sur frais réels'!H222="","",'Dépenses sur frais réels'!H222)</f>
        <v/>
      </c>
      <c r="I222" s="511" t="str">
        <f>IF('Dépenses sur frais réels'!I222="","",'Dépenses sur frais réels'!I222)</f>
        <v/>
      </c>
      <c r="J222" s="269"/>
      <c r="K222" s="270" t="str">
        <f t="shared" si="15"/>
        <v/>
      </c>
      <c r="L222" s="270" t="str">
        <f t="shared" si="16"/>
        <v/>
      </c>
      <c r="M222" s="37"/>
      <c r="N222" s="117"/>
      <c r="O222" s="118"/>
      <c r="P222" s="512" t="str">
        <f t="shared" si="19"/>
        <v/>
      </c>
      <c r="Q222" s="121" t="str">
        <f t="shared" si="17"/>
        <v/>
      </c>
      <c r="R222" s="501" t="str">
        <f>IF(AND(OR(J222="KO",M222&lt;&gt;""),OR(J222="",K222="",L222="")),Listes!$A$74,IF(AND(M222="",J222&lt;&gt;""),Listes!$A$75,IF(AND(I222&lt;M222,O222=""),Listes!$A$76,IF(AND(L222&lt;K222,O222=""),Listes!$A$77,IF(AND(M222&lt;I222,N222=""),Listes!$A$78,IF(AND(S222="",OR(J222&lt;&gt;"",K222&lt;&gt;"",L222&lt;&gt;"")),Listes!$A$79,""))))))</f>
        <v/>
      </c>
      <c r="S222" s="57"/>
      <c r="T222" s="10">
        <f t="shared" si="18"/>
        <v>0</v>
      </c>
    </row>
    <row r="223" spans="1:20" ht="20.100000000000001" customHeight="1" x14ac:dyDescent="0.25">
      <c r="A223" s="109">
        <v>217</v>
      </c>
      <c r="B223" s="503" t="str">
        <f>IF('Dépenses sur frais réels'!B223="","",'Dépenses sur frais réels'!B223)</f>
        <v/>
      </c>
      <c r="C223" s="503" t="str">
        <f>IF('Dépenses sur frais réels'!C223="","",'Dépenses sur frais réels'!C223)</f>
        <v/>
      </c>
      <c r="D223" s="503" t="str">
        <f>IF('Dépenses sur frais réels'!D223="","",'Dépenses sur frais réels'!D223)</f>
        <v/>
      </c>
      <c r="E223" s="503" t="str">
        <f>IF('Dépenses sur frais réels'!E223="","",'Dépenses sur frais réels'!E223)</f>
        <v/>
      </c>
      <c r="F223" s="503" t="str">
        <f>IF('Dépenses sur frais réels'!F223="","",'Dépenses sur frais réels'!F223)</f>
        <v/>
      </c>
      <c r="G223" s="504" t="str">
        <f>IF('Dépenses sur frais réels'!G223="","",'Dépenses sur frais réels'!G223)</f>
        <v/>
      </c>
      <c r="H223" s="504" t="str">
        <f>IF('Dépenses sur frais réels'!H223="","",'Dépenses sur frais réels'!H223)</f>
        <v/>
      </c>
      <c r="I223" s="511" t="str">
        <f>IF('Dépenses sur frais réels'!I223="","",'Dépenses sur frais réels'!I223)</f>
        <v/>
      </c>
      <c r="J223" s="269"/>
      <c r="K223" s="270" t="str">
        <f t="shared" si="15"/>
        <v/>
      </c>
      <c r="L223" s="270" t="str">
        <f t="shared" si="16"/>
        <v/>
      </c>
      <c r="M223" s="37"/>
      <c r="N223" s="117"/>
      <c r="O223" s="118"/>
      <c r="P223" s="512" t="str">
        <f t="shared" si="19"/>
        <v/>
      </c>
      <c r="Q223" s="121" t="str">
        <f t="shared" si="17"/>
        <v/>
      </c>
      <c r="R223" s="501" t="str">
        <f>IF(AND(OR(J223="KO",M223&lt;&gt;""),OR(J223="",K223="",L223="")),Listes!$A$74,IF(AND(M223="",J223&lt;&gt;""),Listes!$A$75,IF(AND(I223&lt;M223,O223=""),Listes!$A$76,IF(AND(L223&lt;K223,O223=""),Listes!$A$77,IF(AND(M223&lt;I223,N223=""),Listes!$A$78,IF(AND(S223="",OR(J223&lt;&gt;"",K223&lt;&gt;"",L223&lt;&gt;"")),Listes!$A$79,""))))))</f>
        <v/>
      </c>
      <c r="S223" s="57"/>
      <c r="T223" s="10">
        <f t="shared" si="18"/>
        <v>0</v>
      </c>
    </row>
    <row r="224" spans="1:20" ht="20.100000000000001" customHeight="1" x14ac:dyDescent="0.25">
      <c r="A224" s="109">
        <v>218</v>
      </c>
      <c r="B224" s="503" t="str">
        <f>IF('Dépenses sur frais réels'!B224="","",'Dépenses sur frais réels'!B224)</f>
        <v/>
      </c>
      <c r="C224" s="503" t="str">
        <f>IF('Dépenses sur frais réels'!C224="","",'Dépenses sur frais réels'!C224)</f>
        <v/>
      </c>
      <c r="D224" s="503" t="str">
        <f>IF('Dépenses sur frais réels'!D224="","",'Dépenses sur frais réels'!D224)</f>
        <v/>
      </c>
      <c r="E224" s="503" t="str">
        <f>IF('Dépenses sur frais réels'!E224="","",'Dépenses sur frais réels'!E224)</f>
        <v/>
      </c>
      <c r="F224" s="503" t="str">
        <f>IF('Dépenses sur frais réels'!F224="","",'Dépenses sur frais réels'!F224)</f>
        <v/>
      </c>
      <c r="G224" s="504" t="str">
        <f>IF('Dépenses sur frais réels'!G224="","",'Dépenses sur frais réels'!G224)</f>
        <v/>
      </c>
      <c r="H224" s="504" t="str">
        <f>IF('Dépenses sur frais réels'!H224="","",'Dépenses sur frais réels'!H224)</f>
        <v/>
      </c>
      <c r="I224" s="511" t="str">
        <f>IF('Dépenses sur frais réels'!I224="","",'Dépenses sur frais réels'!I224)</f>
        <v/>
      </c>
      <c r="J224" s="269"/>
      <c r="K224" s="270" t="str">
        <f t="shared" si="15"/>
        <v/>
      </c>
      <c r="L224" s="270" t="str">
        <f t="shared" si="16"/>
        <v/>
      </c>
      <c r="M224" s="37"/>
      <c r="N224" s="117"/>
      <c r="O224" s="118"/>
      <c r="P224" s="512" t="str">
        <f t="shared" si="19"/>
        <v/>
      </c>
      <c r="Q224" s="121" t="str">
        <f t="shared" si="17"/>
        <v/>
      </c>
      <c r="R224" s="501" t="str">
        <f>IF(AND(OR(J224="KO",M224&lt;&gt;""),OR(J224="",K224="",L224="")),Listes!$A$74,IF(AND(M224="",J224&lt;&gt;""),Listes!$A$75,IF(AND(I224&lt;M224,O224=""),Listes!$A$76,IF(AND(L224&lt;K224,O224=""),Listes!$A$77,IF(AND(M224&lt;I224,N224=""),Listes!$A$78,IF(AND(S224="",OR(J224&lt;&gt;"",K224&lt;&gt;"",L224&lt;&gt;"")),Listes!$A$79,""))))))</f>
        <v/>
      </c>
      <c r="S224" s="57"/>
      <c r="T224" s="10">
        <f t="shared" si="18"/>
        <v>0</v>
      </c>
    </row>
    <row r="225" spans="1:20" ht="20.100000000000001" customHeight="1" x14ac:dyDescent="0.25">
      <c r="A225" s="109">
        <v>219</v>
      </c>
      <c r="B225" s="503" t="str">
        <f>IF('Dépenses sur frais réels'!B225="","",'Dépenses sur frais réels'!B225)</f>
        <v/>
      </c>
      <c r="C225" s="503" t="str">
        <f>IF('Dépenses sur frais réels'!C225="","",'Dépenses sur frais réels'!C225)</f>
        <v/>
      </c>
      <c r="D225" s="503" t="str">
        <f>IF('Dépenses sur frais réels'!D225="","",'Dépenses sur frais réels'!D225)</f>
        <v/>
      </c>
      <c r="E225" s="503" t="str">
        <f>IF('Dépenses sur frais réels'!E225="","",'Dépenses sur frais réels'!E225)</f>
        <v/>
      </c>
      <c r="F225" s="503" t="str">
        <f>IF('Dépenses sur frais réels'!F225="","",'Dépenses sur frais réels'!F225)</f>
        <v/>
      </c>
      <c r="G225" s="504" t="str">
        <f>IF('Dépenses sur frais réels'!G225="","",'Dépenses sur frais réels'!G225)</f>
        <v/>
      </c>
      <c r="H225" s="504" t="str">
        <f>IF('Dépenses sur frais réels'!H225="","",'Dépenses sur frais réels'!H225)</f>
        <v/>
      </c>
      <c r="I225" s="511" t="str">
        <f>IF('Dépenses sur frais réels'!I225="","",'Dépenses sur frais réels'!I225)</f>
        <v/>
      </c>
      <c r="J225" s="269"/>
      <c r="K225" s="270" t="str">
        <f t="shared" si="15"/>
        <v/>
      </c>
      <c r="L225" s="270" t="str">
        <f t="shared" si="16"/>
        <v/>
      </c>
      <c r="M225" s="37"/>
      <c r="N225" s="117"/>
      <c r="O225" s="118"/>
      <c r="P225" s="512" t="str">
        <f t="shared" si="19"/>
        <v/>
      </c>
      <c r="Q225" s="121" t="str">
        <f t="shared" si="17"/>
        <v/>
      </c>
      <c r="R225" s="501" t="str">
        <f>IF(AND(OR(J225="KO",M225&lt;&gt;""),OR(J225="",K225="",L225="")),Listes!$A$74,IF(AND(M225="",J225&lt;&gt;""),Listes!$A$75,IF(AND(I225&lt;M225,O225=""),Listes!$A$76,IF(AND(L225&lt;K225,O225=""),Listes!$A$77,IF(AND(M225&lt;I225,N225=""),Listes!$A$78,IF(AND(S225="",OR(J225&lt;&gt;"",K225&lt;&gt;"",L225&lt;&gt;"")),Listes!$A$79,""))))))</f>
        <v/>
      </c>
      <c r="S225" s="57"/>
      <c r="T225" s="10">
        <f t="shared" si="18"/>
        <v>0</v>
      </c>
    </row>
    <row r="226" spans="1:20" ht="20.100000000000001" customHeight="1" x14ac:dyDescent="0.25">
      <c r="A226" s="109">
        <v>220</v>
      </c>
      <c r="B226" s="503" t="str">
        <f>IF('Dépenses sur frais réels'!B226="","",'Dépenses sur frais réels'!B226)</f>
        <v/>
      </c>
      <c r="C226" s="503" t="str">
        <f>IF('Dépenses sur frais réels'!C226="","",'Dépenses sur frais réels'!C226)</f>
        <v/>
      </c>
      <c r="D226" s="503" t="str">
        <f>IF('Dépenses sur frais réels'!D226="","",'Dépenses sur frais réels'!D226)</f>
        <v/>
      </c>
      <c r="E226" s="503" t="str">
        <f>IF('Dépenses sur frais réels'!E226="","",'Dépenses sur frais réels'!E226)</f>
        <v/>
      </c>
      <c r="F226" s="503" t="str">
        <f>IF('Dépenses sur frais réels'!F226="","",'Dépenses sur frais réels'!F226)</f>
        <v/>
      </c>
      <c r="G226" s="504" t="str">
        <f>IF('Dépenses sur frais réels'!G226="","",'Dépenses sur frais réels'!G226)</f>
        <v/>
      </c>
      <c r="H226" s="504" t="str">
        <f>IF('Dépenses sur frais réels'!H226="","",'Dépenses sur frais réels'!H226)</f>
        <v/>
      </c>
      <c r="I226" s="511" t="str">
        <f>IF('Dépenses sur frais réels'!I226="","",'Dépenses sur frais réels'!I226)</f>
        <v/>
      </c>
      <c r="J226" s="269"/>
      <c r="K226" s="270" t="str">
        <f t="shared" si="15"/>
        <v/>
      </c>
      <c r="L226" s="270" t="str">
        <f t="shared" si="16"/>
        <v/>
      </c>
      <c r="M226" s="37"/>
      <c r="N226" s="117"/>
      <c r="O226" s="118"/>
      <c r="P226" s="512" t="str">
        <f t="shared" si="19"/>
        <v/>
      </c>
      <c r="Q226" s="121" t="str">
        <f t="shared" si="17"/>
        <v/>
      </c>
      <c r="R226" s="501" t="str">
        <f>IF(AND(OR(J226="KO",M226&lt;&gt;""),OR(J226="",K226="",L226="")),Listes!$A$74,IF(AND(M226="",J226&lt;&gt;""),Listes!$A$75,IF(AND(I226&lt;M226,O226=""),Listes!$A$76,IF(AND(L226&lt;K226,O226=""),Listes!$A$77,IF(AND(M226&lt;I226,N226=""),Listes!$A$78,IF(AND(S226="",OR(J226&lt;&gt;"",K226&lt;&gt;"",L226&lt;&gt;"")),Listes!$A$79,""))))))</f>
        <v/>
      </c>
      <c r="S226" s="57"/>
      <c r="T226" s="10">
        <f t="shared" si="18"/>
        <v>0</v>
      </c>
    </row>
    <row r="227" spans="1:20" ht="20.100000000000001" customHeight="1" x14ac:dyDescent="0.25">
      <c r="A227" s="109">
        <v>221</v>
      </c>
      <c r="B227" s="503" t="str">
        <f>IF('Dépenses sur frais réels'!B227="","",'Dépenses sur frais réels'!B227)</f>
        <v/>
      </c>
      <c r="C227" s="503" t="str">
        <f>IF('Dépenses sur frais réels'!C227="","",'Dépenses sur frais réels'!C227)</f>
        <v/>
      </c>
      <c r="D227" s="503" t="str">
        <f>IF('Dépenses sur frais réels'!D227="","",'Dépenses sur frais réels'!D227)</f>
        <v/>
      </c>
      <c r="E227" s="503" t="str">
        <f>IF('Dépenses sur frais réels'!E227="","",'Dépenses sur frais réels'!E227)</f>
        <v/>
      </c>
      <c r="F227" s="503" t="str">
        <f>IF('Dépenses sur frais réels'!F227="","",'Dépenses sur frais réels'!F227)</f>
        <v/>
      </c>
      <c r="G227" s="504" t="str">
        <f>IF('Dépenses sur frais réels'!G227="","",'Dépenses sur frais réels'!G227)</f>
        <v/>
      </c>
      <c r="H227" s="504" t="str">
        <f>IF('Dépenses sur frais réels'!H227="","",'Dépenses sur frais réels'!H227)</f>
        <v/>
      </c>
      <c r="I227" s="511" t="str">
        <f>IF('Dépenses sur frais réels'!I227="","",'Dépenses sur frais réels'!I227)</f>
        <v/>
      </c>
      <c r="J227" s="269"/>
      <c r="K227" s="270" t="str">
        <f t="shared" si="15"/>
        <v/>
      </c>
      <c r="L227" s="270" t="str">
        <f t="shared" si="16"/>
        <v/>
      </c>
      <c r="M227" s="37"/>
      <c r="N227" s="117"/>
      <c r="O227" s="118"/>
      <c r="P227" s="512" t="str">
        <f t="shared" si="19"/>
        <v/>
      </c>
      <c r="Q227" s="121" t="str">
        <f t="shared" si="17"/>
        <v/>
      </c>
      <c r="R227" s="501" t="str">
        <f>IF(AND(OR(J227="KO",M227&lt;&gt;""),OR(J227="",K227="",L227="")),Listes!$A$74,IF(AND(M227="",J227&lt;&gt;""),Listes!$A$75,IF(AND(I227&lt;M227,O227=""),Listes!$A$76,IF(AND(L227&lt;K227,O227=""),Listes!$A$77,IF(AND(M227&lt;I227,N227=""),Listes!$A$78,IF(AND(S227="",OR(J227&lt;&gt;"",K227&lt;&gt;"",L227&lt;&gt;"")),Listes!$A$79,""))))))</f>
        <v/>
      </c>
      <c r="S227" s="57"/>
      <c r="T227" s="10">
        <f t="shared" si="18"/>
        <v>0</v>
      </c>
    </row>
    <row r="228" spans="1:20" ht="20.100000000000001" customHeight="1" x14ac:dyDescent="0.25">
      <c r="A228" s="109">
        <v>222</v>
      </c>
      <c r="B228" s="503" t="str">
        <f>IF('Dépenses sur frais réels'!B228="","",'Dépenses sur frais réels'!B228)</f>
        <v/>
      </c>
      <c r="C228" s="503" t="str">
        <f>IF('Dépenses sur frais réels'!C228="","",'Dépenses sur frais réels'!C228)</f>
        <v/>
      </c>
      <c r="D228" s="503" t="str">
        <f>IF('Dépenses sur frais réels'!D228="","",'Dépenses sur frais réels'!D228)</f>
        <v/>
      </c>
      <c r="E228" s="503" t="str">
        <f>IF('Dépenses sur frais réels'!E228="","",'Dépenses sur frais réels'!E228)</f>
        <v/>
      </c>
      <c r="F228" s="503" t="str">
        <f>IF('Dépenses sur frais réels'!F228="","",'Dépenses sur frais réels'!F228)</f>
        <v/>
      </c>
      <c r="G228" s="504" t="str">
        <f>IF('Dépenses sur frais réels'!G228="","",'Dépenses sur frais réels'!G228)</f>
        <v/>
      </c>
      <c r="H228" s="504" t="str">
        <f>IF('Dépenses sur frais réels'!H228="","",'Dépenses sur frais réels'!H228)</f>
        <v/>
      </c>
      <c r="I228" s="511" t="str">
        <f>IF('Dépenses sur frais réels'!I228="","",'Dépenses sur frais réels'!I228)</f>
        <v/>
      </c>
      <c r="J228" s="269"/>
      <c r="K228" s="270" t="str">
        <f t="shared" si="15"/>
        <v/>
      </c>
      <c r="L228" s="270" t="str">
        <f t="shared" si="16"/>
        <v/>
      </c>
      <c r="M228" s="37"/>
      <c r="N228" s="117"/>
      <c r="O228" s="118"/>
      <c r="P228" s="512" t="str">
        <f t="shared" si="19"/>
        <v/>
      </c>
      <c r="Q228" s="121" t="str">
        <f t="shared" si="17"/>
        <v/>
      </c>
      <c r="R228" s="501" t="str">
        <f>IF(AND(OR(J228="KO",M228&lt;&gt;""),OR(J228="",K228="",L228="")),Listes!$A$74,IF(AND(M228="",J228&lt;&gt;""),Listes!$A$75,IF(AND(I228&lt;M228,O228=""),Listes!$A$76,IF(AND(L228&lt;K228,O228=""),Listes!$A$77,IF(AND(M228&lt;I228,N228=""),Listes!$A$78,IF(AND(S228="",OR(J228&lt;&gt;"",K228&lt;&gt;"",L228&lt;&gt;"")),Listes!$A$79,""))))))</f>
        <v/>
      </c>
      <c r="S228" s="57"/>
      <c r="T228" s="10">
        <f t="shared" si="18"/>
        <v>0</v>
      </c>
    </row>
    <row r="229" spans="1:20" ht="20.100000000000001" customHeight="1" x14ac:dyDescent="0.25">
      <c r="A229" s="109">
        <v>223</v>
      </c>
      <c r="B229" s="503" t="str">
        <f>IF('Dépenses sur frais réels'!B229="","",'Dépenses sur frais réels'!B229)</f>
        <v/>
      </c>
      <c r="C229" s="503" t="str">
        <f>IF('Dépenses sur frais réels'!C229="","",'Dépenses sur frais réels'!C229)</f>
        <v/>
      </c>
      <c r="D229" s="503" t="str">
        <f>IF('Dépenses sur frais réels'!D229="","",'Dépenses sur frais réels'!D229)</f>
        <v/>
      </c>
      <c r="E229" s="503" t="str">
        <f>IF('Dépenses sur frais réels'!E229="","",'Dépenses sur frais réels'!E229)</f>
        <v/>
      </c>
      <c r="F229" s="503" t="str">
        <f>IF('Dépenses sur frais réels'!F229="","",'Dépenses sur frais réels'!F229)</f>
        <v/>
      </c>
      <c r="G229" s="504" t="str">
        <f>IF('Dépenses sur frais réels'!G229="","",'Dépenses sur frais réels'!G229)</f>
        <v/>
      </c>
      <c r="H229" s="504" t="str">
        <f>IF('Dépenses sur frais réels'!H229="","",'Dépenses sur frais réels'!H229)</f>
        <v/>
      </c>
      <c r="I229" s="511" t="str">
        <f>IF('Dépenses sur frais réels'!I229="","",'Dépenses sur frais réels'!I229)</f>
        <v/>
      </c>
      <c r="J229" s="269"/>
      <c r="K229" s="270" t="str">
        <f t="shared" si="15"/>
        <v/>
      </c>
      <c r="L229" s="270" t="str">
        <f t="shared" si="16"/>
        <v/>
      </c>
      <c r="M229" s="37"/>
      <c r="N229" s="117"/>
      <c r="O229" s="118"/>
      <c r="P229" s="512" t="str">
        <f t="shared" si="19"/>
        <v/>
      </c>
      <c r="Q229" s="121" t="str">
        <f t="shared" si="17"/>
        <v/>
      </c>
      <c r="R229" s="501" t="str">
        <f>IF(AND(OR(J229="KO",M229&lt;&gt;""),OR(J229="",K229="",L229="")),Listes!$A$74,IF(AND(M229="",J229&lt;&gt;""),Listes!$A$75,IF(AND(I229&lt;M229,O229=""),Listes!$A$76,IF(AND(L229&lt;K229,O229=""),Listes!$A$77,IF(AND(M229&lt;I229,N229=""),Listes!$A$78,IF(AND(S229="",OR(J229&lt;&gt;"",K229&lt;&gt;"",L229&lt;&gt;"")),Listes!$A$79,""))))))</f>
        <v/>
      </c>
      <c r="S229" s="57"/>
      <c r="T229" s="10">
        <f t="shared" si="18"/>
        <v>0</v>
      </c>
    </row>
    <row r="230" spans="1:20" ht="20.100000000000001" customHeight="1" x14ac:dyDescent="0.25">
      <c r="A230" s="109">
        <v>224</v>
      </c>
      <c r="B230" s="503" t="str">
        <f>IF('Dépenses sur frais réels'!B230="","",'Dépenses sur frais réels'!B230)</f>
        <v/>
      </c>
      <c r="C230" s="503" t="str">
        <f>IF('Dépenses sur frais réels'!C230="","",'Dépenses sur frais réels'!C230)</f>
        <v/>
      </c>
      <c r="D230" s="503" t="str">
        <f>IF('Dépenses sur frais réels'!D230="","",'Dépenses sur frais réels'!D230)</f>
        <v/>
      </c>
      <c r="E230" s="503" t="str">
        <f>IF('Dépenses sur frais réels'!E230="","",'Dépenses sur frais réels'!E230)</f>
        <v/>
      </c>
      <c r="F230" s="503" t="str">
        <f>IF('Dépenses sur frais réels'!F230="","",'Dépenses sur frais réels'!F230)</f>
        <v/>
      </c>
      <c r="G230" s="504" t="str">
        <f>IF('Dépenses sur frais réels'!G230="","",'Dépenses sur frais réels'!G230)</f>
        <v/>
      </c>
      <c r="H230" s="504" t="str">
        <f>IF('Dépenses sur frais réels'!H230="","",'Dépenses sur frais réels'!H230)</f>
        <v/>
      </c>
      <c r="I230" s="511" t="str">
        <f>IF('Dépenses sur frais réels'!I230="","",'Dépenses sur frais réels'!I230)</f>
        <v/>
      </c>
      <c r="J230" s="269"/>
      <c r="K230" s="270" t="str">
        <f t="shared" si="15"/>
        <v/>
      </c>
      <c r="L230" s="270" t="str">
        <f t="shared" si="16"/>
        <v/>
      </c>
      <c r="M230" s="37"/>
      <c r="N230" s="117"/>
      <c r="O230" s="118"/>
      <c r="P230" s="512" t="str">
        <f t="shared" si="19"/>
        <v/>
      </c>
      <c r="Q230" s="121" t="str">
        <f t="shared" si="17"/>
        <v/>
      </c>
      <c r="R230" s="501" t="str">
        <f>IF(AND(OR(J230="KO",M230&lt;&gt;""),OR(J230="",K230="",L230="")),Listes!$A$74,IF(AND(M230="",J230&lt;&gt;""),Listes!$A$75,IF(AND(I230&lt;M230,O230=""),Listes!$A$76,IF(AND(L230&lt;K230,O230=""),Listes!$A$77,IF(AND(M230&lt;I230,N230=""),Listes!$A$78,IF(AND(S230="",OR(J230&lt;&gt;"",K230&lt;&gt;"",L230&lt;&gt;"")),Listes!$A$79,""))))))</f>
        <v/>
      </c>
      <c r="S230" s="57"/>
      <c r="T230" s="10">
        <f t="shared" si="18"/>
        <v>0</v>
      </c>
    </row>
    <row r="231" spans="1:20" ht="20.100000000000001" customHeight="1" x14ac:dyDescent="0.25">
      <c r="A231" s="109">
        <v>225</v>
      </c>
      <c r="B231" s="503" t="str">
        <f>IF('Dépenses sur frais réels'!B231="","",'Dépenses sur frais réels'!B231)</f>
        <v/>
      </c>
      <c r="C231" s="503" t="str">
        <f>IF('Dépenses sur frais réels'!C231="","",'Dépenses sur frais réels'!C231)</f>
        <v/>
      </c>
      <c r="D231" s="503" t="str">
        <f>IF('Dépenses sur frais réels'!D231="","",'Dépenses sur frais réels'!D231)</f>
        <v/>
      </c>
      <c r="E231" s="503" t="str">
        <f>IF('Dépenses sur frais réels'!E231="","",'Dépenses sur frais réels'!E231)</f>
        <v/>
      </c>
      <c r="F231" s="503" t="str">
        <f>IF('Dépenses sur frais réels'!F231="","",'Dépenses sur frais réels'!F231)</f>
        <v/>
      </c>
      <c r="G231" s="504" t="str">
        <f>IF('Dépenses sur frais réels'!G231="","",'Dépenses sur frais réels'!G231)</f>
        <v/>
      </c>
      <c r="H231" s="504" t="str">
        <f>IF('Dépenses sur frais réels'!H231="","",'Dépenses sur frais réels'!H231)</f>
        <v/>
      </c>
      <c r="I231" s="511" t="str">
        <f>IF('Dépenses sur frais réels'!I231="","",'Dépenses sur frais réels'!I231)</f>
        <v/>
      </c>
      <c r="J231" s="269"/>
      <c r="K231" s="270" t="str">
        <f t="shared" si="15"/>
        <v/>
      </c>
      <c r="L231" s="270" t="str">
        <f t="shared" si="16"/>
        <v/>
      </c>
      <c r="M231" s="37"/>
      <c r="N231" s="117"/>
      <c r="O231" s="118"/>
      <c r="P231" s="512" t="str">
        <f t="shared" si="19"/>
        <v/>
      </c>
      <c r="Q231" s="121" t="str">
        <f t="shared" si="17"/>
        <v/>
      </c>
      <c r="R231" s="501" t="str">
        <f>IF(AND(OR(J231="KO",M231&lt;&gt;""),OR(J231="",K231="",L231="")),Listes!$A$74,IF(AND(M231="",J231&lt;&gt;""),Listes!$A$75,IF(AND(I231&lt;M231,O231=""),Listes!$A$76,IF(AND(L231&lt;K231,O231=""),Listes!$A$77,IF(AND(M231&lt;I231,N231=""),Listes!$A$78,IF(AND(S231="",OR(J231&lt;&gt;"",K231&lt;&gt;"",L231&lt;&gt;"")),Listes!$A$79,""))))))</f>
        <v/>
      </c>
      <c r="S231" s="57"/>
      <c r="T231" s="10">
        <f t="shared" si="18"/>
        <v>0</v>
      </c>
    </row>
    <row r="232" spans="1:20" ht="20.100000000000001" customHeight="1" x14ac:dyDescent="0.25">
      <c r="A232" s="109">
        <v>226</v>
      </c>
      <c r="B232" s="503" t="str">
        <f>IF('Dépenses sur frais réels'!B232="","",'Dépenses sur frais réels'!B232)</f>
        <v/>
      </c>
      <c r="C232" s="503" t="str">
        <f>IF('Dépenses sur frais réels'!C232="","",'Dépenses sur frais réels'!C232)</f>
        <v/>
      </c>
      <c r="D232" s="503" t="str">
        <f>IF('Dépenses sur frais réels'!D232="","",'Dépenses sur frais réels'!D232)</f>
        <v/>
      </c>
      <c r="E232" s="503" t="str">
        <f>IF('Dépenses sur frais réels'!E232="","",'Dépenses sur frais réels'!E232)</f>
        <v/>
      </c>
      <c r="F232" s="503" t="str">
        <f>IF('Dépenses sur frais réels'!F232="","",'Dépenses sur frais réels'!F232)</f>
        <v/>
      </c>
      <c r="G232" s="504" t="str">
        <f>IF('Dépenses sur frais réels'!G232="","",'Dépenses sur frais réels'!G232)</f>
        <v/>
      </c>
      <c r="H232" s="504" t="str">
        <f>IF('Dépenses sur frais réels'!H232="","",'Dépenses sur frais réels'!H232)</f>
        <v/>
      </c>
      <c r="I232" s="511" t="str">
        <f>IF('Dépenses sur frais réels'!I232="","",'Dépenses sur frais réels'!I232)</f>
        <v/>
      </c>
      <c r="J232" s="269"/>
      <c r="K232" s="270" t="str">
        <f t="shared" si="15"/>
        <v/>
      </c>
      <c r="L232" s="270" t="str">
        <f t="shared" si="16"/>
        <v/>
      </c>
      <c r="M232" s="37"/>
      <c r="N232" s="117"/>
      <c r="O232" s="118"/>
      <c r="P232" s="512" t="str">
        <f t="shared" si="19"/>
        <v/>
      </c>
      <c r="Q232" s="121" t="str">
        <f t="shared" si="17"/>
        <v/>
      </c>
      <c r="R232" s="501" t="str">
        <f>IF(AND(OR(J232="KO",M232&lt;&gt;""),OR(J232="",K232="",L232="")),Listes!$A$74,IF(AND(M232="",J232&lt;&gt;""),Listes!$A$75,IF(AND(I232&lt;M232,O232=""),Listes!$A$76,IF(AND(L232&lt;K232,O232=""),Listes!$A$77,IF(AND(M232&lt;I232,N232=""),Listes!$A$78,IF(AND(S232="",OR(J232&lt;&gt;"",K232&lt;&gt;"",L232&lt;&gt;"")),Listes!$A$79,""))))))</f>
        <v/>
      </c>
      <c r="S232" s="57"/>
      <c r="T232" s="10">
        <f t="shared" si="18"/>
        <v>0</v>
      </c>
    </row>
    <row r="233" spans="1:20" ht="20.100000000000001" customHeight="1" x14ac:dyDescent="0.25">
      <c r="A233" s="109">
        <v>227</v>
      </c>
      <c r="B233" s="503" t="str">
        <f>IF('Dépenses sur frais réels'!B233="","",'Dépenses sur frais réels'!B233)</f>
        <v/>
      </c>
      <c r="C233" s="503" t="str">
        <f>IF('Dépenses sur frais réels'!C233="","",'Dépenses sur frais réels'!C233)</f>
        <v/>
      </c>
      <c r="D233" s="503" t="str">
        <f>IF('Dépenses sur frais réels'!D233="","",'Dépenses sur frais réels'!D233)</f>
        <v/>
      </c>
      <c r="E233" s="503" t="str">
        <f>IF('Dépenses sur frais réels'!E233="","",'Dépenses sur frais réels'!E233)</f>
        <v/>
      </c>
      <c r="F233" s="503" t="str">
        <f>IF('Dépenses sur frais réels'!F233="","",'Dépenses sur frais réels'!F233)</f>
        <v/>
      </c>
      <c r="G233" s="504" t="str">
        <f>IF('Dépenses sur frais réels'!G233="","",'Dépenses sur frais réels'!G233)</f>
        <v/>
      </c>
      <c r="H233" s="504" t="str">
        <f>IF('Dépenses sur frais réels'!H233="","",'Dépenses sur frais réels'!H233)</f>
        <v/>
      </c>
      <c r="I233" s="511" t="str">
        <f>IF('Dépenses sur frais réels'!I233="","",'Dépenses sur frais réels'!I233)</f>
        <v/>
      </c>
      <c r="J233" s="269"/>
      <c r="K233" s="270" t="str">
        <f t="shared" si="15"/>
        <v/>
      </c>
      <c r="L233" s="270" t="str">
        <f t="shared" si="16"/>
        <v/>
      </c>
      <c r="M233" s="37"/>
      <c r="N233" s="117"/>
      <c r="O233" s="118"/>
      <c r="P233" s="512" t="str">
        <f t="shared" si="19"/>
        <v/>
      </c>
      <c r="Q233" s="121" t="str">
        <f t="shared" si="17"/>
        <v/>
      </c>
      <c r="R233" s="501" t="str">
        <f>IF(AND(OR(J233="KO",M233&lt;&gt;""),OR(J233="",K233="",L233="")),Listes!$A$74,IF(AND(M233="",J233&lt;&gt;""),Listes!$A$75,IF(AND(I233&lt;M233,O233=""),Listes!$A$76,IF(AND(L233&lt;K233,O233=""),Listes!$A$77,IF(AND(M233&lt;I233,N233=""),Listes!$A$78,IF(AND(S233="",OR(J233&lt;&gt;"",K233&lt;&gt;"",L233&lt;&gt;"")),Listes!$A$79,""))))))</f>
        <v/>
      </c>
      <c r="S233" s="57"/>
      <c r="T233" s="10">
        <f t="shared" si="18"/>
        <v>0</v>
      </c>
    </row>
    <row r="234" spans="1:20" ht="20.100000000000001" customHeight="1" x14ac:dyDescent="0.25">
      <c r="A234" s="109">
        <v>228</v>
      </c>
      <c r="B234" s="503" t="str">
        <f>IF('Dépenses sur frais réels'!B234="","",'Dépenses sur frais réels'!B234)</f>
        <v/>
      </c>
      <c r="C234" s="503" t="str">
        <f>IF('Dépenses sur frais réels'!C234="","",'Dépenses sur frais réels'!C234)</f>
        <v/>
      </c>
      <c r="D234" s="503" t="str">
        <f>IF('Dépenses sur frais réels'!D234="","",'Dépenses sur frais réels'!D234)</f>
        <v/>
      </c>
      <c r="E234" s="503" t="str">
        <f>IF('Dépenses sur frais réels'!E234="","",'Dépenses sur frais réels'!E234)</f>
        <v/>
      </c>
      <c r="F234" s="503" t="str">
        <f>IF('Dépenses sur frais réels'!F234="","",'Dépenses sur frais réels'!F234)</f>
        <v/>
      </c>
      <c r="G234" s="504" t="str">
        <f>IF('Dépenses sur frais réels'!G234="","",'Dépenses sur frais réels'!G234)</f>
        <v/>
      </c>
      <c r="H234" s="504" t="str">
        <f>IF('Dépenses sur frais réels'!H234="","",'Dépenses sur frais réels'!H234)</f>
        <v/>
      </c>
      <c r="I234" s="511" t="str">
        <f>IF('Dépenses sur frais réels'!I234="","",'Dépenses sur frais réels'!I234)</f>
        <v/>
      </c>
      <c r="J234" s="269"/>
      <c r="K234" s="270" t="str">
        <f t="shared" si="15"/>
        <v/>
      </c>
      <c r="L234" s="270" t="str">
        <f t="shared" si="16"/>
        <v/>
      </c>
      <c r="M234" s="37"/>
      <c r="N234" s="117"/>
      <c r="O234" s="118"/>
      <c r="P234" s="512" t="str">
        <f t="shared" si="19"/>
        <v/>
      </c>
      <c r="Q234" s="121" t="str">
        <f t="shared" si="17"/>
        <v/>
      </c>
      <c r="R234" s="501" t="str">
        <f>IF(AND(OR(J234="KO",M234&lt;&gt;""),OR(J234="",K234="",L234="")),Listes!$A$74,IF(AND(M234="",J234&lt;&gt;""),Listes!$A$75,IF(AND(I234&lt;M234,O234=""),Listes!$A$76,IF(AND(L234&lt;K234,O234=""),Listes!$A$77,IF(AND(M234&lt;I234,N234=""),Listes!$A$78,IF(AND(S234="",OR(J234&lt;&gt;"",K234&lt;&gt;"",L234&lt;&gt;"")),Listes!$A$79,""))))))</f>
        <v/>
      </c>
      <c r="S234" s="57"/>
      <c r="T234" s="10">
        <f t="shared" si="18"/>
        <v>0</v>
      </c>
    </row>
    <row r="235" spans="1:20" ht="20.100000000000001" customHeight="1" x14ac:dyDescent="0.25">
      <c r="A235" s="109">
        <v>229</v>
      </c>
      <c r="B235" s="503" t="str">
        <f>IF('Dépenses sur frais réels'!B235="","",'Dépenses sur frais réels'!B235)</f>
        <v/>
      </c>
      <c r="C235" s="503" t="str">
        <f>IF('Dépenses sur frais réels'!C235="","",'Dépenses sur frais réels'!C235)</f>
        <v/>
      </c>
      <c r="D235" s="503" t="str">
        <f>IF('Dépenses sur frais réels'!D235="","",'Dépenses sur frais réels'!D235)</f>
        <v/>
      </c>
      <c r="E235" s="503" t="str">
        <f>IF('Dépenses sur frais réels'!E235="","",'Dépenses sur frais réels'!E235)</f>
        <v/>
      </c>
      <c r="F235" s="503" t="str">
        <f>IF('Dépenses sur frais réels'!F235="","",'Dépenses sur frais réels'!F235)</f>
        <v/>
      </c>
      <c r="G235" s="504" t="str">
        <f>IF('Dépenses sur frais réels'!G235="","",'Dépenses sur frais réels'!G235)</f>
        <v/>
      </c>
      <c r="H235" s="504" t="str">
        <f>IF('Dépenses sur frais réels'!H235="","",'Dépenses sur frais réels'!H235)</f>
        <v/>
      </c>
      <c r="I235" s="511" t="str">
        <f>IF('Dépenses sur frais réels'!I235="","",'Dépenses sur frais réels'!I235)</f>
        <v/>
      </c>
      <c r="J235" s="269"/>
      <c r="K235" s="270" t="str">
        <f t="shared" si="15"/>
        <v/>
      </c>
      <c r="L235" s="270" t="str">
        <f t="shared" si="16"/>
        <v/>
      </c>
      <c r="M235" s="37"/>
      <c r="N235" s="117"/>
      <c r="O235" s="118"/>
      <c r="P235" s="512" t="str">
        <f t="shared" si="19"/>
        <v/>
      </c>
      <c r="Q235" s="121" t="str">
        <f t="shared" si="17"/>
        <v/>
      </c>
      <c r="R235" s="501" t="str">
        <f>IF(AND(OR(J235="KO",M235&lt;&gt;""),OR(J235="",K235="",L235="")),Listes!$A$74,IF(AND(M235="",J235&lt;&gt;""),Listes!$A$75,IF(AND(I235&lt;M235,O235=""),Listes!$A$76,IF(AND(L235&lt;K235,O235=""),Listes!$A$77,IF(AND(M235&lt;I235,N235=""),Listes!$A$78,IF(AND(S235="",OR(J235&lt;&gt;"",K235&lt;&gt;"",L235&lt;&gt;"")),Listes!$A$79,""))))))</f>
        <v/>
      </c>
      <c r="S235" s="57"/>
      <c r="T235" s="10">
        <f t="shared" si="18"/>
        <v>0</v>
      </c>
    </row>
    <row r="236" spans="1:20" ht="20.100000000000001" customHeight="1" x14ac:dyDescent="0.25">
      <c r="A236" s="109">
        <v>230</v>
      </c>
      <c r="B236" s="503" t="str">
        <f>IF('Dépenses sur frais réels'!B236="","",'Dépenses sur frais réels'!B236)</f>
        <v/>
      </c>
      <c r="C236" s="503" t="str">
        <f>IF('Dépenses sur frais réels'!C236="","",'Dépenses sur frais réels'!C236)</f>
        <v/>
      </c>
      <c r="D236" s="503" t="str">
        <f>IF('Dépenses sur frais réels'!D236="","",'Dépenses sur frais réels'!D236)</f>
        <v/>
      </c>
      <c r="E236" s="503" t="str">
        <f>IF('Dépenses sur frais réels'!E236="","",'Dépenses sur frais réels'!E236)</f>
        <v/>
      </c>
      <c r="F236" s="503" t="str">
        <f>IF('Dépenses sur frais réels'!F236="","",'Dépenses sur frais réels'!F236)</f>
        <v/>
      </c>
      <c r="G236" s="504" t="str">
        <f>IF('Dépenses sur frais réels'!G236="","",'Dépenses sur frais réels'!G236)</f>
        <v/>
      </c>
      <c r="H236" s="504" t="str">
        <f>IF('Dépenses sur frais réels'!H236="","",'Dépenses sur frais réels'!H236)</f>
        <v/>
      </c>
      <c r="I236" s="511" t="str">
        <f>IF('Dépenses sur frais réels'!I236="","",'Dépenses sur frais réels'!I236)</f>
        <v/>
      </c>
      <c r="J236" s="269"/>
      <c r="K236" s="270" t="str">
        <f t="shared" si="15"/>
        <v/>
      </c>
      <c r="L236" s="270" t="str">
        <f t="shared" si="16"/>
        <v/>
      </c>
      <c r="M236" s="37"/>
      <c r="N236" s="117"/>
      <c r="O236" s="118"/>
      <c r="P236" s="512" t="str">
        <f t="shared" si="19"/>
        <v/>
      </c>
      <c r="Q236" s="121" t="str">
        <f t="shared" si="17"/>
        <v/>
      </c>
      <c r="R236" s="501" t="str">
        <f>IF(AND(OR(J236="KO",M236&lt;&gt;""),OR(J236="",K236="",L236="")),Listes!$A$74,IF(AND(M236="",J236&lt;&gt;""),Listes!$A$75,IF(AND(I236&lt;M236,O236=""),Listes!$A$76,IF(AND(L236&lt;K236,O236=""),Listes!$A$77,IF(AND(M236&lt;I236,N236=""),Listes!$A$78,IF(AND(S236="",OR(J236&lt;&gt;"",K236&lt;&gt;"",L236&lt;&gt;"")),Listes!$A$79,""))))))</f>
        <v/>
      </c>
      <c r="S236" s="57"/>
      <c r="T236" s="10">
        <f t="shared" si="18"/>
        <v>0</v>
      </c>
    </row>
    <row r="237" spans="1:20" ht="20.100000000000001" customHeight="1" x14ac:dyDescent="0.25">
      <c r="A237" s="109">
        <v>231</v>
      </c>
      <c r="B237" s="503" t="str">
        <f>IF('Dépenses sur frais réels'!B237="","",'Dépenses sur frais réels'!B237)</f>
        <v/>
      </c>
      <c r="C237" s="503" t="str">
        <f>IF('Dépenses sur frais réels'!C237="","",'Dépenses sur frais réels'!C237)</f>
        <v/>
      </c>
      <c r="D237" s="503" t="str">
        <f>IF('Dépenses sur frais réels'!D237="","",'Dépenses sur frais réels'!D237)</f>
        <v/>
      </c>
      <c r="E237" s="503" t="str">
        <f>IF('Dépenses sur frais réels'!E237="","",'Dépenses sur frais réels'!E237)</f>
        <v/>
      </c>
      <c r="F237" s="503" t="str">
        <f>IF('Dépenses sur frais réels'!F237="","",'Dépenses sur frais réels'!F237)</f>
        <v/>
      </c>
      <c r="G237" s="504" t="str">
        <f>IF('Dépenses sur frais réels'!G237="","",'Dépenses sur frais réels'!G237)</f>
        <v/>
      </c>
      <c r="H237" s="504" t="str">
        <f>IF('Dépenses sur frais réels'!H237="","",'Dépenses sur frais réels'!H237)</f>
        <v/>
      </c>
      <c r="I237" s="511" t="str">
        <f>IF('Dépenses sur frais réels'!I237="","",'Dépenses sur frais réels'!I237)</f>
        <v/>
      </c>
      <c r="J237" s="269"/>
      <c r="K237" s="270" t="str">
        <f t="shared" si="15"/>
        <v/>
      </c>
      <c r="L237" s="270" t="str">
        <f t="shared" si="16"/>
        <v/>
      </c>
      <c r="M237" s="37"/>
      <c r="N237" s="117"/>
      <c r="O237" s="118"/>
      <c r="P237" s="512" t="str">
        <f t="shared" si="19"/>
        <v/>
      </c>
      <c r="Q237" s="121" t="str">
        <f t="shared" si="17"/>
        <v/>
      </c>
      <c r="R237" s="501" t="str">
        <f>IF(AND(OR(J237="KO",M237&lt;&gt;""),OR(J237="",K237="",L237="")),Listes!$A$74,IF(AND(M237="",J237&lt;&gt;""),Listes!$A$75,IF(AND(I237&lt;M237,O237=""),Listes!$A$76,IF(AND(L237&lt;K237,O237=""),Listes!$A$77,IF(AND(M237&lt;I237,N237=""),Listes!$A$78,IF(AND(S237="",OR(J237&lt;&gt;"",K237&lt;&gt;"",L237&lt;&gt;"")),Listes!$A$79,""))))))</f>
        <v/>
      </c>
      <c r="S237" s="57"/>
      <c r="T237" s="10">
        <f t="shared" si="18"/>
        <v>0</v>
      </c>
    </row>
    <row r="238" spans="1:20" ht="20.100000000000001" customHeight="1" x14ac:dyDescent="0.25">
      <c r="A238" s="109">
        <v>232</v>
      </c>
      <c r="B238" s="503" t="str">
        <f>IF('Dépenses sur frais réels'!B238="","",'Dépenses sur frais réels'!B238)</f>
        <v/>
      </c>
      <c r="C238" s="503" t="str">
        <f>IF('Dépenses sur frais réels'!C238="","",'Dépenses sur frais réels'!C238)</f>
        <v/>
      </c>
      <c r="D238" s="503" t="str">
        <f>IF('Dépenses sur frais réels'!D238="","",'Dépenses sur frais réels'!D238)</f>
        <v/>
      </c>
      <c r="E238" s="503" t="str">
        <f>IF('Dépenses sur frais réels'!E238="","",'Dépenses sur frais réels'!E238)</f>
        <v/>
      </c>
      <c r="F238" s="503" t="str">
        <f>IF('Dépenses sur frais réels'!F238="","",'Dépenses sur frais réels'!F238)</f>
        <v/>
      </c>
      <c r="G238" s="504" t="str">
        <f>IF('Dépenses sur frais réels'!G238="","",'Dépenses sur frais réels'!G238)</f>
        <v/>
      </c>
      <c r="H238" s="504" t="str">
        <f>IF('Dépenses sur frais réels'!H238="","",'Dépenses sur frais réels'!H238)</f>
        <v/>
      </c>
      <c r="I238" s="511" t="str">
        <f>IF('Dépenses sur frais réels'!I238="","",'Dépenses sur frais réels'!I238)</f>
        <v/>
      </c>
      <c r="J238" s="269"/>
      <c r="K238" s="270" t="str">
        <f t="shared" si="15"/>
        <v/>
      </c>
      <c r="L238" s="270" t="str">
        <f t="shared" si="16"/>
        <v/>
      </c>
      <c r="M238" s="37"/>
      <c r="N238" s="117"/>
      <c r="O238" s="118"/>
      <c r="P238" s="512" t="str">
        <f t="shared" si="19"/>
        <v/>
      </c>
      <c r="Q238" s="121" t="str">
        <f t="shared" si="17"/>
        <v/>
      </c>
      <c r="R238" s="501" t="str">
        <f>IF(AND(OR(J238="KO",M238&lt;&gt;""),OR(J238="",K238="",L238="")),Listes!$A$74,IF(AND(M238="",J238&lt;&gt;""),Listes!$A$75,IF(AND(I238&lt;M238,O238=""),Listes!$A$76,IF(AND(L238&lt;K238,O238=""),Listes!$A$77,IF(AND(M238&lt;I238,N238=""),Listes!$A$78,IF(AND(S238="",OR(J238&lt;&gt;"",K238&lt;&gt;"",L238&lt;&gt;"")),Listes!$A$79,""))))))</f>
        <v/>
      </c>
      <c r="S238" s="57"/>
      <c r="T238" s="10">
        <f t="shared" si="18"/>
        <v>0</v>
      </c>
    </row>
    <row r="239" spans="1:20" ht="20.100000000000001" customHeight="1" x14ac:dyDescent="0.25">
      <c r="A239" s="109">
        <v>233</v>
      </c>
      <c r="B239" s="503" t="str">
        <f>IF('Dépenses sur frais réels'!B239="","",'Dépenses sur frais réels'!B239)</f>
        <v/>
      </c>
      <c r="C239" s="503" t="str">
        <f>IF('Dépenses sur frais réels'!C239="","",'Dépenses sur frais réels'!C239)</f>
        <v/>
      </c>
      <c r="D239" s="503" t="str">
        <f>IF('Dépenses sur frais réels'!D239="","",'Dépenses sur frais réels'!D239)</f>
        <v/>
      </c>
      <c r="E239" s="503" t="str">
        <f>IF('Dépenses sur frais réels'!E239="","",'Dépenses sur frais réels'!E239)</f>
        <v/>
      </c>
      <c r="F239" s="503" t="str">
        <f>IF('Dépenses sur frais réels'!F239="","",'Dépenses sur frais réels'!F239)</f>
        <v/>
      </c>
      <c r="G239" s="504" t="str">
        <f>IF('Dépenses sur frais réels'!G239="","",'Dépenses sur frais réels'!G239)</f>
        <v/>
      </c>
      <c r="H239" s="504" t="str">
        <f>IF('Dépenses sur frais réels'!H239="","",'Dépenses sur frais réels'!H239)</f>
        <v/>
      </c>
      <c r="I239" s="511" t="str">
        <f>IF('Dépenses sur frais réels'!I239="","",'Dépenses sur frais réels'!I239)</f>
        <v/>
      </c>
      <c r="J239" s="269"/>
      <c r="K239" s="270" t="str">
        <f t="shared" si="15"/>
        <v/>
      </c>
      <c r="L239" s="270" t="str">
        <f t="shared" si="16"/>
        <v/>
      </c>
      <c r="M239" s="37"/>
      <c r="N239" s="117"/>
      <c r="O239" s="118"/>
      <c r="P239" s="512" t="str">
        <f t="shared" si="19"/>
        <v/>
      </c>
      <c r="Q239" s="121" t="str">
        <f t="shared" si="17"/>
        <v/>
      </c>
      <c r="R239" s="501" t="str">
        <f>IF(AND(OR(J239="KO",M239&lt;&gt;""),OR(J239="",K239="",L239="")),Listes!$A$74,IF(AND(M239="",J239&lt;&gt;""),Listes!$A$75,IF(AND(I239&lt;M239,O239=""),Listes!$A$76,IF(AND(L239&lt;K239,O239=""),Listes!$A$77,IF(AND(M239&lt;I239,N239=""),Listes!$A$78,IF(AND(S239="",OR(J239&lt;&gt;"",K239&lt;&gt;"",L239&lt;&gt;"")),Listes!$A$79,""))))))</f>
        <v/>
      </c>
      <c r="S239" s="57"/>
      <c r="T239" s="10">
        <f t="shared" si="18"/>
        <v>0</v>
      </c>
    </row>
    <row r="240" spans="1:20" ht="20.100000000000001" customHeight="1" x14ac:dyDescent="0.25">
      <c r="A240" s="109">
        <v>234</v>
      </c>
      <c r="B240" s="503" t="str">
        <f>IF('Dépenses sur frais réels'!B240="","",'Dépenses sur frais réels'!B240)</f>
        <v/>
      </c>
      <c r="C240" s="503" t="str">
        <f>IF('Dépenses sur frais réels'!C240="","",'Dépenses sur frais réels'!C240)</f>
        <v/>
      </c>
      <c r="D240" s="503" t="str">
        <f>IF('Dépenses sur frais réels'!D240="","",'Dépenses sur frais réels'!D240)</f>
        <v/>
      </c>
      <c r="E240" s="503" t="str">
        <f>IF('Dépenses sur frais réels'!E240="","",'Dépenses sur frais réels'!E240)</f>
        <v/>
      </c>
      <c r="F240" s="503" t="str">
        <f>IF('Dépenses sur frais réels'!F240="","",'Dépenses sur frais réels'!F240)</f>
        <v/>
      </c>
      <c r="G240" s="504" t="str">
        <f>IF('Dépenses sur frais réels'!G240="","",'Dépenses sur frais réels'!G240)</f>
        <v/>
      </c>
      <c r="H240" s="504" t="str">
        <f>IF('Dépenses sur frais réels'!H240="","",'Dépenses sur frais réels'!H240)</f>
        <v/>
      </c>
      <c r="I240" s="511" t="str">
        <f>IF('Dépenses sur frais réels'!I240="","",'Dépenses sur frais réels'!I240)</f>
        <v/>
      </c>
      <c r="J240" s="269"/>
      <c r="K240" s="270" t="str">
        <f t="shared" si="15"/>
        <v/>
      </c>
      <c r="L240" s="270" t="str">
        <f t="shared" si="16"/>
        <v/>
      </c>
      <c r="M240" s="37"/>
      <c r="N240" s="117"/>
      <c r="O240" s="118"/>
      <c r="P240" s="512" t="str">
        <f t="shared" si="19"/>
        <v/>
      </c>
      <c r="Q240" s="121" t="str">
        <f t="shared" si="17"/>
        <v/>
      </c>
      <c r="R240" s="501" t="str">
        <f>IF(AND(OR(J240="KO",M240&lt;&gt;""),OR(J240="",K240="",L240="")),Listes!$A$74,IF(AND(M240="",J240&lt;&gt;""),Listes!$A$75,IF(AND(I240&lt;M240,O240=""),Listes!$A$76,IF(AND(L240&lt;K240,O240=""),Listes!$A$77,IF(AND(M240&lt;I240,N240=""),Listes!$A$78,IF(AND(S240="",OR(J240&lt;&gt;"",K240&lt;&gt;"",L240&lt;&gt;"")),Listes!$A$79,""))))))</f>
        <v/>
      </c>
      <c r="S240" s="57"/>
      <c r="T240" s="10">
        <f t="shared" si="18"/>
        <v>0</v>
      </c>
    </row>
    <row r="241" spans="1:20" ht="20.100000000000001" customHeight="1" x14ac:dyDescent="0.25">
      <c r="A241" s="109">
        <v>235</v>
      </c>
      <c r="B241" s="503" t="str">
        <f>IF('Dépenses sur frais réels'!B241="","",'Dépenses sur frais réels'!B241)</f>
        <v/>
      </c>
      <c r="C241" s="503" t="str">
        <f>IF('Dépenses sur frais réels'!C241="","",'Dépenses sur frais réels'!C241)</f>
        <v/>
      </c>
      <c r="D241" s="503" t="str">
        <f>IF('Dépenses sur frais réels'!D241="","",'Dépenses sur frais réels'!D241)</f>
        <v/>
      </c>
      <c r="E241" s="503" t="str">
        <f>IF('Dépenses sur frais réels'!E241="","",'Dépenses sur frais réels'!E241)</f>
        <v/>
      </c>
      <c r="F241" s="503" t="str">
        <f>IF('Dépenses sur frais réels'!F241="","",'Dépenses sur frais réels'!F241)</f>
        <v/>
      </c>
      <c r="G241" s="504" t="str">
        <f>IF('Dépenses sur frais réels'!G241="","",'Dépenses sur frais réels'!G241)</f>
        <v/>
      </c>
      <c r="H241" s="504" t="str">
        <f>IF('Dépenses sur frais réels'!H241="","",'Dépenses sur frais réels'!H241)</f>
        <v/>
      </c>
      <c r="I241" s="511" t="str">
        <f>IF('Dépenses sur frais réels'!I241="","",'Dépenses sur frais réels'!I241)</f>
        <v/>
      </c>
      <c r="J241" s="269"/>
      <c r="K241" s="270" t="str">
        <f t="shared" si="15"/>
        <v/>
      </c>
      <c r="L241" s="270" t="str">
        <f t="shared" si="16"/>
        <v/>
      </c>
      <c r="M241" s="37"/>
      <c r="N241" s="117"/>
      <c r="O241" s="118"/>
      <c r="P241" s="512" t="str">
        <f t="shared" si="19"/>
        <v/>
      </c>
      <c r="Q241" s="121" t="str">
        <f t="shared" si="17"/>
        <v/>
      </c>
      <c r="R241" s="501" t="str">
        <f>IF(AND(OR(J241="KO",M241&lt;&gt;""),OR(J241="",K241="",L241="")),Listes!$A$74,IF(AND(M241="",J241&lt;&gt;""),Listes!$A$75,IF(AND(I241&lt;M241,O241=""),Listes!$A$76,IF(AND(L241&lt;K241,O241=""),Listes!$A$77,IF(AND(M241&lt;I241,N241=""),Listes!$A$78,IF(AND(S241="",OR(J241&lt;&gt;"",K241&lt;&gt;"",L241&lt;&gt;"")),Listes!$A$79,""))))))</f>
        <v/>
      </c>
      <c r="S241" s="57"/>
      <c r="T241" s="10">
        <f t="shared" si="18"/>
        <v>0</v>
      </c>
    </row>
    <row r="242" spans="1:20" ht="20.100000000000001" customHeight="1" x14ac:dyDescent="0.25">
      <c r="A242" s="109">
        <v>236</v>
      </c>
      <c r="B242" s="503" t="str">
        <f>IF('Dépenses sur frais réels'!B242="","",'Dépenses sur frais réels'!B242)</f>
        <v/>
      </c>
      <c r="C242" s="503" t="str">
        <f>IF('Dépenses sur frais réels'!C242="","",'Dépenses sur frais réels'!C242)</f>
        <v/>
      </c>
      <c r="D242" s="503" t="str">
        <f>IF('Dépenses sur frais réels'!D242="","",'Dépenses sur frais réels'!D242)</f>
        <v/>
      </c>
      <c r="E242" s="503" t="str">
        <f>IF('Dépenses sur frais réels'!E242="","",'Dépenses sur frais réels'!E242)</f>
        <v/>
      </c>
      <c r="F242" s="503" t="str">
        <f>IF('Dépenses sur frais réels'!F242="","",'Dépenses sur frais réels'!F242)</f>
        <v/>
      </c>
      <c r="G242" s="504" t="str">
        <f>IF('Dépenses sur frais réels'!G242="","",'Dépenses sur frais réels'!G242)</f>
        <v/>
      </c>
      <c r="H242" s="504" t="str">
        <f>IF('Dépenses sur frais réels'!H242="","",'Dépenses sur frais réels'!H242)</f>
        <v/>
      </c>
      <c r="I242" s="511" t="str">
        <f>IF('Dépenses sur frais réels'!I242="","",'Dépenses sur frais réels'!I242)</f>
        <v/>
      </c>
      <c r="J242" s="269"/>
      <c r="K242" s="270" t="str">
        <f t="shared" si="15"/>
        <v/>
      </c>
      <c r="L242" s="270" t="str">
        <f t="shared" si="16"/>
        <v/>
      </c>
      <c r="M242" s="37"/>
      <c r="N242" s="117"/>
      <c r="O242" s="118"/>
      <c r="P242" s="512" t="str">
        <f t="shared" si="19"/>
        <v/>
      </c>
      <c r="Q242" s="121" t="str">
        <f t="shared" si="17"/>
        <v/>
      </c>
      <c r="R242" s="501" t="str">
        <f>IF(AND(OR(J242="KO",M242&lt;&gt;""),OR(J242="",K242="",L242="")),Listes!$A$74,IF(AND(M242="",J242&lt;&gt;""),Listes!$A$75,IF(AND(I242&lt;M242,O242=""),Listes!$A$76,IF(AND(L242&lt;K242,O242=""),Listes!$A$77,IF(AND(M242&lt;I242,N242=""),Listes!$A$78,IF(AND(S242="",OR(J242&lt;&gt;"",K242&lt;&gt;"",L242&lt;&gt;"")),Listes!$A$79,""))))))</f>
        <v/>
      </c>
      <c r="S242" s="57"/>
      <c r="T242" s="10">
        <f t="shared" si="18"/>
        <v>0</v>
      </c>
    </row>
    <row r="243" spans="1:20" ht="20.100000000000001" customHeight="1" x14ac:dyDescent="0.25">
      <c r="A243" s="109">
        <v>237</v>
      </c>
      <c r="B243" s="503" t="str">
        <f>IF('Dépenses sur frais réels'!B243="","",'Dépenses sur frais réels'!B243)</f>
        <v/>
      </c>
      <c r="C243" s="503" t="str">
        <f>IF('Dépenses sur frais réels'!C243="","",'Dépenses sur frais réels'!C243)</f>
        <v/>
      </c>
      <c r="D243" s="503" t="str">
        <f>IF('Dépenses sur frais réels'!D243="","",'Dépenses sur frais réels'!D243)</f>
        <v/>
      </c>
      <c r="E243" s="503" t="str">
        <f>IF('Dépenses sur frais réels'!E243="","",'Dépenses sur frais réels'!E243)</f>
        <v/>
      </c>
      <c r="F243" s="503" t="str">
        <f>IF('Dépenses sur frais réels'!F243="","",'Dépenses sur frais réels'!F243)</f>
        <v/>
      </c>
      <c r="G243" s="504" t="str">
        <f>IF('Dépenses sur frais réels'!G243="","",'Dépenses sur frais réels'!G243)</f>
        <v/>
      </c>
      <c r="H243" s="504" t="str">
        <f>IF('Dépenses sur frais réels'!H243="","",'Dépenses sur frais réels'!H243)</f>
        <v/>
      </c>
      <c r="I243" s="511" t="str">
        <f>IF('Dépenses sur frais réels'!I243="","",'Dépenses sur frais réels'!I243)</f>
        <v/>
      </c>
      <c r="J243" s="269"/>
      <c r="K243" s="270" t="str">
        <f t="shared" si="15"/>
        <v/>
      </c>
      <c r="L243" s="270" t="str">
        <f t="shared" si="16"/>
        <v/>
      </c>
      <c r="M243" s="37"/>
      <c r="N243" s="117"/>
      <c r="O243" s="118"/>
      <c r="P243" s="512" t="str">
        <f t="shared" si="19"/>
        <v/>
      </c>
      <c r="Q243" s="121" t="str">
        <f t="shared" si="17"/>
        <v/>
      </c>
      <c r="R243" s="501" t="str">
        <f>IF(AND(OR(J243="KO",M243&lt;&gt;""),OR(J243="",K243="",L243="")),Listes!$A$74,IF(AND(M243="",J243&lt;&gt;""),Listes!$A$75,IF(AND(I243&lt;M243,O243=""),Listes!$A$76,IF(AND(L243&lt;K243,O243=""),Listes!$A$77,IF(AND(M243&lt;I243,N243=""),Listes!$A$78,IF(AND(S243="",OR(J243&lt;&gt;"",K243&lt;&gt;"",L243&lt;&gt;"")),Listes!$A$79,""))))))</f>
        <v/>
      </c>
      <c r="S243" s="57"/>
      <c r="T243" s="10">
        <f t="shared" si="18"/>
        <v>0</v>
      </c>
    </row>
    <row r="244" spans="1:20" ht="20.100000000000001" customHeight="1" x14ac:dyDescent="0.25">
      <c r="A244" s="109">
        <v>238</v>
      </c>
      <c r="B244" s="503" t="str">
        <f>IF('Dépenses sur frais réels'!B244="","",'Dépenses sur frais réels'!B244)</f>
        <v/>
      </c>
      <c r="C244" s="503" t="str">
        <f>IF('Dépenses sur frais réels'!C244="","",'Dépenses sur frais réels'!C244)</f>
        <v/>
      </c>
      <c r="D244" s="503" t="str">
        <f>IF('Dépenses sur frais réels'!D244="","",'Dépenses sur frais réels'!D244)</f>
        <v/>
      </c>
      <c r="E244" s="503" t="str">
        <f>IF('Dépenses sur frais réels'!E244="","",'Dépenses sur frais réels'!E244)</f>
        <v/>
      </c>
      <c r="F244" s="503" t="str">
        <f>IF('Dépenses sur frais réels'!F244="","",'Dépenses sur frais réels'!F244)</f>
        <v/>
      </c>
      <c r="G244" s="504" t="str">
        <f>IF('Dépenses sur frais réels'!G244="","",'Dépenses sur frais réels'!G244)</f>
        <v/>
      </c>
      <c r="H244" s="504" t="str">
        <f>IF('Dépenses sur frais réels'!H244="","",'Dépenses sur frais réels'!H244)</f>
        <v/>
      </c>
      <c r="I244" s="511" t="str">
        <f>IF('Dépenses sur frais réels'!I244="","",'Dépenses sur frais réels'!I244)</f>
        <v/>
      </c>
      <c r="J244" s="269"/>
      <c r="K244" s="270" t="str">
        <f t="shared" si="15"/>
        <v/>
      </c>
      <c r="L244" s="270" t="str">
        <f t="shared" si="16"/>
        <v/>
      </c>
      <c r="M244" s="37"/>
      <c r="N244" s="117"/>
      <c r="O244" s="118"/>
      <c r="P244" s="512" t="str">
        <f t="shared" si="19"/>
        <v/>
      </c>
      <c r="Q244" s="121" t="str">
        <f t="shared" si="17"/>
        <v/>
      </c>
      <c r="R244" s="501" t="str">
        <f>IF(AND(OR(J244="KO",M244&lt;&gt;""),OR(J244="",K244="",L244="")),Listes!$A$74,IF(AND(M244="",J244&lt;&gt;""),Listes!$A$75,IF(AND(I244&lt;M244,O244=""),Listes!$A$76,IF(AND(L244&lt;K244,O244=""),Listes!$A$77,IF(AND(M244&lt;I244,N244=""),Listes!$A$78,IF(AND(S244="",OR(J244&lt;&gt;"",K244&lt;&gt;"",L244&lt;&gt;"")),Listes!$A$79,""))))))</f>
        <v/>
      </c>
      <c r="S244" s="57"/>
      <c r="T244" s="10">
        <f t="shared" si="18"/>
        <v>0</v>
      </c>
    </row>
    <row r="245" spans="1:20" ht="20.100000000000001" customHeight="1" x14ac:dyDescent="0.25">
      <c r="A245" s="109">
        <v>239</v>
      </c>
      <c r="B245" s="503" t="str">
        <f>IF('Dépenses sur frais réels'!B245="","",'Dépenses sur frais réels'!B245)</f>
        <v/>
      </c>
      <c r="C245" s="503" t="str">
        <f>IF('Dépenses sur frais réels'!C245="","",'Dépenses sur frais réels'!C245)</f>
        <v/>
      </c>
      <c r="D245" s="503" t="str">
        <f>IF('Dépenses sur frais réels'!D245="","",'Dépenses sur frais réels'!D245)</f>
        <v/>
      </c>
      <c r="E245" s="503" t="str">
        <f>IF('Dépenses sur frais réels'!E245="","",'Dépenses sur frais réels'!E245)</f>
        <v/>
      </c>
      <c r="F245" s="503" t="str">
        <f>IF('Dépenses sur frais réels'!F245="","",'Dépenses sur frais réels'!F245)</f>
        <v/>
      </c>
      <c r="G245" s="504" t="str">
        <f>IF('Dépenses sur frais réels'!G245="","",'Dépenses sur frais réels'!G245)</f>
        <v/>
      </c>
      <c r="H245" s="504" t="str">
        <f>IF('Dépenses sur frais réels'!H245="","",'Dépenses sur frais réels'!H245)</f>
        <v/>
      </c>
      <c r="I245" s="511" t="str">
        <f>IF('Dépenses sur frais réels'!I245="","",'Dépenses sur frais réels'!I245)</f>
        <v/>
      </c>
      <c r="J245" s="269"/>
      <c r="K245" s="270" t="str">
        <f t="shared" si="15"/>
        <v/>
      </c>
      <c r="L245" s="270" t="str">
        <f t="shared" si="16"/>
        <v/>
      </c>
      <c r="M245" s="37"/>
      <c r="N245" s="117"/>
      <c r="O245" s="118"/>
      <c r="P245" s="512" t="str">
        <f t="shared" si="19"/>
        <v/>
      </c>
      <c r="Q245" s="121" t="str">
        <f t="shared" si="17"/>
        <v/>
      </c>
      <c r="R245" s="501" t="str">
        <f>IF(AND(OR(J245="KO",M245&lt;&gt;""),OR(J245="",K245="",L245="")),Listes!$A$74,IF(AND(M245="",J245&lt;&gt;""),Listes!$A$75,IF(AND(I245&lt;M245,O245=""),Listes!$A$76,IF(AND(L245&lt;K245,O245=""),Listes!$A$77,IF(AND(M245&lt;I245,N245=""),Listes!$A$78,IF(AND(S245="",OR(J245&lt;&gt;"",K245&lt;&gt;"",L245&lt;&gt;"")),Listes!$A$79,""))))))</f>
        <v/>
      </c>
      <c r="S245" s="57"/>
      <c r="T245" s="10">
        <f t="shared" si="18"/>
        <v>0</v>
      </c>
    </row>
    <row r="246" spans="1:20" ht="20.100000000000001" customHeight="1" x14ac:dyDescent="0.25">
      <c r="A246" s="109">
        <v>240</v>
      </c>
      <c r="B246" s="503" t="str">
        <f>IF('Dépenses sur frais réels'!B246="","",'Dépenses sur frais réels'!B246)</f>
        <v/>
      </c>
      <c r="C246" s="503" t="str">
        <f>IF('Dépenses sur frais réels'!C246="","",'Dépenses sur frais réels'!C246)</f>
        <v/>
      </c>
      <c r="D246" s="503" t="str">
        <f>IF('Dépenses sur frais réels'!D246="","",'Dépenses sur frais réels'!D246)</f>
        <v/>
      </c>
      <c r="E246" s="503" t="str">
        <f>IF('Dépenses sur frais réels'!E246="","",'Dépenses sur frais réels'!E246)</f>
        <v/>
      </c>
      <c r="F246" s="503" t="str">
        <f>IF('Dépenses sur frais réels'!F246="","",'Dépenses sur frais réels'!F246)</f>
        <v/>
      </c>
      <c r="G246" s="504" t="str">
        <f>IF('Dépenses sur frais réels'!G246="","",'Dépenses sur frais réels'!G246)</f>
        <v/>
      </c>
      <c r="H246" s="504" t="str">
        <f>IF('Dépenses sur frais réels'!H246="","",'Dépenses sur frais réels'!H246)</f>
        <v/>
      </c>
      <c r="I246" s="511" t="str">
        <f>IF('Dépenses sur frais réels'!I246="","",'Dépenses sur frais réels'!I246)</f>
        <v/>
      </c>
      <c r="J246" s="269"/>
      <c r="K246" s="270" t="str">
        <f t="shared" si="15"/>
        <v/>
      </c>
      <c r="L246" s="270" t="str">
        <f t="shared" si="16"/>
        <v/>
      </c>
      <c r="M246" s="37"/>
      <c r="N246" s="117"/>
      <c r="O246" s="118"/>
      <c r="P246" s="512" t="str">
        <f t="shared" si="19"/>
        <v/>
      </c>
      <c r="Q246" s="121" t="str">
        <f t="shared" si="17"/>
        <v/>
      </c>
      <c r="R246" s="501" t="str">
        <f>IF(AND(OR(J246="KO",M246&lt;&gt;""),OR(J246="",K246="",L246="")),Listes!$A$74,IF(AND(M246="",J246&lt;&gt;""),Listes!$A$75,IF(AND(I246&lt;M246,O246=""),Listes!$A$76,IF(AND(L246&lt;K246,O246=""),Listes!$A$77,IF(AND(M246&lt;I246,N246=""),Listes!$A$78,IF(AND(S246="",OR(J246&lt;&gt;"",K246&lt;&gt;"",L246&lt;&gt;"")),Listes!$A$79,""))))))</f>
        <v/>
      </c>
      <c r="S246" s="57"/>
      <c r="T246" s="10">
        <f t="shared" si="18"/>
        <v>0</v>
      </c>
    </row>
    <row r="247" spans="1:20" ht="20.100000000000001" customHeight="1" x14ac:dyDescent="0.25">
      <c r="A247" s="109">
        <v>241</v>
      </c>
      <c r="B247" s="503" t="str">
        <f>IF('Dépenses sur frais réels'!B247="","",'Dépenses sur frais réels'!B247)</f>
        <v/>
      </c>
      <c r="C247" s="503" t="str">
        <f>IF('Dépenses sur frais réels'!C247="","",'Dépenses sur frais réels'!C247)</f>
        <v/>
      </c>
      <c r="D247" s="503" t="str">
        <f>IF('Dépenses sur frais réels'!D247="","",'Dépenses sur frais réels'!D247)</f>
        <v/>
      </c>
      <c r="E247" s="503" t="str">
        <f>IF('Dépenses sur frais réels'!E247="","",'Dépenses sur frais réels'!E247)</f>
        <v/>
      </c>
      <c r="F247" s="503" t="str">
        <f>IF('Dépenses sur frais réels'!F247="","",'Dépenses sur frais réels'!F247)</f>
        <v/>
      </c>
      <c r="G247" s="504" t="str">
        <f>IF('Dépenses sur frais réels'!G247="","",'Dépenses sur frais réels'!G247)</f>
        <v/>
      </c>
      <c r="H247" s="504" t="str">
        <f>IF('Dépenses sur frais réels'!H247="","",'Dépenses sur frais réels'!H247)</f>
        <v/>
      </c>
      <c r="I247" s="511" t="str">
        <f>IF('Dépenses sur frais réels'!I247="","",'Dépenses sur frais réels'!I247)</f>
        <v/>
      </c>
      <c r="J247" s="269"/>
      <c r="K247" s="270" t="str">
        <f t="shared" si="15"/>
        <v/>
      </c>
      <c r="L247" s="270" t="str">
        <f t="shared" si="16"/>
        <v/>
      </c>
      <c r="M247" s="37"/>
      <c r="N247" s="117"/>
      <c r="O247" s="118"/>
      <c r="P247" s="512" t="str">
        <f t="shared" si="19"/>
        <v/>
      </c>
      <c r="Q247" s="121" t="str">
        <f t="shared" si="17"/>
        <v/>
      </c>
      <c r="R247" s="501" t="str">
        <f>IF(AND(OR(J247="KO",M247&lt;&gt;""),OR(J247="",K247="",L247="")),Listes!$A$74,IF(AND(M247="",J247&lt;&gt;""),Listes!$A$75,IF(AND(I247&lt;M247,O247=""),Listes!$A$76,IF(AND(L247&lt;K247,O247=""),Listes!$A$77,IF(AND(M247&lt;I247,N247=""),Listes!$A$78,IF(AND(S247="",OR(J247&lt;&gt;"",K247&lt;&gt;"",L247&lt;&gt;"")),Listes!$A$79,""))))))</f>
        <v/>
      </c>
      <c r="S247" s="57"/>
      <c r="T247" s="10">
        <f t="shared" si="18"/>
        <v>0</v>
      </c>
    </row>
    <row r="248" spans="1:20" ht="20.100000000000001" customHeight="1" x14ac:dyDescent="0.25">
      <c r="A248" s="109">
        <v>242</v>
      </c>
      <c r="B248" s="503" t="str">
        <f>IF('Dépenses sur frais réels'!B248="","",'Dépenses sur frais réels'!B248)</f>
        <v/>
      </c>
      <c r="C248" s="503" t="str">
        <f>IF('Dépenses sur frais réels'!C248="","",'Dépenses sur frais réels'!C248)</f>
        <v/>
      </c>
      <c r="D248" s="503" t="str">
        <f>IF('Dépenses sur frais réels'!D248="","",'Dépenses sur frais réels'!D248)</f>
        <v/>
      </c>
      <c r="E248" s="503" t="str">
        <f>IF('Dépenses sur frais réels'!E248="","",'Dépenses sur frais réels'!E248)</f>
        <v/>
      </c>
      <c r="F248" s="503" t="str">
        <f>IF('Dépenses sur frais réels'!F248="","",'Dépenses sur frais réels'!F248)</f>
        <v/>
      </c>
      <c r="G248" s="504" t="str">
        <f>IF('Dépenses sur frais réels'!G248="","",'Dépenses sur frais réels'!G248)</f>
        <v/>
      </c>
      <c r="H248" s="504" t="str">
        <f>IF('Dépenses sur frais réels'!H248="","",'Dépenses sur frais réels'!H248)</f>
        <v/>
      </c>
      <c r="I248" s="511" t="str">
        <f>IF('Dépenses sur frais réels'!I248="","",'Dépenses sur frais réels'!I248)</f>
        <v/>
      </c>
      <c r="J248" s="269"/>
      <c r="K248" s="270" t="str">
        <f t="shared" si="15"/>
        <v/>
      </c>
      <c r="L248" s="270" t="str">
        <f t="shared" si="16"/>
        <v/>
      </c>
      <c r="M248" s="37"/>
      <c r="N248" s="117"/>
      <c r="O248" s="118"/>
      <c r="P248" s="512" t="str">
        <f t="shared" si="19"/>
        <v/>
      </c>
      <c r="Q248" s="121" t="str">
        <f t="shared" si="17"/>
        <v/>
      </c>
      <c r="R248" s="501" t="str">
        <f>IF(AND(OR(J248="KO",M248&lt;&gt;""),OR(J248="",K248="",L248="")),Listes!$A$74,IF(AND(M248="",J248&lt;&gt;""),Listes!$A$75,IF(AND(I248&lt;M248,O248=""),Listes!$A$76,IF(AND(L248&lt;K248,O248=""),Listes!$A$77,IF(AND(M248&lt;I248,N248=""),Listes!$A$78,IF(AND(S248="",OR(J248&lt;&gt;"",K248&lt;&gt;"",L248&lt;&gt;"")),Listes!$A$79,""))))))</f>
        <v/>
      </c>
      <c r="S248" s="57"/>
      <c r="T248" s="10">
        <f t="shared" si="18"/>
        <v>0</v>
      </c>
    </row>
    <row r="249" spans="1:20" ht="20.100000000000001" customHeight="1" x14ac:dyDescent="0.25">
      <c r="A249" s="109">
        <v>243</v>
      </c>
      <c r="B249" s="503" t="str">
        <f>IF('Dépenses sur frais réels'!B249="","",'Dépenses sur frais réels'!B249)</f>
        <v/>
      </c>
      <c r="C249" s="503" t="str">
        <f>IF('Dépenses sur frais réels'!C249="","",'Dépenses sur frais réels'!C249)</f>
        <v/>
      </c>
      <c r="D249" s="503" t="str">
        <f>IF('Dépenses sur frais réels'!D249="","",'Dépenses sur frais réels'!D249)</f>
        <v/>
      </c>
      <c r="E249" s="503" t="str">
        <f>IF('Dépenses sur frais réels'!E249="","",'Dépenses sur frais réels'!E249)</f>
        <v/>
      </c>
      <c r="F249" s="503" t="str">
        <f>IF('Dépenses sur frais réels'!F249="","",'Dépenses sur frais réels'!F249)</f>
        <v/>
      </c>
      <c r="G249" s="504" t="str">
        <f>IF('Dépenses sur frais réels'!G249="","",'Dépenses sur frais réels'!G249)</f>
        <v/>
      </c>
      <c r="H249" s="504" t="str">
        <f>IF('Dépenses sur frais réels'!H249="","",'Dépenses sur frais réels'!H249)</f>
        <v/>
      </c>
      <c r="I249" s="511" t="str">
        <f>IF('Dépenses sur frais réels'!I249="","",'Dépenses sur frais réels'!I249)</f>
        <v/>
      </c>
      <c r="J249" s="269"/>
      <c r="K249" s="270" t="str">
        <f t="shared" si="15"/>
        <v/>
      </c>
      <c r="L249" s="270" t="str">
        <f t="shared" si="16"/>
        <v/>
      </c>
      <c r="M249" s="37"/>
      <c r="N249" s="117"/>
      <c r="O249" s="118"/>
      <c r="P249" s="512" t="str">
        <f t="shared" si="19"/>
        <v/>
      </c>
      <c r="Q249" s="121" t="str">
        <f t="shared" si="17"/>
        <v/>
      </c>
      <c r="R249" s="501" t="str">
        <f>IF(AND(OR(J249="KO",M249&lt;&gt;""),OR(J249="",K249="",L249="")),Listes!$A$74,IF(AND(M249="",J249&lt;&gt;""),Listes!$A$75,IF(AND(I249&lt;M249,O249=""),Listes!$A$76,IF(AND(L249&lt;K249,O249=""),Listes!$A$77,IF(AND(M249&lt;I249,N249=""),Listes!$A$78,IF(AND(S249="",OR(J249&lt;&gt;"",K249&lt;&gt;"",L249&lt;&gt;"")),Listes!$A$79,""))))))</f>
        <v/>
      </c>
      <c r="S249" s="57"/>
      <c r="T249" s="10">
        <f t="shared" si="18"/>
        <v>0</v>
      </c>
    </row>
    <row r="250" spans="1:20" ht="20.100000000000001" customHeight="1" x14ac:dyDescent="0.25">
      <c r="A250" s="109">
        <v>244</v>
      </c>
      <c r="B250" s="503" t="str">
        <f>IF('Dépenses sur frais réels'!B250="","",'Dépenses sur frais réels'!B250)</f>
        <v/>
      </c>
      <c r="C250" s="503" t="str">
        <f>IF('Dépenses sur frais réels'!C250="","",'Dépenses sur frais réels'!C250)</f>
        <v/>
      </c>
      <c r="D250" s="503" t="str">
        <f>IF('Dépenses sur frais réels'!D250="","",'Dépenses sur frais réels'!D250)</f>
        <v/>
      </c>
      <c r="E250" s="503" t="str">
        <f>IF('Dépenses sur frais réels'!E250="","",'Dépenses sur frais réels'!E250)</f>
        <v/>
      </c>
      <c r="F250" s="503" t="str">
        <f>IF('Dépenses sur frais réels'!F250="","",'Dépenses sur frais réels'!F250)</f>
        <v/>
      </c>
      <c r="G250" s="504" t="str">
        <f>IF('Dépenses sur frais réels'!G250="","",'Dépenses sur frais réels'!G250)</f>
        <v/>
      </c>
      <c r="H250" s="504" t="str">
        <f>IF('Dépenses sur frais réels'!H250="","",'Dépenses sur frais réels'!H250)</f>
        <v/>
      </c>
      <c r="I250" s="511" t="str">
        <f>IF('Dépenses sur frais réels'!I250="","",'Dépenses sur frais réels'!I250)</f>
        <v/>
      </c>
      <c r="J250" s="269"/>
      <c r="K250" s="270" t="str">
        <f t="shared" si="15"/>
        <v/>
      </c>
      <c r="L250" s="270" t="str">
        <f t="shared" si="16"/>
        <v/>
      </c>
      <c r="M250" s="37"/>
      <c r="N250" s="117"/>
      <c r="O250" s="118"/>
      <c r="P250" s="512" t="str">
        <f t="shared" si="19"/>
        <v/>
      </c>
      <c r="Q250" s="121" t="str">
        <f t="shared" si="17"/>
        <v/>
      </c>
      <c r="R250" s="501" t="str">
        <f>IF(AND(OR(J250="KO",M250&lt;&gt;""),OR(J250="",K250="",L250="")),Listes!$A$74,IF(AND(M250="",J250&lt;&gt;""),Listes!$A$75,IF(AND(I250&lt;M250,O250=""),Listes!$A$76,IF(AND(L250&lt;K250,O250=""),Listes!$A$77,IF(AND(M250&lt;I250,N250=""),Listes!$A$78,IF(AND(S250="",OR(J250&lt;&gt;"",K250&lt;&gt;"",L250&lt;&gt;"")),Listes!$A$79,""))))))</f>
        <v/>
      </c>
      <c r="S250" s="57"/>
      <c r="T250" s="10">
        <f t="shared" si="18"/>
        <v>0</v>
      </c>
    </row>
    <row r="251" spans="1:20" ht="20.100000000000001" customHeight="1" x14ac:dyDescent="0.25">
      <c r="A251" s="109">
        <v>245</v>
      </c>
      <c r="B251" s="503" t="str">
        <f>IF('Dépenses sur frais réels'!B251="","",'Dépenses sur frais réels'!B251)</f>
        <v/>
      </c>
      <c r="C251" s="503" t="str">
        <f>IF('Dépenses sur frais réels'!C251="","",'Dépenses sur frais réels'!C251)</f>
        <v/>
      </c>
      <c r="D251" s="503" t="str">
        <f>IF('Dépenses sur frais réels'!D251="","",'Dépenses sur frais réels'!D251)</f>
        <v/>
      </c>
      <c r="E251" s="503" t="str">
        <f>IF('Dépenses sur frais réels'!E251="","",'Dépenses sur frais réels'!E251)</f>
        <v/>
      </c>
      <c r="F251" s="503" t="str">
        <f>IF('Dépenses sur frais réels'!F251="","",'Dépenses sur frais réels'!F251)</f>
        <v/>
      </c>
      <c r="G251" s="504" t="str">
        <f>IF('Dépenses sur frais réels'!G251="","",'Dépenses sur frais réels'!G251)</f>
        <v/>
      </c>
      <c r="H251" s="504" t="str">
        <f>IF('Dépenses sur frais réels'!H251="","",'Dépenses sur frais réels'!H251)</f>
        <v/>
      </c>
      <c r="I251" s="511" t="str">
        <f>IF('Dépenses sur frais réels'!I251="","",'Dépenses sur frais réels'!I251)</f>
        <v/>
      </c>
      <c r="J251" s="269"/>
      <c r="K251" s="270" t="str">
        <f t="shared" si="15"/>
        <v/>
      </c>
      <c r="L251" s="270" t="str">
        <f t="shared" si="16"/>
        <v/>
      </c>
      <c r="M251" s="37"/>
      <c r="N251" s="117"/>
      <c r="O251" s="118"/>
      <c r="P251" s="512" t="str">
        <f t="shared" si="19"/>
        <v/>
      </c>
      <c r="Q251" s="121" t="str">
        <f t="shared" si="17"/>
        <v/>
      </c>
      <c r="R251" s="501" t="str">
        <f>IF(AND(OR(J251="KO",M251&lt;&gt;""),OR(J251="",K251="",L251="")),Listes!$A$74,IF(AND(M251="",J251&lt;&gt;""),Listes!$A$75,IF(AND(I251&lt;M251,O251=""),Listes!$A$76,IF(AND(L251&lt;K251,O251=""),Listes!$A$77,IF(AND(M251&lt;I251,N251=""),Listes!$A$78,IF(AND(S251="",OR(J251&lt;&gt;"",K251&lt;&gt;"",L251&lt;&gt;"")),Listes!$A$79,""))))))</f>
        <v/>
      </c>
      <c r="S251" s="57"/>
      <c r="T251" s="10">
        <f t="shared" si="18"/>
        <v>0</v>
      </c>
    </row>
    <row r="252" spans="1:20" ht="20.100000000000001" customHeight="1" x14ac:dyDescent="0.25">
      <c r="A252" s="109">
        <v>246</v>
      </c>
      <c r="B252" s="503" t="str">
        <f>IF('Dépenses sur frais réels'!B252="","",'Dépenses sur frais réels'!B252)</f>
        <v/>
      </c>
      <c r="C252" s="503" t="str">
        <f>IF('Dépenses sur frais réels'!C252="","",'Dépenses sur frais réels'!C252)</f>
        <v/>
      </c>
      <c r="D252" s="503" t="str">
        <f>IF('Dépenses sur frais réels'!D252="","",'Dépenses sur frais réels'!D252)</f>
        <v/>
      </c>
      <c r="E252" s="503" t="str">
        <f>IF('Dépenses sur frais réels'!E252="","",'Dépenses sur frais réels'!E252)</f>
        <v/>
      </c>
      <c r="F252" s="503" t="str">
        <f>IF('Dépenses sur frais réels'!F252="","",'Dépenses sur frais réels'!F252)</f>
        <v/>
      </c>
      <c r="G252" s="504" t="str">
        <f>IF('Dépenses sur frais réels'!G252="","",'Dépenses sur frais réels'!G252)</f>
        <v/>
      </c>
      <c r="H252" s="504" t="str">
        <f>IF('Dépenses sur frais réels'!H252="","",'Dépenses sur frais réels'!H252)</f>
        <v/>
      </c>
      <c r="I252" s="511" t="str">
        <f>IF('Dépenses sur frais réels'!I252="","",'Dépenses sur frais réels'!I252)</f>
        <v/>
      </c>
      <c r="J252" s="269"/>
      <c r="K252" s="270" t="str">
        <f t="shared" si="15"/>
        <v/>
      </c>
      <c r="L252" s="270" t="str">
        <f t="shared" si="16"/>
        <v/>
      </c>
      <c r="M252" s="37"/>
      <c r="N252" s="117"/>
      <c r="O252" s="118"/>
      <c r="P252" s="512" t="str">
        <f t="shared" si="19"/>
        <v/>
      </c>
      <c r="Q252" s="121" t="str">
        <f t="shared" si="17"/>
        <v/>
      </c>
      <c r="R252" s="501" t="str">
        <f>IF(AND(OR(J252="KO",M252&lt;&gt;""),OR(J252="",K252="",L252="")),Listes!$A$74,IF(AND(M252="",J252&lt;&gt;""),Listes!$A$75,IF(AND(I252&lt;M252,O252=""),Listes!$A$76,IF(AND(L252&lt;K252,O252=""),Listes!$A$77,IF(AND(M252&lt;I252,N252=""),Listes!$A$78,IF(AND(S252="",OR(J252&lt;&gt;"",K252&lt;&gt;"",L252&lt;&gt;"")),Listes!$A$79,""))))))</f>
        <v/>
      </c>
      <c r="S252" s="57"/>
      <c r="T252" s="10">
        <f t="shared" si="18"/>
        <v>0</v>
      </c>
    </row>
    <row r="253" spans="1:20" ht="20.100000000000001" customHeight="1" x14ac:dyDescent="0.25">
      <c r="A253" s="109">
        <v>247</v>
      </c>
      <c r="B253" s="503" t="str">
        <f>IF('Dépenses sur frais réels'!B253="","",'Dépenses sur frais réels'!B253)</f>
        <v/>
      </c>
      <c r="C253" s="503" t="str">
        <f>IF('Dépenses sur frais réels'!C253="","",'Dépenses sur frais réels'!C253)</f>
        <v/>
      </c>
      <c r="D253" s="503" t="str">
        <f>IF('Dépenses sur frais réels'!D253="","",'Dépenses sur frais réels'!D253)</f>
        <v/>
      </c>
      <c r="E253" s="503" t="str">
        <f>IF('Dépenses sur frais réels'!E253="","",'Dépenses sur frais réels'!E253)</f>
        <v/>
      </c>
      <c r="F253" s="503" t="str">
        <f>IF('Dépenses sur frais réels'!F253="","",'Dépenses sur frais réels'!F253)</f>
        <v/>
      </c>
      <c r="G253" s="504" t="str">
        <f>IF('Dépenses sur frais réels'!G253="","",'Dépenses sur frais réels'!G253)</f>
        <v/>
      </c>
      <c r="H253" s="504" t="str">
        <f>IF('Dépenses sur frais réels'!H253="","",'Dépenses sur frais réels'!H253)</f>
        <v/>
      </c>
      <c r="I253" s="511" t="str">
        <f>IF('Dépenses sur frais réels'!I253="","",'Dépenses sur frais réels'!I253)</f>
        <v/>
      </c>
      <c r="J253" s="269"/>
      <c r="K253" s="270" t="str">
        <f t="shared" si="15"/>
        <v/>
      </c>
      <c r="L253" s="270" t="str">
        <f t="shared" si="16"/>
        <v/>
      </c>
      <c r="M253" s="37"/>
      <c r="N253" s="117"/>
      <c r="O253" s="118"/>
      <c r="P253" s="512" t="str">
        <f t="shared" si="19"/>
        <v/>
      </c>
      <c r="Q253" s="121" t="str">
        <f t="shared" si="17"/>
        <v/>
      </c>
      <c r="R253" s="501" t="str">
        <f>IF(AND(OR(J253="KO",M253&lt;&gt;""),OR(J253="",K253="",L253="")),Listes!$A$74,IF(AND(M253="",J253&lt;&gt;""),Listes!$A$75,IF(AND(I253&lt;M253,O253=""),Listes!$A$76,IF(AND(L253&lt;K253,O253=""),Listes!$A$77,IF(AND(M253&lt;I253,N253=""),Listes!$A$78,IF(AND(S253="",OR(J253&lt;&gt;"",K253&lt;&gt;"",L253&lt;&gt;"")),Listes!$A$79,""))))))</f>
        <v/>
      </c>
      <c r="S253" s="57"/>
      <c r="T253" s="10">
        <f t="shared" si="18"/>
        <v>0</v>
      </c>
    </row>
    <row r="254" spans="1:20" ht="20.100000000000001" customHeight="1" x14ac:dyDescent="0.25">
      <c r="A254" s="109">
        <v>248</v>
      </c>
      <c r="B254" s="503" t="str">
        <f>IF('Dépenses sur frais réels'!B254="","",'Dépenses sur frais réels'!B254)</f>
        <v/>
      </c>
      <c r="C254" s="503" t="str">
        <f>IF('Dépenses sur frais réels'!C254="","",'Dépenses sur frais réels'!C254)</f>
        <v/>
      </c>
      <c r="D254" s="503" t="str">
        <f>IF('Dépenses sur frais réels'!D254="","",'Dépenses sur frais réels'!D254)</f>
        <v/>
      </c>
      <c r="E254" s="503" t="str">
        <f>IF('Dépenses sur frais réels'!E254="","",'Dépenses sur frais réels'!E254)</f>
        <v/>
      </c>
      <c r="F254" s="503" t="str">
        <f>IF('Dépenses sur frais réels'!F254="","",'Dépenses sur frais réels'!F254)</f>
        <v/>
      </c>
      <c r="G254" s="504" t="str">
        <f>IF('Dépenses sur frais réels'!G254="","",'Dépenses sur frais réels'!G254)</f>
        <v/>
      </c>
      <c r="H254" s="504" t="str">
        <f>IF('Dépenses sur frais réels'!H254="","",'Dépenses sur frais réels'!H254)</f>
        <v/>
      </c>
      <c r="I254" s="511" t="str">
        <f>IF('Dépenses sur frais réels'!I254="","",'Dépenses sur frais réels'!I254)</f>
        <v/>
      </c>
      <c r="J254" s="269"/>
      <c r="K254" s="270" t="str">
        <f t="shared" si="15"/>
        <v/>
      </c>
      <c r="L254" s="270" t="str">
        <f t="shared" si="16"/>
        <v/>
      </c>
      <c r="M254" s="37"/>
      <c r="N254" s="117"/>
      <c r="O254" s="118"/>
      <c r="P254" s="512" t="str">
        <f t="shared" si="19"/>
        <v/>
      </c>
      <c r="Q254" s="121" t="str">
        <f t="shared" si="17"/>
        <v/>
      </c>
      <c r="R254" s="501" t="str">
        <f>IF(AND(OR(J254="KO",M254&lt;&gt;""),OR(J254="",K254="",L254="")),Listes!$A$74,IF(AND(M254="",J254&lt;&gt;""),Listes!$A$75,IF(AND(I254&lt;M254,O254=""),Listes!$A$76,IF(AND(L254&lt;K254,O254=""),Listes!$A$77,IF(AND(M254&lt;I254,N254=""),Listes!$A$78,IF(AND(S254="",OR(J254&lt;&gt;"",K254&lt;&gt;"",L254&lt;&gt;"")),Listes!$A$79,""))))))</f>
        <v/>
      </c>
      <c r="S254" s="57"/>
      <c r="T254" s="10">
        <f t="shared" si="18"/>
        <v>0</v>
      </c>
    </row>
    <row r="255" spans="1:20" ht="20.100000000000001" customHeight="1" x14ac:dyDescent="0.25">
      <c r="A255" s="109">
        <v>249</v>
      </c>
      <c r="B255" s="503" t="str">
        <f>IF('Dépenses sur frais réels'!B255="","",'Dépenses sur frais réels'!B255)</f>
        <v/>
      </c>
      <c r="C255" s="503" t="str">
        <f>IF('Dépenses sur frais réels'!C255="","",'Dépenses sur frais réels'!C255)</f>
        <v/>
      </c>
      <c r="D255" s="503" t="str">
        <f>IF('Dépenses sur frais réels'!D255="","",'Dépenses sur frais réels'!D255)</f>
        <v/>
      </c>
      <c r="E255" s="503" t="str">
        <f>IF('Dépenses sur frais réels'!E255="","",'Dépenses sur frais réels'!E255)</f>
        <v/>
      </c>
      <c r="F255" s="503" t="str">
        <f>IF('Dépenses sur frais réels'!F255="","",'Dépenses sur frais réels'!F255)</f>
        <v/>
      </c>
      <c r="G255" s="504" t="str">
        <f>IF('Dépenses sur frais réels'!G255="","",'Dépenses sur frais réels'!G255)</f>
        <v/>
      </c>
      <c r="H255" s="504" t="str">
        <f>IF('Dépenses sur frais réels'!H255="","",'Dépenses sur frais réels'!H255)</f>
        <v/>
      </c>
      <c r="I255" s="511" t="str">
        <f>IF('Dépenses sur frais réels'!I255="","",'Dépenses sur frais réels'!I255)</f>
        <v/>
      </c>
      <c r="J255" s="269"/>
      <c r="K255" s="270" t="str">
        <f t="shared" si="15"/>
        <v/>
      </c>
      <c r="L255" s="270" t="str">
        <f t="shared" si="16"/>
        <v/>
      </c>
      <c r="M255" s="37"/>
      <c r="N255" s="117"/>
      <c r="O255" s="118"/>
      <c r="P255" s="512" t="str">
        <f t="shared" si="19"/>
        <v/>
      </c>
      <c r="Q255" s="121" t="str">
        <f t="shared" si="17"/>
        <v/>
      </c>
      <c r="R255" s="501" t="str">
        <f>IF(AND(OR(J255="KO",M255&lt;&gt;""),OR(J255="",K255="",L255="")),Listes!$A$74,IF(AND(M255="",J255&lt;&gt;""),Listes!$A$75,IF(AND(I255&lt;M255,O255=""),Listes!$A$76,IF(AND(L255&lt;K255,O255=""),Listes!$A$77,IF(AND(M255&lt;I255,N255=""),Listes!$A$78,IF(AND(S255="",OR(J255&lt;&gt;"",K255&lt;&gt;"",L255&lt;&gt;"")),Listes!$A$79,""))))))</f>
        <v/>
      </c>
      <c r="S255" s="57"/>
      <c r="T255" s="10">
        <f t="shared" si="18"/>
        <v>0</v>
      </c>
    </row>
    <row r="256" spans="1:20" ht="20.100000000000001" customHeight="1" x14ac:dyDescent="0.25">
      <c r="A256" s="109">
        <v>250</v>
      </c>
      <c r="B256" s="503" t="str">
        <f>IF('Dépenses sur frais réels'!B256="","",'Dépenses sur frais réels'!B256)</f>
        <v/>
      </c>
      <c r="C256" s="503" t="str">
        <f>IF('Dépenses sur frais réels'!C256="","",'Dépenses sur frais réels'!C256)</f>
        <v/>
      </c>
      <c r="D256" s="503" t="str">
        <f>IF('Dépenses sur frais réels'!D256="","",'Dépenses sur frais réels'!D256)</f>
        <v/>
      </c>
      <c r="E256" s="503" t="str">
        <f>IF('Dépenses sur frais réels'!E256="","",'Dépenses sur frais réels'!E256)</f>
        <v/>
      </c>
      <c r="F256" s="503" t="str">
        <f>IF('Dépenses sur frais réels'!F256="","",'Dépenses sur frais réels'!F256)</f>
        <v/>
      </c>
      <c r="G256" s="504" t="str">
        <f>IF('Dépenses sur frais réels'!G256="","",'Dépenses sur frais réels'!G256)</f>
        <v/>
      </c>
      <c r="H256" s="504" t="str">
        <f>IF('Dépenses sur frais réels'!H256="","",'Dépenses sur frais réels'!H256)</f>
        <v/>
      </c>
      <c r="I256" s="511" t="str">
        <f>IF('Dépenses sur frais réels'!I256="","",'Dépenses sur frais réels'!I256)</f>
        <v/>
      </c>
      <c r="J256" s="269"/>
      <c r="K256" s="270" t="str">
        <f t="shared" si="15"/>
        <v/>
      </c>
      <c r="L256" s="270" t="str">
        <f t="shared" si="16"/>
        <v/>
      </c>
      <c r="M256" s="37"/>
      <c r="N256" s="117"/>
      <c r="O256" s="118"/>
      <c r="P256" s="512" t="str">
        <f t="shared" si="19"/>
        <v/>
      </c>
      <c r="Q256" s="121" t="str">
        <f t="shared" si="17"/>
        <v/>
      </c>
      <c r="R256" s="501" t="str">
        <f>IF(AND(OR(J256="KO",M256&lt;&gt;""),OR(J256="",K256="",L256="")),Listes!$A$74,IF(AND(M256="",J256&lt;&gt;""),Listes!$A$75,IF(AND(I256&lt;M256,O256=""),Listes!$A$76,IF(AND(L256&lt;K256,O256=""),Listes!$A$77,IF(AND(M256&lt;I256,N256=""),Listes!$A$78,IF(AND(S256="",OR(J256&lt;&gt;"",K256&lt;&gt;"",L256&lt;&gt;"")),Listes!$A$79,""))))))</f>
        <v/>
      </c>
      <c r="S256" s="57"/>
      <c r="T256" s="10">
        <f t="shared" si="18"/>
        <v>0</v>
      </c>
    </row>
    <row r="257" spans="1:20" ht="20.100000000000001" customHeight="1" x14ac:dyDescent="0.25">
      <c r="A257" s="109">
        <v>251</v>
      </c>
      <c r="B257" s="503" t="str">
        <f>IF('Dépenses sur frais réels'!B257="","",'Dépenses sur frais réels'!B257)</f>
        <v/>
      </c>
      <c r="C257" s="503" t="str">
        <f>IF('Dépenses sur frais réels'!C257="","",'Dépenses sur frais réels'!C257)</f>
        <v/>
      </c>
      <c r="D257" s="503" t="str">
        <f>IF('Dépenses sur frais réels'!D257="","",'Dépenses sur frais réels'!D257)</f>
        <v/>
      </c>
      <c r="E257" s="503" t="str">
        <f>IF('Dépenses sur frais réels'!E257="","",'Dépenses sur frais réels'!E257)</f>
        <v/>
      </c>
      <c r="F257" s="503" t="str">
        <f>IF('Dépenses sur frais réels'!F257="","",'Dépenses sur frais réels'!F257)</f>
        <v/>
      </c>
      <c r="G257" s="504" t="str">
        <f>IF('Dépenses sur frais réels'!G257="","",'Dépenses sur frais réels'!G257)</f>
        <v/>
      </c>
      <c r="H257" s="504" t="str">
        <f>IF('Dépenses sur frais réels'!H257="","",'Dépenses sur frais réels'!H257)</f>
        <v/>
      </c>
      <c r="I257" s="511" t="str">
        <f>IF('Dépenses sur frais réels'!I257="","",'Dépenses sur frais réels'!I257)</f>
        <v/>
      </c>
      <c r="J257" s="269"/>
      <c r="K257" s="270" t="str">
        <f t="shared" si="15"/>
        <v/>
      </c>
      <c r="L257" s="270" t="str">
        <f t="shared" si="16"/>
        <v/>
      </c>
      <c r="M257" s="37"/>
      <c r="N257" s="117"/>
      <c r="O257" s="118"/>
      <c r="P257" s="512" t="str">
        <f t="shared" si="19"/>
        <v/>
      </c>
      <c r="Q257" s="121" t="str">
        <f t="shared" si="17"/>
        <v/>
      </c>
      <c r="R257" s="501" t="str">
        <f>IF(AND(OR(J257="KO",M257&lt;&gt;""),OR(J257="",K257="",L257="")),Listes!$A$74,IF(AND(M257="",J257&lt;&gt;""),Listes!$A$75,IF(AND(I257&lt;M257,O257=""),Listes!$A$76,IF(AND(L257&lt;K257,O257=""),Listes!$A$77,IF(AND(M257&lt;I257,N257=""),Listes!$A$78,IF(AND(S257="",OR(J257&lt;&gt;"",K257&lt;&gt;"",L257&lt;&gt;"")),Listes!$A$79,""))))))</f>
        <v/>
      </c>
      <c r="S257" s="57"/>
      <c r="T257" s="10">
        <f t="shared" si="18"/>
        <v>0</v>
      </c>
    </row>
    <row r="258" spans="1:20" ht="20.100000000000001" customHeight="1" x14ac:dyDescent="0.25">
      <c r="A258" s="109">
        <v>252</v>
      </c>
      <c r="B258" s="503" t="str">
        <f>IF('Dépenses sur frais réels'!B258="","",'Dépenses sur frais réels'!B258)</f>
        <v/>
      </c>
      <c r="C258" s="503" t="str">
        <f>IF('Dépenses sur frais réels'!C258="","",'Dépenses sur frais réels'!C258)</f>
        <v/>
      </c>
      <c r="D258" s="503" t="str">
        <f>IF('Dépenses sur frais réels'!D258="","",'Dépenses sur frais réels'!D258)</f>
        <v/>
      </c>
      <c r="E258" s="503" t="str">
        <f>IF('Dépenses sur frais réels'!E258="","",'Dépenses sur frais réels'!E258)</f>
        <v/>
      </c>
      <c r="F258" s="503" t="str">
        <f>IF('Dépenses sur frais réels'!F258="","",'Dépenses sur frais réels'!F258)</f>
        <v/>
      </c>
      <c r="G258" s="504" t="str">
        <f>IF('Dépenses sur frais réels'!G258="","",'Dépenses sur frais réels'!G258)</f>
        <v/>
      </c>
      <c r="H258" s="504" t="str">
        <f>IF('Dépenses sur frais réels'!H258="","",'Dépenses sur frais réels'!H258)</f>
        <v/>
      </c>
      <c r="I258" s="511" t="str">
        <f>IF('Dépenses sur frais réels'!I258="","",'Dépenses sur frais réels'!I258)</f>
        <v/>
      </c>
      <c r="J258" s="269"/>
      <c r="K258" s="270" t="str">
        <f t="shared" si="15"/>
        <v/>
      </c>
      <c r="L258" s="270" t="str">
        <f t="shared" si="16"/>
        <v/>
      </c>
      <c r="M258" s="37"/>
      <c r="N258" s="117"/>
      <c r="O258" s="118"/>
      <c r="P258" s="512" t="str">
        <f t="shared" si="19"/>
        <v/>
      </c>
      <c r="Q258" s="121" t="str">
        <f t="shared" si="17"/>
        <v/>
      </c>
      <c r="R258" s="501" t="str">
        <f>IF(AND(OR(J258="KO",M258&lt;&gt;""),OR(J258="",K258="",L258="")),Listes!$A$74,IF(AND(M258="",J258&lt;&gt;""),Listes!$A$75,IF(AND(I258&lt;M258,O258=""),Listes!$A$76,IF(AND(L258&lt;K258,O258=""),Listes!$A$77,IF(AND(M258&lt;I258,N258=""),Listes!$A$78,IF(AND(S258="",OR(J258&lt;&gt;"",K258&lt;&gt;"",L258&lt;&gt;"")),Listes!$A$79,""))))))</f>
        <v/>
      </c>
      <c r="S258" s="57"/>
      <c r="T258" s="10">
        <f t="shared" si="18"/>
        <v>0</v>
      </c>
    </row>
    <row r="259" spans="1:20" ht="20.100000000000001" customHeight="1" x14ac:dyDescent="0.25">
      <c r="A259" s="109">
        <v>253</v>
      </c>
      <c r="B259" s="503" t="str">
        <f>IF('Dépenses sur frais réels'!B259="","",'Dépenses sur frais réels'!B259)</f>
        <v/>
      </c>
      <c r="C259" s="503" t="str">
        <f>IF('Dépenses sur frais réels'!C259="","",'Dépenses sur frais réels'!C259)</f>
        <v/>
      </c>
      <c r="D259" s="503" t="str">
        <f>IF('Dépenses sur frais réels'!D259="","",'Dépenses sur frais réels'!D259)</f>
        <v/>
      </c>
      <c r="E259" s="503" t="str">
        <f>IF('Dépenses sur frais réels'!E259="","",'Dépenses sur frais réels'!E259)</f>
        <v/>
      </c>
      <c r="F259" s="503" t="str">
        <f>IF('Dépenses sur frais réels'!F259="","",'Dépenses sur frais réels'!F259)</f>
        <v/>
      </c>
      <c r="G259" s="504" t="str">
        <f>IF('Dépenses sur frais réels'!G259="","",'Dépenses sur frais réels'!G259)</f>
        <v/>
      </c>
      <c r="H259" s="504" t="str">
        <f>IF('Dépenses sur frais réels'!H259="","",'Dépenses sur frais réels'!H259)</f>
        <v/>
      </c>
      <c r="I259" s="511" t="str">
        <f>IF('Dépenses sur frais réels'!I259="","",'Dépenses sur frais réels'!I259)</f>
        <v/>
      </c>
      <c r="J259" s="269"/>
      <c r="K259" s="270" t="str">
        <f t="shared" si="15"/>
        <v/>
      </c>
      <c r="L259" s="270" t="str">
        <f t="shared" si="16"/>
        <v/>
      </c>
      <c r="M259" s="37"/>
      <c r="N259" s="117"/>
      <c r="O259" s="118"/>
      <c r="P259" s="512" t="str">
        <f t="shared" si="19"/>
        <v/>
      </c>
      <c r="Q259" s="121" t="str">
        <f t="shared" si="17"/>
        <v/>
      </c>
      <c r="R259" s="501" t="str">
        <f>IF(AND(OR(J259="KO",M259&lt;&gt;""),OR(J259="",K259="",L259="")),Listes!$A$74,IF(AND(M259="",J259&lt;&gt;""),Listes!$A$75,IF(AND(I259&lt;M259,O259=""),Listes!$A$76,IF(AND(L259&lt;K259,O259=""),Listes!$A$77,IF(AND(M259&lt;I259,N259=""),Listes!$A$78,IF(AND(S259="",OR(J259&lt;&gt;"",K259&lt;&gt;"",L259&lt;&gt;"")),Listes!$A$79,""))))))</f>
        <v/>
      </c>
      <c r="S259" s="57"/>
      <c r="T259" s="10">
        <f t="shared" si="18"/>
        <v>0</v>
      </c>
    </row>
    <row r="260" spans="1:20" ht="20.100000000000001" customHeight="1" x14ac:dyDescent="0.25">
      <c r="A260" s="109">
        <v>254</v>
      </c>
      <c r="B260" s="503" t="str">
        <f>IF('Dépenses sur frais réels'!B260="","",'Dépenses sur frais réels'!B260)</f>
        <v/>
      </c>
      <c r="C260" s="503" t="str">
        <f>IF('Dépenses sur frais réels'!C260="","",'Dépenses sur frais réels'!C260)</f>
        <v/>
      </c>
      <c r="D260" s="503" t="str">
        <f>IF('Dépenses sur frais réels'!D260="","",'Dépenses sur frais réels'!D260)</f>
        <v/>
      </c>
      <c r="E260" s="503" t="str">
        <f>IF('Dépenses sur frais réels'!E260="","",'Dépenses sur frais réels'!E260)</f>
        <v/>
      </c>
      <c r="F260" s="503" t="str">
        <f>IF('Dépenses sur frais réels'!F260="","",'Dépenses sur frais réels'!F260)</f>
        <v/>
      </c>
      <c r="G260" s="504" t="str">
        <f>IF('Dépenses sur frais réels'!G260="","",'Dépenses sur frais réels'!G260)</f>
        <v/>
      </c>
      <c r="H260" s="504" t="str">
        <f>IF('Dépenses sur frais réels'!H260="","",'Dépenses sur frais réels'!H260)</f>
        <v/>
      </c>
      <c r="I260" s="511" t="str">
        <f>IF('Dépenses sur frais réels'!I260="","",'Dépenses sur frais réels'!I260)</f>
        <v/>
      </c>
      <c r="J260" s="269"/>
      <c r="K260" s="270" t="str">
        <f t="shared" si="15"/>
        <v/>
      </c>
      <c r="L260" s="270" t="str">
        <f t="shared" si="16"/>
        <v/>
      </c>
      <c r="M260" s="37"/>
      <c r="N260" s="117"/>
      <c r="O260" s="118"/>
      <c r="P260" s="512" t="str">
        <f t="shared" si="19"/>
        <v/>
      </c>
      <c r="Q260" s="121" t="str">
        <f t="shared" si="17"/>
        <v/>
      </c>
      <c r="R260" s="501" t="str">
        <f>IF(AND(OR(J260="KO",M260&lt;&gt;""),OR(J260="",K260="",L260="")),Listes!$A$74,IF(AND(M260="",J260&lt;&gt;""),Listes!$A$75,IF(AND(I260&lt;M260,O260=""),Listes!$A$76,IF(AND(L260&lt;K260,O260=""),Listes!$A$77,IF(AND(M260&lt;I260,N260=""),Listes!$A$78,IF(AND(S260="",OR(J260&lt;&gt;"",K260&lt;&gt;"",L260&lt;&gt;"")),Listes!$A$79,""))))))</f>
        <v/>
      </c>
      <c r="S260" s="57"/>
      <c r="T260" s="10">
        <f t="shared" si="18"/>
        <v>0</v>
      </c>
    </row>
    <row r="261" spans="1:20" ht="20.100000000000001" customHeight="1" x14ac:dyDescent="0.25">
      <c r="A261" s="109">
        <v>255</v>
      </c>
      <c r="B261" s="503" t="str">
        <f>IF('Dépenses sur frais réels'!B261="","",'Dépenses sur frais réels'!B261)</f>
        <v/>
      </c>
      <c r="C261" s="503" t="str">
        <f>IF('Dépenses sur frais réels'!C261="","",'Dépenses sur frais réels'!C261)</f>
        <v/>
      </c>
      <c r="D261" s="503" t="str">
        <f>IF('Dépenses sur frais réels'!D261="","",'Dépenses sur frais réels'!D261)</f>
        <v/>
      </c>
      <c r="E261" s="503" t="str">
        <f>IF('Dépenses sur frais réels'!E261="","",'Dépenses sur frais réels'!E261)</f>
        <v/>
      </c>
      <c r="F261" s="503" t="str">
        <f>IF('Dépenses sur frais réels'!F261="","",'Dépenses sur frais réels'!F261)</f>
        <v/>
      </c>
      <c r="G261" s="504" t="str">
        <f>IF('Dépenses sur frais réels'!G261="","",'Dépenses sur frais réels'!G261)</f>
        <v/>
      </c>
      <c r="H261" s="504" t="str">
        <f>IF('Dépenses sur frais réels'!H261="","",'Dépenses sur frais réels'!H261)</f>
        <v/>
      </c>
      <c r="I261" s="511" t="str">
        <f>IF('Dépenses sur frais réels'!I261="","",'Dépenses sur frais réels'!I261)</f>
        <v/>
      </c>
      <c r="J261" s="269"/>
      <c r="K261" s="270" t="str">
        <f t="shared" si="15"/>
        <v/>
      </c>
      <c r="L261" s="270" t="str">
        <f t="shared" si="16"/>
        <v/>
      </c>
      <c r="M261" s="37"/>
      <c r="N261" s="117"/>
      <c r="O261" s="118"/>
      <c r="P261" s="512" t="str">
        <f t="shared" si="19"/>
        <v/>
      </c>
      <c r="Q261" s="121" t="str">
        <f t="shared" si="17"/>
        <v/>
      </c>
      <c r="R261" s="501" t="str">
        <f>IF(AND(OR(J261="KO",M261&lt;&gt;""),OR(J261="",K261="",L261="")),Listes!$A$74,IF(AND(M261="",J261&lt;&gt;""),Listes!$A$75,IF(AND(I261&lt;M261,O261=""),Listes!$A$76,IF(AND(L261&lt;K261,O261=""),Listes!$A$77,IF(AND(M261&lt;I261,N261=""),Listes!$A$78,IF(AND(S261="",OR(J261&lt;&gt;"",K261&lt;&gt;"",L261&lt;&gt;"")),Listes!$A$79,""))))))</f>
        <v/>
      </c>
      <c r="S261" s="57"/>
      <c r="T261" s="10">
        <f t="shared" si="18"/>
        <v>0</v>
      </c>
    </row>
    <row r="262" spans="1:20" ht="20.100000000000001" customHeight="1" x14ac:dyDescent="0.25">
      <c r="A262" s="109">
        <v>256</v>
      </c>
      <c r="B262" s="503" t="str">
        <f>IF('Dépenses sur frais réels'!B262="","",'Dépenses sur frais réels'!B262)</f>
        <v/>
      </c>
      <c r="C262" s="503" t="str">
        <f>IF('Dépenses sur frais réels'!C262="","",'Dépenses sur frais réels'!C262)</f>
        <v/>
      </c>
      <c r="D262" s="503" t="str">
        <f>IF('Dépenses sur frais réels'!D262="","",'Dépenses sur frais réels'!D262)</f>
        <v/>
      </c>
      <c r="E262" s="503" t="str">
        <f>IF('Dépenses sur frais réels'!E262="","",'Dépenses sur frais réels'!E262)</f>
        <v/>
      </c>
      <c r="F262" s="503" t="str">
        <f>IF('Dépenses sur frais réels'!F262="","",'Dépenses sur frais réels'!F262)</f>
        <v/>
      </c>
      <c r="G262" s="504" t="str">
        <f>IF('Dépenses sur frais réels'!G262="","",'Dépenses sur frais réels'!G262)</f>
        <v/>
      </c>
      <c r="H262" s="504" t="str">
        <f>IF('Dépenses sur frais réels'!H262="","",'Dépenses sur frais réels'!H262)</f>
        <v/>
      </c>
      <c r="I262" s="511" t="str">
        <f>IF('Dépenses sur frais réels'!I262="","",'Dépenses sur frais réels'!I262)</f>
        <v/>
      </c>
      <c r="J262" s="269"/>
      <c r="K262" s="270" t="str">
        <f t="shared" si="15"/>
        <v/>
      </c>
      <c r="L262" s="270" t="str">
        <f t="shared" si="16"/>
        <v/>
      </c>
      <c r="M262" s="37"/>
      <c r="N262" s="117"/>
      <c r="O262" s="118"/>
      <c r="P262" s="512" t="str">
        <f t="shared" si="19"/>
        <v/>
      </c>
      <c r="Q262" s="121" t="str">
        <f t="shared" si="17"/>
        <v/>
      </c>
      <c r="R262" s="501" t="str">
        <f>IF(AND(OR(J262="KO",M262&lt;&gt;""),OR(J262="",K262="",L262="")),Listes!$A$74,IF(AND(M262="",J262&lt;&gt;""),Listes!$A$75,IF(AND(I262&lt;M262,O262=""),Listes!$A$76,IF(AND(L262&lt;K262,O262=""),Listes!$A$77,IF(AND(M262&lt;I262,N262=""),Listes!$A$78,IF(AND(S262="",OR(J262&lt;&gt;"",K262&lt;&gt;"",L262&lt;&gt;"")),Listes!$A$79,""))))))</f>
        <v/>
      </c>
      <c r="S262" s="57"/>
      <c r="T262" s="10">
        <f t="shared" si="18"/>
        <v>0</v>
      </c>
    </row>
    <row r="263" spans="1:20" ht="20.100000000000001" customHeight="1" x14ac:dyDescent="0.25">
      <c r="A263" s="109">
        <v>257</v>
      </c>
      <c r="B263" s="503" t="str">
        <f>IF('Dépenses sur frais réels'!B263="","",'Dépenses sur frais réels'!B263)</f>
        <v/>
      </c>
      <c r="C263" s="503" t="str">
        <f>IF('Dépenses sur frais réels'!C263="","",'Dépenses sur frais réels'!C263)</f>
        <v/>
      </c>
      <c r="D263" s="503" t="str">
        <f>IF('Dépenses sur frais réels'!D263="","",'Dépenses sur frais réels'!D263)</f>
        <v/>
      </c>
      <c r="E263" s="503" t="str">
        <f>IF('Dépenses sur frais réels'!E263="","",'Dépenses sur frais réels'!E263)</f>
        <v/>
      </c>
      <c r="F263" s="503" t="str">
        <f>IF('Dépenses sur frais réels'!F263="","",'Dépenses sur frais réels'!F263)</f>
        <v/>
      </c>
      <c r="G263" s="504" t="str">
        <f>IF('Dépenses sur frais réels'!G263="","",'Dépenses sur frais réels'!G263)</f>
        <v/>
      </c>
      <c r="H263" s="504" t="str">
        <f>IF('Dépenses sur frais réels'!H263="","",'Dépenses sur frais réels'!H263)</f>
        <v/>
      </c>
      <c r="I263" s="511" t="str">
        <f>IF('Dépenses sur frais réels'!I263="","",'Dépenses sur frais réels'!I263)</f>
        <v/>
      </c>
      <c r="J263" s="269"/>
      <c r="K263" s="270" t="str">
        <f t="shared" si="15"/>
        <v/>
      </c>
      <c r="L263" s="270" t="str">
        <f t="shared" si="16"/>
        <v/>
      </c>
      <c r="M263" s="37"/>
      <c r="N263" s="117"/>
      <c r="O263" s="118"/>
      <c r="P263" s="512" t="str">
        <f t="shared" si="19"/>
        <v/>
      </c>
      <c r="Q263" s="121" t="str">
        <f t="shared" si="17"/>
        <v/>
      </c>
      <c r="R263" s="501" t="str">
        <f>IF(AND(OR(J263="KO",M263&lt;&gt;""),OR(J263="",K263="",L263="")),Listes!$A$74,IF(AND(M263="",J263&lt;&gt;""),Listes!$A$75,IF(AND(I263&lt;M263,O263=""),Listes!$A$76,IF(AND(L263&lt;K263,O263=""),Listes!$A$77,IF(AND(M263&lt;I263,N263=""),Listes!$A$78,IF(AND(S263="",OR(J263&lt;&gt;"",K263&lt;&gt;"",L263&lt;&gt;"")),Listes!$A$79,""))))))</f>
        <v/>
      </c>
      <c r="S263" s="57"/>
      <c r="T263" s="10">
        <f t="shared" si="18"/>
        <v>0</v>
      </c>
    </row>
    <row r="264" spans="1:20" ht="20.100000000000001" customHeight="1" x14ac:dyDescent="0.25">
      <c r="A264" s="109">
        <v>258</v>
      </c>
      <c r="B264" s="503" t="str">
        <f>IF('Dépenses sur frais réels'!B264="","",'Dépenses sur frais réels'!B264)</f>
        <v/>
      </c>
      <c r="C264" s="503" t="str">
        <f>IF('Dépenses sur frais réels'!C264="","",'Dépenses sur frais réels'!C264)</f>
        <v/>
      </c>
      <c r="D264" s="503" t="str">
        <f>IF('Dépenses sur frais réels'!D264="","",'Dépenses sur frais réels'!D264)</f>
        <v/>
      </c>
      <c r="E264" s="503" t="str">
        <f>IF('Dépenses sur frais réels'!E264="","",'Dépenses sur frais réels'!E264)</f>
        <v/>
      </c>
      <c r="F264" s="503" t="str">
        <f>IF('Dépenses sur frais réels'!F264="","",'Dépenses sur frais réels'!F264)</f>
        <v/>
      </c>
      <c r="G264" s="504" t="str">
        <f>IF('Dépenses sur frais réels'!G264="","",'Dépenses sur frais réels'!G264)</f>
        <v/>
      </c>
      <c r="H264" s="504" t="str">
        <f>IF('Dépenses sur frais réels'!H264="","",'Dépenses sur frais réels'!H264)</f>
        <v/>
      </c>
      <c r="I264" s="511" t="str">
        <f>IF('Dépenses sur frais réels'!I264="","",'Dépenses sur frais réels'!I264)</f>
        <v/>
      </c>
      <c r="J264" s="269"/>
      <c r="K264" s="270" t="str">
        <f t="shared" ref="K264:K327" si="20">IF(J264="","",IF(J264="KO","",G264))</f>
        <v/>
      </c>
      <c r="L264" s="270" t="str">
        <f t="shared" ref="L264:L327" si="21">IF(J264="","",IF(J264="KO","",H264))</f>
        <v/>
      </c>
      <c r="M264" s="37"/>
      <c r="N264" s="117"/>
      <c r="O264" s="118"/>
      <c r="P264" s="512" t="str">
        <f t="shared" si="19"/>
        <v/>
      </c>
      <c r="Q264" s="121" t="str">
        <f t="shared" ref="Q264:Q327" si="22">IF(M264="", "", MIN(M264,P264))</f>
        <v/>
      </c>
      <c r="R264" s="501" t="str">
        <f>IF(AND(OR(J264="KO",M264&lt;&gt;""),OR(J264="",K264="",L264="")),Listes!$A$74,IF(AND(M264="",J264&lt;&gt;""),Listes!$A$75,IF(AND(I264&lt;M264,O264=""),Listes!$A$76,IF(AND(L264&lt;K264,O264=""),Listes!$A$77,IF(AND(M264&lt;I264,N264=""),Listes!$A$78,IF(AND(S264="",OR(J264&lt;&gt;"",K264&lt;&gt;"",L264&lt;&gt;"")),Listes!$A$79,""))))))</f>
        <v/>
      </c>
      <c r="S264" s="57"/>
      <c r="T264" s="10">
        <f t="shared" ref="T264:T327" si="23">IF(AND(B264&lt;&gt;"",S264&lt;&gt;"Oui"),1,0)</f>
        <v>0</v>
      </c>
    </row>
    <row r="265" spans="1:20" ht="20.100000000000001" customHeight="1" x14ac:dyDescent="0.25">
      <c r="A265" s="109">
        <v>259</v>
      </c>
      <c r="B265" s="503" t="str">
        <f>IF('Dépenses sur frais réels'!B265="","",'Dépenses sur frais réels'!B265)</f>
        <v/>
      </c>
      <c r="C265" s="503" t="str">
        <f>IF('Dépenses sur frais réels'!C265="","",'Dépenses sur frais réels'!C265)</f>
        <v/>
      </c>
      <c r="D265" s="503" t="str">
        <f>IF('Dépenses sur frais réels'!D265="","",'Dépenses sur frais réels'!D265)</f>
        <v/>
      </c>
      <c r="E265" s="503" t="str">
        <f>IF('Dépenses sur frais réels'!E265="","",'Dépenses sur frais réels'!E265)</f>
        <v/>
      </c>
      <c r="F265" s="503" t="str">
        <f>IF('Dépenses sur frais réels'!F265="","",'Dépenses sur frais réels'!F265)</f>
        <v/>
      </c>
      <c r="G265" s="504" t="str">
        <f>IF('Dépenses sur frais réels'!G265="","",'Dépenses sur frais réels'!G265)</f>
        <v/>
      </c>
      <c r="H265" s="504" t="str">
        <f>IF('Dépenses sur frais réels'!H265="","",'Dépenses sur frais réels'!H265)</f>
        <v/>
      </c>
      <c r="I265" s="511" t="str">
        <f>IF('Dépenses sur frais réels'!I265="","",'Dépenses sur frais réels'!I265)</f>
        <v/>
      </c>
      <c r="J265" s="269"/>
      <c r="K265" s="270" t="str">
        <f t="shared" si="20"/>
        <v/>
      </c>
      <c r="L265" s="270" t="str">
        <f t="shared" si="21"/>
        <v/>
      </c>
      <c r="M265" s="37"/>
      <c r="N265" s="117"/>
      <c r="O265" s="118"/>
      <c r="P265" s="512" t="str">
        <f t="shared" si="19"/>
        <v/>
      </c>
      <c r="Q265" s="121" t="str">
        <f t="shared" si="22"/>
        <v/>
      </c>
      <c r="R265" s="501" t="str">
        <f>IF(AND(OR(J265="KO",M265&lt;&gt;""),OR(J265="",K265="",L265="")),Listes!$A$74,IF(AND(M265="",J265&lt;&gt;""),Listes!$A$75,IF(AND(I265&lt;M265,O265=""),Listes!$A$76,IF(AND(L265&lt;K265,O265=""),Listes!$A$77,IF(AND(M265&lt;I265,N265=""),Listes!$A$78,IF(AND(S265="",OR(J265&lt;&gt;"",K265&lt;&gt;"",L265&lt;&gt;"")),Listes!$A$79,""))))))</f>
        <v/>
      </c>
      <c r="S265" s="57"/>
      <c r="T265" s="10">
        <f t="shared" si="23"/>
        <v>0</v>
      </c>
    </row>
    <row r="266" spans="1:20" ht="20.100000000000001" customHeight="1" x14ac:dyDescent="0.25">
      <c r="A266" s="109">
        <v>260</v>
      </c>
      <c r="B266" s="503" t="str">
        <f>IF('Dépenses sur frais réels'!B266="","",'Dépenses sur frais réels'!B266)</f>
        <v/>
      </c>
      <c r="C266" s="503" t="str">
        <f>IF('Dépenses sur frais réels'!C266="","",'Dépenses sur frais réels'!C266)</f>
        <v/>
      </c>
      <c r="D266" s="503" t="str">
        <f>IF('Dépenses sur frais réels'!D266="","",'Dépenses sur frais réels'!D266)</f>
        <v/>
      </c>
      <c r="E266" s="503" t="str">
        <f>IF('Dépenses sur frais réels'!E266="","",'Dépenses sur frais réels'!E266)</f>
        <v/>
      </c>
      <c r="F266" s="503" t="str">
        <f>IF('Dépenses sur frais réels'!F266="","",'Dépenses sur frais réels'!F266)</f>
        <v/>
      </c>
      <c r="G266" s="504" t="str">
        <f>IF('Dépenses sur frais réels'!G266="","",'Dépenses sur frais réels'!G266)</f>
        <v/>
      </c>
      <c r="H266" s="504" t="str">
        <f>IF('Dépenses sur frais réels'!H266="","",'Dépenses sur frais réels'!H266)</f>
        <v/>
      </c>
      <c r="I266" s="511" t="str">
        <f>IF('Dépenses sur frais réels'!I266="","",'Dépenses sur frais réels'!I266)</f>
        <v/>
      </c>
      <c r="J266" s="269"/>
      <c r="K266" s="270" t="str">
        <f t="shared" si="20"/>
        <v/>
      </c>
      <c r="L266" s="270" t="str">
        <f t="shared" si="21"/>
        <v/>
      </c>
      <c r="M266" s="37"/>
      <c r="N266" s="117"/>
      <c r="O266" s="118"/>
      <c r="P266" s="512" t="str">
        <f t="shared" si="19"/>
        <v/>
      </c>
      <c r="Q266" s="121" t="str">
        <f t="shared" si="22"/>
        <v/>
      </c>
      <c r="R266" s="501" t="str">
        <f>IF(AND(OR(J266="KO",M266&lt;&gt;""),OR(J266="",K266="",L266="")),Listes!$A$74,IF(AND(M266="",J266&lt;&gt;""),Listes!$A$75,IF(AND(I266&lt;M266,O266=""),Listes!$A$76,IF(AND(L266&lt;K266,O266=""),Listes!$A$77,IF(AND(M266&lt;I266,N266=""),Listes!$A$78,IF(AND(S266="",OR(J266&lt;&gt;"",K266&lt;&gt;"",L266&lt;&gt;"")),Listes!$A$79,""))))))</f>
        <v/>
      </c>
      <c r="S266" s="57"/>
      <c r="T266" s="10">
        <f t="shared" si="23"/>
        <v>0</v>
      </c>
    </row>
    <row r="267" spans="1:20" ht="20.100000000000001" customHeight="1" x14ac:dyDescent="0.25">
      <c r="A267" s="109">
        <v>261</v>
      </c>
      <c r="B267" s="503" t="str">
        <f>IF('Dépenses sur frais réels'!B267="","",'Dépenses sur frais réels'!B267)</f>
        <v/>
      </c>
      <c r="C267" s="503" t="str">
        <f>IF('Dépenses sur frais réels'!C267="","",'Dépenses sur frais réels'!C267)</f>
        <v/>
      </c>
      <c r="D267" s="503" t="str">
        <f>IF('Dépenses sur frais réels'!D267="","",'Dépenses sur frais réels'!D267)</f>
        <v/>
      </c>
      <c r="E267" s="503" t="str">
        <f>IF('Dépenses sur frais réels'!E267="","",'Dépenses sur frais réels'!E267)</f>
        <v/>
      </c>
      <c r="F267" s="503" t="str">
        <f>IF('Dépenses sur frais réels'!F267="","",'Dépenses sur frais réels'!F267)</f>
        <v/>
      </c>
      <c r="G267" s="504" t="str">
        <f>IF('Dépenses sur frais réels'!G267="","",'Dépenses sur frais réels'!G267)</f>
        <v/>
      </c>
      <c r="H267" s="504" t="str">
        <f>IF('Dépenses sur frais réels'!H267="","",'Dépenses sur frais réels'!H267)</f>
        <v/>
      </c>
      <c r="I267" s="511" t="str">
        <f>IF('Dépenses sur frais réels'!I267="","",'Dépenses sur frais réels'!I267)</f>
        <v/>
      </c>
      <c r="J267" s="269"/>
      <c r="K267" s="270" t="str">
        <f t="shared" si="20"/>
        <v/>
      </c>
      <c r="L267" s="270" t="str">
        <f t="shared" si="21"/>
        <v/>
      </c>
      <c r="M267" s="37"/>
      <c r="N267" s="117"/>
      <c r="O267" s="118"/>
      <c r="P267" s="512" t="str">
        <f t="shared" si="19"/>
        <v/>
      </c>
      <c r="Q267" s="121" t="str">
        <f t="shared" si="22"/>
        <v/>
      </c>
      <c r="R267" s="501" t="str">
        <f>IF(AND(OR(J267="KO",M267&lt;&gt;""),OR(J267="",K267="",L267="")),Listes!$A$74,IF(AND(M267="",J267&lt;&gt;""),Listes!$A$75,IF(AND(I267&lt;M267,O267=""),Listes!$A$76,IF(AND(L267&lt;K267,O267=""),Listes!$A$77,IF(AND(M267&lt;I267,N267=""),Listes!$A$78,IF(AND(S267="",OR(J267&lt;&gt;"",K267&lt;&gt;"",L267&lt;&gt;"")),Listes!$A$79,""))))))</f>
        <v/>
      </c>
      <c r="S267" s="57"/>
      <c r="T267" s="10">
        <f t="shared" si="23"/>
        <v>0</v>
      </c>
    </row>
    <row r="268" spans="1:20" ht="20.100000000000001" customHeight="1" x14ac:dyDescent="0.25">
      <c r="A268" s="109">
        <v>262</v>
      </c>
      <c r="B268" s="503" t="str">
        <f>IF('Dépenses sur frais réels'!B268="","",'Dépenses sur frais réels'!B268)</f>
        <v/>
      </c>
      <c r="C268" s="503" t="str">
        <f>IF('Dépenses sur frais réels'!C268="","",'Dépenses sur frais réels'!C268)</f>
        <v/>
      </c>
      <c r="D268" s="503" t="str">
        <f>IF('Dépenses sur frais réels'!D268="","",'Dépenses sur frais réels'!D268)</f>
        <v/>
      </c>
      <c r="E268" s="503" t="str">
        <f>IF('Dépenses sur frais réels'!E268="","",'Dépenses sur frais réels'!E268)</f>
        <v/>
      </c>
      <c r="F268" s="503" t="str">
        <f>IF('Dépenses sur frais réels'!F268="","",'Dépenses sur frais réels'!F268)</f>
        <v/>
      </c>
      <c r="G268" s="504" t="str">
        <f>IF('Dépenses sur frais réels'!G268="","",'Dépenses sur frais réels'!G268)</f>
        <v/>
      </c>
      <c r="H268" s="504" t="str">
        <f>IF('Dépenses sur frais réels'!H268="","",'Dépenses sur frais réels'!H268)</f>
        <v/>
      </c>
      <c r="I268" s="511" t="str">
        <f>IF('Dépenses sur frais réels'!I268="","",'Dépenses sur frais réels'!I268)</f>
        <v/>
      </c>
      <c r="J268" s="269"/>
      <c r="K268" s="270" t="str">
        <f t="shared" si="20"/>
        <v/>
      </c>
      <c r="L268" s="270" t="str">
        <f t="shared" si="21"/>
        <v/>
      </c>
      <c r="M268" s="37"/>
      <c r="N268" s="117"/>
      <c r="O268" s="118"/>
      <c r="P268" s="512" t="str">
        <f t="shared" si="19"/>
        <v/>
      </c>
      <c r="Q268" s="121" t="str">
        <f t="shared" si="22"/>
        <v/>
      </c>
      <c r="R268" s="501" t="str">
        <f>IF(AND(OR(J268="KO",M268&lt;&gt;""),OR(J268="",K268="",L268="")),Listes!$A$74,IF(AND(M268="",J268&lt;&gt;""),Listes!$A$75,IF(AND(I268&lt;M268,O268=""),Listes!$A$76,IF(AND(L268&lt;K268,O268=""),Listes!$A$77,IF(AND(M268&lt;I268,N268=""),Listes!$A$78,IF(AND(S268="",OR(J268&lt;&gt;"",K268&lt;&gt;"",L268&lt;&gt;"")),Listes!$A$79,""))))))</f>
        <v/>
      </c>
      <c r="S268" s="57"/>
      <c r="T268" s="10">
        <f t="shared" si="23"/>
        <v>0</v>
      </c>
    </row>
    <row r="269" spans="1:20" ht="20.100000000000001" customHeight="1" x14ac:dyDescent="0.25">
      <c r="A269" s="109">
        <v>263</v>
      </c>
      <c r="B269" s="503" t="str">
        <f>IF('Dépenses sur frais réels'!B269="","",'Dépenses sur frais réels'!B269)</f>
        <v/>
      </c>
      <c r="C269" s="503" t="str">
        <f>IF('Dépenses sur frais réels'!C269="","",'Dépenses sur frais réels'!C269)</f>
        <v/>
      </c>
      <c r="D269" s="503" t="str">
        <f>IF('Dépenses sur frais réels'!D269="","",'Dépenses sur frais réels'!D269)</f>
        <v/>
      </c>
      <c r="E269" s="503" t="str">
        <f>IF('Dépenses sur frais réels'!E269="","",'Dépenses sur frais réels'!E269)</f>
        <v/>
      </c>
      <c r="F269" s="503" t="str">
        <f>IF('Dépenses sur frais réels'!F269="","",'Dépenses sur frais réels'!F269)</f>
        <v/>
      </c>
      <c r="G269" s="504" t="str">
        <f>IF('Dépenses sur frais réels'!G269="","",'Dépenses sur frais réels'!G269)</f>
        <v/>
      </c>
      <c r="H269" s="504" t="str">
        <f>IF('Dépenses sur frais réels'!H269="","",'Dépenses sur frais réels'!H269)</f>
        <v/>
      </c>
      <c r="I269" s="511" t="str">
        <f>IF('Dépenses sur frais réels'!I269="","",'Dépenses sur frais réels'!I269)</f>
        <v/>
      </c>
      <c r="J269" s="269"/>
      <c r="K269" s="270" t="str">
        <f t="shared" si="20"/>
        <v/>
      </c>
      <c r="L269" s="270" t="str">
        <f t="shared" si="21"/>
        <v/>
      </c>
      <c r="M269" s="37"/>
      <c r="N269" s="117"/>
      <c r="O269" s="118"/>
      <c r="P269" s="512" t="str">
        <f t="shared" si="19"/>
        <v/>
      </c>
      <c r="Q269" s="121" t="str">
        <f t="shared" si="22"/>
        <v/>
      </c>
      <c r="R269" s="501" t="str">
        <f>IF(AND(OR(J269="KO",M269&lt;&gt;""),OR(J269="",K269="",L269="")),Listes!$A$74,IF(AND(M269="",J269&lt;&gt;""),Listes!$A$75,IF(AND(I269&lt;M269,O269=""),Listes!$A$76,IF(AND(L269&lt;K269,O269=""),Listes!$A$77,IF(AND(M269&lt;I269,N269=""),Listes!$A$78,IF(AND(S269="",OR(J269&lt;&gt;"",K269&lt;&gt;"",L269&lt;&gt;"")),Listes!$A$79,""))))))</f>
        <v/>
      </c>
      <c r="S269" s="57"/>
      <c r="T269" s="10">
        <f t="shared" si="23"/>
        <v>0</v>
      </c>
    </row>
    <row r="270" spans="1:20" ht="20.100000000000001" customHeight="1" x14ac:dyDescent="0.25">
      <c r="A270" s="109">
        <v>264</v>
      </c>
      <c r="B270" s="503" t="str">
        <f>IF('Dépenses sur frais réels'!B270="","",'Dépenses sur frais réels'!B270)</f>
        <v/>
      </c>
      <c r="C270" s="503" t="str">
        <f>IF('Dépenses sur frais réels'!C270="","",'Dépenses sur frais réels'!C270)</f>
        <v/>
      </c>
      <c r="D270" s="503" t="str">
        <f>IF('Dépenses sur frais réels'!D270="","",'Dépenses sur frais réels'!D270)</f>
        <v/>
      </c>
      <c r="E270" s="503" t="str">
        <f>IF('Dépenses sur frais réels'!E270="","",'Dépenses sur frais réels'!E270)</f>
        <v/>
      </c>
      <c r="F270" s="503" t="str">
        <f>IF('Dépenses sur frais réels'!F270="","",'Dépenses sur frais réels'!F270)</f>
        <v/>
      </c>
      <c r="G270" s="504" t="str">
        <f>IF('Dépenses sur frais réels'!G270="","",'Dépenses sur frais réels'!G270)</f>
        <v/>
      </c>
      <c r="H270" s="504" t="str">
        <f>IF('Dépenses sur frais réels'!H270="","",'Dépenses sur frais réels'!H270)</f>
        <v/>
      </c>
      <c r="I270" s="511" t="str">
        <f>IF('Dépenses sur frais réels'!I270="","",'Dépenses sur frais réels'!I270)</f>
        <v/>
      </c>
      <c r="J270" s="269"/>
      <c r="K270" s="270" t="str">
        <f t="shared" si="20"/>
        <v/>
      </c>
      <c r="L270" s="270" t="str">
        <f t="shared" si="21"/>
        <v/>
      </c>
      <c r="M270" s="37"/>
      <c r="N270" s="117"/>
      <c r="O270" s="118"/>
      <c r="P270" s="512" t="str">
        <f t="shared" si="19"/>
        <v/>
      </c>
      <c r="Q270" s="121" t="str">
        <f t="shared" si="22"/>
        <v/>
      </c>
      <c r="R270" s="501" t="str">
        <f>IF(AND(OR(J270="KO",M270&lt;&gt;""),OR(J270="",K270="",L270="")),Listes!$A$74,IF(AND(M270="",J270&lt;&gt;""),Listes!$A$75,IF(AND(I270&lt;M270,O270=""),Listes!$A$76,IF(AND(L270&lt;K270,O270=""),Listes!$A$77,IF(AND(M270&lt;I270,N270=""),Listes!$A$78,IF(AND(S270="",OR(J270&lt;&gt;"",K270&lt;&gt;"",L270&lt;&gt;"")),Listes!$A$79,""))))))</f>
        <v/>
      </c>
      <c r="S270" s="57"/>
      <c r="T270" s="10">
        <f t="shared" si="23"/>
        <v>0</v>
      </c>
    </row>
    <row r="271" spans="1:20" ht="20.100000000000001" customHeight="1" x14ac:dyDescent="0.25">
      <c r="A271" s="109">
        <v>265</v>
      </c>
      <c r="B271" s="503" t="str">
        <f>IF('Dépenses sur frais réels'!B271="","",'Dépenses sur frais réels'!B271)</f>
        <v/>
      </c>
      <c r="C271" s="503" t="str">
        <f>IF('Dépenses sur frais réels'!C271="","",'Dépenses sur frais réels'!C271)</f>
        <v/>
      </c>
      <c r="D271" s="503" t="str">
        <f>IF('Dépenses sur frais réels'!D271="","",'Dépenses sur frais réels'!D271)</f>
        <v/>
      </c>
      <c r="E271" s="503" t="str">
        <f>IF('Dépenses sur frais réels'!E271="","",'Dépenses sur frais réels'!E271)</f>
        <v/>
      </c>
      <c r="F271" s="503" t="str">
        <f>IF('Dépenses sur frais réels'!F271="","",'Dépenses sur frais réels'!F271)</f>
        <v/>
      </c>
      <c r="G271" s="504" t="str">
        <f>IF('Dépenses sur frais réels'!G271="","",'Dépenses sur frais réels'!G271)</f>
        <v/>
      </c>
      <c r="H271" s="504" t="str">
        <f>IF('Dépenses sur frais réels'!H271="","",'Dépenses sur frais réels'!H271)</f>
        <v/>
      </c>
      <c r="I271" s="511" t="str">
        <f>IF('Dépenses sur frais réels'!I271="","",'Dépenses sur frais réels'!I271)</f>
        <v/>
      </c>
      <c r="J271" s="269"/>
      <c r="K271" s="270" t="str">
        <f t="shared" si="20"/>
        <v/>
      </c>
      <c r="L271" s="270" t="str">
        <f t="shared" si="21"/>
        <v/>
      </c>
      <c r="M271" s="37"/>
      <c r="N271" s="117"/>
      <c r="O271" s="118"/>
      <c r="P271" s="512" t="str">
        <f t="shared" si="19"/>
        <v/>
      </c>
      <c r="Q271" s="121" t="str">
        <f t="shared" si="22"/>
        <v/>
      </c>
      <c r="R271" s="501" t="str">
        <f>IF(AND(OR(J271="KO",M271&lt;&gt;""),OR(J271="",K271="",L271="")),Listes!$A$74,IF(AND(M271="",J271&lt;&gt;""),Listes!$A$75,IF(AND(I271&lt;M271,O271=""),Listes!$A$76,IF(AND(L271&lt;K271,O271=""),Listes!$A$77,IF(AND(M271&lt;I271,N271=""),Listes!$A$78,IF(AND(S271="",OR(J271&lt;&gt;"",K271&lt;&gt;"",L271&lt;&gt;"")),Listes!$A$79,""))))))</f>
        <v/>
      </c>
      <c r="S271" s="57"/>
      <c r="T271" s="10">
        <f t="shared" si="23"/>
        <v>0</v>
      </c>
    </row>
    <row r="272" spans="1:20" ht="20.100000000000001" customHeight="1" x14ac:dyDescent="0.25">
      <c r="A272" s="109">
        <v>266</v>
      </c>
      <c r="B272" s="503" t="str">
        <f>IF('Dépenses sur frais réels'!B272="","",'Dépenses sur frais réels'!B272)</f>
        <v/>
      </c>
      <c r="C272" s="503" t="str">
        <f>IF('Dépenses sur frais réels'!C272="","",'Dépenses sur frais réels'!C272)</f>
        <v/>
      </c>
      <c r="D272" s="503" t="str">
        <f>IF('Dépenses sur frais réels'!D272="","",'Dépenses sur frais réels'!D272)</f>
        <v/>
      </c>
      <c r="E272" s="503" t="str">
        <f>IF('Dépenses sur frais réels'!E272="","",'Dépenses sur frais réels'!E272)</f>
        <v/>
      </c>
      <c r="F272" s="503" t="str">
        <f>IF('Dépenses sur frais réels'!F272="","",'Dépenses sur frais réels'!F272)</f>
        <v/>
      </c>
      <c r="G272" s="504" t="str">
        <f>IF('Dépenses sur frais réels'!G272="","",'Dépenses sur frais réels'!G272)</f>
        <v/>
      </c>
      <c r="H272" s="504" t="str">
        <f>IF('Dépenses sur frais réels'!H272="","",'Dépenses sur frais réels'!H272)</f>
        <v/>
      </c>
      <c r="I272" s="511" t="str">
        <f>IF('Dépenses sur frais réels'!I272="","",'Dépenses sur frais réels'!I272)</f>
        <v/>
      </c>
      <c r="J272" s="269"/>
      <c r="K272" s="270" t="str">
        <f t="shared" si="20"/>
        <v/>
      </c>
      <c r="L272" s="270" t="str">
        <f t="shared" si="21"/>
        <v/>
      </c>
      <c r="M272" s="37"/>
      <c r="N272" s="117"/>
      <c r="O272" s="118"/>
      <c r="P272" s="512" t="str">
        <f t="shared" si="19"/>
        <v/>
      </c>
      <c r="Q272" s="121" t="str">
        <f t="shared" si="22"/>
        <v/>
      </c>
      <c r="R272" s="501" t="str">
        <f>IF(AND(OR(J272="KO",M272&lt;&gt;""),OR(J272="",K272="",L272="")),Listes!$A$74,IF(AND(M272="",J272&lt;&gt;""),Listes!$A$75,IF(AND(I272&lt;M272,O272=""),Listes!$A$76,IF(AND(L272&lt;K272,O272=""),Listes!$A$77,IF(AND(M272&lt;I272,N272=""),Listes!$A$78,IF(AND(S272="",OR(J272&lt;&gt;"",K272&lt;&gt;"",L272&lt;&gt;"")),Listes!$A$79,""))))))</f>
        <v/>
      </c>
      <c r="S272" s="57"/>
      <c r="T272" s="10">
        <f t="shared" si="23"/>
        <v>0</v>
      </c>
    </row>
    <row r="273" spans="1:20" ht="20.100000000000001" customHeight="1" x14ac:dyDescent="0.25">
      <c r="A273" s="109">
        <v>267</v>
      </c>
      <c r="B273" s="503" t="str">
        <f>IF('Dépenses sur frais réels'!B273="","",'Dépenses sur frais réels'!B273)</f>
        <v/>
      </c>
      <c r="C273" s="503" t="str">
        <f>IF('Dépenses sur frais réels'!C273="","",'Dépenses sur frais réels'!C273)</f>
        <v/>
      </c>
      <c r="D273" s="503" t="str">
        <f>IF('Dépenses sur frais réels'!D273="","",'Dépenses sur frais réels'!D273)</f>
        <v/>
      </c>
      <c r="E273" s="503" t="str">
        <f>IF('Dépenses sur frais réels'!E273="","",'Dépenses sur frais réels'!E273)</f>
        <v/>
      </c>
      <c r="F273" s="503" t="str">
        <f>IF('Dépenses sur frais réels'!F273="","",'Dépenses sur frais réels'!F273)</f>
        <v/>
      </c>
      <c r="G273" s="504" t="str">
        <f>IF('Dépenses sur frais réels'!G273="","",'Dépenses sur frais réels'!G273)</f>
        <v/>
      </c>
      <c r="H273" s="504" t="str">
        <f>IF('Dépenses sur frais réels'!H273="","",'Dépenses sur frais réels'!H273)</f>
        <v/>
      </c>
      <c r="I273" s="511" t="str">
        <f>IF('Dépenses sur frais réels'!I273="","",'Dépenses sur frais réels'!I273)</f>
        <v/>
      </c>
      <c r="J273" s="269"/>
      <c r="K273" s="270" t="str">
        <f t="shared" si="20"/>
        <v/>
      </c>
      <c r="L273" s="270" t="str">
        <f t="shared" si="21"/>
        <v/>
      </c>
      <c r="M273" s="37"/>
      <c r="N273" s="117"/>
      <c r="O273" s="118"/>
      <c r="P273" s="512" t="str">
        <f t="shared" si="19"/>
        <v/>
      </c>
      <c r="Q273" s="121" t="str">
        <f t="shared" si="22"/>
        <v/>
      </c>
      <c r="R273" s="501" t="str">
        <f>IF(AND(OR(J273="KO",M273&lt;&gt;""),OR(J273="",K273="",L273="")),Listes!$A$74,IF(AND(M273="",J273&lt;&gt;""),Listes!$A$75,IF(AND(I273&lt;M273,O273=""),Listes!$A$76,IF(AND(L273&lt;K273,O273=""),Listes!$A$77,IF(AND(M273&lt;I273,N273=""),Listes!$A$78,IF(AND(S273="",OR(J273&lt;&gt;"",K273&lt;&gt;"",L273&lt;&gt;"")),Listes!$A$79,""))))))</f>
        <v/>
      </c>
      <c r="S273" s="57"/>
      <c r="T273" s="10">
        <f t="shared" si="23"/>
        <v>0</v>
      </c>
    </row>
    <row r="274" spans="1:20" ht="20.100000000000001" customHeight="1" x14ac:dyDescent="0.25">
      <c r="A274" s="109">
        <v>268</v>
      </c>
      <c r="B274" s="503" t="str">
        <f>IF('Dépenses sur frais réels'!B274="","",'Dépenses sur frais réels'!B274)</f>
        <v/>
      </c>
      <c r="C274" s="503" t="str">
        <f>IF('Dépenses sur frais réels'!C274="","",'Dépenses sur frais réels'!C274)</f>
        <v/>
      </c>
      <c r="D274" s="503" t="str">
        <f>IF('Dépenses sur frais réels'!D274="","",'Dépenses sur frais réels'!D274)</f>
        <v/>
      </c>
      <c r="E274" s="503" t="str">
        <f>IF('Dépenses sur frais réels'!E274="","",'Dépenses sur frais réels'!E274)</f>
        <v/>
      </c>
      <c r="F274" s="503" t="str">
        <f>IF('Dépenses sur frais réels'!F274="","",'Dépenses sur frais réels'!F274)</f>
        <v/>
      </c>
      <c r="G274" s="504" t="str">
        <f>IF('Dépenses sur frais réels'!G274="","",'Dépenses sur frais réels'!G274)</f>
        <v/>
      </c>
      <c r="H274" s="504" t="str">
        <f>IF('Dépenses sur frais réels'!H274="","",'Dépenses sur frais réels'!H274)</f>
        <v/>
      </c>
      <c r="I274" s="511" t="str">
        <f>IF('Dépenses sur frais réels'!I274="","",'Dépenses sur frais réels'!I274)</f>
        <v/>
      </c>
      <c r="J274" s="269"/>
      <c r="K274" s="270" t="str">
        <f t="shared" si="20"/>
        <v/>
      </c>
      <c r="L274" s="270" t="str">
        <f t="shared" si="21"/>
        <v/>
      </c>
      <c r="M274" s="37"/>
      <c r="N274" s="117"/>
      <c r="O274" s="118"/>
      <c r="P274" s="512" t="str">
        <f t="shared" si="19"/>
        <v/>
      </c>
      <c r="Q274" s="121" t="str">
        <f t="shared" si="22"/>
        <v/>
      </c>
      <c r="R274" s="501" t="str">
        <f>IF(AND(OR(J274="KO",M274&lt;&gt;""),OR(J274="",K274="",L274="")),Listes!$A$74,IF(AND(M274="",J274&lt;&gt;""),Listes!$A$75,IF(AND(I274&lt;M274,O274=""),Listes!$A$76,IF(AND(L274&lt;K274,O274=""),Listes!$A$77,IF(AND(M274&lt;I274,N274=""),Listes!$A$78,IF(AND(S274="",OR(J274&lt;&gt;"",K274&lt;&gt;"",L274&lt;&gt;"")),Listes!$A$79,""))))))</f>
        <v/>
      </c>
      <c r="S274" s="57"/>
      <c r="T274" s="10">
        <f t="shared" si="23"/>
        <v>0</v>
      </c>
    </row>
    <row r="275" spans="1:20" ht="20.100000000000001" customHeight="1" x14ac:dyDescent="0.25">
      <c r="A275" s="109">
        <v>269</v>
      </c>
      <c r="B275" s="503" t="str">
        <f>IF('Dépenses sur frais réels'!B275="","",'Dépenses sur frais réels'!B275)</f>
        <v/>
      </c>
      <c r="C275" s="503" t="str">
        <f>IF('Dépenses sur frais réels'!C275="","",'Dépenses sur frais réels'!C275)</f>
        <v/>
      </c>
      <c r="D275" s="503" t="str">
        <f>IF('Dépenses sur frais réels'!D275="","",'Dépenses sur frais réels'!D275)</f>
        <v/>
      </c>
      <c r="E275" s="503" t="str">
        <f>IF('Dépenses sur frais réels'!E275="","",'Dépenses sur frais réels'!E275)</f>
        <v/>
      </c>
      <c r="F275" s="503" t="str">
        <f>IF('Dépenses sur frais réels'!F275="","",'Dépenses sur frais réels'!F275)</f>
        <v/>
      </c>
      <c r="G275" s="504" t="str">
        <f>IF('Dépenses sur frais réels'!G275="","",'Dépenses sur frais réels'!G275)</f>
        <v/>
      </c>
      <c r="H275" s="504" t="str">
        <f>IF('Dépenses sur frais réels'!H275="","",'Dépenses sur frais réels'!H275)</f>
        <v/>
      </c>
      <c r="I275" s="511" t="str">
        <f>IF('Dépenses sur frais réels'!I275="","",'Dépenses sur frais réels'!I275)</f>
        <v/>
      </c>
      <c r="J275" s="269"/>
      <c r="K275" s="270" t="str">
        <f t="shared" si="20"/>
        <v/>
      </c>
      <c r="L275" s="270" t="str">
        <f t="shared" si="21"/>
        <v/>
      </c>
      <c r="M275" s="37"/>
      <c r="N275" s="117"/>
      <c r="O275" s="118"/>
      <c r="P275" s="512" t="str">
        <f t="shared" si="19"/>
        <v/>
      </c>
      <c r="Q275" s="121" t="str">
        <f t="shared" si="22"/>
        <v/>
      </c>
      <c r="R275" s="501" t="str">
        <f>IF(AND(OR(J275="KO",M275&lt;&gt;""),OR(J275="",K275="",L275="")),Listes!$A$74,IF(AND(M275="",J275&lt;&gt;""),Listes!$A$75,IF(AND(I275&lt;M275,O275=""),Listes!$A$76,IF(AND(L275&lt;K275,O275=""),Listes!$A$77,IF(AND(M275&lt;I275,N275=""),Listes!$A$78,IF(AND(S275="",OR(J275&lt;&gt;"",K275&lt;&gt;"",L275&lt;&gt;"")),Listes!$A$79,""))))))</f>
        <v/>
      </c>
      <c r="S275" s="57"/>
      <c r="T275" s="10">
        <f t="shared" si="23"/>
        <v>0</v>
      </c>
    </row>
    <row r="276" spans="1:20" ht="20.100000000000001" customHeight="1" x14ac:dyDescent="0.25">
      <c r="A276" s="109">
        <v>270</v>
      </c>
      <c r="B276" s="503" t="str">
        <f>IF('Dépenses sur frais réels'!B276="","",'Dépenses sur frais réels'!B276)</f>
        <v/>
      </c>
      <c r="C276" s="503" t="str">
        <f>IF('Dépenses sur frais réels'!C276="","",'Dépenses sur frais réels'!C276)</f>
        <v/>
      </c>
      <c r="D276" s="503" t="str">
        <f>IF('Dépenses sur frais réels'!D276="","",'Dépenses sur frais réels'!D276)</f>
        <v/>
      </c>
      <c r="E276" s="503" t="str">
        <f>IF('Dépenses sur frais réels'!E276="","",'Dépenses sur frais réels'!E276)</f>
        <v/>
      </c>
      <c r="F276" s="503" t="str">
        <f>IF('Dépenses sur frais réels'!F276="","",'Dépenses sur frais réels'!F276)</f>
        <v/>
      </c>
      <c r="G276" s="504" t="str">
        <f>IF('Dépenses sur frais réels'!G276="","",'Dépenses sur frais réels'!G276)</f>
        <v/>
      </c>
      <c r="H276" s="504" t="str">
        <f>IF('Dépenses sur frais réels'!H276="","",'Dépenses sur frais réels'!H276)</f>
        <v/>
      </c>
      <c r="I276" s="511" t="str">
        <f>IF('Dépenses sur frais réels'!I276="","",'Dépenses sur frais réels'!I276)</f>
        <v/>
      </c>
      <c r="J276" s="269"/>
      <c r="K276" s="270" t="str">
        <f t="shared" si="20"/>
        <v/>
      </c>
      <c r="L276" s="270" t="str">
        <f t="shared" si="21"/>
        <v/>
      </c>
      <c r="M276" s="37"/>
      <c r="N276" s="117"/>
      <c r="O276" s="118"/>
      <c r="P276" s="512" t="str">
        <f t="shared" si="19"/>
        <v/>
      </c>
      <c r="Q276" s="121" t="str">
        <f t="shared" si="22"/>
        <v/>
      </c>
      <c r="R276" s="501" t="str">
        <f>IF(AND(OR(J276="KO",M276&lt;&gt;""),OR(J276="",K276="",L276="")),Listes!$A$74,IF(AND(M276="",J276&lt;&gt;""),Listes!$A$75,IF(AND(I276&lt;M276,O276=""),Listes!$A$76,IF(AND(L276&lt;K276,O276=""),Listes!$A$77,IF(AND(M276&lt;I276,N276=""),Listes!$A$78,IF(AND(S276="",OR(J276&lt;&gt;"",K276&lt;&gt;"",L276&lt;&gt;"")),Listes!$A$79,""))))))</f>
        <v/>
      </c>
      <c r="S276" s="57"/>
      <c r="T276" s="10">
        <f t="shared" si="23"/>
        <v>0</v>
      </c>
    </row>
    <row r="277" spans="1:20" ht="20.100000000000001" customHeight="1" x14ac:dyDescent="0.25">
      <c r="A277" s="109">
        <v>271</v>
      </c>
      <c r="B277" s="503" t="str">
        <f>IF('Dépenses sur frais réels'!B277="","",'Dépenses sur frais réels'!B277)</f>
        <v/>
      </c>
      <c r="C277" s="503" t="str">
        <f>IF('Dépenses sur frais réels'!C277="","",'Dépenses sur frais réels'!C277)</f>
        <v/>
      </c>
      <c r="D277" s="503" t="str">
        <f>IF('Dépenses sur frais réels'!D277="","",'Dépenses sur frais réels'!D277)</f>
        <v/>
      </c>
      <c r="E277" s="503" t="str">
        <f>IF('Dépenses sur frais réels'!E277="","",'Dépenses sur frais réels'!E277)</f>
        <v/>
      </c>
      <c r="F277" s="503" t="str">
        <f>IF('Dépenses sur frais réels'!F277="","",'Dépenses sur frais réels'!F277)</f>
        <v/>
      </c>
      <c r="G277" s="504" t="str">
        <f>IF('Dépenses sur frais réels'!G277="","",'Dépenses sur frais réels'!G277)</f>
        <v/>
      </c>
      <c r="H277" s="504" t="str">
        <f>IF('Dépenses sur frais réels'!H277="","",'Dépenses sur frais réels'!H277)</f>
        <v/>
      </c>
      <c r="I277" s="511" t="str">
        <f>IF('Dépenses sur frais réels'!I277="","",'Dépenses sur frais réels'!I277)</f>
        <v/>
      </c>
      <c r="J277" s="269"/>
      <c r="K277" s="270" t="str">
        <f t="shared" si="20"/>
        <v/>
      </c>
      <c r="L277" s="270" t="str">
        <f t="shared" si="21"/>
        <v/>
      </c>
      <c r="M277" s="37"/>
      <c r="N277" s="117"/>
      <c r="O277" s="118"/>
      <c r="P277" s="512" t="str">
        <f t="shared" si="19"/>
        <v/>
      </c>
      <c r="Q277" s="121" t="str">
        <f t="shared" si="22"/>
        <v/>
      </c>
      <c r="R277" s="501" t="str">
        <f>IF(AND(OR(J277="KO",M277&lt;&gt;""),OR(J277="",K277="",L277="")),Listes!$A$74,IF(AND(M277="",J277&lt;&gt;""),Listes!$A$75,IF(AND(I277&lt;M277,O277=""),Listes!$A$76,IF(AND(L277&lt;K277,O277=""),Listes!$A$77,IF(AND(M277&lt;I277,N277=""),Listes!$A$78,IF(AND(S277="",OR(J277&lt;&gt;"",K277&lt;&gt;"",L277&lt;&gt;"")),Listes!$A$79,""))))))</f>
        <v/>
      </c>
      <c r="S277" s="57"/>
      <c r="T277" s="10">
        <f t="shared" si="23"/>
        <v>0</v>
      </c>
    </row>
    <row r="278" spans="1:20" ht="20.100000000000001" customHeight="1" x14ac:dyDescent="0.25">
      <c r="A278" s="109">
        <v>272</v>
      </c>
      <c r="B278" s="503" t="str">
        <f>IF('Dépenses sur frais réels'!B278="","",'Dépenses sur frais réels'!B278)</f>
        <v/>
      </c>
      <c r="C278" s="503" t="str">
        <f>IF('Dépenses sur frais réels'!C278="","",'Dépenses sur frais réels'!C278)</f>
        <v/>
      </c>
      <c r="D278" s="503" t="str">
        <f>IF('Dépenses sur frais réels'!D278="","",'Dépenses sur frais réels'!D278)</f>
        <v/>
      </c>
      <c r="E278" s="503" t="str">
        <f>IF('Dépenses sur frais réels'!E278="","",'Dépenses sur frais réels'!E278)</f>
        <v/>
      </c>
      <c r="F278" s="503" t="str">
        <f>IF('Dépenses sur frais réels'!F278="","",'Dépenses sur frais réels'!F278)</f>
        <v/>
      </c>
      <c r="G278" s="504" t="str">
        <f>IF('Dépenses sur frais réels'!G278="","",'Dépenses sur frais réels'!G278)</f>
        <v/>
      </c>
      <c r="H278" s="504" t="str">
        <f>IF('Dépenses sur frais réels'!H278="","",'Dépenses sur frais réels'!H278)</f>
        <v/>
      </c>
      <c r="I278" s="511" t="str">
        <f>IF('Dépenses sur frais réels'!I278="","",'Dépenses sur frais réels'!I278)</f>
        <v/>
      </c>
      <c r="J278" s="269"/>
      <c r="K278" s="270" t="str">
        <f t="shared" si="20"/>
        <v/>
      </c>
      <c r="L278" s="270" t="str">
        <f t="shared" si="21"/>
        <v/>
      </c>
      <c r="M278" s="37"/>
      <c r="N278" s="117"/>
      <c r="O278" s="118"/>
      <c r="P278" s="512" t="str">
        <f t="shared" si="19"/>
        <v/>
      </c>
      <c r="Q278" s="121" t="str">
        <f t="shared" si="22"/>
        <v/>
      </c>
      <c r="R278" s="501" t="str">
        <f>IF(AND(OR(J278="KO",M278&lt;&gt;""),OR(J278="",K278="",L278="")),Listes!$A$74,IF(AND(M278="",J278&lt;&gt;""),Listes!$A$75,IF(AND(I278&lt;M278,O278=""),Listes!$A$76,IF(AND(L278&lt;K278,O278=""),Listes!$A$77,IF(AND(M278&lt;I278,N278=""),Listes!$A$78,IF(AND(S278="",OR(J278&lt;&gt;"",K278&lt;&gt;"",L278&lt;&gt;"")),Listes!$A$79,""))))))</f>
        <v/>
      </c>
      <c r="S278" s="57"/>
      <c r="T278" s="10">
        <f t="shared" si="23"/>
        <v>0</v>
      </c>
    </row>
    <row r="279" spans="1:20" ht="20.100000000000001" customHeight="1" x14ac:dyDescent="0.25">
      <c r="A279" s="109">
        <v>273</v>
      </c>
      <c r="B279" s="503" t="str">
        <f>IF('Dépenses sur frais réels'!B279="","",'Dépenses sur frais réels'!B279)</f>
        <v/>
      </c>
      <c r="C279" s="503" t="str">
        <f>IF('Dépenses sur frais réels'!C279="","",'Dépenses sur frais réels'!C279)</f>
        <v/>
      </c>
      <c r="D279" s="503" t="str">
        <f>IF('Dépenses sur frais réels'!D279="","",'Dépenses sur frais réels'!D279)</f>
        <v/>
      </c>
      <c r="E279" s="503" t="str">
        <f>IF('Dépenses sur frais réels'!E279="","",'Dépenses sur frais réels'!E279)</f>
        <v/>
      </c>
      <c r="F279" s="503" t="str">
        <f>IF('Dépenses sur frais réels'!F279="","",'Dépenses sur frais réels'!F279)</f>
        <v/>
      </c>
      <c r="G279" s="504" t="str">
        <f>IF('Dépenses sur frais réels'!G279="","",'Dépenses sur frais réels'!G279)</f>
        <v/>
      </c>
      <c r="H279" s="504" t="str">
        <f>IF('Dépenses sur frais réels'!H279="","",'Dépenses sur frais réels'!H279)</f>
        <v/>
      </c>
      <c r="I279" s="511" t="str">
        <f>IF('Dépenses sur frais réels'!I279="","",'Dépenses sur frais réels'!I279)</f>
        <v/>
      </c>
      <c r="J279" s="269"/>
      <c r="K279" s="270" t="str">
        <f t="shared" si="20"/>
        <v/>
      </c>
      <c r="L279" s="270" t="str">
        <f t="shared" si="21"/>
        <v/>
      </c>
      <c r="M279" s="37"/>
      <c r="N279" s="117"/>
      <c r="O279" s="118"/>
      <c r="P279" s="512" t="str">
        <f t="shared" si="19"/>
        <v/>
      </c>
      <c r="Q279" s="121" t="str">
        <f t="shared" si="22"/>
        <v/>
      </c>
      <c r="R279" s="501" t="str">
        <f>IF(AND(OR(J279="KO",M279&lt;&gt;""),OR(J279="",K279="",L279="")),Listes!$A$74,IF(AND(M279="",J279&lt;&gt;""),Listes!$A$75,IF(AND(I279&lt;M279,O279=""),Listes!$A$76,IF(AND(L279&lt;K279,O279=""),Listes!$A$77,IF(AND(M279&lt;I279,N279=""),Listes!$A$78,IF(AND(S279="",OR(J279&lt;&gt;"",K279&lt;&gt;"",L279&lt;&gt;"")),Listes!$A$79,""))))))</f>
        <v/>
      </c>
      <c r="S279" s="57"/>
      <c r="T279" s="10">
        <f t="shared" si="23"/>
        <v>0</v>
      </c>
    </row>
    <row r="280" spans="1:20" ht="20.100000000000001" customHeight="1" x14ac:dyDescent="0.25">
      <c r="A280" s="109">
        <v>274</v>
      </c>
      <c r="B280" s="503" t="str">
        <f>IF('Dépenses sur frais réels'!B280="","",'Dépenses sur frais réels'!B280)</f>
        <v/>
      </c>
      <c r="C280" s="503" t="str">
        <f>IF('Dépenses sur frais réels'!C280="","",'Dépenses sur frais réels'!C280)</f>
        <v/>
      </c>
      <c r="D280" s="503" t="str">
        <f>IF('Dépenses sur frais réels'!D280="","",'Dépenses sur frais réels'!D280)</f>
        <v/>
      </c>
      <c r="E280" s="503" t="str">
        <f>IF('Dépenses sur frais réels'!E280="","",'Dépenses sur frais réels'!E280)</f>
        <v/>
      </c>
      <c r="F280" s="503" t="str">
        <f>IF('Dépenses sur frais réels'!F280="","",'Dépenses sur frais réels'!F280)</f>
        <v/>
      </c>
      <c r="G280" s="504" t="str">
        <f>IF('Dépenses sur frais réels'!G280="","",'Dépenses sur frais réels'!G280)</f>
        <v/>
      </c>
      <c r="H280" s="504" t="str">
        <f>IF('Dépenses sur frais réels'!H280="","",'Dépenses sur frais réels'!H280)</f>
        <v/>
      </c>
      <c r="I280" s="511" t="str">
        <f>IF('Dépenses sur frais réels'!I280="","",'Dépenses sur frais réels'!I280)</f>
        <v/>
      </c>
      <c r="J280" s="269"/>
      <c r="K280" s="270" t="str">
        <f t="shared" si="20"/>
        <v/>
      </c>
      <c r="L280" s="270" t="str">
        <f t="shared" si="21"/>
        <v/>
      </c>
      <c r="M280" s="37"/>
      <c r="N280" s="117"/>
      <c r="O280" s="118"/>
      <c r="P280" s="512" t="str">
        <f t="shared" ref="P280:P343" si="24">IF(F280="Aller - Retour Mayotte - Hexagone",IF(1900=0,"",1900),IF(F280="Aller - Retour Mayotte - La Réunion",IF(700=0,"",700),IF(F280="Aller - Retour Mayotte - Caraïbes",IF(2200=0,"",2200),IF(E280="Billets de train",IF(M280=0,"",""),IF(E280="","")))))</f>
        <v/>
      </c>
      <c r="Q280" s="121" t="str">
        <f t="shared" si="22"/>
        <v/>
      </c>
      <c r="R280" s="501" t="str">
        <f>IF(AND(OR(J280="KO",M280&lt;&gt;""),OR(J280="",K280="",L280="")),Listes!$A$74,IF(AND(M280="",J280&lt;&gt;""),Listes!$A$75,IF(AND(I280&lt;M280,O280=""),Listes!$A$76,IF(AND(L280&lt;K280,O280=""),Listes!$A$77,IF(AND(M280&lt;I280,N280=""),Listes!$A$78,IF(AND(S280="",OR(J280&lt;&gt;"",K280&lt;&gt;"",L280&lt;&gt;"")),Listes!$A$79,""))))))</f>
        <v/>
      </c>
      <c r="S280" s="57"/>
      <c r="T280" s="10">
        <f t="shared" si="23"/>
        <v>0</v>
      </c>
    </row>
    <row r="281" spans="1:20" ht="20.100000000000001" customHeight="1" x14ac:dyDescent="0.25">
      <c r="A281" s="109">
        <v>275</v>
      </c>
      <c r="B281" s="503" t="str">
        <f>IF('Dépenses sur frais réels'!B281="","",'Dépenses sur frais réels'!B281)</f>
        <v/>
      </c>
      <c r="C281" s="503" t="str">
        <f>IF('Dépenses sur frais réels'!C281="","",'Dépenses sur frais réels'!C281)</f>
        <v/>
      </c>
      <c r="D281" s="503" t="str">
        <f>IF('Dépenses sur frais réels'!D281="","",'Dépenses sur frais réels'!D281)</f>
        <v/>
      </c>
      <c r="E281" s="503" t="str">
        <f>IF('Dépenses sur frais réels'!E281="","",'Dépenses sur frais réels'!E281)</f>
        <v/>
      </c>
      <c r="F281" s="503" t="str">
        <f>IF('Dépenses sur frais réels'!F281="","",'Dépenses sur frais réels'!F281)</f>
        <v/>
      </c>
      <c r="G281" s="504" t="str">
        <f>IF('Dépenses sur frais réels'!G281="","",'Dépenses sur frais réels'!G281)</f>
        <v/>
      </c>
      <c r="H281" s="504" t="str">
        <f>IF('Dépenses sur frais réels'!H281="","",'Dépenses sur frais réels'!H281)</f>
        <v/>
      </c>
      <c r="I281" s="511" t="str">
        <f>IF('Dépenses sur frais réels'!I281="","",'Dépenses sur frais réels'!I281)</f>
        <v/>
      </c>
      <c r="J281" s="269"/>
      <c r="K281" s="270" t="str">
        <f t="shared" si="20"/>
        <v/>
      </c>
      <c r="L281" s="270" t="str">
        <f t="shared" si="21"/>
        <v/>
      </c>
      <c r="M281" s="37"/>
      <c r="N281" s="117"/>
      <c r="O281" s="118"/>
      <c r="P281" s="512" t="str">
        <f t="shared" si="24"/>
        <v/>
      </c>
      <c r="Q281" s="121" t="str">
        <f t="shared" si="22"/>
        <v/>
      </c>
      <c r="R281" s="501" t="str">
        <f>IF(AND(OR(J281="KO",M281&lt;&gt;""),OR(J281="",K281="",L281="")),Listes!$A$74,IF(AND(M281="",J281&lt;&gt;""),Listes!$A$75,IF(AND(I281&lt;M281,O281=""),Listes!$A$76,IF(AND(L281&lt;K281,O281=""),Listes!$A$77,IF(AND(M281&lt;I281,N281=""),Listes!$A$78,IF(AND(S281="",OR(J281&lt;&gt;"",K281&lt;&gt;"",L281&lt;&gt;"")),Listes!$A$79,""))))))</f>
        <v/>
      </c>
      <c r="S281" s="57"/>
      <c r="T281" s="10">
        <f t="shared" si="23"/>
        <v>0</v>
      </c>
    </row>
    <row r="282" spans="1:20" ht="20.100000000000001" customHeight="1" x14ac:dyDescent="0.25">
      <c r="A282" s="109">
        <v>276</v>
      </c>
      <c r="B282" s="503" t="str">
        <f>IF('Dépenses sur frais réels'!B282="","",'Dépenses sur frais réels'!B282)</f>
        <v/>
      </c>
      <c r="C282" s="503" t="str">
        <f>IF('Dépenses sur frais réels'!C282="","",'Dépenses sur frais réels'!C282)</f>
        <v/>
      </c>
      <c r="D282" s="503" t="str">
        <f>IF('Dépenses sur frais réels'!D282="","",'Dépenses sur frais réels'!D282)</f>
        <v/>
      </c>
      <c r="E282" s="503" t="str">
        <f>IF('Dépenses sur frais réels'!E282="","",'Dépenses sur frais réels'!E282)</f>
        <v/>
      </c>
      <c r="F282" s="503" t="str">
        <f>IF('Dépenses sur frais réels'!F282="","",'Dépenses sur frais réels'!F282)</f>
        <v/>
      </c>
      <c r="G282" s="504" t="str">
        <f>IF('Dépenses sur frais réels'!G282="","",'Dépenses sur frais réels'!G282)</f>
        <v/>
      </c>
      <c r="H282" s="504" t="str">
        <f>IF('Dépenses sur frais réels'!H282="","",'Dépenses sur frais réels'!H282)</f>
        <v/>
      </c>
      <c r="I282" s="511" t="str">
        <f>IF('Dépenses sur frais réels'!I282="","",'Dépenses sur frais réels'!I282)</f>
        <v/>
      </c>
      <c r="J282" s="269"/>
      <c r="K282" s="270" t="str">
        <f t="shared" si="20"/>
        <v/>
      </c>
      <c r="L282" s="270" t="str">
        <f t="shared" si="21"/>
        <v/>
      </c>
      <c r="M282" s="37"/>
      <c r="N282" s="117"/>
      <c r="O282" s="118"/>
      <c r="P282" s="512" t="str">
        <f t="shared" si="24"/>
        <v/>
      </c>
      <c r="Q282" s="121" t="str">
        <f t="shared" si="22"/>
        <v/>
      </c>
      <c r="R282" s="501" t="str">
        <f>IF(AND(OR(J282="KO",M282&lt;&gt;""),OR(J282="",K282="",L282="")),Listes!$A$74,IF(AND(M282="",J282&lt;&gt;""),Listes!$A$75,IF(AND(I282&lt;M282,O282=""),Listes!$A$76,IF(AND(L282&lt;K282,O282=""),Listes!$A$77,IF(AND(M282&lt;I282,N282=""),Listes!$A$78,IF(AND(S282="",OR(J282&lt;&gt;"",K282&lt;&gt;"",L282&lt;&gt;"")),Listes!$A$79,""))))))</f>
        <v/>
      </c>
      <c r="S282" s="57"/>
      <c r="T282" s="10">
        <f t="shared" si="23"/>
        <v>0</v>
      </c>
    </row>
    <row r="283" spans="1:20" ht="20.100000000000001" customHeight="1" x14ac:dyDescent="0.25">
      <c r="A283" s="109">
        <v>277</v>
      </c>
      <c r="B283" s="503" t="str">
        <f>IF('Dépenses sur frais réels'!B283="","",'Dépenses sur frais réels'!B283)</f>
        <v/>
      </c>
      <c r="C283" s="503" t="str">
        <f>IF('Dépenses sur frais réels'!C283="","",'Dépenses sur frais réels'!C283)</f>
        <v/>
      </c>
      <c r="D283" s="503" t="str">
        <f>IF('Dépenses sur frais réels'!D283="","",'Dépenses sur frais réels'!D283)</f>
        <v/>
      </c>
      <c r="E283" s="503" t="str">
        <f>IF('Dépenses sur frais réels'!E283="","",'Dépenses sur frais réels'!E283)</f>
        <v/>
      </c>
      <c r="F283" s="503" t="str">
        <f>IF('Dépenses sur frais réels'!F283="","",'Dépenses sur frais réels'!F283)</f>
        <v/>
      </c>
      <c r="G283" s="504" t="str">
        <f>IF('Dépenses sur frais réels'!G283="","",'Dépenses sur frais réels'!G283)</f>
        <v/>
      </c>
      <c r="H283" s="504" t="str">
        <f>IF('Dépenses sur frais réels'!H283="","",'Dépenses sur frais réels'!H283)</f>
        <v/>
      </c>
      <c r="I283" s="511" t="str">
        <f>IF('Dépenses sur frais réels'!I283="","",'Dépenses sur frais réels'!I283)</f>
        <v/>
      </c>
      <c r="J283" s="269"/>
      <c r="K283" s="270" t="str">
        <f t="shared" si="20"/>
        <v/>
      </c>
      <c r="L283" s="270" t="str">
        <f t="shared" si="21"/>
        <v/>
      </c>
      <c r="M283" s="37"/>
      <c r="N283" s="117"/>
      <c r="O283" s="118"/>
      <c r="P283" s="512" t="str">
        <f t="shared" si="24"/>
        <v/>
      </c>
      <c r="Q283" s="121" t="str">
        <f t="shared" si="22"/>
        <v/>
      </c>
      <c r="R283" s="501" t="str">
        <f>IF(AND(OR(J283="KO",M283&lt;&gt;""),OR(J283="",K283="",L283="")),Listes!$A$74,IF(AND(M283="",J283&lt;&gt;""),Listes!$A$75,IF(AND(I283&lt;M283,O283=""),Listes!$A$76,IF(AND(L283&lt;K283,O283=""),Listes!$A$77,IF(AND(M283&lt;I283,N283=""),Listes!$A$78,IF(AND(S283="",OR(J283&lt;&gt;"",K283&lt;&gt;"",L283&lt;&gt;"")),Listes!$A$79,""))))))</f>
        <v/>
      </c>
      <c r="S283" s="57"/>
      <c r="T283" s="10">
        <f t="shared" si="23"/>
        <v>0</v>
      </c>
    </row>
    <row r="284" spans="1:20" ht="20.100000000000001" customHeight="1" x14ac:dyDescent="0.25">
      <c r="A284" s="109">
        <v>278</v>
      </c>
      <c r="B284" s="503" t="str">
        <f>IF('Dépenses sur frais réels'!B284="","",'Dépenses sur frais réels'!B284)</f>
        <v/>
      </c>
      <c r="C284" s="503" t="str">
        <f>IF('Dépenses sur frais réels'!C284="","",'Dépenses sur frais réels'!C284)</f>
        <v/>
      </c>
      <c r="D284" s="503" t="str">
        <f>IF('Dépenses sur frais réels'!D284="","",'Dépenses sur frais réels'!D284)</f>
        <v/>
      </c>
      <c r="E284" s="503" t="str">
        <f>IF('Dépenses sur frais réels'!E284="","",'Dépenses sur frais réels'!E284)</f>
        <v/>
      </c>
      <c r="F284" s="503" t="str">
        <f>IF('Dépenses sur frais réels'!F284="","",'Dépenses sur frais réels'!F284)</f>
        <v/>
      </c>
      <c r="G284" s="504" t="str">
        <f>IF('Dépenses sur frais réels'!G284="","",'Dépenses sur frais réels'!G284)</f>
        <v/>
      </c>
      <c r="H284" s="504" t="str">
        <f>IF('Dépenses sur frais réels'!H284="","",'Dépenses sur frais réels'!H284)</f>
        <v/>
      </c>
      <c r="I284" s="511" t="str">
        <f>IF('Dépenses sur frais réels'!I284="","",'Dépenses sur frais réels'!I284)</f>
        <v/>
      </c>
      <c r="J284" s="269"/>
      <c r="K284" s="270" t="str">
        <f t="shared" si="20"/>
        <v/>
      </c>
      <c r="L284" s="270" t="str">
        <f t="shared" si="21"/>
        <v/>
      </c>
      <c r="M284" s="37"/>
      <c r="N284" s="117"/>
      <c r="O284" s="118"/>
      <c r="P284" s="512" t="str">
        <f t="shared" si="24"/>
        <v/>
      </c>
      <c r="Q284" s="121" t="str">
        <f t="shared" si="22"/>
        <v/>
      </c>
      <c r="R284" s="501" t="str">
        <f>IF(AND(OR(J284="KO",M284&lt;&gt;""),OR(J284="",K284="",L284="")),Listes!$A$74,IF(AND(M284="",J284&lt;&gt;""),Listes!$A$75,IF(AND(I284&lt;M284,O284=""),Listes!$A$76,IF(AND(L284&lt;K284,O284=""),Listes!$A$77,IF(AND(M284&lt;I284,N284=""),Listes!$A$78,IF(AND(S284="",OR(J284&lt;&gt;"",K284&lt;&gt;"",L284&lt;&gt;"")),Listes!$A$79,""))))))</f>
        <v/>
      </c>
      <c r="S284" s="57"/>
      <c r="T284" s="10">
        <f t="shared" si="23"/>
        <v>0</v>
      </c>
    </row>
    <row r="285" spans="1:20" ht="20.100000000000001" customHeight="1" x14ac:dyDescent="0.25">
      <c r="A285" s="109">
        <v>279</v>
      </c>
      <c r="B285" s="503" t="str">
        <f>IF('Dépenses sur frais réels'!B285="","",'Dépenses sur frais réels'!B285)</f>
        <v/>
      </c>
      <c r="C285" s="503" t="str">
        <f>IF('Dépenses sur frais réels'!C285="","",'Dépenses sur frais réels'!C285)</f>
        <v/>
      </c>
      <c r="D285" s="503" t="str">
        <f>IF('Dépenses sur frais réels'!D285="","",'Dépenses sur frais réels'!D285)</f>
        <v/>
      </c>
      <c r="E285" s="503" t="str">
        <f>IF('Dépenses sur frais réels'!E285="","",'Dépenses sur frais réels'!E285)</f>
        <v/>
      </c>
      <c r="F285" s="503" t="str">
        <f>IF('Dépenses sur frais réels'!F285="","",'Dépenses sur frais réels'!F285)</f>
        <v/>
      </c>
      <c r="G285" s="504" t="str">
        <f>IF('Dépenses sur frais réels'!G285="","",'Dépenses sur frais réels'!G285)</f>
        <v/>
      </c>
      <c r="H285" s="504" t="str">
        <f>IF('Dépenses sur frais réels'!H285="","",'Dépenses sur frais réels'!H285)</f>
        <v/>
      </c>
      <c r="I285" s="511" t="str">
        <f>IF('Dépenses sur frais réels'!I285="","",'Dépenses sur frais réels'!I285)</f>
        <v/>
      </c>
      <c r="J285" s="269"/>
      <c r="K285" s="270" t="str">
        <f t="shared" si="20"/>
        <v/>
      </c>
      <c r="L285" s="270" t="str">
        <f t="shared" si="21"/>
        <v/>
      </c>
      <c r="M285" s="37"/>
      <c r="N285" s="117"/>
      <c r="O285" s="118"/>
      <c r="P285" s="512" t="str">
        <f t="shared" si="24"/>
        <v/>
      </c>
      <c r="Q285" s="121" t="str">
        <f t="shared" si="22"/>
        <v/>
      </c>
      <c r="R285" s="501" t="str">
        <f>IF(AND(OR(J285="KO",M285&lt;&gt;""),OR(J285="",K285="",L285="")),Listes!$A$74,IF(AND(M285="",J285&lt;&gt;""),Listes!$A$75,IF(AND(I285&lt;M285,O285=""),Listes!$A$76,IF(AND(L285&lt;K285,O285=""),Listes!$A$77,IF(AND(M285&lt;I285,N285=""),Listes!$A$78,IF(AND(S285="",OR(J285&lt;&gt;"",K285&lt;&gt;"",L285&lt;&gt;"")),Listes!$A$79,""))))))</f>
        <v/>
      </c>
      <c r="S285" s="57"/>
      <c r="T285" s="10">
        <f t="shared" si="23"/>
        <v>0</v>
      </c>
    </row>
    <row r="286" spans="1:20" ht="20.100000000000001" customHeight="1" x14ac:dyDescent="0.25">
      <c r="A286" s="109">
        <v>280</v>
      </c>
      <c r="B286" s="503" t="str">
        <f>IF('Dépenses sur frais réels'!B286="","",'Dépenses sur frais réels'!B286)</f>
        <v/>
      </c>
      <c r="C286" s="503" t="str">
        <f>IF('Dépenses sur frais réels'!C286="","",'Dépenses sur frais réels'!C286)</f>
        <v/>
      </c>
      <c r="D286" s="503" t="str">
        <f>IF('Dépenses sur frais réels'!D286="","",'Dépenses sur frais réels'!D286)</f>
        <v/>
      </c>
      <c r="E286" s="503" t="str">
        <f>IF('Dépenses sur frais réels'!E286="","",'Dépenses sur frais réels'!E286)</f>
        <v/>
      </c>
      <c r="F286" s="503" t="str">
        <f>IF('Dépenses sur frais réels'!F286="","",'Dépenses sur frais réels'!F286)</f>
        <v/>
      </c>
      <c r="G286" s="504" t="str">
        <f>IF('Dépenses sur frais réels'!G286="","",'Dépenses sur frais réels'!G286)</f>
        <v/>
      </c>
      <c r="H286" s="504" t="str">
        <f>IF('Dépenses sur frais réels'!H286="","",'Dépenses sur frais réels'!H286)</f>
        <v/>
      </c>
      <c r="I286" s="511" t="str">
        <f>IF('Dépenses sur frais réels'!I286="","",'Dépenses sur frais réels'!I286)</f>
        <v/>
      </c>
      <c r="J286" s="269"/>
      <c r="K286" s="270" t="str">
        <f t="shared" si="20"/>
        <v/>
      </c>
      <c r="L286" s="270" t="str">
        <f t="shared" si="21"/>
        <v/>
      </c>
      <c r="M286" s="37"/>
      <c r="N286" s="117"/>
      <c r="O286" s="118"/>
      <c r="P286" s="512" t="str">
        <f t="shared" si="24"/>
        <v/>
      </c>
      <c r="Q286" s="121" t="str">
        <f t="shared" si="22"/>
        <v/>
      </c>
      <c r="R286" s="501" t="str">
        <f>IF(AND(OR(J286="KO",M286&lt;&gt;""),OR(J286="",K286="",L286="")),Listes!$A$74,IF(AND(M286="",J286&lt;&gt;""),Listes!$A$75,IF(AND(I286&lt;M286,O286=""),Listes!$A$76,IF(AND(L286&lt;K286,O286=""),Listes!$A$77,IF(AND(M286&lt;I286,N286=""),Listes!$A$78,IF(AND(S286="",OR(J286&lt;&gt;"",K286&lt;&gt;"",L286&lt;&gt;"")),Listes!$A$79,""))))))</f>
        <v/>
      </c>
      <c r="S286" s="57"/>
      <c r="T286" s="10">
        <f t="shared" si="23"/>
        <v>0</v>
      </c>
    </row>
    <row r="287" spans="1:20" ht="20.100000000000001" customHeight="1" x14ac:dyDescent="0.25">
      <c r="A287" s="109">
        <v>281</v>
      </c>
      <c r="B287" s="503" t="str">
        <f>IF('Dépenses sur frais réels'!B287="","",'Dépenses sur frais réels'!B287)</f>
        <v/>
      </c>
      <c r="C287" s="503" t="str">
        <f>IF('Dépenses sur frais réels'!C287="","",'Dépenses sur frais réels'!C287)</f>
        <v/>
      </c>
      <c r="D287" s="503" t="str">
        <f>IF('Dépenses sur frais réels'!D287="","",'Dépenses sur frais réels'!D287)</f>
        <v/>
      </c>
      <c r="E287" s="503" t="str">
        <f>IF('Dépenses sur frais réels'!E287="","",'Dépenses sur frais réels'!E287)</f>
        <v/>
      </c>
      <c r="F287" s="503" t="str">
        <f>IF('Dépenses sur frais réels'!F287="","",'Dépenses sur frais réels'!F287)</f>
        <v/>
      </c>
      <c r="G287" s="504" t="str">
        <f>IF('Dépenses sur frais réels'!G287="","",'Dépenses sur frais réels'!G287)</f>
        <v/>
      </c>
      <c r="H287" s="504" t="str">
        <f>IF('Dépenses sur frais réels'!H287="","",'Dépenses sur frais réels'!H287)</f>
        <v/>
      </c>
      <c r="I287" s="511" t="str">
        <f>IF('Dépenses sur frais réels'!I287="","",'Dépenses sur frais réels'!I287)</f>
        <v/>
      </c>
      <c r="J287" s="269"/>
      <c r="K287" s="270" t="str">
        <f t="shared" si="20"/>
        <v/>
      </c>
      <c r="L287" s="270" t="str">
        <f t="shared" si="21"/>
        <v/>
      </c>
      <c r="M287" s="37"/>
      <c r="N287" s="117"/>
      <c r="O287" s="118"/>
      <c r="P287" s="512" t="str">
        <f t="shared" si="24"/>
        <v/>
      </c>
      <c r="Q287" s="121" t="str">
        <f t="shared" si="22"/>
        <v/>
      </c>
      <c r="R287" s="501" t="str">
        <f>IF(AND(OR(J287="KO",M287&lt;&gt;""),OR(J287="",K287="",L287="")),Listes!$A$74,IF(AND(M287="",J287&lt;&gt;""),Listes!$A$75,IF(AND(I287&lt;M287,O287=""),Listes!$A$76,IF(AND(L287&lt;K287,O287=""),Listes!$A$77,IF(AND(M287&lt;I287,N287=""),Listes!$A$78,IF(AND(S287="",OR(J287&lt;&gt;"",K287&lt;&gt;"",L287&lt;&gt;"")),Listes!$A$79,""))))))</f>
        <v/>
      </c>
      <c r="S287" s="57"/>
      <c r="T287" s="10">
        <f t="shared" si="23"/>
        <v>0</v>
      </c>
    </row>
    <row r="288" spans="1:20" ht="20.100000000000001" customHeight="1" x14ac:dyDescent="0.25">
      <c r="A288" s="109">
        <v>282</v>
      </c>
      <c r="B288" s="503" t="str">
        <f>IF('Dépenses sur frais réels'!B288="","",'Dépenses sur frais réels'!B288)</f>
        <v/>
      </c>
      <c r="C288" s="503" t="str">
        <f>IF('Dépenses sur frais réels'!C288="","",'Dépenses sur frais réels'!C288)</f>
        <v/>
      </c>
      <c r="D288" s="503" t="str">
        <f>IF('Dépenses sur frais réels'!D288="","",'Dépenses sur frais réels'!D288)</f>
        <v/>
      </c>
      <c r="E288" s="503" t="str">
        <f>IF('Dépenses sur frais réels'!E288="","",'Dépenses sur frais réels'!E288)</f>
        <v/>
      </c>
      <c r="F288" s="503" t="str">
        <f>IF('Dépenses sur frais réels'!F288="","",'Dépenses sur frais réels'!F288)</f>
        <v/>
      </c>
      <c r="G288" s="504" t="str">
        <f>IF('Dépenses sur frais réels'!G288="","",'Dépenses sur frais réels'!G288)</f>
        <v/>
      </c>
      <c r="H288" s="504" t="str">
        <f>IF('Dépenses sur frais réels'!H288="","",'Dépenses sur frais réels'!H288)</f>
        <v/>
      </c>
      <c r="I288" s="511" t="str">
        <f>IF('Dépenses sur frais réels'!I288="","",'Dépenses sur frais réels'!I288)</f>
        <v/>
      </c>
      <c r="J288" s="269"/>
      <c r="K288" s="270" t="str">
        <f t="shared" si="20"/>
        <v/>
      </c>
      <c r="L288" s="270" t="str">
        <f t="shared" si="21"/>
        <v/>
      </c>
      <c r="M288" s="37"/>
      <c r="N288" s="117"/>
      <c r="O288" s="118"/>
      <c r="P288" s="512" t="str">
        <f t="shared" si="24"/>
        <v/>
      </c>
      <c r="Q288" s="121" t="str">
        <f t="shared" si="22"/>
        <v/>
      </c>
      <c r="R288" s="501" t="str">
        <f>IF(AND(OR(J288="KO",M288&lt;&gt;""),OR(J288="",K288="",L288="")),Listes!$A$74,IF(AND(M288="",J288&lt;&gt;""),Listes!$A$75,IF(AND(I288&lt;M288,O288=""),Listes!$A$76,IF(AND(L288&lt;K288,O288=""),Listes!$A$77,IF(AND(M288&lt;I288,N288=""),Listes!$A$78,IF(AND(S288="",OR(J288&lt;&gt;"",K288&lt;&gt;"",L288&lt;&gt;"")),Listes!$A$79,""))))))</f>
        <v/>
      </c>
      <c r="S288" s="57"/>
      <c r="T288" s="10">
        <f t="shared" si="23"/>
        <v>0</v>
      </c>
    </row>
    <row r="289" spans="1:20" ht="20.100000000000001" customHeight="1" x14ac:dyDescent="0.25">
      <c r="A289" s="109">
        <v>283</v>
      </c>
      <c r="B289" s="503" t="str">
        <f>IF('Dépenses sur frais réels'!B289="","",'Dépenses sur frais réels'!B289)</f>
        <v/>
      </c>
      <c r="C289" s="503" t="str">
        <f>IF('Dépenses sur frais réels'!C289="","",'Dépenses sur frais réels'!C289)</f>
        <v/>
      </c>
      <c r="D289" s="503" t="str">
        <f>IF('Dépenses sur frais réels'!D289="","",'Dépenses sur frais réels'!D289)</f>
        <v/>
      </c>
      <c r="E289" s="503" t="str">
        <f>IF('Dépenses sur frais réels'!E289="","",'Dépenses sur frais réels'!E289)</f>
        <v/>
      </c>
      <c r="F289" s="503" t="str">
        <f>IF('Dépenses sur frais réels'!F289="","",'Dépenses sur frais réels'!F289)</f>
        <v/>
      </c>
      <c r="G289" s="504" t="str">
        <f>IF('Dépenses sur frais réels'!G289="","",'Dépenses sur frais réels'!G289)</f>
        <v/>
      </c>
      <c r="H289" s="504" t="str">
        <f>IF('Dépenses sur frais réels'!H289="","",'Dépenses sur frais réels'!H289)</f>
        <v/>
      </c>
      <c r="I289" s="511" t="str">
        <f>IF('Dépenses sur frais réels'!I289="","",'Dépenses sur frais réels'!I289)</f>
        <v/>
      </c>
      <c r="J289" s="269"/>
      <c r="K289" s="270" t="str">
        <f t="shared" si="20"/>
        <v/>
      </c>
      <c r="L289" s="270" t="str">
        <f t="shared" si="21"/>
        <v/>
      </c>
      <c r="M289" s="37"/>
      <c r="N289" s="117"/>
      <c r="O289" s="118"/>
      <c r="P289" s="512" t="str">
        <f t="shared" si="24"/>
        <v/>
      </c>
      <c r="Q289" s="121" t="str">
        <f t="shared" si="22"/>
        <v/>
      </c>
      <c r="R289" s="501" t="str">
        <f>IF(AND(OR(J289="KO",M289&lt;&gt;""),OR(J289="",K289="",L289="")),Listes!$A$74,IF(AND(M289="",J289&lt;&gt;""),Listes!$A$75,IF(AND(I289&lt;M289,O289=""),Listes!$A$76,IF(AND(L289&lt;K289,O289=""),Listes!$A$77,IF(AND(M289&lt;I289,N289=""),Listes!$A$78,IF(AND(S289="",OR(J289&lt;&gt;"",K289&lt;&gt;"",L289&lt;&gt;"")),Listes!$A$79,""))))))</f>
        <v/>
      </c>
      <c r="S289" s="57"/>
      <c r="T289" s="10">
        <f t="shared" si="23"/>
        <v>0</v>
      </c>
    </row>
    <row r="290" spans="1:20" ht="20.100000000000001" customHeight="1" x14ac:dyDescent="0.25">
      <c r="A290" s="109">
        <v>284</v>
      </c>
      <c r="B290" s="503" t="str">
        <f>IF('Dépenses sur frais réels'!B290="","",'Dépenses sur frais réels'!B290)</f>
        <v/>
      </c>
      <c r="C290" s="503" t="str">
        <f>IF('Dépenses sur frais réels'!C290="","",'Dépenses sur frais réels'!C290)</f>
        <v/>
      </c>
      <c r="D290" s="503" t="str">
        <f>IF('Dépenses sur frais réels'!D290="","",'Dépenses sur frais réels'!D290)</f>
        <v/>
      </c>
      <c r="E290" s="503" t="str">
        <f>IF('Dépenses sur frais réels'!E290="","",'Dépenses sur frais réels'!E290)</f>
        <v/>
      </c>
      <c r="F290" s="503" t="str">
        <f>IF('Dépenses sur frais réels'!F290="","",'Dépenses sur frais réels'!F290)</f>
        <v/>
      </c>
      <c r="G290" s="504" t="str">
        <f>IF('Dépenses sur frais réels'!G290="","",'Dépenses sur frais réels'!G290)</f>
        <v/>
      </c>
      <c r="H290" s="504" t="str">
        <f>IF('Dépenses sur frais réels'!H290="","",'Dépenses sur frais réels'!H290)</f>
        <v/>
      </c>
      <c r="I290" s="511" t="str">
        <f>IF('Dépenses sur frais réels'!I290="","",'Dépenses sur frais réels'!I290)</f>
        <v/>
      </c>
      <c r="J290" s="269"/>
      <c r="K290" s="270" t="str">
        <f t="shared" si="20"/>
        <v/>
      </c>
      <c r="L290" s="270" t="str">
        <f t="shared" si="21"/>
        <v/>
      </c>
      <c r="M290" s="37"/>
      <c r="N290" s="117"/>
      <c r="O290" s="118"/>
      <c r="P290" s="512" t="str">
        <f t="shared" si="24"/>
        <v/>
      </c>
      <c r="Q290" s="121" t="str">
        <f t="shared" si="22"/>
        <v/>
      </c>
      <c r="R290" s="501" t="str">
        <f>IF(AND(OR(J290="KO",M290&lt;&gt;""),OR(J290="",K290="",L290="")),Listes!$A$74,IF(AND(M290="",J290&lt;&gt;""),Listes!$A$75,IF(AND(I290&lt;M290,O290=""),Listes!$A$76,IF(AND(L290&lt;K290,O290=""),Listes!$A$77,IF(AND(M290&lt;I290,N290=""),Listes!$A$78,IF(AND(S290="",OR(J290&lt;&gt;"",K290&lt;&gt;"",L290&lt;&gt;"")),Listes!$A$79,""))))))</f>
        <v/>
      </c>
      <c r="S290" s="57"/>
      <c r="T290" s="10">
        <f t="shared" si="23"/>
        <v>0</v>
      </c>
    </row>
    <row r="291" spans="1:20" ht="20.100000000000001" customHeight="1" x14ac:dyDescent="0.25">
      <c r="A291" s="109">
        <v>285</v>
      </c>
      <c r="B291" s="503" t="str">
        <f>IF('Dépenses sur frais réels'!B291="","",'Dépenses sur frais réels'!B291)</f>
        <v/>
      </c>
      <c r="C291" s="503" t="str">
        <f>IF('Dépenses sur frais réels'!C291="","",'Dépenses sur frais réels'!C291)</f>
        <v/>
      </c>
      <c r="D291" s="503" t="str">
        <f>IF('Dépenses sur frais réels'!D291="","",'Dépenses sur frais réels'!D291)</f>
        <v/>
      </c>
      <c r="E291" s="503" t="str">
        <f>IF('Dépenses sur frais réels'!E291="","",'Dépenses sur frais réels'!E291)</f>
        <v/>
      </c>
      <c r="F291" s="503" t="str">
        <f>IF('Dépenses sur frais réels'!F291="","",'Dépenses sur frais réels'!F291)</f>
        <v/>
      </c>
      <c r="G291" s="504" t="str">
        <f>IF('Dépenses sur frais réels'!G291="","",'Dépenses sur frais réels'!G291)</f>
        <v/>
      </c>
      <c r="H291" s="504" t="str">
        <f>IF('Dépenses sur frais réels'!H291="","",'Dépenses sur frais réels'!H291)</f>
        <v/>
      </c>
      <c r="I291" s="511" t="str">
        <f>IF('Dépenses sur frais réels'!I291="","",'Dépenses sur frais réels'!I291)</f>
        <v/>
      </c>
      <c r="J291" s="269"/>
      <c r="K291" s="270" t="str">
        <f t="shared" si="20"/>
        <v/>
      </c>
      <c r="L291" s="270" t="str">
        <f t="shared" si="21"/>
        <v/>
      </c>
      <c r="M291" s="37"/>
      <c r="N291" s="117"/>
      <c r="O291" s="118"/>
      <c r="P291" s="512" t="str">
        <f t="shared" si="24"/>
        <v/>
      </c>
      <c r="Q291" s="121" t="str">
        <f t="shared" si="22"/>
        <v/>
      </c>
      <c r="R291" s="501" t="str">
        <f>IF(AND(OR(J291="KO",M291&lt;&gt;""),OR(J291="",K291="",L291="")),Listes!$A$74,IF(AND(M291="",J291&lt;&gt;""),Listes!$A$75,IF(AND(I291&lt;M291,O291=""),Listes!$A$76,IF(AND(L291&lt;K291,O291=""),Listes!$A$77,IF(AND(M291&lt;I291,N291=""),Listes!$A$78,IF(AND(S291="",OR(J291&lt;&gt;"",K291&lt;&gt;"",L291&lt;&gt;"")),Listes!$A$79,""))))))</f>
        <v/>
      </c>
      <c r="S291" s="57"/>
      <c r="T291" s="10">
        <f t="shared" si="23"/>
        <v>0</v>
      </c>
    </row>
    <row r="292" spans="1:20" ht="20.100000000000001" customHeight="1" x14ac:dyDescent="0.25">
      <c r="A292" s="109">
        <v>286</v>
      </c>
      <c r="B292" s="503" t="str">
        <f>IF('Dépenses sur frais réels'!B292="","",'Dépenses sur frais réels'!B292)</f>
        <v/>
      </c>
      <c r="C292" s="503" t="str">
        <f>IF('Dépenses sur frais réels'!C292="","",'Dépenses sur frais réels'!C292)</f>
        <v/>
      </c>
      <c r="D292" s="503" t="str">
        <f>IF('Dépenses sur frais réels'!D292="","",'Dépenses sur frais réels'!D292)</f>
        <v/>
      </c>
      <c r="E292" s="503" t="str">
        <f>IF('Dépenses sur frais réels'!E292="","",'Dépenses sur frais réels'!E292)</f>
        <v/>
      </c>
      <c r="F292" s="503" t="str">
        <f>IF('Dépenses sur frais réels'!F292="","",'Dépenses sur frais réels'!F292)</f>
        <v/>
      </c>
      <c r="G292" s="504" t="str">
        <f>IF('Dépenses sur frais réels'!G292="","",'Dépenses sur frais réels'!G292)</f>
        <v/>
      </c>
      <c r="H292" s="504" t="str">
        <f>IF('Dépenses sur frais réels'!H292="","",'Dépenses sur frais réels'!H292)</f>
        <v/>
      </c>
      <c r="I292" s="511" t="str">
        <f>IF('Dépenses sur frais réels'!I292="","",'Dépenses sur frais réels'!I292)</f>
        <v/>
      </c>
      <c r="J292" s="269"/>
      <c r="K292" s="270" t="str">
        <f t="shared" si="20"/>
        <v/>
      </c>
      <c r="L292" s="270" t="str">
        <f t="shared" si="21"/>
        <v/>
      </c>
      <c r="M292" s="37"/>
      <c r="N292" s="117"/>
      <c r="O292" s="118"/>
      <c r="P292" s="512" t="str">
        <f t="shared" si="24"/>
        <v/>
      </c>
      <c r="Q292" s="121" t="str">
        <f t="shared" si="22"/>
        <v/>
      </c>
      <c r="R292" s="501" t="str">
        <f>IF(AND(OR(J292="KO",M292&lt;&gt;""),OR(J292="",K292="",L292="")),Listes!$A$74,IF(AND(M292="",J292&lt;&gt;""),Listes!$A$75,IF(AND(I292&lt;M292,O292=""),Listes!$A$76,IF(AND(L292&lt;K292,O292=""),Listes!$A$77,IF(AND(M292&lt;I292,N292=""),Listes!$A$78,IF(AND(S292="",OR(J292&lt;&gt;"",K292&lt;&gt;"",L292&lt;&gt;"")),Listes!$A$79,""))))))</f>
        <v/>
      </c>
      <c r="S292" s="57"/>
      <c r="T292" s="10">
        <f t="shared" si="23"/>
        <v>0</v>
      </c>
    </row>
    <row r="293" spans="1:20" ht="20.100000000000001" customHeight="1" x14ac:dyDescent="0.25">
      <c r="A293" s="109">
        <v>287</v>
      </c>
      <c r="B293" s="503" t="str">
        <f>IF('Dépenses sur frais réels'!B293="","",'Dépenses sur frais réels'!B293)</f>
        <v/>
      </c>
      <c r="C293" s="503" t="str">
        <f>IF('Dépenses sur frais réels'!C293="","",'Dépenses sur frais réels'!C293)</f>
        <v/>
      </c>
      <c r="D293" s="503" t="str">
        <f>IF('Dépenses sur frais réels'!D293="","",'Dépenses sur frais réels'!D293)</f>
        <v/>
      </c>
      <c r="E293" s="503" t="str">
        <f>IF('Dépenses sur frais réels'!E293="","",'Dépenses sur frais réels'!E293)</f>
        <v/>
      </c>
      <c r="F293" s="503" t="str">
        <f>IF('Dépenses sur frais réels'!F293="","",'Dépenses sur frais réels'!F293)</f>
        <v/>
      </c>
      <c r="G293" s="504" t="str">
        <f>IF('Dépenses sur frais réels'!G293="","",'Dépenses sur frais réels'!G293)</f>
        <v/>
      </c>
      <c r="H293" s="504" t="str">
        <f>IF('Dépenses sur frais réels'!H293="","",'Dépenses sur frais réels'!H293)</f>
        <v/>
      </c>
      <c r="I293" s="511" t="str">
        <f>IF('Dépenses sur frais réels'!I293="","",'Dépenses sur frais réels'!I293)</f>
        <v/>
      </c>
      <c r="J293" s="269"/>
      <c r="K293" s="270" t="str">
        <f t="shared" si="20"/>
        <v/>
      </c>
      <c r="L293" s="270" t="str">
        <f t="shared" si="21"/>
        <v/>
      </c>
      <c r="M293" s="37"/>
      <c r="N293" s="117"/>
      <c r="O293" s="118"/>
      <c r="P293" s="512" t="str">
        <f t="shared" si="24"/>
        <v/>
      </c>
      <c r="Q293" s="121" t="str">
        <f t="shared" si="22"/>
        <v/>
      </c>
      <c r="R293" s="501" t="str">
        <f>IF(AND(OR(J293="KO",M293&lt;&gt;""),OR(J293="",K293="",L293="")),Listes!$A$74,IF(AND(M293="",J293&lt;&gt;""),Listes!$A$75,IF(AND(I293&lt;M293,O293=""),Listes!$A$76,IF(AND(L293&lt;K293,O293=""),Listes!$A$77,IF(AND(M293&lt;I293,N293=""),Listes!$A$78,IF(AND(S293="",OR(J293&lt;&gt;"",K293&lt;&gt;"",L293&lt;&gt;"")),Listes!$A$79,""))))))</f>
        <v/>
      </c>
      <c r="S293" s="57"/>
      <c r="T293" s="10">
        <f t="shared" si="23"/>
        <v>0</v>
      </c>
    </row>
    <row r="294" spans="1:20" ht="20.100000000000001" customHeight="1" x14ac:dyDescent="0.25">
      <c r="A294" s="109">
        <v>288</v>
      </c>
      <c r="B294" s="503" t="str">
        <f>IF('Dépenses sur frais réels'!B294="","",'Dépenses sur frais réels'!B294)</f>
        <v/>
      </c>
      <c r="C294" s="503" t="str">
        <f>IF('Dépenses sur frais réels'!C294="","",'Dépenses sur frais réels'!C294)</f>
        <v/>
      </c>
      <c r="D294" s="503" t="str">
        <f>IF('Dépenses sur frais réels'!D294="","",'Dépenses sur frais réels'!D294)</f>
        <v/>
      </c>
      <c r="E294" s="503" t="str">
        <f>IF('Dépenses sur frais réels'!E294="","",'Dépenses sur frais réels'!E294)</f>
        <v/>
      </c>
      <c r="F294" s="503" t="str">
        <f>IF('Dépenses sur frais réels'!F294="","",'Dépenses sur frais réels'!F294)</f>
        <v/>
      </c>
      <c r="G294" s="504" t="str">
        <f>IF('Dépenses sur frais réels'!G294="","",'Dépenses sur frais réels'!G294)</f>
        <v/>
      </c>
      <c r="H294" s="504" t="str">
        <f>IF('Dépenses sur frais réels'!H294="","",'Dépenses sur frais réels'!H294)</f>
        <v/>
      </c>
      <c r="I294" s="511" t="str">
        <f>IF('Dépenses sur frais réels'!I294="","",'Dépenses sur frais réels'!I294)</f>
        <v/>
      </c>
      <c r="J294" s="269"/>
      <c r="K294" s="270" t="str">
        <f t="shared" si="20"/>
        <v/>
      </c>
      <c r="L294" s="270" t="str">
        <f t="shared" si="21"/>
        <v/>
      </c>
      <c r="M294" s="37"/>
      <c r="N294" s="117"/>
      <c r="O294" s="118"/>
      <c r="P294" s="512" t="str">
        <f t="shared" si="24"/>
        <v/>
      </c>
      <c r="Q294" s="121" t="str">
        <f t="shared" si="22"/>
        <v/>
      </c>
      <c r="R294" s="501" t="str">
        <f>IF(AND(OR(J294="KO",M294&lt;&gt;""),OR(J294="",K294="",L294="")),Listes!$A$74,IF(AND(M294="",J294&lt;&gt;""),Listes!$A$75,IF(AND(I294&lt;M294,O294=""),Listes!$A$76,IF(AND(L294&lt;K294,O294=""),Listes!$A$77,IF(AND(M294&lt;I294,N294=""),Listes!$A$78,IF(AND(S294="",OR(J294&lt;&gt;"",K294&lt;&gt;"",L294&lt;&gt;"")),Listes!$A$79,""))))))</f>
        <v/>
      </c>
      <c r="S294" s="57"/>
      <c r="T294" s="10">
        <f t="shared" si="23"/>
        <v>0</v>
      </c>
    </row>
    <row r="295" spans="1:20" ht="20.100000000000001" customHeight="1" x14ac:dyDescent="0.25">
      <c r="A295" s="109">
        <v>289</v>
      </c>
      <c r="B295" s="503" t="str">
        <f>IF('Dépenses sur frais réels'!B295="","",'Dépenses sur frais réels'!B295)</f>
        <v/>
      </c>
      <c r="C295" s="503" t="str">
        <f>IF('Dépenses sur frais réels'!C295="","",'Dépenses sur frais réels'!C295)</f>
        <v/>
      </c>
      <c r="D295" s="503" t="str">
        <f>IF('Dépenses sur frais réels'!D295="","",'Dépenses sur frais réels'!D295)</f>
        <v/>
      </c>
      <c r="E295" s="503" t="str">
        <f>IF('Dépenses sur frais réels'!E295="","",'Dépenses sur frais réels'!E295)</f>
        <v/>
      </c>
      <c r="F295" s="503" t="str">
        <f>IF('Dépenses sur frais réels'!F295="","",'Dépenses sur frais réels'!F295)</f>
        <v/>
      </c>
      <c r="G295" s="504" t="str">
        <f>IF('Dépenses sur frais réels'!G295="","",'Dépenses sur frais réels'!G295)</f>
        <v/>
      </c>
      <c r="H295" s="504" t="str">
        <f>IF('Dépenses sur frais réels'!H295="","",'Dépenses sur frais réels'!H295)</f>
        <v/>
      </c>
      <c r="I295" s="511" t="str">
        <f>IF('Dépenses sur frais réels'!I295="","",'Dépenses sur frais réels'!I295)</f>
        <v/>
      </c>
      <c r="J295" s="269"/>
      <c r="K295" s="270" t="str">
        <f t="shared" si="20"/>
        <v/>
      </c>
      <c r="L295" s="270" t="str">
        <f t="shared" si="21"/>
        <v/>
      </c>
      <c r="M295" s="37"/>
      <c r="N295" s="117"/>
      <c r="O295" s="118"/>
      <c r="P295" s="512" t="str">
        <f t="shared" si="24"/>
        <v/>
      </c>
      <c r="Q295" s="121" t="str">
        <f t="shared" si="22"/>
        <v/>
      </c>
      <c r="R295" s="501" t="str">
        <f>IF(AND(OR(J295="KO",M295&lt;&gt;""),OR(J295="",K295="",L295="")),Listes!$A$74,IF(AND(M295="",J295&lt;&gt;""),Listes!$A$75,IF(AND(I295&lt;M295,O295=""),Listes!$A$76,IF(AND(L295&lt;K295,O295=""),Listes!$A$77,IF(AND(M295&lt;I295,N295=""),Listes!$A$78,IF(AND(S295="",OR(J295&lt;&gt;"",K295&lt;&gt;"",L295&lt;&gt;"")),Listes!$A$79,""))))))</f>
        <v/>
      </c>
      <c r="S295" s="57"/>
      <c r="T295" s="10">
        <f t="shared" si="23"/>
        <v>0</v>
      </c>
    </row>
    <row r="296" spans="1:20" ht="20.100000000000001" customHeight="1" x14ac:dyDescent="0.25">
      <c r="A296" s="109">
        <v>290</v>
      </c>
      <c r="B296" s="503" t="str">
        <f>IF('Dépenses sur frais réels'!B296="","",'Dépenses sur frais réels'!B296)</f>
        <v/>
      </c>
      <c r="C296" s="503" t="str">
        <f>IF('Dépenses sur frais réels'!C296="","",'Dépenses sur frais réels'!C296)</f>
        <v/>
      </c>
      <c r="D296" s="503" t="str">
        <f>IF('Dépenses sur frais réels'!D296="","",'Dépenses sur frais réels'!D296)</f>
        <v/>
      </c>
      <c r="E296" s="503" t="str">
        <f>IF('Dépenses sur frais réels'!E296="","",'Dépenses sur frais réels'!E296)</f>
        <v/>
      </c>
      <c r="F296" s="503" t="str">
        <f>IF('Dépenses sur frais réels'!F296="","",'Dépenses sur frais réels'!F296)</f>
        <v/>
      </c>
      <c r="G296" s="504" t="str">
        <f>IF('Dépenses sur frais réels'!G296="","",'Dépenses sur frais réels'!G296)</f>
        <v/>
      </c>
      <c r="H296" s="504" t="str">
        <f>IF('Dépenses sur frais réels'!H296="","",'Dépenses sur frais réels'!H296)</f>
        <v/>
      </c>
      <c r="I296" s="511" t="str">
        <f>IF('Dépenses sur frais réels'!I296="","",'Dépenses sur frais réels'!I296)</f>
        <v/>
      </c>
      <c r="J296" s="269"/>
      <c r="K296" s="270" t="str">
        <f t="shared" si="20"/>
        <v/>
      </c>
      <c r="L296" s="270" t="str">
        <f t="shared" si="21"/>
        <v/>
      </c>
      <c r="M296" s="37"/>
      <c r="N296" s="117"/>
      <c r="O296" s="118"/>
      <c r="P296" s="512" t="str">
        <f t="shared" si="24"/>
        <v/>
      </c>
      <c r="Q296" s="121" t="str">
        <f t="shared" si="22"/>
        <v/>
      </c>
      <c r="R296" s="501" t="str">
        <f>IF(AND(OR(J296="KO",M296&lt;&gt;""),OR(J296="",K296="",L296="")),Listes!$A$74,IF(AND(M296="",J296&lt;&gt;""),Listes!$A$75,IF(AND(I296&lt;M296,O296=""),Listes!$A$76,IF(AND(L296&lt;K296,O296=""),Listes!$A$77,IF(AND(M296&lt;I296,N296=""),Listes!$A$78,IF(AND(S296="",OR(J296&lt;&gt;"",K296&lt;&gt;"",L296&lt;&gt;"")),Listes!$A$79,""))))))</f>
        <v/>
      </c>
      <c r="S296" s="57"/>
      <c r="T296" s="10">
        <f t="shared" si="23"/>
        <v>0</v>
      </c>
    </row>
    <row r="297" spans="1:20" ht="20.100000000000001" customHeight="1" x14ac:dyDescent="0.25">
      <c r="A297" s="109">
        <v>291</v>
      </c>
      <c r="B297" s="503" t="str">
        <f>IF('Dépenses sur frais réels'!B297="","",'Dépenses sur frais réels'!B297)</f>
        <v/>
      </c>
      <c r="C297" s="503" t="str">
        <f>IF('Dépenses sur frais réels'!C297="","",'Dépenses sur frais réels'!C297)</f>
        <v/>
      </c>
      <c r="D297" s="503" t="str">
        <f>IF('Dépenses sur frais réels'!D297="","",'Dépenses sur frais réels'!D297)</f>
        <v/>
      </c>
      <c r="E297" s="503" t="str">
        <f>IF('Dépenses sur frais réels'!E297="","",'Dépenses sur frais réels'!E297)</f>
        <v/>
      </c>
      <c r="F297" s="503" t="str">
        <f>IF('Dépenses sur frais réels'!F297="","",'Dépenses sur frais réels'!F297)</f>
        <v/>
      </c>
      <c r="G297" s="504" t="str">
        <f>IF('Dépenses sur frais réels'!G297="","",'Dépenses sur frais réels'!G297)</f>
        <v/>
      </c>
      <c r="H297" s="504" t="str">
        <f>IF('Dépenses sur frais réels'!H297="","",'Dépenses sur frais réels'!H297)</f>
        <v/>
      </c>
      <c r="I297" s="511" t="str">
        <f>IF('Dépenses sur frais réels'!I297="","",'Dépenses sur frais réels'!I297)</f>
        <v/>
      </c>
      <c r="J297" s="269"/>
      <c r="K297" s="270" t="str">
        <f t="shared" si="20"/>
        <v/>
      </c>
      <c r="L297" s="270" t="str">
        <f t="shared" si="21"/>
        <v/>
      </c>
      <c r="M297" s="37"/>
      <c r="N297" s="117"/>
      <c r="O297" s="118"/>
      <c r="P297" s="512" t="str">
        <f t="shared" si="24"/>
        <v/>
      </c>
      <c r="Q297" s="121" t="str">
        <f t="shared" si="22"/>
        <v/>
      </c>
      <c r="R297" s="501" t="str">
        <f>IF(AND(OR(J297="KO",M297&lt;&gt;""),OR(J297="",K297="",L297="")),Listes!$A$74,IF(AND(M297="",J297&lt;&gt;""),Listes!$A$75,IF(AND(I297&lt;M297,O297=""),Listes!$A$76,IF(AND(L297&lt;K297,O297=""),Listes!$A$77,IF(AND(M297&lt;I297,N297=""),Listes!$A$78,IF(AND(S297="",OR(J297&lt;&gt;"",K297&lt;&gt;"",L297&lt;&gt;"")),Listes!$A$79,""))))))</f>
        <v/>
      </c>
      <c r="S297" s="57"/>
      <c r="T297" s="10">
        <f t="shared" si="23"/>
        <v>0</v>
      </c>
    </row>
    <row r="298" spans="1:20" ht="20.100000000000001" customHeight="1" x14ac:dyDescent="0.25">
      <c r="A298" s="109">
        <v>292</v>
      </c>
      <c r="B298" s="503" t="str">
        <f>IF('Dépenses sur frais réels'!B298="","",'Dépenses sur frais réels'!B298)</f>
        <v/>
      </c>
      <c r="C298" s="503" t="str">
        <f>IF('Dépenses sur frais réels'!C298="","",'Dépenses sur frais réels'!C298)</f>
        <v/>
      </c>
      <c r="D298" s="503" t="str">
        <f>IF('Dépenses sur frais réels'!D298="","",'Dépenses sur frais réels'!D298)</f>
        <v/>
      </c>
      <c r="E298" s="503" t="str">
        <f>IF('Dépenses sur frais réels'!E298="","",'Dépenses sur frais réels'!E298)</f>
        <v/>
      </c>
      <c r="F298" s="503" t="str">
        <f>IF('Dépenses sur frais réels'!F298="","",'Dépenses sur frais réels'!F298)</f>
        <v/>
      </c>
      <c r="G298" s="504" t="str">
        <f>IF('Dépenses sur frais réels'!G298="","",'Dépenses sur frais réels'!G298)</f>
        <v/>
      </c>
      <c r="H298" s="504" t="str">
        <f>IF('Dépenses sur frais réels'!H298="","",'Dépenses sur frais réels'!H298)</f>
        <v/>
      </c>
      <c r="I298" s="511" t="str">
        <f>IF('Dépenses sur frais réels'!I298="","",'Dépenses sur frais réels'!I298)</f>
        <v/>
      </c>
      <c r="J298" s="269"/>
      <c r="K298" s="270" t="str">
        <f t="shared" si="20"/>
        <v/>
      </c>
      <c r="L298" s="270" t="str">
        <f t="shared" si="21"/>
        <v/>
      </c>
      <c r="M298" s="37"/>
      <c r="N298" s="117"/>
      <c r="O298" s="118"/>
      <c r="P298" s="512" t="str">
        <f t="shared" si="24"/>
        <v/>
      </c>
      <c r="Q298" s="121" t="str">
        <f t="shared" si="22"/>
        <v/>
      </c>
      <c r="R298" s="501" t="str">
        <f>IF(AND(OR(J298="KO",M298&lt;&gt;""),OR(J298="",K298="",L298="")),Listes!$A$74,IF(AND(M298="",J298&lt;&gt;""),Listes!$A$75,IF(AND(I298&lt;M298,O298=""),Listes!$A$76,IF(AND(L298&lt;K298,O298=""),Listes!$A$77,IF(AND(M298&lt;I298,N298=""),Listes!$A$78,IF(AND(S298="",OR(J298&lt;&gt;"",K298&lt;&gt;"",L298&lt;&gt;"")),Listes!$A$79,""))))))</f>
        <v/>
      </c>
      <c r="S298" s="57"/>
      <c r="T298" s="10">
        <f t="shared" si="23"/>
        <v>0</v>
      </c>
    </row>
    <row r="299" spans="1:20" ht="20.100000000000001" customHeight="1" x14ac:dyDescent="0.25">
      <c r="A299" s="109">
        <v>293</v>
      </c>
      <c r="B299" s="503" t="str">
        <f>IF('Dépenses sur frais réels'!B299="","",'Dépenses sur frais réels'!B299)</f>
        <v/>
      </c>
      <c r="C299" s="503" t="str">
        <f>IF('Dépenses sur frais réels'!C299="","",'Dépenses sur frais réels'!C299)</f>
        <v/>
      </c>
      <c r="D299" s="503" t="str">
        <f>IF('Dépenses sur frais réels'!D299="","",'Dépenses sur frais réels'!D299)</f>
        <v/>
      </c>
      <c r="E299" s="503" t="str">
        <f>IF('Dépenses sur frais réels'!E299="","",'Dépenses sur frais réels'!E299)</f>
        <v/>
      </c>
      <c r="F299" s="503" t="str">
        <f>IF('Dépenses sur frais réels'!F299="","",'Dépenses sur frais réels'!F299)</f>
        <v/>
      </c>
      <c r="G299" s="504" t="str">
        <f>IF('Dépenses sur frais réels'!G299="","",'Dépenses sur frais réels'!G299)</f>
        <v/>
      </c>
      <c r="H299" s="504" t="str">
        <f>IF('Dépenses sur frais réels'!H299="","",'Dépenses sur frais réels'!H299)</f>
        <v/>
      </c>
      <c r="I299" s="511" t="str">
        <f>IF('Dépenses sur frais réels'!I299="","",'Dépenses sur frais réels'!I299)</f>
        <v/>
      </c>
      <c r="J299" s="269"/>
      <c r="K299" s="270" t="str">
        <f t="shared" si="20"/>
        <v/>
      </c>
      <c r="L299" s="270" t="str">
        <f t="shared" si="21"/>
        <v/>
      </c>
      <c r="M299" s="37"/>
      <c r="N299" s="117"/>
      <c r="O299" s="118"/>
      <c r="P299" s="512" t="str">
        <f t="shared" si="24"/>
        <v/>
      </c>
      <c r="Q299" s="121" t="str">
        <f t="shared" si="22"/>
        <v/>
      </c>
      <c r="R299" s="501" t="str">
        <f>IF(AND(OR(J299="KO",M299&lt;&gt;""),OR(J299="",K299="",L299="")),Listes!$A$74,IF(AND(M299="",J299&lt;&gt;""),Listes!$A$75,IF(AND(I299&lt;M299,O299=""),Listes!$A$76,IF(AND(L299&lt;K299,O299=""),Listes!$A$77,IF(AND(M299&lt;I299,N299=""),Listes!$A$78,IF(AND(S299="",OR(J299&lt;&gt;"",K299&lt;&gt;"",L299&lt;&gt;"")),Listes!$A$79,""))))))</f>
        <v/>
      </c>
      <c r="S299" s="57"/>
      <c r="T299" s="10">
        <f t="shared" si="23"/>
        <v>0</v>
      </c>
    </row>
    <row r="300" spans="1:20" ht="20.100000000000001" customHeight="1" x14ac:dyDescent="0.25">
      <c r="A300" s="109">
        <v>294</v>
      </c>
      <c r="B300" s="503" t="str">
        <f>IF('Dépenses sur frais réels'!B300="","",'Dépenses sur frais réels'!B300)</f>
        <v/>
      </c>
      <c r="C300" s="503" t="str">
        <f>IF('Dépenses sur frais réels'!C300="","",'Dépenses sur frais réels'!C300)</f>
        <v/>
      </c>
      <c r="D300" s="503" t="str">
        <f>IF('Dépenses sur frais réels'!D300="","",'Dépenses sur frais réels'!D300)</f>
        <v/>
      </c>
      <c r="E300" s="503" t="str">
        <f>IF('Dépenses sur frais réels'!E300="","",'Dépenses sur frais réels'!E300)</f>
        <v/>
      </c>
      <c r="F300" s="503" t="str">
        <f>IF('Dépenses sur frais réels'!F300="","",'Dépenses sur frais réels'!F300)</f>
        <v/>
      </c>
      <c r="G300" s="504" t="str">
        <f>IF('Dépenses sur frais réels'!G300="","",'Dépenses sur frais réels'!G300)</f>
        <v/>
      </c>
      <c r="H300" s="504" t="str">
        <f>IF('Dépenses sur frais réels'!H300="","",'Dépenses sur frais réels'!H300)</f>
        <v/>
      </c>
      <c r="I300" s="511" t="str">
        <f>IF('Dépenses sur frais réels'!I300="","",'Dépenses sur frais réels'!I300)</f>
        <v/>
      </c>
      <c r="J300" s="269"/>
      <c r="K300" s="270" t="str">
        <f t="shared" si="20"/>
        <v/>
      </c>
      <c r="L300" s="270" t="str">
        <f t="shared" si="21"/>
        <v/>
      </c>
      <c r="M300" s="37"/>
      <c r="N300" s="117"/>
      <c r="O300" s="118"/>
      <c r="P300" s="512" t="str">
        <f t="shared" si="24"/>
        <v/>
      </c>
      <c r="Q300" s="121" t="str">
        <f t="shared" si="22"/>
        <v/>
      </c>
      <c r="R300" s="501" t="str">
        <f>IF(AND(OR(J300="KO",M300&lt;&gt;""),OR(J300="",K300="",L300="")),Listes!$A$74,IF(AND(M300="",J300&lt;&gt;""),Listes!$A$75,IF(AND(I300&lt;M300,O300=""),Listes!$A$76,IF(AND(L300&lt;K300,O300=""),Listes!$A$77,IF(AND(M300&lt;I300,N300=""),Listes!$A$78,IF(AND(S300="",OR(J300&lt;&gt;"",K300&lt;&gt;"",L300&lt;&gt;"")),Listes!$A$79,""))))))</f>
        <v/>
      </c>
      <c r="S300" s="57"/>
      <c r="T300" s="10">
        <f t="shared" si="23"/>
        <v>0</v>
      </c>
    </row>
    <row r="301" spans="1:20" ht="20.100000000000001" customHeight="1" x14ac:dyDescent="0.25">
      <c r="A301" s="109">
        <v>295</v>
      </c>
      <c r="B301" s="503" t="str">
        <f>IF('Dépenses sur frais réels'!B301="","",'Dépenses sur frais réels'!B301)</f>
        <v/>
      </c>
      <c r="C301" s="503" t="str">
        <f>IF('Dépenses sur frais réels'!C301="","",'Dépenses sur frais réels'!C301)</f>
        <v/>
      </c>
      <c r="D301" s="503" t="str">
        <f>IF('Dépenses sur frais réels'!D301="","",'Dépenses sur frais réels'!D301)</f>
        <v/>
      </c>
      <c r="E301" s="503" t="str">
        <f>IF('Dépenses sur frais réels'!E301="","",'Dépenses sur frais réels'!E301)</f>
        <v/>
      </c>
      <c r="F301" s="503" t="str">
        <f>IF('Dépenses sur frais réels'!F301="","",'Dépenses sur frais réels'!F301)</f>
        <v/>
      </c>
      <c r="G301" s="504" t="str">
        <f>IF('Dépenses sur frais réels'!G301="","",'Dépenses sur frais réels'!G301)</f>
        <v/>
      </c>
      <c r="H301" s="504" t="str">
        <f>IF('Dépenses sur frais réels'!H301="","",'Dépenses sur frais réels'!H301)</f>
        <v/>
      </c>
      <c r="I301" s="511" t="str">
        <f>IF('Dépenses sur frais réels'!I301="","",'Dépenses sur frais réels'!I301)</f>
        <v/>
      </c>
      <c r="J301" s="269"/>
      <c r="K301" s="270" t="str">
        <f t="shared" si="20"/>
        <v/>
      </c>
      <c r="L301" s="270" t="str">
        <f t="shared" si="21"/>
        <v/>
      </c>
      <c r="M301" s="37"/>
      <c r="N301" s="117"/>
      <c r="O301" s="118"/>
      <c r="P301" s="512" t="str">
        <f t="shared" si="24"/>
        <v/>
      </c>
      <c r="Q301" s="121" t="str">
        <f t="shared" si="22"/>
        <v/>
      </c>
      <c r="R301" s="501" t="str">
        <f>IF(AND(OR(J301="KO",M301&lt;&gt;""),OR(J301="",K301="",L301="")),Listes!$A$74,IF(AND(M301="",J301&lt;&gt;""),Listes!$A$75,IF(AND(I301&lt;M301,O301=""),Listes!$A$76,IF(AND(L301&lt;K301,O301=""),Listes!$A$77,IF(AND(M301&lt;I301,N301=""),Listes!$A$78,IF(AND(S301="",OR(J301&lt;&gt;"",K301&lt;&gt;"",L301&lt;&gt;"")),Listes!$A$79,""))))))</f>
        <v/>
      </c>
      <c r="S301" s="57"/>
      <c r="T301" s="10">
        <f t="shared" si="23"/>
        <v>0</v>
      </c>
    </row>
    <row r="302" spans="1:20" ht="20.100000000000001" customHeight="1" x14ac:dyDescent="0.25">
      <c r="A302" s="109">
        <v>296</v>
      </c>
      <c r="B302" s="503" t="str">
        <f>IF('Dépenses sur frais réels'!B302="","",'Dépenses sur frais réels'!B302)</f>
        <v/>
      </c>
      <c r="C302" s="503" t="str">
        <f>IF('Dépenses sur frais réels'!C302="","",'Dépenses sur frais réels'!C302)</f>
        <v/>
      </c>
      <c r="D302" s="503" t="str">
        <f>IF('Dépenses sur frais réels'!D302="","",'Dépenses sur frais réels'!D302)</f>
        <v/>
      </c>
      <c r="E302" s="503" t="str">
        <f>IF('Dépenses sur frais réels'!E302="","",'Dépenses sur frais réels'!E302)</f>
        <v/>
      </c>
      <c r="F302" s="503" t="str">
        <f>IF('Dépenses sur frais réels'!F302="","",'Dépenses sur frais réels'!F302)</f>
        <v/>
      </c>
      <c r="G302" s="504" t="str">
        <f>IF('Dépenses sur frais réels'!G302="","",'Dépenses sur frais réels'!G302)</f>
        <v/>
      </c>
      <c r="H302" s="504" t="str">
        <f>IF('Dépenses sur frais réels'!H302="","",'Dépenses sur frais réels'!H302)</f>
        <v/>
      </c>
      <c r="I302" s="511" t="str">
        <f>IF('Dépenses sur frais réels'!I302="","",'Dépenses sur frais réels'!I302)</f>
        <v/>
      </c>
      <c r="J302" s="269"/>
      <c r="K302" s="270" t="str">
        <f t="shared" si="20"/>
        <v/>
      </c>
      <c r="L302" s="270" t="str">
        <f t="shared" si="21"/>
        <v/>
      </c>
      <c r="M302" s="37"/>
      <c r="N302" s="117"/>
      <c r="O302" s="118"/>
      <c r="P302" s="512" t="str">
        <f t="shared" si="24"/>
        <v/>
      </c>
      <c r="Q302" s="121" t="str">
        <f t="shared" si="22"/>
        <v/>
      </c>
      <c r="R302" s="501" t="str">
        <f>IF(AND(OR(J302="KO",M302&lt;&gt;""),OR(J302="",K302="",L302="")),Listes!$A$74,IF(AND(M302="",J302&lt;&gt;""),Listes!$A$75,IF(AND(I302&lt;M302,O302=""),Listes!$A$76,IF(AND(L302&lt;K302,O302=""),Listes!$A$77,IF(AND(M302&lt;I302,N302=""),Listes!$A$78,IF(AND(S302="",OR(J302&lt;&gt;"",K302&lt;&gt;"",L302&lt;&gt;"")),Listes!$A$79,""))))))</f>
        <v/>
      </c>
      <c r="S302" s="57"/>
      <c r="T302" s="10">
        <f t="shared" si="23"/>
        <v>0</v>
      </c>
    </row>
    <row r="303" spans="1:20" ht="20.100000000000001" customHeight="1" x14ac:dyDescent="0.25">
      <c r="A303" s="109">
        <v>297</v>
      </c>
      <c r="B303" s="503" t="str">
        <f>IF('Dépenses sur frais réels'!B303="","",'Dépenses sur frais réels'!B303)</f>
        <v/>
      </c>
      <c r="C303" s="503" t="str">
        <f>IF('Dépenses sur frais réels'!C303="","",'Dépenses sur frais réels'!C303)</f>
        <v/>
      </c>
      <c r="D303" s="503" t="str">
        <f>IF('Dépenses sur frais réels'!D303="","",'Dépenses sur frais réels'!D303)</f>
        <v/>
      </c>
      <c r="E303" s="503" t="str">
        <f>IF('Dépenses sur frais réels'!E303="","",'Dépenses sur frais réels'!E303)</f>
        <v/>
      </c>
      <c r="F303" s="503" t="str">
        <f>IF('Dépenses sur frais réels'!F303="","",'Dépenses sur frais réels'!F303)</f>
        <v/>
      </c>
      <c r="G303" s="504" t="str">
        <f>IF('Dépenses sur frais réels'!G303="","",'Dépenses sur frais réels'!G303)</f>
        <v/>
      </c>
      <c r="H303" s="504" t="str">
        <f>IF('Dépenses sur frais réels'!H303="","",'Dépenses sur frais réels'!H303)</f>
        <v/>
      </c>
      <c r="I303" s="511" t="str">
        <f>IF('Dépenses sur frais réels'!I303="","",'Dépenses sur frais réels'!I303)</f>
        <v/>
      </c>
      <c r="J303" s="269"/>
      <c r="K303" s="270" t="str">
        <f t="shared" si="20"/>
        <v/>
      </c>
      <c r="L303" s="270" t="str">
        <f t="shared" si="21"/>
        <v/>
      </c>
      <c r="M303" s="37"/>
      <c r="N303" s="117"/>
      <c r="O303" s="118"/>
      <c r="P303" s="512" t="str">
        <f t="shared" si="24"/>
        <v/>
      </c>
      <c r="Q303" s="121" t="str">
        <f t="shared" si="22"/>
        <v/>
      </c>
      <c r="R303" s="501" t="str">
        <f>IF(AND(OR(J303="KO",M303&lt;&gt;""),OR(J303="",K303="",L303="")),Listes!$A$74,IF(AND(M303="",J303&lt;&gt;""),Listes!$A$75,IF(AND(I303&lt;M303,O303=""),Listes!$A$76,IF(AND(L303&lt;K303,O303=""),Listes!$A$77,IF(AND(M303&lt;I303,N303=""),Listes!$A$78,IF(AND(S303="",OR(J303&lt;&gt;"",K303&lt;&gt;"",L303&lt;&gt;"")),Listes!$A$79,""))))))</f>
        <v/>
      </c>
      <c r="S303" s="57"/>
      <c r="T303" s="10">
        <f t="shared" si="23"/>
        <v>0</v>
      </c>
    </row>
    <row r="304" spans="1:20" ht="20.100000000000001" customHeight="1" x14ac:dyDescent="0.25">
      <c r="A304" s="109">
        <v>298</v>
      </c>
      <c r="B304" s="503" t="str">
        <f>IF('Dépenses sur frais réels'!B304="","",'Dépenses sur frais réels'!B304)</f>
        <v/>
      </c>
      <c r="C304" s="503" t="str">
        <f>IF('Dépenses sur frais réels'!C304="","",'Dépenses sur frais réels'!C304)</f>
        <v/>
      </c>
      <c r="D304" s="503" t="str">
        <f>IF('Dépenses sur frais réels'!D304="","",'Dépenses sur frais réels'!D304)</f>
        <v/>
      </c>
      <c r="E304" s="503" t="str">
        <f>IF('Dépenses sur frais réels'!E304="","",'Dépenses sur frais réels'!E304)</f>
        <v/>
      </c>
      <c r="F304" s="503" t="str">
        <f>IF('Dépenses sur frais réels'!F304="","",'Dépenses sur frais réels'!F304)</f>
        <v/>
      </c>
      <c r="G304" s="504" t="str">
        <f>IF('Dépenses sur frais réels'!G304="","",'Dépenses sur frais réels'!G304)</f>
        <v/>
      </c>
      <c r="H304" s="504" t="str">
        <f>IF('Dépenses sur frais réels'!H304="","",'Dépenses sur frais réels'!H304)</f>
        <v/>
      </c>
      <c r="I304" s="511" t="str">
        <f>IF('Dépenses sur frais réels'!I304="","",'Dépenses sur frais réels'!I304)</f>
        <v/>
      </c>
      <c r="J304" s="269"/>
      <c r="K304" s="270" t="str">
        <f t="shared" si="20"/>
        <v/>
      </c>
      <c r="L304" s="270" t="str">
        <f t="shared" si="21"/>
        <v/>
      </c>
      <c r="M304" s="37"/>
      <c r="N304" s="117"/>
      <c r="O304" s="118"/>
      <c r="P304" s="512" t="str">
        <f t="shared" si="24"/>
        <v/>
      </c>
      <c r="Q304" s="121" t="str">
        <f t="shared" si="22"/>
        <v/>
      </c>
      <c r="R304" s="501" t="str">
        <f>IF(AND(OR(J304="KO",M304&lt;&gt;""),OR(J304="",K304="",L304="")),Listes!$A$74,IF(AND(M304="",J304&lt;&gt;""),Listes!$A$75,IF(AND(I304&lt;M304,O304=""),Listes!$A$76,IF(AND(L304&lt;K304,O304=""),Listes!$A$77,IF(AND(M304&lt;I304,N304=""),Listes!$A$78,IF(AND(S304="",OR(J304&lt;&gt;"",K304&lt;&gt;"",L304&lt;&gt;"")),Listes!$A$79,""))))))</f>
        <v/>
      </c>
      <c r="S304" s="57"/>
      <c r="T304" s="10">
        <f t="shared" si="23"/>
        <v>0</v>
      </c>
    </row>
    <row r="305" spans="1:20" ht="20.100000000000001" customHeight="1" x14ac:dyDescent="0.25">
      <c r="A305" s="109">
        <v>299</v>
      </c>
      <c r="B305" s="503" t="str">
        <f>IF('Dépenses sur frais réels'!B305="","",'Dépenses sur frais réels'!B305)</f>
        <v/>
      </c>
      <c r="C305" s="503" t="str">
        <f>IF('Dépenses sur frais réels'!C305="","",'Dépenses sur frais réels'!C305)</f>
        <v/>
      </c>
      <c r="D305" s="503" t="str">
        <f>IF('Dépenses sur frais réels'!D305="","",'Dépenses sur frais réels'!D305)</f>
        <v/>
      </c>
      <c r="E305" s="503" t="str">
        <f>IF('Dépenses sur frais réels'!E305="","",'Dépenses sur frais réels'!E305)</f>
        <v/>
      </c>
      <c r="F305" s="503" t="str">
        <f>IF('Dépenses sur frais réels'!F305="","",'Dépenses sur frais réels'!F305)</f>
        <v/>
      </c>
      <c r="G305" s="504" t="str">
        <f>IF('Dépenses sur frais réels'!G305="","",'Dépenses sur frais réels'!G305)</f>
        <v/>
      </c>
      <c r="H305" s="504" t="str">
        <f>IF('Dépenses sur frais réels'!H305="","",'Dépenses sur frais réels'!H305)</f>
        <v/>
      </c>
      <c r="I305" s="511" t="str">
        <f>IF('Dépenses sur frais réels'!I305="","",'Dépenses sur frais réels'!I305)</f>
        <v/>
      </c>
      <c r="J305" s="269"/>
      <c r="K305" s="270" t="str">
        <f t="shared" si="20"/>
        <v/>
      </c>
      <c r="L305" s="270" t="str">
        <f t="shared" si="21"/>
        <v/>
      </c>
      <c r="M305" s="37"/>
      <c r="N305" s="117"/>
      <c r="O305" s="118"/>
      <c r="P305" s="512" t="str">
        <f t="shared" si="24"/>
        <v/>
      </c>
      <c r="Q305" s="121" t="str">
        <f t="shared" si="22"/>
        <v/>
      </c>
      <c r="R305" s="501" t="str">
        <f>IF(AND(OR(J305="KO",M305&lt;&gt;""),OR(J305="",K305="",L305="")),Listes!$A$74,IF(AND(M305="",J305&lt;&gt;""),Listes!$A$75,IF(AND(I305&lt;M305,O305=""),Listes!$A$76,IF(AND(L305&lt;K305,O305=""),Listes!$A$77,IF(AND(M305&lt;I305,N305=""),Listes!$A$78,IF(AND(S305="",OR(J305&lt;&gt;"",K305&lt;&gt;"",L305&lt;&gt;"")),Listes!$A$79,""))))))</f>
        <v/>
      </c>
      <c r="S305" s="57"/>
      <c r="T305" s="10">
        <f t="shared" si="23"/>
        <v>0</v>
      </c>
    </row>
    <row r="306" spans="1:20" ht="20.100000000000001" customHeight="1" x14ac:dyDescent="0.25">
      <c r="A306" s="109">
        <v>300</v>
      </c>
      <c r="B306" s="503" t="str">
        <f>IF('Dépenses sur frais réels'!B306="","",'Dépenses sur frais réels'!B306)</f>
        <v/>
      </c>
      <c r="C306" s="503" t="str">
        <f>IF('Dépenses sur frais réels'!C306="","",'Dépenses sur frais réels'!C306)</f>
        <v/>
      </c>
      <c r="D306" s="503" t="str">
        <f>IF('Dépenses sur frais réels'!D306="","",'Dépenses sur frais réels'!D306)</f>
        <v/>
      </c>
      <c r="E306" s="503" t="str">
        <f>IF('Dépenses sur frais réels'!E306="","",'Dépenses sur frais réels'!E306)</f>
        <v/>
      </c>
      <c r="F306" s="503" t="str">
        <f>IF('Dépenses sur frais réels'!F306="","",'Dépenses sur frais réels'!F306)</f>
        <v/>
      </c>
      <c r="G306" s="504" t="str">
        <f>IF('Dépenses sur frais réels'!G306="","",'Dépenses sur frais réels'!G306)</f>
        <v/>
      </c>
      <c r="H306" s="504" t="str">
        <f>IF('Dépenses sur frais réels'!H306="","",'Dépenses sur frais réels'!H306)</f>
        <v/>
      </c>
      <c r="I306" s="511" t="str">
        <f>IF('Dépenses sur frais réels'!I306="","",'Dépenses sur frais réels'!I306)</f>
        <v/>
      </c>
      <c r="J306" s="269"/>
      <c r="K306" s="270" t="str">
        <f t="shared" si="20"/>
        <v/>
      </c>
      <c r="L306" s="270" t="str">
        <f t="shared" si="21"/>
        <v/>
      </c>
      <c r="M306" s="37"/>
      <c r="N306" s="117"/>
      <c r="O306" s="118"/>
      <c r="P306" s="512" t="str">
        <f t="shared" si="24"/>
        <v/>
      </c>
      <c r="Q306" s="121" t="str">
        <f t="shared" si="22"/>
        <v/>
      </c>
      <c r="R306" s="501" t="str">
        <f>IF(AND(OR(J306="KO",M306&lt;&gt;""),OR(J306="",K306="",L306="")),Listes!$A$74,IF(AND(M306="",J306&lt;&gt;""),Listes!$A$75,IF(AND(I306&lt;M306,O306=""),Listes!$A$76,IF(AND(L306&lt;K306,O306=""),Listes!$A$77,IF(AND(M306&lt;I306,N306=""),Listes!$A$78,IF(AND(S306="",OR(J306&lt;&gt;"",K306&lt;&gt;"",L306&lt;&gt;"")),Listes!$A$79,""))))))</f>
        <v/>
      </c>
      <c r="S306" s="57"/>
      <c r="T306" s="10">
        <f t="shared" si="23"/>
        <v>0</v>
      </c>
    </row>
    <row r="307" spans="1:20" ht="20.100000000000001" customHeight="1" x14ac:dyDescent="0.25">
      <c r="A307" s="109">
        <v>301</v>
      </c>
      <c r="B307" s="503" t="str">
        <f>IF('Dépenses sur frais réels'!B307="","",'Dépenses sur frais réels'!B307)</f>
        <v/>
      </c>
      <c r="C307" s="503" t="str">
        <f>IF('Dépenses sur frais réels'!C307="","",'Dépenses sur frais réels'!C307)</f>
        <v/>
      </c>
      <c r="D307" s="503" t="str">
        <f>IF('Dépenses sur frais réels'!D307="","",'Dépenses sur frais réels'!D307)</f>
        <v/>
      </c>
      <c r="E307" s="503" t="str">
        <f>IF('Dépenses sur frais réels'!E307="","",'Dépenses sur frais réels'!E307)</f>
        <v/>
      </c>
      <c r="F307" s="503" t="str">
        <f>IF('Dépenses sur frais réels'!F307="","",'Dépenses sur frais réels'!F307)</f>
        <v/>
      </c>
      <c r="G307" s="504" t="str">
        <f>IF('Dépenses sur frais réels'!G307="","",'Dépenses sur frais réels'!G307)</f>
        <v/>
      </c>
      <c r="H307" s="504" t="str">
        <f>IF('Dépenses sur frais réels'!H307="","",'Dépenses sur frais réels'!H307)</f>
        <v/>
      </c>
      <c r="I307" s="511" t="str">
        <f>IF('Dépenses sur frais réels'!I307="","",'Dépenses sur frais réels'!I307)</f>
        <v/>
      </c>
      <c r="J307" s="269"/>
      <c r="K307" s="270" t="str">
        <f t="shared" si="20"/>
        <v/>
      </c>
      <c r="L307" s="270" t="str">
        <f t="shared" si="21"/>
        <v/>
      </c>
      <c r="M307" s="37"/>
      <c r="N307" s="117"/>
      <c r="O307" s="118"/>
      <c r="P307" s="512" t="str">
        <f t="shared" si="24"/>
        <v/>
      </c>
      <c r="Q307" s="121" t="str">
        <f t="shared" si="22"/>
        <v/>
      </c>
      <c r="R307" s="501" t="str">
        <f>IF(AND(OR(J307="KO",M307&lt;&gt;""),OR(J307="",K307="",L307="")),Listes!$A$74,IF(AND(M307="",J307&lt;&gt;""),Listes!$A$75,IF(AND(I307&lt;M307,O307=""),Listes!$A$76,IF(AND(L307&lt;K307,O307=""),Listes!$A$77,IF(AND(M307&lt;I307,N307=""),Listes!$A$78,IF(AND(S307="",OR(J307&lt;&gt;"",K307&lt;&gt;"",L307&lt;&gt;"")),Listes!$A$79,""))))))</f>
        <v/>
      </c>
      <c r="S307" s="57"/>
      <c r="T307" s="10">
        <f t="shared" si="23"/>
        <v>0</v>
      </c>
    </row>
    <row r="308" spans="1:20" ht="20.100000000000001" customHeight="1" x14ac:dyDescent="0.25">
      <c r="A308" s="109">
        <v>302</v>
      </c>
      <c r="B308" s="503" t="str">
        <f>IF('Dépenses sur frais réels'!B308="","",'Dépenses sur frais réels'!B308)</f>
        <v/>
      </c>
      <c r="C308" s="503" t="str">
        <f>IF('Dépenses sur frais réels'!C308="","",'Dépenses sur frais réels'!C308)</f>
        <v/>
      </c>
      <c r="D308" s="503" t="str">
        <f>IF('Dépenses sur frais réels'!D308="","",'Dépenses sur frais réels'!D308)</f>
        <v/>
      </c>
      <c r="E308" s="503" t="str">
        <f>IF('Dépenses sur frais réels'!E308="","",'Dépenses sur frais réels'!E308)</f>
        <v/>
      </c>
      <c r="F308" s="503" t="str">
        <f>IF('Dépenses sur frais réels'!F308="","",'Dépenses sur frais réels'!F308)</f>
        <v/>
      </c>
      <c r="G308" s="504" t="str">
        <f>IF('Dépenses sur frais réels'!G308="","",'Dépenses sur frais réels'!G308)</f>
        <v/>
      </c>
      <c r="H308" s="504" t="str">
        <f>IF('Dépenses sur frais réels'!H308="","",'Dépenses sur frais réels'!H308)</f>
        <v/>
      </c>
      <c r="I308" s="511" t="str">
        <f>IF('Dépenses sur frais réels'!I308="","",'Dépenses sur frais réels'!I308)</f>
        <v/>
      </c>
      <c r="J308" s="269"/>
      <c r="K308" s="270" t="str">
        <f t="shared" si="20"/>
        <v/>
      </c>
      <c r="L308" s="270" t="str">
        <f t="shared" si="21"/>
        <v/>
      </c>
      <c r="M308" s="37"/>
      <c r="N308" s="117"/>
      <c r="O308" s="118"/>
      <c r="P308" s="512" t="str">
        <f t="shared" si="24"/>
        <v/>
      </c>
      <c r="Q308" s="121" t="str">
        <f t="shared" si="22"/>
        <v/>
      </c>
      <c r="R308" s="501" t="str">
        <f>IF(AND(OR(J308="KO",M308&lt;&gt;""),OR(J308="",K308="",L308="")),Listes!$A$74,IF(AND(M308="",J308&lt;&gt;""),Listes!$A$75,IF(AND(I308&lt;M308,O308=""),Listes!$A$76,IF(AND(L308&lt;K308,O308=""),Listes!$A$77,IF(AND(M308&lt;I308,N308=""),Listes!$A$78,IF(AND(S308="",OR(J308&lt;&gt;"",K308&lt;&gt;"",L308&lt;&gt;"")),Listes!$A$79,""))))))</f>
        <v/>
      </c>
      <c r="S308" s="57"/>
      <c r="T308" s="10">
        <f t="shared" si="23"/>
        <v>0</v>
      </c>
    </row>
    <row r="309" spans="1:20" ht="20.100000000000001" customHeight="1" x14ac:dyDescent="0.25">
      <c r="A309" s="109">
        <v>303</v>
      </c>
      <c r="B309" s="503" t="str">
        <f>IF('Dépenses sur frais réels'!B309="","",'Dépenses sur frais réels'!B309)</f>
        <v/>
      </c>
      <c r="C309" s="503" t="str">
        <f>IF('Dépenses sur frais réels'!C309="","",'Dépenses sur frais réels'!C309)</f>
        <v/>
      </c>
      <c r="D309" s="503" t="str">
        <f>IF('Dépenses sur frais réels'!D309="","",'Dépenses sur frais réels'!D309)</f>
        <v/>
      </c>
      <c r="E309" s="503" t="str">
        <f>IF('Dépenses sur frais réels'!E309="","",'Dépenses sur frais réels'!E309)</f>
        <v/>
      </c>
      <c r="F309" s="503" t="str">
        <f>IF('Dépenses sur frais réels'!F309="","",'Dépenses sur frais réels'!F309)</f>
        <v/>
      </c>
      <c r="G309" s="504" t="str">
        <f>IF('Dépenses sur frais réels'!G309="","",'Dépenses sur frais réels'!G309)</f>
        <v/>
      </c>
      <c r="H309" s="504" t="str">
        <f>IF('Dépenses sur frais réels'!H309="","",'Dépenses sur frais réels'!H309)</f>
        <v/>
      </c>
      <c r="I309" s="511" t="str">
        <f>IF('Dépenses sur frais réels'!I309="","",'Dépenses sur frais réels'!I309)</f>
        <v/>
      </c>
      <c r="J309" s="269"/>
      <c r="K309" s="270" t="str">
        <f t="shared" si="20"/>
        <v/>
      </c>
      <c r="L309" s="270" t="str">
        <f t="shared" si="21"/>
        <v/>
      </c>
      <c r="M309" s="37"/>
      <c r="N309" s="117"/>
      <c r="O309" s="118"/>
      <c r="P309" s="512" t="str">
        <f t="shared" si="24"/>
        <v/>
      </c>
      <c r="Q309" s="121" t="str">
        <f t="shared" si="22"/>
        <v/>
      </c>
      <c r="R309" s="501" t="str">
        <f>IF(AND(OR(J309="KO",M309&lt;&gt;""),OR(J309="",K309="",L309="")),Listes!$A$74,IF(AND(M309="",J309&lt;&gt;""),Listes!$A$75,IF(AND(I309&lt;M309,O309=""),Listes!$A$76,IF(AND(L309&lt;K309,O309=""),Listes!$A$77,IF(AND(M309&lt;I309,N309=""),Listes!$A$78,IF(AND(S309="",OR(J309&lt;&gt;"",K309&lt;&gt;"",L309&lt;&gt;"")),Listes!$A$79,""))))))</f>
        <v/>
      </c>
      <c r="S309" s="57"/>
      <c r="T309" s="10">
        <f t="shared" si="23"/>
        <v>0</v>
      </c>
    </row>
    <row r="310" spans="1:20" ht="20.100000000000001" customHeight="1" x14ac:dyDescent="0.25">
      <c r="A310" s="109">
        <v>304</v>
      </c>
      <c r="B310" s="503" t="str">
        <f>IF('Dépenses sur frais réels'!B310="","",'Dépenses sur frais réels'!B310)</f>
        <v/>
      </c>
      <c r="C310" s="503" t="str">
        <f>IF('Dépenses sur frais réels'!C310="","",'Dépenses sur frais réels'!C310)</f>
        <v/>
      </c>
      <c r="D310" s="503" t="str">
        <f>IF('Dépenses sur frais réels'!D310="","",'Dépenses sur frais réels'!D310)</f>
        <v/>
      </c>
      <c r="E310" s="503" t="str">
        <f>IF('Dépenses sur frais réels'!E310="","",'Dépenses sur frais réels'!E310)</f>
        <v/>
      </c>
      <c r="F310" s="503" t="str">
        <f>IF('Dépenses sur frais réels'!F310="","",'Dépenses sur frais réels'!F310)</f>
        <v/>
      </c>
      <c r="G310" s="504" t="str">
        <f>IF('Dépenses sur frais réels'!G310="","",'Dépenses sur frais réels'!G310)</f>
        <v/>
      </c>
      <c r="H310" s="504" t="str">
        <f>IF('Dépenses sur frais réels'!H310="","",'Dépenses sur frais réels'!H310)</f>
        <v/>
      </c>
      <c r="I310" s="511" t="str">
        <f>IF('Dépenses sur frais réels'!I310="","",'Dépenses sur frais réels'!I310)</f>
        <v/>
      </c>
      <c r="J310" s="269"/>
      <c r="K310" s="270" t="str">
        <f t="shared" si="20"/>
        <v/>
      </c>
      <c r="L310" s="270" t="str">
        <f t="shared" si="21"/>
        <v/>
      </c>
      <c r="M310" s="37"/>
      <c r="N310" s="117"/>
      <c r="O310" s="118"/>
      <c r="P310" s="512" t="str">
        <f t="shared" si="24"/>
        <v/>
      </c>
      <c r="Q310" s="121" t="str">
        <f t="shared" si="22"/>
        <v/>
      </c>
      <c r="R310" s="501" t="str">
        <f>IF(AND(OR(J310="KO",M310&lt;&gt;""),OR(J310="",K310="",L310="")),Listes!$A$74,IF(AND(M310="",J310&lt;&gt;""),Listes!$A$75,IF(AND(I310&lt;M310,O310=""),Listes!$A$76,IF(AND(L310&lt;K310,O310=""),Listes!$A$77,IF(AND(M310&lt;I310,N310=""),Listes!$A$78,IF(AND(S310="",OR(J310&lt;&gt;"",K310&lt;&gt;"",L310&lt;&gt;"")),Listes!$A$79,""))))))</f>
        <v/>
      </c>
      <c r="S310" s="57"/>
      <c r="T310" s="10">
        <f t="shared" si="23"/>
        <v>0</v>
      </c>
    </row>
    <row r="311" spans="1:20" ht="20.100000000000001" customHeight="1" x14ac:dyDescent="0.25">
      <c r="A311" s="109">
        <v>305</v>
      </c>
      <c r="B311" s="503" t="str">
        <f>IF('Dépenses sur frais réels'!B311="","",'Dépenses sur frais réels'!B311)</f>
        <v/>
      </c>
      <c r="C311" s="503" t="str">
        <f>IF('Dépenses sur frais réels'!C311="","",'Dépenses sur frais réels'!C311)</f>
        <v/>
      </c>
      <c r="D311" s="503" t="str">
        <f>IF('Dépenses sur frais réels'!D311="","",'Dépenses sur frais réels'!D311)</f>
        <v/>
      </c>
      <c r="E311" s="503" t="str">
        <f>IF('Dépenses sur frais réels'!E311="","",'Dépenses sur frais réels'!E311)</f>
        <v/>
      </c>
      <c r="F311" s="503" t="str">
        <f>IF('Dépenses sur frais réels'!F311="","",'Dépenses sur frais réels'!F311)</f>
        <v/>
      </c>
      <c r="G311" s="504" t="str">
        <f>IF('Dépenses sur frais réels'!G311="","",'Dépenses sur frais réels'!G311)</f>
        <v/>
      </c>
      <c r="H311" s="504" t="str">
        <f>IF('Dépenses sur frais réels'!H311="","",'Dépenses sur frais réels'!H311)</f>
        <v/>
      </c>
      <c r="I311" s="511" t="str">
        <f>IF('Dépenses sur frais réels'!I311="","",'Dépenses sur frais réels'!I311)</f>
        <v/>
      </c>
      <c r="J311" s="269"/>
      <c r="K311" s="270" t="str">
        <f t="shared" si="20"/>
        <v/>
      </c>
      <c r="L311" s="270" t="str">
        <f t="shared" si="21"/>
        <v/>
      </c>
      <c r="M311" s="37"/>
      <c r="N311" s="117"/>
      <c r="O311" s="118"/>
      <c r="P311" s="512" t="str">
        <f t="shared" si="24"/>
        <v/>
      </c>
      <c r="Q311" s="121" t="str">
        <f t="shared" si="22"/>
        <v/>
      </c>
      <c r="R311" s="501" t="str">
        <f>IF(AND(OR(J311="KO",M311&lt;&gt;""),OR(J311="",K311="",L311="")),Listes!$A$74,IF(AND(M311="",J311&lt;&gt;""),Listes!$A$75,IF(AND(I311&lt;M311,O311=""),Listes!$A$76,IF(AND(L311&lt;K311,O311=""),Listes!$A$77,IF(AND(M311&lt;I311,N311=""),Listes!$A$78,IF(AND(S311="",OR(J311&lt;&gt;"",K311&lt;&gt;"",L311&lt;&gt;"")),Listes!$A$79,""))))))</f>
        <v/>
      </c>
      <c r="S311" s="57"/>
      <c r="T311" s="10">
        <f t="shared" si="23"/>
        <v>0</v>
      </c>
    </row>
    <row r="312" spans="1:20" ht="20.100000000000001" customHeight="1" x14ac:dyDescent="0.25">
      <c r="A312" s="109">
        <v>306</v>
      </c>
      <c r="B312" s="503" t="str">
        <f>IF('Dépenses sur frais réels'!B312="","",'Dépenses sur frais réels'!B312)</f>
        <v/>
      </c>
      <c r="C312" s="503" t="str">
        <f>IF('Dépenses sur frais réels'!C312="","",'Dépenses sur frais réels'!C312)</f>
        <v/>
      </c>
      <c r="D312" s="503" t="str">
        <f>IF('Dépenses sur frais réels'!D312="","",'Dépenses sur frais réels'!D312)</f>
        <v/>
      </c>
      <c r="E312" s="503" t="str">
        <f>IF('Dépenses sur frais réels'!E312="","",'Dépenses sur frais réels'!E312)</f>
        <v/>
      </c>
      <c r="F312" s="503" t="str">
        <f>IF('Dépenses sur frais réels'!F312="","",'Dépenses sur frais réels'!F312)</f>
        <v/>
      </c>
      <c r="G312" s="504" t="str">
        <f>IF('Dépenses sur frais réels'!G312="","",'Dépenses sur frais réels'!G312)</f>
        <v/>
      </c>
      <c r="H312" s="504" t="str">
        <f>IF('Dépenses sur frais réels'!H312="","",'Dépenses sur frais réels'!H312)</f>
        <v/>
      </c>
      <c r="I312" s="511" t="str">
        <f>IF('Dépenses sur frais réels'!I312="","",'Dépenses sur frais réels'!I312)</f>
        <v/>
      </c>
      <c r="J312" s="269"/>
      <c r="K312" s="270" t="str">
        <f t="shared" si="20"/>
        <v/>
      </c>
      <c r="L312" s="270" t="str">
        <f t="shared" si="21"/>
        <v/>
      </c>
      <c r="M312" s="37"/>
      <c r="N312" s="117"/>
      <c r="O312" s="118"/>
      <c r="P312" s="512" t="str">
        <f t="shared" si="24"/>
        <v/>
      </c>
      <c r="Q312" s="121" t="str">
        <f t="shared" si="22"/>
        <v/>
      </c>
      <c r="R312" s="501" t="str">
        <f>IF(AND(OR(J312="KO",M312&lt;&gt;""),OR(J312="",K312="",L312="")),Listes!$A$74,IF(AND(M312="",J312&lt;&gt;""),Listes!$A$75,IF(AND(I312&lt;M312,O312=""),Listes!$A$76,IF(AND(L312&lt;K312,O312=""),Listes!$A$77,IF(AND(M312&lt;I312,N312=""),Listes!$A$78,IF(AND(S312="",OR(J312&lt;&gt;"",K312&lt;&gt;"",L312&lt;&gt;"")),Listes!$A$79,""))))))</f>
        <v/>
      </c>
      <c r="S312" s="57"/>
      <c r="T312" s="10">
        <f t="shared" si="23"/>
        <v>0</v>
      </c>
    </row>
    <row r="313" spans="1:20" ht="20.100000000000001" customHeight="1" x14ac:dyDescent="0.25">
      <c r="A313" s="109">
        <v>307</v>
      </c>
      <c r="B313" s="503" t="str">
        <f>IF('Dépenses sur frais réels'!B313="","",'Dépenses sur frais réels'!B313)</f>
        <v/>
      </c>
      <c r="C313" s="503" t="str">
        <f>IF('Dépenses sur frais réels'!C313="","",'Dépenses sur frais réels'!C313)</f>
        <v/>
      </c>
      <c r="D313" s="503" t="str">
        <f>IF('Dépenses sur frais réels'!D313="","",'Dépenses sur frais réels'!D313)</f>
        <v/>
      </c>
      <c r="E313" s="503" t="str">
        <f>IF('Dépenses sur frais réels'!E313="","",'Dépenses sur frais réels'!E313)</f>
        <v/>
      </c>
      <c r="F313" s="503" t="str">
        <f>IF('Dépenses sur frais réels'!F313="","",'Dépenses sur frais réels'!F313)</f>
        <v/>
      </c>
      <c r="G313" s="504" t="str">
        <f>IF('Dépenses sur frais réels'!G313="","",'Dépenses sur frais réels'!G313)</f>
        <v/>
      </c>
      <c r="H313" s="504" t="str">
        <f>IF('Dépenses sur frais réels'!H313="","",'Dépenses sur frais réels'!H313)</f>
        <v/>
      </c>
      <c r="I313" s="511" t="str">
        <f>IF('Dépenses sur frais réels'!I313="","",'Dépenses sur frais réels'!I313)</f>
        <v/>
      </c>
      <c r="J313" s="269"/>
      <c r="K313" s="270" t="str">
        <f t="shared" si="20"/>
        <v/>
      </c>
      <c r="L313" s="270" t="str">
        <f t="shared" si="21"/>
        <v/>
      </c>
      <c r="M313" s="37"/>
      <c r="N313" s="117"/>
      <c r="O313" s="118"/>
      <c r="P313" s="512" t="str">
        <f t="shared" si="24"/>
        <v/>
      </c>
      <c r="Q313" s="121" t="str">
        <f t="shared" si="22"/>
        <v/>
      </c>
      <c r="R313" s="501" t="str">
        <f>IF(AND(OR(J313="KO",M313&lt;&gt;""),OR(J313="",K313="",L313="")),Listes!$A$74,IF(AND(M313="",J313&lt;&gt;""),Listes!$A$75,IF(AND(I313&lt;M313,O313=""),Listes!$A$76,IF(AND(L313&lt;K313,O313=""),Listes!$A$77,IF(AND(M313&lt;I313,N313=""),Listes!$A$78,IF(AND(S313="",OR(J313&lt;&gt;"",K313&lt;&gt;"",L313&lt;&gt;"")),Listes!$A$79,""))))))</f>
        <v/>
      </c>
      <c r="S313" s="57"/>
      <c r="T313" s="10">
        <f t="shared" si="23"/>
        <v>0</v>
      </c>
    </row>
    <row r="314" spans="1:20" ht="20.100000000000001" customHeight="1" x14ac:dyDescent="0.25">
      <c r="A314" s="109">
        <v>308</v>
      </c>
      <c r="B314" s="503" t="str">
        <f>IF('Dépenses sur frais réels'!B314="","",'Dépenses sur frais réels'!B314)</f>
        <v/>
      </c>
      <c r="C314" s="503" t="str">
        <f>IF('Dépenses sur frais réels'!C314="","",'Dépenses sur frais réels'!C314)</f>
        <v/>
      </c>
      <c r="D314" s="503" t="str">
        <f>IF('Dépenses sur frais réels'!D314="","",'Dépenses sur frais réels'!D314)</f>
        <v/>
      </c>
      <c r="E314" s="503" t="str">
        <f>IF('Dépenses sur frais réels'!E314="","",'Dépenses sur frais réels'!E314)</f>
        <v/>
      </c>
      <c r="F314" s="503" t="str">
        <f>IF('Dépenses sur frais réels'!F314="","",'Dépenses sur frais réels'!F314)</f>
        <v/>
      </c>
      <c r="G314" s="504" t="str">
        <f>IF('Dépenses sur frais réels'!G314="","",'Dépenses sur frais réels'!G314)</f>
        <v/>
      </c>
      <c r="H314" s="504" t="str">
        <f>IF('Dépenses sur frais réels'!H314="","",'Dépenses sur frais réels'!H314)</f>
        <v/>
      </c>
      <c r="I314" s="511" t="str">
        <f>IF('Dépenses sur frais réels'!I314="","",'Dépenses sur frais réels'!I314)</f>
        <v/>
      </c>
      <c r="J314" s="269"/>
      <c r="K314" s="270" t="str">
        <f t="shared" si="20"/>
        <v/>
      </c>
      <c r="L314" s="270" t="str">
        <f t="shared" si="21"/>
        <v/>
      </c>
      <c r="M314" s="37"/>
      <c r="N314" s="117"/>
      <c r="O314" s="118"/>
      <c r="P314" s="512" t="str">
        <f t="shared" si="24"/>
        <v/>
      </c>
      <c r="Q314" s="121" t="str">
        <f t="shared" si="22"/>
        <v/>
      </c>
      <c r="R314" s="501" t="str">
        <f>IF(AND(OR(J314="KO",M314&lt;&gt;""),OR(J314="",K314="",L314="")),Listes!$A$74,IF(AND(M314="",J314&lt;&gt;""),Listes!$A$75,IF(AND(I314&lt;M314,O314=""),Listes!$A$76,IF(AND(L314&lt;K314,O314=""),Listes!$A$77,IF(AND(M314&lt;I314,N314=""),Listes!$A$78,IF(AND(S314="",OR(J314&lt;&gt;"",K314&lt;&gt;"",L314&lt;&gt;"")),Listes!$A$79,""))))))</f>
        <v/>
      </c>
      <c r="S314" s="57"/>
      <c r="T314" s="10">
        <f t="shared" si="23"/>
        <v>0</v>
      </c>
    </row>
    <row r="315" spans="1:20" ht="20.100000000000001" customHeight="1" x14ac:dyDescent="0.25">
      <c r="A315" s="109">
        <v>309</v>
      </c>
      <c r="B315" s="503" t="str">
        <f>IF('Dépenses sur frais réels'!B315="","",'Dépenses sur frais réels'!B315)</f>
        <v/>
      </c>
      <c r="C315" s="503" t="str">
        <f>IF('Dépenses sur frais réels'!C315="","",'Dépenses sur frais réels'!C315)</f>
        <v/>
      </c>
      <c r="D315" s="503" t="str">
        <f>IF('Dépenses sur frais réels'!D315="","",'Dépenses sur frais réels'!D315)</f>
        <v/>
      </c>
      <c r="E315" s="503" t="str">
        <f>IF('Dépenses sur frais réels'!E315="","",'Dépenses sur frais réels'!E315)</f>
        <v/>
      </c>
      <c r="F315" s="503" t="str">
        <f>IF('Dépenses sur frais réels'!F315="","",'Dépenses sur frais réels'!F315)</f>
        <v/>
      </c>
      <c r="G315" s="504" t="str">
        <f>IF('Dépenses sur frais réels'!G315="","",'Dépenses sur frais réels'!G315)</f>
        <v/>
      </c>
      <c r="H315" s="504" t="str">
        <f>IF('Dépenses sur frais réels'!H315="","",'Dépenses sur frais réels'!H315)</f>
        <v/>
      </c>
      <c r="I315" s="511" t="str">
        <f>IF('Dépenses sur frais réels'!I315="","",'Dépenses sur frais réels'!I315)</f>
        <v/>
      </c>
      <c r="J315" s="269"/>
      <c r="K315" s="270" t="str">
        <f t="shared" si="20"/>
        <v/>
      </c>
      <c r="L315" s="270" t="str">
        <f t="shared" si="21"/>
        <v/>
      </c>
      <c r="M315" s="37"/>
      <c r="N315" s="117"/>
      <c r="O315" s="118"/>
      <c r="P315" s="512" t="str">
        <f t="shared" si="24"/>
        <v/>
      </c>
      <c r="Q315" s="121" t="str">
        <f t="shared" si="22"/>
        <v/>
      </c>
      <c r="R315" s="501" t="str">
        <f>IF(AND(OR(J315="KO",M315&lt;&gt;""),OR(J315="",K315="",L315="")),Listes!$A$74,IF(AND(M315="",J315&lt;&gt;""),Listes!$A$75,IF(AND(I315&lt;M315,O315=""),Listes!$A$76,IF(AND(L315&lt;K315,O315=""),Listes!$A$77,IF(AND(M315&lt;I315,N315=""),Listes!$A$78,IF(AND(S315="",OR(J315&lt;&gt;"",K315&lt;&gt;"",L315&lt;&gt;"")),Listes!$A$79,""))))))</f>
        <v/>
      </c>
      <c r="S315" s="57"/>
      <c r="T315" s="10">
        <f t="shared" si="23"/>
        <v>0</v>
      </c>
    </row>
    <row r="316" spans="1:20" ht="20.100000000000001" customHeight="1" x14ac:dyDescent="0.25">
      <c r="A316" s="109">
        <v>310</v>
      </c>
      <c r="B316" s="503" t="str">
        <f>IF('Dépenses sur frais réels'!B316="","",'Dépenses sur frais réels'!B316)</f>
        <v/>
      </c>
      <c r="C316" s="503" t="str">
        <f>IF('Dépenses sur frais réels'!C316="","",'Dépenses sur frais réels'!C316)</f>
        <v/>
      </c>
      <c r="D316" s="503" t="str">
        <f>IF('Dépenses sur frais réels'!D316="","",'Dépenses sur frais réels'!D316)</f>
        <v/>
      </c>
      <c r="E316" s="503" t="str">
        <f>IF('Dépenses sur frais réels'!E316="","",'Dépenses sur frais réels'!E316)</f>
        <v/>
      </c>
      <c r="F316" s="503" t="str">
        <f>IF('Dépenses sur frais réels'!F316="","",'Dépenses sur frais réels'!F316)</f>
        <v/>
      </c>
      <c r="G316" s="504" t="str">
        <f>IF('Dépenses sur frais réels'!G316="","",'Dépenses sur frais réels'!G316)</f>
        <v/>
      </c>
      <c r="H316" s="504" t="str">
        <f>IF('Dépenses sur frais réels'!H316="","",'Dépenses sur frais réels'!H316)</f>
        <v/>
      </c>
      <c r="I316" s="511" t="str">
        <f>IF('Dépenses sur frais réels'!I316="","",'Dépenses sur frais réels'!I316)</f>
        <v/>
      </c>
      <c r="J316" s="269"/>
      <c r="K316" s="270" t="str">
        <f t="shared" si="20"/>
        <v/>
      </c>
      <c r="L316" s="270" t="str">
        <f t="shared" si="21"/>
        <v/>
      </c>
      <c r="M316" s="37"/>
      <c r="N316" s="117"/>
      <c r="O316" s="118"/>
      <c r="P316" s="512" t="str">
        <f t="shared" si="24"/>
        <v/>
      </c>
      <c r="Q316" s="121" t="str">
        <f t="shared" si="22"/>
        <v/>
      </c>
      <c r="R316" s="501" t="str">
        <f>IF(AND(OR(J316="KO",M316&lt;&gt;""),OR(J316="",K316="",L316="")),Listes!$A$74,IF(AND(M316="",J316&lt;&gt;""),Listes!$A$75,IF(AND(I316&lt;M316,O316=""),Listes!$A$76,IF(AND(L316&lt;K316,O316=""),Listes!$A$77,IF(AND(M316&lt;I316,N316=""),Listes!$A$78,IF(AND(S316="",OR(J316&lt;&gt;"",K316&lt;&gt;"",L316&lt;&gt;"")),Listes!$A$79,""))))))</f>
        <v/>
      </c>
      <c r="S316" s="57"/>
      <c r="T316" s="10">
        <f t="shared" si="23"/>
        <v>0</v>
      </c>
    </row>
    <row r="317" spans="1:20" ht="20.100000000000001" customHeight="1" x14ac:dyDescent="0.25">
      <c r="A317" s="109">
        <v>311</v>
      </c>
      <c r="B317" s="503" t="str">
        <f>IF('Dépenses sur frais réels'!B317="","",'Dépenses sur frais réels'!B317)</f>
        <v/>
      </c>
      <c r="C317" s="503" t="str">
        <f>IF('Dépenses sur frais réels'!C317="","",'Dépenses sur frais réels'!C317)</f>
        <v/>
      </c>
      <c r="D317" s="503" t="str">
        <f>IF('Dépenses sur frais réels'!D317="","",'Dépenses sur frais réels'!D317)</f>
        <v/>
      </c>
      <c r="E317" s="503" t="str">
        <f>IF('Dépenses sur frais réels'!E317="","",'Dépenses sur frais réels'!E317)</f>
        <v/>
      </c>
      <c r="F317" s="503" t="str">
        <f>IF('Dépenses sur frais réels'!F317="","",'Dépenses sur frais réels'!F317)</f>
        <v/>
      </c>
      <c r="G317" s="504" t="str">
        <f>IF('Dépenses sur frais réels'!G317="","",'Dépenses sur frais réels'!G317)</f>
        <v/>
      </c>
      <c r="H317" s="504" t="str">
        <f>IF('Dépenses sur frais réels'!H317="","",'Dépenses sur frais réels'!H317)</f>
        <v/>
      </c>
      <c r="I317" s="511" t="str">
        <f>IF('Dépenses sur frais réels'!I317="","",'Dépenses sur frais réels'!I317)</f>
        <v/>
      </c>
      <c r="J317" s="269"/>
      <c r="K317" s="270" t="str">
        <f t="shared" si="20"/>
        <v/>
      </c>
      <c r="L317" s="270" t="str">
        <f t="shared" si="21"/>
        <v/>
      </c>
      <c r="M317" s="37"/>
      <c r="N317" s="117"/>
      <c r="O317" s="118"/>
      <c r="P317" s="512" t="str">
        <f t="shared" si="24"/>
        <v/>
      </c>
      <c r="Q317" s="121" t="str">
        <f t="shared" si="22"/>
        <v/>
      </c>
      <c r="R317" s="501" t="str">
        <f>IF(AND(OR(J317="KO",M317&lt;&gt;""),OR(J317="",K317="",L317="")),Listes!$A$74,IF(AND(M317="",J317&lt;&gt;""),Listes!$A$75,IF(AND(I317&lt;M317,O317=""),Listes!$A$76,IF(AND(L317&lt;K317,O317=""),Listes!$A$77,IF(AND(M317&lt;I317,N317=""),Listes!$A$78,IF(AND(S317="",OR(J317&lt;&gt;"",K317&lt;&gt;"",L317&lt;&gt;"")),Listes!$A$79,""))))))</f>
        <v/>
      </c>
      <c r="S317" s="57"/>
      <c r="T317" s="10">
        <f t="shared" si="23"/>
        <v>0</v>
      </c>
    </row>
    <row r="318" spans="1:20" ht="20.100000000000001" customHeight="1" x14ac:dyDescent="0.25">
      <c r="A318" s="109">
        <v>312</v>
      </c>
      <c r="B318" s="503" t="str">
        <f>IF('Dépenses sur frais réels'!B318="","",'Dépenses sur frais réels'!B318)</f>
        <v/>
      </c>
      <c r="C318" s="503" t="str">
        <f>IF('Dépenses sur frais réels'!C318="","",'Dépenses sur frais réels'!C318)</f>
        <v/>
      </c>
      <c r="D318" s="503" t="str">
        <f>IF('Dépenses sur frais réels'!D318="","",'Dépenses sur frais réels'!D318)</f>
        <v/>
      </c>
      <c r="E318" s="503" t="str">
        <f>IF('Dépenses sur frais réels'!E318="","",'Dépenses sur frais réels'!E318)</f>
        <v/>
      </c>
      <c r="F318" s="503" t="str">
        <f>IF('Dépenses sur frais réels'!F318="","",'Dépenses sur frais réels'!F318)</f>
        <v/>
      </c>
      <c r="G318" s="504" t="str">
        <f>IF('Dépenses sur frais réels'!G318="","",'Dépenses sur frais réels'!G318)</f>
        <v/>
      </c>
      <c r="H318" s="504" t="str">
        <f>IF('Dépenses sur frais réels'!H318="","",'Dépenses sur frais réels'!H318)</f>
        <v/>
      </c>
      <c r="I318" s="511" t="str">
        <f>IF('Dépenses sur frais réels'!I318="","",'Dépenses sur frais réels'!I318)</f>
        <v/>
      </c>
      <c r="J318" s="269"/>
      <c r="K318" s="270" t="str">
        <f t="shared" si="20"/>
        <v/>
      </c>
      <c r="L318" s="270" t="str">
        <f t="shared" si="21"/>
        <v/>
      </c>
      <c r="M318" s="37"/>
      <c r="N318" s="117"/>
      <c r="O318" s="118"/>
      <c r="P318" s="512" t="str">
        <f t="shared" si="24"/>
        <v/>
      </c>
      <c r="Q318" s="121" t="str">
        <f t="shared" si="22"/>
        <v/>
      </c>
      <c r="R318" s="501" t="str">
        <f>IF(AND(OR(J318="KO",M318&lt;&gt;""),OR(J318="",K318="",L318="")),Listes!$A$74,IF(AND(M318="",J318&lt;&gt;""),Listes!$A$75,IF(AND(I318&lt;M318,O318=""),Listes!$A$76,IF(AND(L318&lt;K318,O318=""),Listes!$A$77,IF(AND(M318&lt;I318,N318=""),Listes!$A$78,IF(AND(S318="",OR(J318&lt;&gt;"",K318&lt;&gt;"",L318&lt;&gt;"")),Listes!$A$79,""))))))</f>
        <v/>
      </c>
      <c r="S318" s="57"/>
      <c r="T318" s="10">
        <f t="shared" si="23"/>
        <v>0</v>
      </c>
    </row>
    <row r="319" spans="1:20" ht="20.100000000000001" customHeight="1" x14ac:dyDescent="0.25">
      <c r="A319" s="109">
        <v>313</v>
      </c>
      <c r="B319" s="503" t="str">
        <f>IF('Dépenses sur frais réels'!B319="","",'Dépenses sur frais réels'!B319)</f>
        <v/>
      </c>
      <c r="C319" s="503" t="str">
        <f>IF('Dépenses sur frais réels'!C319="","",'Dépenses sur frais réels'!C319)</f>
        <v/>
      </c>
      <c r="D319" s="503" t="str">
        <f>IF('Dépenses sur frais réels'!D319="","",'Dépenses sur frais réels'!D319)</f>
        <v/>
      </c>
      <c r="E319" s="503" t="str">
        <f>IF('Dépenses sur frais réels'!E319="","",'Dépenses sur frais réels'!E319)</f>
        <v/>
      </c>
      <c r="F319" s="503" t="str">
        <f>IF('Dépenses sur frais réels'!F319="","",'Dépenses sur frais réels'!F319)</f>
        <v/>
      </c>
      <c r="G319" s="504" t="str">
        <f>IF('Dépenses sur frais réels'!G319="","",'Dépenses sur frais réels'!G319)</f>
        <v/>
      </c>
      <c r="H319" s="504" t="str">
        <f>IF('Dépenses sur frais réels'!H319="","",'Dépenses sur frais réels'!H319)</f>
        <v/>
      </c>
      <c r="I319" s="511" t="str">
        <f>IF('Dépenses sur frais réels'!I319="","",'Dépenses sur frais réels'!I319)</f>
        <v/>
      </c>
      <c r="J319" s="269"/>
      <c r="K319" s="270" t="str">
        <f t="shared" si="20"/>
        <v/>
      </c>
      <c r="L319" s="270" t="str">
        <f t="shared" si="21"/>
        <v/>
      </c>
      <c r="M319" s="37"/>
      <c r="N319" s="117"/>
      <c r="O319" s="118"/>
      <c r="P319" s="512" t="str">
        <f t="shared" si="24"/>
        <v/>
      </c>
      <c r="Q319" s="121" t="str">
        <f t="shared" si="22"/>
        <v/>
      </c>
      <c r="R319" s="501" t="str">
        <f>IF(AND(OR(J319="KO",M319&lt;&gt;""),OR(J319="",K319="",L319="")),Listes!$A$74,IF(AND(M319="",J319&lt;&gt;""),Listes!$A$75,IF(AND(I319&lt;M319,O319=""),Listes!$A$76,IF(AND(L319&lt;K319,O319=""),Listes!$A$77,IF(AND(M319&lt;I319,N319=""),Listes!$A$78,IF(AND(S319="",OR(J319&lt;&gt;"",K319&lt;&gt;"",L319&lt;&gt;"")),Listes!$A$79,""))))))</f>
        <v/>
      </c>
      <c r="S319" s="57"/>
      <c r="T319" s="10">
        <f t="shared" si="23"/>
        <v>0</v>
      </c>
    </row>
    <row r="320" spans="1:20" ht="20.100000000000001" customHeight="1" x14ac:dyDescent="0.25">
      <c r="A320" s="109">
        <v>314</v>
      </c>
      <c r="B320" s="503" t="str">
        <f>IF('Dépenses sur frais réels'!B320="","",'Dépenses sur frais réels'!B320)</f>
        <v/>
      </c>
      <c r="C320" s="503" t="str">
        <f>IF('Dépenses sur frais réels'!C320="","",'Dépenses sur frais réels'!C320)</f>
        <v/>
      </c>
      <c r="D320" s="503" t="str">
        <f>IF('Dépenses sur frais réels'!D320="","",'Dépenses sur frais réels'!D320)</f>
        <v/>
      </c>
      <c r="E320" s="503" t="str">
        <f>IF('Dépenses sur frais réels'!E320="","",'Dépenses sur frais réels'!E320)</f>
        <v/>
      </c>
      <c r="F320" s="503" t="str">
        <f>IF('Dépenses sur frais réels'!F320="","",'Dépenses sur frais réels'!F320)</f>
        <v/>
      </c>
      <c r="G320" s="504" t="str">
        <f>IF('Dépenses sur frais réels'!G320="","",'Dépenses sur frais réels'!G320)</f>
        <v/>
      </c>
      <c r="H320" s="504" t="str">
        <f>IF('Dépenses sur frais réels'!H320="","",'Dépenses sur frais réels'!H320)</f>
        <v/>
      </c>
      <c r="I320" s="511" t="str">
        <f>IF('Dépenses sur frais réels'!I320="","",'Dépenses sur frais réels'!I320)</f>
        <v/>
      </c>
      <c r="J320" s="269"/>
      <c r="K320" s="270" t="str">
        <f t="shared" si="20"/>
        <v/>
      </c>
      <c r="L320" s="270" t="str">
        <f t="shared" si="21"/>
        <v/>
      </c>
      <c r="M320" s="37"/>
      <c r="N320" s="117"/>
      <c r="O320" s="118"/>
      <c r="P320" s="512" t="str">
        <f t="shared" si="24"/>
        <v/>
      </c>
      <c r="Q320" s="121" t="str">
        <f t="shared" si="22"/>
        <v/>
      </c>
      <c r="R320" s="501" t="str">
        <f>IF(AND(OR(J320="KO",M320&lt;&gt;""),OR(J320="",K320="",L320="")),Listes!$A$74,IF(AND(M320="",J320&lt;&gt;""),Listes!$A$75,IF(AND(I320&lt;M320,O320=""),Listes!$A$76,IF(AND(L320&lt;K320,O320=""),Listes!$A$77,IF(AND(M320&lt;I320,N320=""),Listes!$A$78,IF(AND(S320="",OR(J320&lt;&gt;"",K320&lt;&gt;"",L320&lt;&gt;"")),Listes!$A$79,""))))))</f>
        <v/>
      </c>
      <c r="S320" s="57"/>
      <c r="T320" s="10">
        <f t="shared" si="23"/>
        <v>0</v>
      </c>
    </row>
    <row r="321" spans="1:20" ht="20.100000000000001" customHeight="1" x14ac:dyDescent="0.25">
      <c r="A321" s="109">
        <v>315</v>
      </c>
      <c r="B321" s="503" t="str">
        <f>IF('Dépenses sur frais réels'!B321="","",'Dépenses sur frais réels'!B321)</f>
        <v/>
      </c>
      <c r="C321" s="503" t="str">
        <f>IF('Dépenses sur frais réels'!C321="","",'Dépenses sur frais réels'!C321)</f>
        <v/>
      </c>
      <c r="D321" s="503" t="str">
        <f>IF('Dépenses sur frais réels'!D321="","",'Dépenses sur frais réels'!D321)</f>
        <v/>
      </c>
      <c r="E321" s="503" t="str">
        <f>IF('Dépenses sur frais réels'!E321="","",'Dépenses sur frais réels'!E321)</f>
        <v/>
      </c>
      <c r="F321" s="503" t="str">
        <f>IF('Dépenses sur frais réels'!F321="","",'Dépenses sur frais réels'!F321)</f>
        <v/>
      </c>
      <c r="G321" s="504" t="str">
        <f>IF('Dépenses sur frais réels'!G321="","",'Dépenses sur frais réels'!G321)</f>
        <v/>
      </c>
      <c r="H321" s="504" t="str">
        <f>IF('Dépenses sur frais réels'!H321="","",'Dépenses sur frais réels'!H321)</f>
        <v/>
      </c>
      <c r="I321" s="511" t="str">
        <f>IF('Dépenses sur frais réels'!I321="","",'Dépenses sur frais réels'!I321)</f>
        <v/>
      </c>
      <c r="J321" s="269"/>
      <c r="K321" s="270" t="str">
        <f t="shared" si="20"/>
        <v/>
      </c>
      <c r="L321" s="270" t="str">
        <f t="shared" si="21"/>
        <v/>
      </c>
      <c r="M321" s="37"/>
      <c r="N321" s="117"/>
      <c r="O321" s="118"/>
      <c r="P321" s="512" t="str">
        <f t="shared" si="24"/>
        <v/>
      </c>
      <c r="Q321" s="121" t="str">
        <f t="shared" si="22"/>
        <v/>
      </c>
      <c r="R321" s="501" t="str">
        <f>IF(AND(OR(J321="KO",M321&lt;&gt;""),OR(J321="",K321="",L321="")),Listes!$A$74,IF(AND(M321="",J321&lt;&gt;""),Listes!$A$75,IF(AND(I321&lt;M321,O321=""),Listes!$A$76,IF(AND(L321&lt;K321,O321=""),Listes!$A$77,IF(AND(M321&lt;I321,N321=""),Listes!$A$78,IF(AND(S321="",OR(J321&lt;&gt;"",K321&lt;&gt;"",L321&lt;&gt;"")),Listes!$A$79,""))))))</f>
        <v/>
      </c>
      <c r="S321" s="57"/>
      <c r="T321" s="10">
        <f t="shared" si="23"/>
        <v>0</v>
      </c>
    </row>
    <row r="322" spans="1:20" ht="20.100000000000001" customHeight="1" x14ac:dyDescent="0.25">
      <c r="A322" s="109">
        <v>316</v>
      </c>
      <c r="B322" s="503" t="str">
        <f>IF('Dépenses sur frais réels'!B322="","",'Dépenses sur frais réels'!B322)</f>
        <v/>
      </c>
      <c r="C322" s="503" t="str">
        <f>IF('Dépenses sur frais réels'!C322="","",'Dépenses sur frais réels'!C322)</f>
        <v/>
      </c>
      <c r="D322" s="503" t="str">
        <f>IF('Dépenses sur frais réels'!D322="","",'Dépenses sur frais réels'!D322)</f>
        <v/>
      </c>
      <c r="E322" s="503" t="str">
        <f>IF('Dépenses sur frais réels'!E322="","",'Dépenses sur frais réels'!E322)</f>
        <v/>
      </c>
      <c r="F322" s="503" t="str">
        <f>IF('Dépenses sur frais réels'!F322="","",'Dépenses sur frais réels'!F322)</f>
        <v/>
      </c>
      <c r="G322" s="504" t="str">
        <f>IF('Dépenses sur frais réels'!G322="","",'Dépenses sur frais réels'!G322)</f>
        <v/>
      </c>
      <c r="H322" s="504" t="str">
        <f>IF('Dépenses sur frais réels'!H322="","",'Dépenses sur frais réels'!H322)</f>
        <v/>
      </c>
      <c r="I322" s="511" t="str">
        <f>IF('Dépenses sur frais réels'!I322="","",'Dépenses sur frais réels'!I322)</f>
        <v/>
      </c>
      <c r="J322" s="269"/>
      <c r="K322" s="270" t="str">
        <f t="shared" si="20"/>
        <v/>
      </c>
      <c r="L322" s="270" t="str">
        <f t="shared" si="21"/>
        <v/>
      </c>
      <c r="M322" s="37"/>
      <c r="N322" s="117"/>
      <c r="O322" s="118"/>
      <c r="P322" s="512" t="str">
        <f t="shared" si="24"/>
        <v/>
      </c>
      <c r="Q322" s="121" t="str">
        <f t="shared" si="22"/>
        <v/>
      </c>
      <c r="R322" s="501" t="str">
        <f>IF(AND(OR(J322="KO",M322&lt;&gt;""),OR(J322="",K322="",L322="")),Listes!$A$74,IF(AND(M322="",J322&lt;&gt;""),Listes!$A$75,IF(AND(I322&lt;M322,O322=""),Listes!$A$76,IF(AND(L322&lt;K322,O322=""),Listes!$A$77,IF(AND(M322&lt;I322,N322=""),Listes!$A$78,IF(AND(S322="",OR(J322&lt;&gt;"",K322&lt;&gt;"",L322&lt;&gt;"")),Listes!$A$79,""))))))</f>
        <v/>
      </c>
      <c r="S322" s="57"/>
      <c r="T322" s="10">
        <f t="shared" si="23"/>
        <v>0</v>
      </c>
    </row>
    <row r="323" spans="1:20" ht="20.100000000000001" customHeight="1" x14ac:dyDescent="0.25">
      <c r="A323" s="109">
        <v>317</v>
      </c>
      <c r="B323" s="503" t="str">
        <f>IF('Dépenses sur frais réels'!B323="","",'Dépenses sur frais réels'!B323)</f>
        <v/>
      </c>
      <c r="C323" s="503" t="str">
        <f>IF('Dépenses sur frais réels'!C323="","",'Dépenses sur frais réels'!C323)</f>
        <v/>
      </c>
      <c r="D323" s="503" t="str">
        <f>IF('Dépenses sur frais réels'!D323="","",'Dépenses sur frais réels'!D323)</f>
        <v/>
      </c>
      <c r="E323" s="503" t="str">
        <f>IF('Dépenses sur frais réels'!E323="","",'Dépenses sur frais réels'!E323)</f>
        <v/>
      </c>
      <c r="F323" s="503" t="str">
        <f>IF('Dépenses sur frais réels'!F323="","",'Dépenses sur frais réels'!F323)</f>
        <v/>
      </c>
      <c r="G323" s="504" t="str">
        <f>IF('Dépenses sur frais réels'!G323="","",'Dépenses sur frais réels'!G323)</f>
        <v/>
      </c>
      <c r="H323" s="504" t="str">
        <f>IF('Dépenses sur frais réels'!H323="","",'Dépenses sur frais réels'!H323)</f>
        <v/>
      </c>
      <c r="I323" s="511" t="str">
        <f>IF('Dépenses sur frais réels'!I323="","",'Dépenses sur frais réels'!I323)</f>
        <v/>
      </c>
      <c r="J323" s="269"/>
      <c r="K323" s="270" t="str">
        <f t="shared" si="20"/>
        <v/>
      </c>
      <c r="L323" s="270" t="str">
        <f t="shared" si="21"/>
        <v/>
      </c>
      <c r="M323" s="37"/>
      <c r="N323" s="117"/>
      <c r="O323" s="118"/>
      <c r="P323" s="512" t="str">
        <f t="shared" si="24"/>
        <v/>
      </c>
      <c r="Q323" s="121" t="str">
        <f t="shared" si="22"/>
        <v/>
      </c>
      <c r="R323" s="501" t="str">
        <f>IF(AND(OR(J323="KO",M323&lt;&gt;""),OR(J323="",K323="",L323="")),Listes!$A$74,IF(AND(M323="",J323&lt;&gt;""),Listes!$A$75,IF(AND(I323&lt;M323,O323=""),Listes!$A$76,IF(AND(L323&lt;K323,O323=""),Listes!$A$77,IF(AND(M323&lt;I323,N323=""),Listes!$A$78,IF(AND(S323="",OR(J323&lt;&gt;"",K323&lt;&gt;"",L323&lt;&gt;"")),Listes!$A$79,""))))))</f>
        <v/>
      </c>
      <c r="S323" s="57"/>
      <c r="T323" s="10">
        <f t="shared" si="23"/>
        <v>0</v>
      </c>
    </row>
    <row r="324" spans="1:20" ht="20.100000000000001" customHeight="1" x14ac:dyDescent="0.25">
      <c r="A324" s="109">
        <v>318</v>
      </c>
      <c r="B324" s="503" t="str">
        <f>IF('Dépenses sur frais réels'!B324="","",'Dépenses sur frais réels'!B324)</f>
        <v/>
      </c>
      <c r="C324" s="503" t="str">
        <f>IF('Dépenses sur frais réels'!C324="","",'Dépenses sur frais réels'!C324)</f>
        <v/>
      </c>
      <c r="D324" s="503" t="str">
        <f>IF('Dépenses sur frais réels'!D324="","",'Dépenses sur frais réels'!D324)</f>
        <v/>
      </c>
      <c r="E324" s="503" t="str">
        <f>IF('Dépenses sur frais réels'!E324="","",'Dépenses sur frais réels'!E324)</f>
        <v/>
      </c>
      <c r="F324" s="503" t="str">
        <f>IF('Dépenses sur frais réels'!F324="","",'Dépenses sur frais réels'!F324)</f>
        <v/>
      </c>
      <c r="G324" s="504" t="str">
        <f>IF('Dépenses sur frais réels'!G324="","",'Dépenses sur frais réels'!G324)</f>
        <v/>
      </c>
      <c r="H324" s="504" t="str">
        <f>IF('Dépenses sur frais réels'!H324="","",'Dépenses sur frais réels'!H324)</f>
        <v/>
      </c>
      <c r="I324" s="511" t="str">
        <f>IF('Dépenses sur frais réels'!I324="","",'Dépenses sur frais réels'!I324)</f>
        <v/>
      </c>
      <c r="J324" s="269"/>
      <c r="K324" s="270" t="str">
        <f t="shared" si="20"/>
        <v/>
      </c>
      <c r="L324" s="270" t="str">
        <f t="shared" si="21"/>
        <v/>
      </c>
      <c r="M324" s="37"/>
      <c r="N324" s="117"/>
      <c r="O324" s="118"/>
      <c r="P324" s="512" t="str">
        <f t="shared" si="24"/>
        <v/>
      </c>
      <c r="Q324" s="121" t="str">
        <f t="shared" si="22"/>
        <v/>
      </c>
      <c r="R324" s="501" t="str">
        <f>IF(AND(OR(J324="KO",M324&lt;&gt;""),OR(J324="",K324="",L324="")),Listes!$A$74,IF(AND(M324="",J324&lt;&gt;""),Listes!$A$75,IF(AND(I324&lt;M324,O324=""),Listes!$A$76,IF(AND(L324&lt;K324,O324=""),Listes!$A$77,IF(AND(M324&lt;I324,N324=""),Listes!$A$78,IF(AND(S324="",OR(J324&lt;&gt;"",K324&lt;&gt;"",L324&lt;&gt;"")),Listes!$A$79,""))))))</f>
        <v/>
      </c>
      <c r="S324" s="57"/>
      <c r="T324" s="10">
        <f t="shared" si="23"/>
        <v>0</v>
      </c>
    </row>
    <row r="325" spans="1:20" ht="20.100000000000001" customHeight="1" x14ac:dyDescent="0.25">
      <c r="A325" s="109">
        <v>319</v>
      </c>
      <c r="B325" s="503" t="str">
        <f>IF('Dépenses sur frais réels'!B325="","",'Dépenses sur frais réels'!B325)</f>
        <v/>
      </c>
      <c r="C325" s="503" t="str">
        <f>IF('Dépenses sur frais réels'!C325="","",'Dépenses sur frais réels'!C325)</f>
        <v/>
      </c>
      <c r="D325" s="503" t="str">
        <f>IF('Dépenses sur frais réels'!D325="","",'Dépenses sur frais réels'!D325)</f>
        <v/>
      </c>
      <c r="E325" s="503" t="str">
        <f>IF('Dépenses sur frais réels'!E325="","",'Dépenses sur frais réels'!E325)</f>
        <v/>
      </c>
      <c r="F325" s="503" t="str">
        <f>IF('Dépenses sur frais réels'!F325="","",'Dépenses sur frais réels'!F325)</f>
        <v/>
      </c>
      <c r="G325" s="504" t="str">
        <f>IF('Dépenses sur frais réels'!G325="","",'Dépenses sur frais réels'!G325)</f>
        <v/>
      </c>
      <c r="H325" s="504" t="str">
        <f>IF('Dépenses sur frais réels'!H325="","",'Dépenses sur frais réels'!H325)</f>
        <v/>
      </c>
      <c r="I325" s="511" t="str">
        <f>IF('Dépenses sur frais réels'!I325="","",'Dépenses sur frais réels'!I325)</f>
        <v/>
      </c>
      <c r="J325" s="269"/>
      <c r="K325" s="270" t="str">
        <f t="shared" si="20"/>
        <v/>
      </c>
      <c r="L325" s="270" t="str">
        <f t="shared" si="21"/>
        <v/>
      </c>
      <c r="M325" s="37"/>
      <c r="N325" s="117"/>
      <c r="O325" s="118"/>
      <c r="P325" s="512" t="str">
        <f t="shared" si="24"/>
        <v/>
      </c>
      <c r="Q325" s="121" t="str">
        <f t="shared" si="22"/>
        <v/>
      </c>
      <c r="R325" s="501" t="str">
        <f>IF(AND(OR(J325="KO",M325&lt;&gt;""),OR(J325="",K325="",L325="")),Listes!$A$74,IF(AND(M325="",J325&lt;&gt;""),Listes!$A$75,IF(AND(I325&lt;M325,O325=""),Listes!$A$76,IF(AND(L325&lt;K325,O325=""),Listes!$A$77,IF(AND(M325&lt;I325,N325=""),Listes!$A$78,IF(AND(S325="",OR(J325&lt;&gt;"",K325&lt;&gt;"",L325&lt;&gt;"")),Listes!$A$79,""))))))</f>
        <v/>
      </c>
      <c r="S325" s="57"/>
      <c r="T325" s="10">
        <f t="shared" si="23"/>
        <v>0</v>
      </c>
    </row>
    <row r="326" spans="1:20" ht="20.100000000000001" customHeight="1" x14ac:dyDescent="0.25">
      <c r="A326" s="109">
        <v>320</v>
      </c>
      <c r="B326" s="503" t="str">
        <f>IF('Dépenses sur frais réels'!B326="","",'Dépenses sur frais réels'!B326)</f>
        <v/>
      </c>
      <c r="C326" s="503" t="str">
        <f>IF('Dépenses sur frais réels'!C326="","",'Dépenses sur frais réels'!C326)</f>
        <v/>
      </c>
      <c r="D326" s="503" t="str">
        <f>IF('Dépenses sur frais réels'!D326="","",'Dépenses sur frais réels'!D326)</f>
        <v/>
      </c>
      <c r="E326" s="503" t="str">
        <f>IF('Dépenses sur frais réels'!E326="","",'Dépenses sur frais réels'!E326)</f>
        <v/>
      </c>
      <c r="F326" s="503" t="str">
        <f>IF('Dépenses sur frais réels'!F326="","",'Dépenses sur frais réels'!F326)</f>
        <v/>
      </c>
      <c r="G326" s="504" t="str">
        <f>IF('Dépenses sur frais réels'!G326="","",'Dépenses sur frais réels'!G326)</f>
        <v/>
      </c>
      <c r="H326" s="504" t="str">
        <f>IF('Dépenses sur frais réels'!H326="","",'Dépenses sur frais réels'!H326)</f>
        <v/>
      </c>
      <c r="I326" s="511" t="str">
        <f>IF('Dépenses sur frais réels'!I326="","",'Dépenses sur frais réels'!I326)</f>
        <v/>
      </c>
      <c r="J326" s="269"/>
      <c r="K326" s="270" t="str">
        <f t="shared" si="20"/>
        <v/>
      </c>
      <c r="L326" s="270" t="str">
        <f t="shared" si="21"/>
        <v/>
      </c>
      <c r="M326" s="37"/>
      <c r="N326" s="117"/>
      <c r="O326" s="118"/>
      <c r="P326" s="512" t="str">
        <f t="shared" si="24"/>
        <v/>
      </c>
      <c r="Q326" s="121" t="str">
        <f t="shared" si="22"/>
        <v/>
      </c>
      <c r="R326" s="501" t="str">
        <f>IF(AND(OR(J326="KO",M326&lt;&gt;""),OR(J326="",K326="",L326="")),Listes!$A$74,IF(AND(M326="",J326&lt;&gt;""),Listes!$A$75,IF(AND(I326&lt;M326,O326=""),Listes!$A$76,IF(AND(L326&lt;K326,O326=""),Listes!$A$77,IF(AND(M326&lt;I326,N326=""),Listes!$A$78,IF(AND(S326="",OR(J326&lt;&gt;"",K326&lt;&gt;"",L326&lt;&gt;"")),Listes!$A$79,""))))))</f>
        <v/>
      </c>
      <c r="S326" s="57"/>
      <c r="T326" s="10">
        <f t="shared" si="23"/>
        <v>0</v>
      </c>
    </row>
    <row r="327" spans="1:20" ht="20.100000000000001" customHeight="1" x14ac:dyDescent="0.25">
      <c r="A327" s="109">
        <v>321</v>
      </c>
      <c r="B327" s="503" t="str">
        <f>IF('Dépenses sur frais réels'!B327="","",'Dépenses sur frais réels'!B327)</f>
        <v/>
      </c>
      <c r="C327" s="503" t="str">
        <f>IF('Dépenses sur frais réels'!C327="","",'Dépenses sur frais réels'!C327)</f>
        <v/>
      </c>
      <c r="D327" s="503" t="str">
        <f>IF('Dépenses sur frais réels'!D327="","",'Dépenses sur frais réels'!D327)</f>
        <v/>
      </c>
      <c r="E327" s="503" t="str">
        <f>IF('Dépenses sur frais réels'!E327="","",'Dépenses sur frais réels'!E327)</f>
        <v/>
      </c>
      <c r="F327" s="503" t="str">
        <f>IF('Dépenses sur frais réels'!F327="","",'Dépenses sur frais réels'!F327)</f>
        <v/>
      </c>
      <c r="G327" s="504" t="str">
        <f>IF('Dépenses sur frais réels'!G327="","",'Dépenses sur frais réels'!G327)</f>
        <v/>
      </c>
      <c r="H327" s="504" t="str">
        <f>IF('Dépenses sur frais réels'!H327="","",'Dépenses sur frais réels'!H327)</f>
        <v/>
      </c>
      <c r="I327" s="511" t="str">
        <f>IF('Dépenses sur frais réels'!I327="","",'Dépenses sur frais réels'!I327)</f>
        <v/>
      </c>
      <c r="J327" s="269"/>
      <c r="K327" s="270" t="str">
        <f t="shared" si="20"/>
        <v/>
      </c>
      <c r="L327" s="270" t="str">
        <f t="shared" si="21"/>
        <v/>
      </c>
      <c r="M327" s="37"/>
      <c r="N327" s="117"/>
      <c r="O327" s="118"/>
      <c r="P327" s="512" t="str">
        <f t="shared" si="24"/>
        <v/>
      </c>
      <c r="Q327" s="121" t="str">
        <f t="shared" si="22"/>
        <v/>
      </c>
      <c r="R327" s="501" t="str">
        <f>IF(AND(OR(J327="KO",M327&lt;&gt;""),OR(J327="",K327="",L327="")),Listes!$A$74,IF(AND(M327="",J327&lt;&gt;""),Listes!$A$75,IF(AND(I327&lt;M327,O327=""),Listes!$A$76,IF(AND(L327&lt;K327,O327=""),Listes!$A$77,IF(AND(M327&lt;I327,N327=""),Listes!$A$78,IF(AND(S327="",OR(J327&lt;&gt;"",K327&lt;&gt;"",L327&lt;&gt;"")),Listes!$A$79,""))))))</f>
        <v/>
      </c>
      <c r="S327" s="57"/>
      <c r="T327" s="10">
        <f t="shared" si="23"/>
        <v>0</v>
      </c>
    </row>
    <row r="328" spans="1:20" ht="20.100000000000001" customHeight="1" x14ac:dyDescent="0.25">
      <c r="A328" s="109">
        <v>322</v>
      </c>
      <c r="B328" s="503" t="str">
        <f>IF('Dépenses sur frais réels'!B328="","",'Dépenses sur frais réels'!B328)</f>
        <v/>
      </c>
      <c r="C328" s="503" t="str">
        <f>IF('Dépenses sur frais réels'!C328="","",'Dépenses sur frais réels'!C328)</f>
        <v/>
      </c>
      <c r="D328" s="503" t="str">
        <f>IF('Dépenses sur frais réels'!D328="","",'Dépenses sur frais réels'!D328)</f>
        <v/>
      </c>
      <c r="E328" s="503" t="str">
        <f>IF('Dépenses sur frais réels'!E328="","",'Dépenses sur frais réels'!E328)</f>
        <v/>
      </c>
      <c r="F328" s="503" t="str">
        <f>IF('Dépenses sur frais réels'!F328="","",'Dépenses sur frais réels'!F328)</f>
        <v/>
      </c>
      <c r="G328" s="504" t="str">
        <f>IF('Dépenses sur frais réels'!G328="","",'Dépenses sur frais réels'!G328)</f>
        <v/>
      </c>
      <c r="H328" s="504" t="str">
        <f>IF('Dépenses sur frais réels'!H328="","",'Dépenses sur frais réels'!H328)</f>
        <v/>
      </c>
      <c r="I328" s="511" t="str">
        <f>IF('Dépenses sur frais réels'!I328="","",'Dépenses sur frais réels'!I328)</f>
        <v/>
      </c>
      <c r="J328" s="269"/>
      <c r="K328" s="270" t="str">
        <f t="shared" ref="K328:K391" si="25">IF(J328="","",IF(J328="KO","",G328))</f>
        <v/>
      </c>
      <c r="L328" s="270" t="str">
        <f t="shared" ref="L328:L391" si="26">IF(J328="","",IF(J328="KO","",H328))</f>
        <v/>
      </c>
      <c r="M328" s="37"/>
      <c r="N328" s="117"/>
      <c r="O328" s="118"/>
      <c r="P328" s="512" t="str">
        <f t="shared" si="24"/>
        <v/>
      </c>
      <c r="Q328" s="121" t="str">
        <f t="shared" ref="Q328:Q391" si="27">IF(M328="", "", MIN(M328,P328))</f>
        <v/>
      </c>
      <c r="R328" s="501" t="str">
        <f>IF(AND(OR(J328="KO",M328&lt;&gt;""),OR(J328="",K328="",L328="")),Listes!$A$74,IF(AND(M328="",J328&lt;&gt;""),Listes!$A$75,IF(AND(I328&lt;M328,O328=""),Listes!$A$76,IF(AND(L328&lt;K328,O328=""),Listes!$A$77,IF(AND(M328&lt;I328,N328=""),Listes!$A$78,IF(AND(S328="",OR(J328&lt;&gt;"",K328&lt;&gt;"",L328&lt;&gt;"")),Listes!$A$79,""))))))</f>
        <v/>
      </c>
      <c r="S328" s="57"/>
      <c r="T328" s="10">
        <f t="shared" ref="T328:T391" si="28">IF(AND(B328&lt;&gt;"",S328&lt;&gt;"Oui"),1,0)</f>
        <v>0</v>
      </c>
    </row>
    <row r="329" spans="1:20" ht="20.100000000000001" customHeight="1" x14ac:dyDescent="0.25">
      <c r="A329" s="109">
        <v>323</v>
      </c>
      <c r="B329" s="503" t="str">
        <f>IF('Dépenses sur frais réels'!B329="","",'Dépenses sur frais réels'!B329)</f>
        <v/>
      </c>
      <c r="C329" s="503" t="str">
        <f>IF('Dépenses sur frais réels'!C329="","",'Dépenses sur frais réels'!C329)</f>
        <v/>
      </c>
      <c r="D329" s="503" t="str">
        <f>IF('Dépenses sur frais réels'!D329="","",'Dépenses sur frais réels'!D329)</f>
        <v/>
      </c>
      <c r="E329" s="503" t="str">
        <f>IF('Dépenses sur frais réels'!E329="","",'Dépenses sur frais réels'!E329)</f>
        <v/>
      </c>
      <c r="F329" s="503" t="str">
        <f>IF('Dépenses sur frais réels'!F329="","",'Dépenses sur frais réels'!F329)</f>
        <v/>
      </c>
      <c r="G329" s="504" t="str">
        <f>IF('Dépenses sur frais réels'!G329="","",'Dépenses sur frais réels'!G329)</f>
        <v/>
      </c>
      <c r="H329" s="504" t="str">
        <f>IF('Dépenses sur frais réels'!H329="","",'Dépenses sur frais réels'!H329)</f>
        <v/>
      </c>
      <c r="I329" s="511" t="str">
        <f>IF('Dépenses sur frais réels'!I329="","",'Dépenses sur frais réels'!I329)</f>
        <v/>
      </c>
      <c r="J329" s="269"/>
      <c r="K329" s="270" t="str">
        <f t="shared" si="25"/>
        <v/>
      </c>
      <c r="L329" s="270" t="str">
        <f t="shared" si="26"/>
        <v/>
      </c>
      <c r="M329" s="37"/>
      <c r="N329" s="117"/>
      <c r="O329" s="118"/>
      <c r="P329" s="512" t="str">
        <f t="shared" si="24"/>
        <v/>
      </c>
      <c r="Q329" s="121" t="str">
        <f t="shared" si="27"/>
        <v/>
      </c>
      <c r="R329" s="501" t="str">
        <f>IF(AND(OR(J329="KO",M329&lt;&gt;""),OR(J329="",K329="",L329="")),Listes!$A$74,IF(AND(M329="",J329&lt;&gt;""),Listes!$A$75,IF(AND(I329&lt;M329,O329=""),Listes!$A$76,IF(AND(L329&lt;K329,O329=""),Listes!$A$77,IF(AND(M329&lt;I329,N329=""),Listes!$A$78,IF(AND(S329="",OR(J329&lt;&gt;"",K329&lt;&gt;"",L329&lt;&gt;"")),Listes!$A$79,""))))))</f>
        <v/>
      </c>
      <c r="S329" s="57"/>
      <c r="T329" s="10">
        <f t="shared" si="28"/>
        <v>0</v>
      </c>
    </row>
    <row r="330" spans="1:20" ht="20.100000000000001" customHeight="1" x14ac:dyDescent="0.25">
      <c r="A330" s="109">
        <v>324</v>
      </c>
      <c r="B330" s="503" t="str">
        <f>IF('Dépenses sur frais réels'!B330="","",'Dépenses sur frais réels'!B330)</f>
        <v/>
      </c>
      <c r="C330" s="503" t="str">
        <f>IF('Dépenses sur frais réels'!C330="","",'Dépenses sur frais réels'!C330)</f>
        <v/>
      </c>
      <c r="D330" s="503" t="str">
        <f>IF('Dépenses sur frais réels'!D330="","",'Dépenses sur frais réels'!D330)</f>
        <v/>
      </c>
      <c r="E330" s="503" t="str">
        <f>IF('Dépenses sur frais réels'!E330="","",'Dépenses sur frais réels'!E330)</f>
        <v/>
      </c>
      <c r="F330" s="503" t="str">
        <f>IF('Dépenses sur frais réels'!F330="","",'Dépenses sur frais réels'!F330)</f>
        <v/>
      </c>
      <c r="G330" s="504" t="str">
        <f>IF('Dépenses sur frais réels'!G330="","",'Dépenses sur frais réels'!G330)</f>
        <v/>
      </c>
      <c r="H330" s="504" t="str">
        <f>IF('Dépenses sur frais réels'!H330="","",'Dépenses sur frais réels'!H330)</f>
        <v/>
      </c>
      <c r="I330" s="511" t="str">
        <f>IF('Dépenses sur frais réels'!I330="","",'Dépenses sur frais réels'!I330)</f>
        <v/>
      </c>
      <c r="J330" s="269"/>
      <c r="K330" s="270" t="str">
        <f t="shared" si="25"/>
        <v/>
      </c>
      <c r="L330" s="270" t="str">
        <f t="shared" si="26"/>
        <v/>
      </c>
      <c r="M330" s="37"/>
      <c r="N330" s="117"/>
      <c r="O330" s="118"/>
      <c r="P330" s="512" t="str">
        <f t="shared" si="24"/>
        <v/>
      </c>
      <c r="Q330" s="121" t="str">
        <f t="shared" si="27"/>
        <v/>
      </c>
      <c r="R330" s="501" t="str">
        <f>IF(AND(OR(J330="KO",M330&lt;&gt;""),OR(J330="",K330="",L330="")),Listes!$A$74,IF(AND(M330="",J330&lt;&gt;""),Listes!$A$75,IF(AND(I330&lt;M330,O330=""),Listes!$A$76,IF(AND(L330&lt;K330,O330=""),Listes!$A$77,IF(AND(M330&lt;I330,N330=""),Listes!$A$78,IF(AND(S330="",OR(J330&lt;&gt;"",K330&lt;&gt;"",L330&lt;&gt;"")),Listes!$A$79,""))))))</f>
        <v/>
      </c>
      <c r="S330" s="57"/>
      <c r="T330" s="10">
        <f t="shared" si="28"/>
        <v>0</v>
      </c>
    </row>
    <row r="331" spans="1:20" ht="20.100000000000001" customHeight="1" x14ac:dyDescent="0.25">
      <c r="A331" s="109">
        <v>325</v>
      </c>
      <c r="B331" s="503" t="str">
        <f>IF('Dépenses sur frais réels'!B331="","",'Dépenses sur frais réels'!B331)</f>
        <v/>
      </c>
      <c r="C331" s="503" t="str">
        <f>IF('Dépenses sur frais réels'!C331="","",'Dépenses sur frais réels'!C331)</f>
        <v/>
      </c>
      <c r="D331" s="503" t="str">
        <f>IF('Dépenses sur frais réels'!D331="","",'Dépenses sur frais réels'!D331)</f>
        <v/>
      </c>
      <c r="E331" s="503" t="str">
        <f>IF('Dépenses sur frais réels'!E331="","",'Dépenses sur frais réels'!E331)</f>
        <v/>
      </c>
      <c r="F331" s="503" t="str">
        <f>IF('Dépenses sur frais réels'!F331="","",'Dépenses sur frais réels'!F331)</f>
        <v/>
      </c>
      <c r="G331" s="504" t="str">
        <f>IF('Dépenses sur frais réels'!G331="","",'Dépenses sur frais réels'!G331)</f>
        <v/>
      </c>
      <c r="H331" s="504" t="str">
        <f>IF('Dépenses sur frais réels'!H331="","",'Dépenses sur frais réels'!H331)</f>
        <v/>
      </c>
      <c r="I331" s="511" t="str">
        <f>IF('Dépenses sur frais réels'!I331="","",'Dépenses sur frais réels'!I331)</f>
        <v/>
      </c>
      <c r="J331" s="269"/>
      <c r="K331" s="270" t="str">
        <f t="shared" si="25"/>
        <v/>
      </c>
      <c r="L331" s="270" t="str">
        <f t="shared" si="26"/>
        <v/>
      </c>
      <c r="M331" s="37"/>
      <c r="N331" s="117"/>
      <c r="O331" s="118"/>
      <c r="P331" s="512" t="str">
        <f t="shared" si="24"/>
        <v/>
      </c>
      <c r="Q331" s="121" t="str">
        <f t="shared" si="27"/>
        <v/>
      </c>
      <c r="R331" s="501" t="str">
        <f>IF(AND(OR(J331="KO",M331&lt;&gt;""),OR(J331="",K331="",L331="")),Listes!$A$74,IF(AND(M331="",J331&lt;&gt;""),Listes!$A$75,IF(AND(I331&lt;M331,O331=""),Listes!$A$76,IF(AND(L331&lt;K331,O331=""),Listes!$A$77,IF(AND(M331&lt;I331,N331=""),Listes!$A$78,IF(AND(S331="",OR(J331&lt;&gt;"",K331&lt;&gt;"",L331&lt;&gt;"")),Listes!$A$79,""))))))</f>
        <v/>
      </c>
      <c r="S331" s="57"/>
      <c r="T331" s="10">
        <f t="shared" si="28"/>
        <v>0</v>
      </c>
    </row>
    <row r="332" spans="1:20" ht="20.100000000000001" customHeight="1" x14ac:dyDescent="0.25">
      <c r="A332" s="109">
        <v>326</v>
      </c>
      <c r="B332" s="503" t="str">
        <f>IF('Dépenses sur frais réels'!B332="","",'Dépenses sur frais réels'!B332)</f>
        <v/>
      </c>
      <c r="C332" s="503" t="str">
        <f>IF('Dépenses sur frais réels'!C332="","",'Dépenses sur frais réels'!C332)</f>
        <v/>
      </c>
      <c r="D332" s="503" t="str">
        <f>IF('Dépenses sur frais réels'!D332="","",'Dépenses sur frais réels'!D332)</f>
        <v/>
      </c>
      <c r="E332" s="503" t="str">
        <f>IF('Dépenses sur frais réels'!E332="","",'Dépenses sur frais réels'!E332)</f>
        <v/>
      </c>
      <c r="F332" s="503" t="str">
        <f>IF('Dépenses sur frais réels'!F332="","",'Dépenses sur frais réels'!F332)</f>
        <v/>
      </c>
      <c r="G332" s="504" t="str">
        <f>IF('Dépenses sur frais réels'!G332="","",'Dépenses sur frais réels'!G332)</f>
        <v/>
      </c>
      <c r="H332" s="504" t="str">
        <f>IF('Dépenses sur frais réels'!H332="","",'Dépenses sur frais réels'!H332)</f>
        <v/>
      </c>
      <c r="I332" s="511" t="str">
        <f>IF('Dépenses sur frais réels'!I332="","",'Dépenses sur frais réels'!I332)</f>
        <v/>
      </c>
      <c r="J332" s="269"/>
      <c r="K332" s="270" t="str">
        <f t="shared" si="25"/>
        <v/>
      </c>
      <c r="L332" s="270" t="str">
        <f t="shared" si="26"/>
        <v/>
      </c>
      <c r="M332" s="37"/>
      <c r="N332" s="117"/>
      <c r="O332" s="118"/>
      <c r="P332" s="512" t="str">
        <f t="shared" si="24"/>
        <v/>
      </c>
      <c r="Q332" s="121" t="str">
        <f t="shared" si="27"/>
        <v/>
      </c>
      <c r="R332" s="501" t="str">
        <f>IF(AND(OR(J332="KO",M332&lt;&gt;""),OR(J332="",K332="",L332="")),Listes!$A$74,IF(AND(M332="",J332&lt;&gt;""),Listes!$A$75,IF(AND(I332&lt;M332,O332=""),Listes!$A$76,IF(AND(L332&lt;K332,O332=""),Listes!$A$77,IF(AND(M332&lt;I332,N332=""),Listes!$A$78,IF(AND(S332="",OR(J332&lt;&gt;"",K332&lt;&gt;"",L332&lt;&gt;"")),Listes!$A$79,""))))))</f>
        <v/>
      </c>
      <c r="S332" s="57"/>
      <c r="T332" s="10">
        <f t="shared" si="28"/>
        <v>0</v>
      </c>
    </row>
    <row r="333" spans="1:20" ht="20.100000000000001" customHeight="1" x14ac:dyDescent="0.25">
      <c r="A333" s="109">
        <v>327</v>
      </c>
      <c r="B333" s="503" t="str">
        <f>IF('Dépenses sur frais réels'!B333="","",'Dépenses sur frais réels'!B333)</f>
        <v/>
      </c>
      <c r="C333" s="503" t="str">
        <f>IF('Dépenses sur frais réels'!C333="","",'Dépenses sur frais réels'!C333)</f>
        <v/>
      </c>
      <c r="D333" s="503" t="str">
        <f>IF('Dépenses sur frais réels'!D333="","",'Dépenses sur frais réels'!D333)</f>
        <v/>
      </c>
      <c r="E333" s="503" t="str">
        <f>IF('Dépenses sur frais réels'!E333="","",'Dépenses sur frais réels'!E333)</f>
        <v/>
      </c>
      <c r="F333" s="503" t="str">
        <f>IF('Dépenses sur frais réels'!F333="","",'Dépenses sur frais réels'!F333)</f>
        <v/>
      </c>
      <c r="G333" s="504" t="str">
        <f>IF('Dépenses sur frais réels'!G333="","",'Dépenses sur frais réels'!G333)</f>
        <v/>
      </c>
      <c r="H333" s="504" t="str">
        <f>IF('Dépenses sur frais réels'!H333="","",'Dépenses sur frais réels'!H333)</f>
        <v/>
      </c>
      <c r="I333" s="511" t="str">
        <f>IF('Dépenses sur frais réels'!I333="","",'Dépenses sur frais réels'!I333)</f>
        <v/>
      </c>
      <c r="J333" s="269"/>
      <c r="K333" s="270" t="str">
        <f t="shared" si="25"/>
        <v/>
      </c>
      <c r="L333" s="270" t="str">
        <f t="shared" si="26"/>
        <v/>
      </c>
      <c r="M333" s="37"/>
      <c r="N333" s="117"/>
      <c r="O333" s="118"/>
      <c r="P333" s="512" t="str">
        <f t="shared" si="24"/>
        <v/>
      </c>
      <c r="Q333" s="121" t="str">
        <f t="shared" si="27"/>
        <v/>
      </c>
      <c r="R333" s="501" t="str">
        <f>IF(AND(OR(J333="KO",M333&lt;&gt;""),OR(J333="",K333="",L333="")),Listes!$A$74,IF(AND(M333="",J333&lt;&gt;""),Listes!$A$75,IF(AND(I333&lt;M333,O333=""),Listes!$A$76,IF(AND(L333&lt;K333,O333=""),Listes!$A$77,IF(AND(M333&lt;I333,N333=""),Listes!$A$78,IF(AND(S333="",OR(J333&lt;&gt;"",K333&lt;&gt;"",L333&lt;&gt;"")),Listes!$A$79,""))))))</f>
        <v/>
      </c>
      <c r="S333" s="57"/>
      <c r="T333" s="10">
        <f t="shared" si="28"/>
        <v>0</v>
      </c>
    </row>
    <row r="334" spans="1:20" ht="20.100000000000001" customHeight="1" x14ac:dyDescent="0.25">
      <c r="A334" s="109">
        <v>328</v>
      </c>
      <c r="B334" s="503" t="str">
        <f>IF('Dépenses sur frais réels'!B334="","",'Dépenses sur frais réels'!B334)</f>
        <v/>
      </c>
      <c r="C334" s="503" t="str">
        <f>IF('Dépenses sur frais réels'!C334="","",'Dépenses sur frais réels'!C334)</f>
        <v/>
      </c>
      <c r="D334" s="503" t="str">
        <f>IF('Dépenses sur frais réels'!D334="","",'Dépenses sur frais réels'!D334)</f>
        <v/>
      </c>
      <c r="E334" s="503" t="str">
        <f>IF('Dépenses sur frais réels'!E334="","",'Dépenses sur frais réels'!E334)</f>
        <v/>
      </c>
      <c r="F334" s="503" t="str">
        <f>IF('Dépenses sur frais réels'!F334="","",'Dépenses sur frais réels'!F334)</f>
        <v/>
      </c>
      <c r="G334" s="504" t="str">
        <f>IF('Dépenses sur frais réels'!G334="","",'Dépenses sur frais réels'!G334)</f>
        <v/>
      </c>
      <c r="H334" s="504" t="str">
        <f>IF('Dépenses sur frais réels'!H334="","",'Dépenses sur frais réels'!H334)</f>
        <v/>
      </c>
      <c r="I334" s="511" t="str">
        <f>IF('Dépenses sur frais réels'!I334="","",'Dépenses sur frais réels'!I334)</f>
        <v/>
      </c>
      <c r="J334" s="269"/>
      <c r="K334" s="270" t="str">
        <f t="shared" si="25"/>
        <v/>
      </c>
      <c r="L334" s="270" t="str">
        <f t="shared" si="26"/>
        <v/>
      </c>
      <c r="M334" s="37"/>
      <c r="N334" s="117"/>
      <c r="O334" s="118"/>
      <c r="P334" s="512" t="str">
        <f t="shared" si="24"/>
        <v/>
      </c>
      <c r="Q334" s="121" t="str">
        <f t="shared" si="27"/>
        <v/>
      </c>
      <c r="R334" s="501" t="str">
        <f>IF(AND(OR(J334="KO",M334&lt;&gt;""),OR(J334="",K334="",L334="")),Listes!$A$74,IF(AND(M334="",J334&lt;&gt;""),Listes!$A$75,IF(AND(I334&lt;M334,O334=""),Listes!$A$76,IF(AND(L334&lt;K334,O334=""),Listes!$A$77,IF(AND(M334&lt;I334,N334=""),Listes!$A$78,IF(AND(S334="",OR(J334&lt;&gt;"",K334&lt;&gt;"",L334&lt;&gt;"")),Listes!$A$79,""))))))</f>
        <v/>
      </c>
      <c r="S334" s="57"/>
      <c r="T334" s="10">
        <f t="shared" si="28"/>
        <v>0</v>
      </c>
    </row>
    <row r="335" spans="1:20" ht="20.100000000000001" customHeight="1" x14ac:dyDescent="0.25">
      <c r="A335" s="109">
        <v>329</v>
      </c>
      <c r="B335" s="503" t="str">
        <f>IF('Dépenses sur frais réels'!B335="","",'Dépenses sur frais réels'!B335)</f>
        <v/>
      </c>
      <c r="C335" s="503" t="str">
        <f>IF('Dépenses sur frais réels'!C335="","",'Dépenses sur frais réels'!C335)</f>
        <v/>
      </c>
      <c r="D335" s="503" t="str">
        <f>IF('Dépenses sur frais réels'!D335="","",'Dépenses sur frais réels'!D335)</f>
        <v/>
      </c>
      <c r="E335" s="503" t="str">
        <f>IF('Dépenses sur frais réels'!E335="","",'Dépenses sur frais réels'!E335)</f>
        <v/>
      </c>
      <c r="F335" s="503" t="str">
        <f>IF('Dépenses sur frais réels'!F335="","",'Dépenses sur frais réels'!F335)</f>
        <v/>
      </c>
      <c r="G335" s="504" t="str">
        <f>IF('Dépenses sur frais réels'!G335="","",'Dépenses sur frais réels'!G335)</f>
        <v/>
      </c>
      <c r="H335" s="504" t="str">
        <f>IF('Dépenses sur frais réels'!H335="","",'Dépenses sur frais réels'!H335)</f>
        <v/>
      </c>
      <c r="I335" s="511" t="str">
        <f>IF('Dépenses sur frais réels'!I335="","",'Dépenses sur frais réels'!I335)</f>
        <v/>
      </c>
      <c r="J335" s="269"/>
      <c r="K335" s="270" t="str">
        <f t="shared" si="25"/>
        <v/>
      </c>
      <c r="L335" s="270" t="str">
        <f t="shared" si="26"/>
        <v/>
      </c>
      <c r="M335" s="37"/>
      <c r="N335" s="117"/>
      <c r="O335" s="118"/>
      <c r="P335" s="512" t="str">
        <f t="shared" si="24"/>
        <v/>
      </c>
      <c r="Q335" s="121" t="str">
        <f t="shared" si="27"/>
        <v/>
      </c>
      <c r="R335" s="501" t="str">
        <f>IF(AND(OR(J335="KO",M335&lt;&gt;""),OR(J335="",K335="",L335="")),Listes!$A$74,IF(AND(M335="",J335&lt;&gt;""),Listes!$A$75,IF(AND(I335&lt;M335,O335=""),Listes!$A$76,IF(AND(L335&lt;K335,O335=""),Listes!$A$77,IF(AND(M335&lt;I335,N335=""),Listes!$A$78,IF(AND(S335="",OR(J335&lt;&gt;"",K335&lt;&gt;"",L335&lt;&gt;"")),Listes!$A$79,""))))))</f>
        <v/>
      </c>
      <c r="S335" s="57"/>
      <c r="T335" s="10">
        <f t="shared" si="28"/>
        <v>0</v>
      </c>
    </row>
    <row r="336" spans="1:20" ht="20.100000000000001" customHeight="1" x14ac:dyDescent="0.25">
      <c r="A336" s="109">
        <v>330</v>
      </c>
      <c r="B336" s="503" t="str">
        <f>IF('Dépenses sur frais réels'!B336="","",'Dépenses sur frais réels'!B336)</f>
        <v/>
      </c>
      <c r="C336" s="503" t="str">
        <f>IF('Dépenses sur frais réels'!C336="","",'Dépenses sur frais réels'!C336)</f>
        <v/>
      </c>
      <c r="D336" s="503" t="str">
        <f>IF('Dépenses sur frais réels'!D336="","",'Dépenses sur frais réels'!D336)</f>
        <v/>
      </c>
      <c r="E336" s="503" t="str">
        <f>IF('Dépenses sur frais réels'!E336="","",'Dépenses sur frais réels'!E336)</f>
        <v/>
      </c>
      <c r="F336" s="503" t="str">
        <f>IF('Dépenses sur frais réels'!F336="","",'Dépenses sur frais réels'!F336)</f>
        <v/>
      </c>
      <c r="G336" s="504" t="str">
        <f>IF('Dépenses sur frais réels'!G336="","",'Dépenses sur frais réels'!G336)</f>
        <v/>
      </c>
      <c r="H336" s="504" t="str">
        <f>IF('Dépenses sur frais réels'!H336="","",'Dépenses sur frais réels'!H336)</f>
        <v/>
      </c>
      <c r="I336" s="511" t="str">
        <f>IF('Dépenses sur frais réels'!I336="","",'Dépenses sur frais réels'!I336)</f>
        <v/>
      </c>
      <c r="J336" s="269"/>
      <c r="K336" s="270" t="str">
        <f t="shared" si="25"/>
        <v/>
      </c>
      <c r="L336" s="270" t="str">
        <f t="shared" si="26"/>
        <v/>
      </c>
      <c r="M336" s="37"/>
      <c r="N336" s="117"/>
      <c r="O336" s="118"/>
      <c r="P336" s="512" t="str">
        <f t="shared" si="24"/>
        <v/>
      </c>
      <c r="Q336" s="121" t="str">
        <f t="shared" si="27"/>
        <v/>
      </c>
      <c r="R336" s="501" t="str">
        <f>IF(AND(OR(J336="KO",M336&lt;&gt;""),OR(J336="",K336="",L336="")),Listes!$A$74,IF(AND(M336="",J336&lt;&gt;""),Listes!$A$75,IF(AND(I336&lt;M336,O336=""),Listes!$A$76,IF(AND(L336&lt;K336,O336=""),Listes!$A$77,IF(AND(M336&lt;I336,N336=""),Listes!$A$78,IF(AND(S336="",OR(J336&lt;&gt;"",K336&lt;&gt;"",L336&lt;&gt;"")),Listes!$A$79,""))))))</f>
        <v/>
      </c>
      <c r="S336" s="57"/>
      <c r="T336" s="10">
        <f t="shared" si="28"/>
        <v>0</v>
      </c>
    </row>
    <row r="337" spans="1:20" ht="20.100000000000001" customHeight="1" x14ac:dyDescent="0.25">
      <c r="A337" s="109">
        <v>331</v>
      </c>
      <c r="B337" s="503" t="str">
        <f>IF('Dépenses sur frais réels'!B337="","",'Dépenses sur frais réels'!B337)</f>
        <v/>
      </c>
      <c r="C337" s="503" t="str">
        <f>IF('Dépenses sur frais réels'!C337="","",'Dépenses sur frais réels'!C337)</f>
        <v/>
      </c>
      <c r="D337" s="503" t="str">
        <f>IF('Dépenses sur frais réels'!D337="","",'Dépenses sur frais réels'!D337)</f>
        <v/>
      </c>
      <c r="E337" s="503" t="str">
        <f>IF('Dépenses sur frais réels'!E337="","",'Dépenses sur frais réels'!E337)</f>
        <v/>
      </c>
      <c r="F337" s="503" t="str">
        <f>IF('Dépenses sur frais réels'!F337="","",'Dépenses sur frais réels'!F337)</f>
        <v/>
      </c>
      <c r="G337" s="504" t="str">
        <f>IF('Dépenses sur frais réels'!G337="","",'Dépenses sur frais réels'!G337)</f>
        <v/>
      </c>
      <c r="H337" s="504" t="str">
        <f>IF('Dépenses sur frais réels'!H337="","",'Dépenses sur frais réels'!H337)</f>
        <v/>
      </c>
      <c r="I337" s="511" t="str">
        <f>IF('Dépenses sur frais réels'!I337="","",'Dépenses sur frais réels'!I337)</f>
        <v/>
      </c>
      <c r="J337" s="269"/>
      <c r="K337" s="270" t="str">
        <f t="shared" si="25"/>
        <v/>
      </c>
      <c r="L337" s="270" t="str">
        <f t="shared" si="26"/>
        <v/>
      </c>
      <c r="M337" s="37"/>
      <c r="N337" s="117"/>
      <c r="O337" s="118"/>
      <c r="P337" s="512" t="str">
        <f t="shared" si="24"/>
        <v/>
      </c>
      <c r="Q337" s="121" t="str">
        <f t="shared" si="27"/>
        <v/>
      </c>
      <c r="R337" s="501" t="str">
        <f>IF(AND(OR(J337="KO",M337&lt;&gt;""),OR(J337="",K337="",L337="")),Listes!$A$74,IF(AND(M337="",J337&lt;&gt;""),Listes!$A$75,IF(AND(I337&lt;M337,O337=""),Listes!$A$76,IF(AND(L337&lt;K337,O337=""),Listes!$A$77,IF(AND(M337&lt;I337,N337=""),Listes!$A$78,IF(AND(S337="",OR(J337&lt;&gt;"",K337&lt;&gt;"",L337&lt;&gt;"")),Listes!$A$79,""))))))</f>
        <v/>
      </c>
      <c r="S337" s="57"/>
      <c r="T337" s="10">
        <f t="shared" si="28"/>
        <v>0</v>
      </c>
    </row>
    <row r="338" spans="1:20" ht="20.100000000000001" customHeight="1" x14ac:dyDescent="0.25">
      <c r="A338" s="109">
        <v>332</v>
      </c>
      <c r="B338" s="503" t="str">
        <f>IF('Dépenses sur frais réels'!B338="","",'Dépenses sur frais réels'!B338)</f>
        <v/>
      </c>
      <c r="C338" s="503" t="str">
        <f>IF('Dépenses sur frais réels'!C338="","",'Dépenses sur frais réels'!C338)</f>
        <v/>
      </c>
      <c r="D338" s="503" t="str">
        <f>IF('Dépenses sur frais réels'!D338="","",'Dépenses sur frais réels'!D338)</f>
        <v/>
      </c>
      <c r="E338" s="503" t="str">
        <f>IF('Dépenses sur frais réels'!E338="","",'Dépenses sur frais réels'!E338)</f>
        <v/>
      </c>
      <c r="F338" s="503" t="str">
        <f>IF('Dépenses sur frais réels'!F338="","",'Dépenses sur frais réels'!F338)</f>
        <v/>
      </c>
      <c r="G338" s="504" t="str">
        <f>IF('Dépenses sur frais réels'!G338="","",'Dépenses sur frais réels'!G338)</f>
        <v/>
      </c>
      <c r="H338" s="504" t="str">
        <f>IF('Dépenses sur frais réels'!H338="","",'Dépenses sur frais réels'!H338)</f>
        <v/>
      </c>
      <c r="I338" s="511" t="str">
        <f>IF('Dépenses sur frais réels'!I338="","",'Dépenses sur frais réels'!I338)</f>
        <v/>
      </c>
      <c r="J338" s="269"/>
      <c r="K338" s="270" t="str">
        <f t="shared" si="25"/>
        <v/>
      </c>
      <c r="L338" s="270" t="str">
        <f t="shared" si="26"/>
        <v/>
      </c>
      <c r="M338" s="37"/>
      <c r="N338" s="117"/>
      <c r="O338" s="118"/>
      <c r="P338" s="512" t="str">
        <f t="shared" si="24"/>
        <v/>
      </c>
      <c r="Q338" s="121" t="str">
        <f t="shared" si="27"/>
        <v/>
      </c>
      <c r="R338" s="501" t="str">
        <f>IF(AND(OR(J338="KO",M338&lt;&gt;""),OR(J338="",K338="",L338="")),Listes!$A$74,IF(AND(M338="",J338&lt;&gt;""),Listes!$A$75,IF(AND(I338&lt;M338,O338=""),Listes!$A$76,IF(AND(L338&lt;K338,O338=""),Listes!$A$77,IF(AND(M338&lt;I338,N338=""),Listes!$A$78,IF(AND(S338="",OR(J338&lt;&gt;"",K338&lt;&gt;"",L338&lt;&gt;"")),Listes!$A$79,""))))))</f>
        <v/>
      </c>
      <c r="S338" s="57"/>
      <c r="T338" s="10">
        <f t="shared" si="28"/>
        <v>0</v>
      </c>
    </row>
    <row r="339" spans="1:20" ht="20.100000000000001" customHeight="1" x14ac:dyDescent="0.25">
      <c r="A339" s="109">
        <v>333</v>
      </c>
      <c r="B339" s="503" t="str">
        <f>IF('Dépenses sur frais réels'!B339="","",'Dépenses sur frais réels'!B339)</f>
        <v/>
      </c>
      <c r="C339" s="503" t="str">
        <f>IF('Dépenses sur frais réels'!C339="","",'Dépenses sur frais réels'!C339)</f>
        <v/>
      </c>
      <c r="D339" s="503" t="str">
        <f>IF('Dépenses sur frais réels'!D339="","",'Dépenses sur frais réels'!D339)</f>
        <v/>
      </c>
      <c r="E339" s="503" t="str">
        <f>IF('Dépenses sur frais réels'!E339="","",'Dépenses sur frais réels'!E339)</f>
        <v/>
      </c>
      <c r="F339" s="503" t="str">
        <f>IF('Dépenses sur frais réels'!F339="","",'Dépenses sur frais réels'!F339)</f>
        <v/>
      </c>
      <c r="G339" s="504" t="str">
        <f>IF('Dépenses sur frais réels'!G339="","",'Dépenses sur frais réels'!G339)</f>
        <v/>
      </c>
      <c r="H339" s="504" t="str">
        <f>IF('Dépenses sur frais réels'!H339="","",'Dépenses sur frais réels'!H339)</f>
        <v/>
      </c>
      <c r="I339" s="511" t="str">
        <f>IF('Dépenses sur frais réels'!I339="","",'Dépenses sur frais réels'!I339)</f>
        <v/>
      </c>
      <c r="J339" s="269"/>
      <c r="K339" s="270" t="str">
        <f t="shared" si="25"/>
        <v/>
      </c>
      <c r="L339" s="270" t="str">
        <f t="shared" si="26"/>
        <v/>
      </c>
      <c r="M339" s="37"/>
      <c r="N339" s="117"/>
      <c r="O339" s="118"/>
      <c r="P339" s="512" t="str">
        <f t="shared" si="24"/>
        <v/>
      </c>
      <c r="Q339" s="121" t="str">
        <f t="shared" si="27"/>
        <v/>
      </c>
      <c r="R339" s="501" t="str">
        <f>IF(AND(OR(J339="KO",M339&lt;&gt;""),OR(J339="",K339="",L339="")),Listes!$A$74,IF(AND(M339="",J339&lt;&gt;""),Listes!$A$75,IF(AND(I339&lt;M339,O339=""),Listes!$A$76,IF(AND(L339&lt;K339,O339=""),Listes!$A$77,IF(AND(M339&lt;I339,N339=""),Listes!$A$78,IF(AND(S339="",OR(J339&lt;&gt;"",K339&lt;&gt;"",L339&lt;&gt;"")),Listes!$A$79,""))))))</f>
        <v/>
      </c>
      <c r="S339" s="57"/>
      <c r="T339" s="10">
        <f t="shared" si="28"/>
        <v>0</v>
      </c>
    </row>
    <row r="340" spans="1:20" ht="20.100000000000001" customHeight="1" x14ac:dyDescent="0.25">
      <c r="A340" s="109">
        <v>334</v>
      </c>
      <c r="B340" s="503" t="str">
        <f>IF('Dépenses sur frais réels'!B340="","",'Dépenses sur frais réels'!B340)</f>
        <v/>
      </c>
      <c r="C340" s="503" t="str">
        <f>IF('Dépenses sur frais réels'!C340="","",'Dépenses sur frais réels'!C340)</f>
        <v/>
      </c>
      <c r="D340" s="503" t="str">
        <f>IF('Dépenses sur frais réels'!D340="","",'Dépenses sur frais réels'!D340)</f>
        <v/>
      </c>
      <c r="E340" s="503" t="str">
        <f>IF('Dépenses sur frais réels'!E340="","",'Dépenses sur frais réels'!E340)</f>
        <v/>
      </c>
      <c r="F340" s="503" t="str">
        <f>IF('Dépenses sur frais réels'!F340="","",'Dépenses sur frais réels'!F340)</f>
        <v/>
      </c>
      <c r="G340" s="504" t="str">
        <f>IF('Dépenses sur frais réels'!G340="","",'Dépenses sur frais réels'!G340)</f>
        <v/>
      </c>
      <c r="H340" s="504" t="str">
        <f>IF('Dépenses sur frais réels'!H340="","",'Dépenses sur frais réels'!H340)</f>
        <v/>
      </c>
      <c r="I340" s="511" t="str">
        <f>IF('Dépenses sur frais réels'!I340="","",'Dépenses sur frais réels'!I340)</f>
        <v/>
      </c>
      <c r="J340" s="269"/>
      <c r="K340" s="270" t="str">
        <f t="shared" si="25"/>
        <v/>
      </c>
      <c r="L340" s="270" t="str">
        <f t="shared" si="26"/>
        <v/>
      </c>
      <c r="M340" s="37"/>
      <c r="N340" s="117"/>
      <c r="O340" s="118"/>
      <c r="P340" s="512" t="str">
        <f t="shared" si="24"/>
        <v/>
      </c>
      <c r="Q340" s="121" t="str">
        <f t="shared" si="27"/>
        <v/>
      </c>
      <c r="R340" s="501" t="str">
        <f>IF(AND(OR(J340="KO",M340&lt;&gt;""),OR(J340="",K340="",L340="")),Listes!$A$74,IF(AND(M340="",J340&lt;&gt;""),Listes!$A$75,IF(AND(I340&lt;M340,O340=""),Listes!$A$76,IF(AND(L340&lt;K340,O340=""),Listes!$A$77,IF(AND(M340&lt;I340,N340=""),Listes!$A$78,IF(AND(S340="",OR(J340&lt;&gt;"",K340&lt;&gt;"",L340&lt;&gt;"")),Listes!$A$79,""))))))</f>
        <v/>
      </c>
      <c r="S340" s="57"/>
      <c r="T340" s="10">
        <f t="shared" si="28"/>
        <v>0</v>
      </c>
    </row>
    <row r="341" spans="1:20" ht="20.100000000000001" customHeight="1" x14ac:dyDescent="0.25">
      <c r="A341" s="109">
        <v>335</v>
      </c>
      <c r="B341" s="503" t="str">
        <f>IF('Dépenses sur frais réels'!B341="","",'Dépenses sur frais réels'!B341)</f>
        <v/>
      </c>
      <c r="C341" s="503" t="str">
        <f>IF('Dépenses sur frais réels'!C341="","",'Dépenses sur frais réels'!C341)</f>
        <v/>
      </c>
      <c r="D341" s="503" t="str">
        <f>IF('Dépenses sur frais réels'!D341="","",'Dépenses sur frais réels'!D341)</f>
        <v/>
      </c>
      <c r="E341" s="503" t="str">
        <f>IF('Dépenses sur frais réels'!E341="","",'Dépenses sur frais réels'!E341)</f>
        <v/>
      </c>
      <c r="F341" s="503" t="str">
        <f>IF('Dépenses sur frais réels'!F341="","",'Dépenses sur frais réels'!F341)</f>
        <v/>
      </c>
      <c r="G341" s="504" t="str">
        <f>IF('Dépenses sur frais réels'!G341="","",'Dépenses sur frais réels'!G341)</f>
        <v/>
      </c>
      <c r="H341" s="504" t="str">
        <f>IF('Dépenses sur frais réels'!H341="","",'Dépenses sur frais réels'!H341)</f>
        <v/>
      </c>
      <c r="I341" s="511" t="str">
        <f>IF('Dépenses sur frais réels'!I341="","",'Dépenses sur frais réels'!I341)</f>
        <v/>
      </c>
      <c r="J341" s="269"/>
      <c r="K341" s="270" t="str">
        <f t="shared" si="25"/>
        <v/>
      </c>
      <c r="L341" s="270" t="str">
        <f t="shared" si="26"/>
        <v/>
      </c>
      <c r="M341" s="37"/>
      <c r="N341" s="117"/>
      <c r="O341" s="118"/>
      <c r="P341" s="512" t="str">
        <f t="shared" si="24"/>
        <v/>
      </c>
      <c r="Q341" s="121" t="str">
        <f t="shared" si="27"/>
        <v/>
      </c>
      <c r="R341" s="501" t="str">
        <f>IF(AND(OR(J341="KO",M341&lt;&gt;""),OR(J341="",K341="",L341="")),Listes!$A$74,IF(AND(M341="",J341&lt;&gt;""),Listes!$A$75,IF(AND(I341&lt;M341,O341=""),Listes!$A$76,IF(AND(L341&lt;K341,O341=""),Listes!$A$77,IF(AND(M341&lt;I341,N341=""),Listes!$A$78,IF(AND(S341="",OR(J341&lt;&gt;"",K341&lt;&gt;"",L341&lt;&gt;"")),Listes!$A$79,""))))))</f>
        <v/>
      </c>
      <c r="S341" s="57"/>
      <c r="T341" s="10">
        <f t="shared" si="28"/>
        <v>0</v>
      </c>
    </row>
    <row r="342" spans="1:20" ht="20.100000000000001" customHeight="1" x14ac:dyDescent="0.25">
      <c r="A342" s="109">
        <v>336</v>
      </c>
      <c r="B342" s="503" t="str">
        <f>IF('Dépenses sur frais réels'!B342="","",'Dépenses sur frais réels'!B342)</f>
        <v/>
      </c>
      <c r="C342" s="503" t="str">
        <f>IF('Dépenses sur frais réels'!C342="","",'Dépenses sur frais réels'!C342)</f>
        <v/>
      </c>
      <c r="D342" s="503" t="str">
        <f>IF('Dépenses sur frais réels'!D342="","",'Dépenses sur frais réels'!D342)</f>
        <v/>
      </c>
      <c r="E342" s="503" t="str">
        <f>IF('Dépenses sur frais réels'!E342="","",'Dépenses sur frais réels'!E342)</f>
        <v/>
      </c>
      <c r="F342" s="503" t="str">
        <f>IF('Dépenses sur frais réels'!F342="","",'Dépenses sur frais réels'!F342)</f>
        <v/>
      </c>
      <c r="G342" s="504" t="str">
        <f>IF('Dépenses sur frais réels'!G342="","",'Dépenses sur frais réels'!G342)</f>
        <v/>
      </c>
      <c r="H342" s="504" t="str">
        <f>IF('Dépenses sur frais réels'!H342="","",'Dépenses sur frais réels'!H342)</f>
        <v/>
      </c>
      <c r="I342" s="511" t="str">
        <f>IF('Dépenses sur frais réels'!I342="","",'Dépenses sur frais réels'!I342)</f>
        <v/>
      </c>
      <c r="J342" s="269"/>
      <c r="K342" s="270" t="str">
        <f t="shared" si="25"/>
        <v/>
      </c>
      <c r="L342" s="270" t="str">
        <f t="shared" si="26"/>
        <v/>
      </c>
      <c r="M342" s="37"/>
      <c r="N342" s="117"/>
      <c r="O342" s="118"/>
      <c r="P342" s="512" t="str">
        <f t="shared" si="24"/>
        <v/>
      </c>
      <c r="Q342" s="121" t="str">
        <f t="shared" si="27"/>
        <v/>
      </c>
      <c r="R342" s="501" t="str">
        <f>IF(AND(OR(J342="KO",M342&lt;&gt;""),OR(J342="",K342="",L342="")),Listes!$A$74,IF(AND(M342="",J342&lt;&gt;""),Listes!$A$75,IF(AND(I342&lt;M342,O342=""),Listes!$A$76,IF(AND(L342&lt;K342,O342=""),Listes!$A$77,IF(AND(M342&lt;I342,N342=""),Listes!$A$78,IF(AND(S342="",OR(J342&lt;&gt;"",K342&lt;&gt;"",L342&lt;&gt;"")),Listes!$A$79,""))))))</f>
        <v/>
      </c>
      <c r="S342" s="57"/>
      <c r="T342" s="10">
        <f t="shared" si="28"/>
        <v>0</v>
      </c>
    </row>
    <row r="343" spans="1:20" ht="20.100000000000001" customHeight="1" x14ac:dyDescent="0.25">
      <c r="A343" s="109">
        <v>337</v>
      </c>
      <c r="B343" s="503" t="str">
        <f>IF('Dépenses sur frais réels'!B343="","",'Dépenses sur frais réels'!B343)</f>
        <v/>
      </c>
      <c r="C343" s="503" t="str">
        <f>IF('Dépenses sur frais réels'!C343="","",'Dépenses sur frais réels'!C343)</f>
        <v/>
      </c>
      <c r="D343" s="503" t="str">
        <f>IF('Dépenses sur frais réels'!D343="","",'Dépenses sur frais réels'!D343)</f>
        <v/>
      </c>
      <c r="E343" s="503" t="str">
        <f>IF('Dépenses sur frais réels'!E343="","",'Dépenses sur frais réels'!E343)</f>
        <v/>
      </c>
      <c r="F343" s="503" t="str">
        <f>IF('Dépenses sur frais réels'!F343="","",'Dépenses sur frais réels'!F343)</f>
        <v/>
      </c>
      <c r="G343" s="504" t="str">
        <f>IF('Dépenses sur frais réels'!G343="","",'Dépenses sur frais réels'!G343)</f>
        <v/>
      </c>
      <c r="H343" s="504" t="str">
        <f>IF('Dépenses sur frais réels'!H343="","",'Dépenses sur frais réels'!H343)</f>
        <v/>
      </c>
      <c r="I343" s="511" t="str">
        <f>IF('Dépenses sur frais réels'!I343="","",'Dépenses sur frais réels'!I343)</f>
        <v/>
      </c>
      <c r="J343" s="269"/>
      <c r="K343" s="270" t="str">
        <f t="shared" si="25"/>
        <v/>
      </c>
      <c r="L343" s="270" t="str">
        <f t="shared" si="26"/>
        <v/>
      </c>
      <c r="M343" s="37"/>
      <c r="N343" s="117"/>
      <c r="O343" s="118"/>
      <c r="P343" s="512" t="str">
        <f t="shared" si="24"/>
        <v/>
      </c>
      <c r="Q343" s="121" t="str">
        <f t="shared" si="27"/>
        <v/>
      </c>
      <c r="R343" s="501" t="str">
        <f>IF(AND(OR(J343="KO",M343&lt;&gt;""),OR(J343="",K343="",L343="")),Listes!$A$74,IF(AND(M343="",J343&lt;&gt;""),Listes!$A$75,IF(AND(I343&lt;M343,O343=""),Listes!$A$76,IF(AND(L343&lt;K343,O343=""),Listes!$A$77,IF(AND(M343&lt;I343,N343=""),Listes!$A$78,IF(AND(S343="",OR(J343&lt;&gt;"",K343&lt;&gt;"",L343&lt;&gt;"")),Listes!$A$79,""))))))</f>
        <v/>
      </c>
      <c r="S343" s="57"/>
      <c r="T343" s="10">
        <f t="shared" si="28"/>
        <v>0</v>
      </c>
    </row>
    <row r="344" spans="1:20" ht="20.100000000000001" customHeight="1" x14ac:dyDescent="0.25">
      <c r="A344" s="109">
        <v>338</v>
      </c>
      <c r="B344" s="503" t="str">
        <f>IF('Dépenses sur frais réels'!B344="","",'Dépenses sur frais réels'!B344)</f>
        <v/>
      </c>
      <c r="C344" s="503" t="str">
        <f>IF('Dépenses sur frais réels'!C344="","",'Dépenses sur frais réels'!C344)</f>
        <v/>
      </c>
      <c r="D344" s="503" t="str">
        <f>IF('Dépenses sur frais réels'!D344="","",'Dépenses sur frais réels'!D344)</f>
        <v/>
      </c>
      <c r="E344" s="503" t="str">
        <f>IF('Dépenses sur frais réels'!E344="","",'Dépenses sur frais réels'!E344)</f>
        <v/>
      </c>
      <c r="F344" s="503" t="str">
        <f>IF('Dépenses sur frais réels'!F344="","",'Dépenses sur frais réels'!F344)</f>
        <v/>
      </c>
      <c r="G344" s="504" t="str">
        <f>IF('Dépenses sur frais réels'!G344="","",'Dépenses sur frais réels'!G344)</f>
        <v/>
      </c>
      <c r="H344" s="504" t="str">
        <f>IF('Dépenses sur frais réels'!H344="","",'Dépenses sur frais réels'!H344)</f>
        <v/>
      </c>
      <c r="I344" s="511" t="str">
        <f>IF('Dépenses sur frais réels'!I344="","",'Dépenses sur frais réels'!I344)</f>
        <v/>
      </c>
      <c r="J344" s="269"/>
      <c r="K344" s="270" t="str">
        <f t="shared" si="25"/>
        <v/>
      </c>
      <c r="L344" s="270" t="str">
        <f t="shared" si="26"/>
        <v/>
      </c>
      <c r="M344" s="37"/>
      <c r="N344" s="117"/>
      <c r="O344" s="118"/>
      <c r="P344" s="512" t="str">
        <f t="shared" ref="P344:P407" si="29">IF(F344="Aller - Retour Mayotte - Hexagone",IF(1900=0,"",1900),IF(F344="Aller - Retour Mayotte - La Réunion",IF(700=0,"",700),IF(F344="Aller - Retour Mayotte - Caraïbes",IF(2200=0,"",2200),IF(E344="Billets de train",IF(M344=0,"",""),IF(E344="","")))))</f>
        <v/>
      </c>
      <c r="Q344" s="121" t="str">
        <f t="shared" si="27"/>
        <v/>
      </c>
      <c r="R344" s="501" t="str">
        <f>IF(AND(OR(J344="KO",M344&lt;&gt;""),OR(J344="",K344="",L344="")),Listes!$A$74,IF(AND(M344="",J344&lt;&gt;""),Listes!$A$75,IF(AND(I344&lt;M344,O344=""),Listes!$A$76,IF(AND(L344&lt;K344,O344=""),Listes!$A$77,IF(AND(M344&lt;I344,N344=""),Listes!$A$78,IF(AND(S344="",OR(J344&lt;&gt;"",K344&lt;&gt;"",L344&lt;&gt;"")),Listes!$A$79,""))))))</f>
        <v/>
      </c>
      <c r="S344" s="57"/>
      <c r="T344" s="10">
        <f t="shared" si="28"/>
        <v>0</v>
      </c>
    </row>
    <row r="345" spans="1:20" ht="20.100000000000001" customHeight="1" x14ac:dyDescent="0.25">
      <c r="A345" s="109">
        <v>339</v>
      </c>
      <c r="B345" s="503" t="str">
        <f>IF('Dépenses sur frais réels'!B345="","",'Dépenses sur frais réels'!B345)</f>
        <v/>
      </c>
      <c r="C345" s="503" t="str">
        <f>IF('Dépenses sur frais réels'!C345="","",'Dépenses sur frais réels'!C345)</f>
        <v/>
      </c>
      <c r="D345" s="503" t="str">
        <f>IF('Dépenses sur frais réels'!D345="","",'Dépenses sur frais réels'!D345)</f>
        <v/>
      </c>
      <c r="E345" s="503" t="str">
        <f>IF('Dépenses sur frais réels'!E345="","",'Dépenses sur frais réels'!E345)</f>
        <v/>
      </c>
      <c r="F345" s="503" t="str">
        <f>IF('Dépenses sur frais réels'!F345="","",'Dépenses sur frais réels'!F345)</f>
        <v/>
      </c>
      <c r="G345" s="504" t="str">
        <f>IF('Dépenses sur frais réels'!G345="","",'Dépenses sur frais réels'!G345)</f>
        <v/>
      </c>
      <c r="H345" s="504" t="str">
        <f>IF('Dépenses sur frais réels'!H345="","",'Dépenses sur frais réels'!H345)</f>
        <v/>
      </c>
      <c r="I345" s="511" t="str">
        <f>IF('Dépenses sur frais réels'!I345="","",'Dépenses sur frais réels'!I345)</f>
        <v/>
      </c>
      <c r="J345" s="269"/>
      <c r="K345" s="270" t="str">
        <f t="shared" si="25"/>
        <v/>
      </c>
      <c r="L345" s="270" t="str">
        <f t="shared" si="26"/>
        <v/>
      </c>
      <c r="M345" s="37"/>
      <c r="N345" s="117"/>
      <c r="O345" s="118"/>
      <c r="P345" s="512" t="str">
        <f t="shared" si="29"/>
        <v/>
      </c>
      <c r="Q345" s="121" t="str">
        <f t="shared" si="27"/>
        <v/>
      </c>
      <c r="R345" s="501" t="str">
        <f>IF(AND(OR(J345="KO",M345&lt;&gt;""),OR(J345="",K345="",L345="")),Listes!$A$74,IF(AND(M345="",J345&lt;&gt;""),Listes!$A$75,IF(AND(I345&lt;M345,O345=""),Listes!$A$76,IF(AND(L345&lt;K345,O345=""),Listes!$A$77,IF(AND(M345&lt;I345,N345=""),Listes!$A$78,IF(AND(S345="",OR(J345&lt;&gt;"",K345&lt;&gt;"",L345&lt;&gt;"")),Listes!$A$79,""))))))</f>
        <v/>
      </c>
      <c r="S345" s="57"/>
      <c r="T345" s="10">
        <f t="shared" si="28"/>
        <v>0</v>
      </c>
    </row>
    <row r="346" spans="1:20" ht="20.100000000000001" customHeight="1" x14ac:dyDescent="0.25">
      <c r="A346" s="109">
        <v>340</v>
      </c>
      <c r="B346" s="503" t="str">
        <f>IF('Dépenses sur frais réels'!B346="","",'Dépenses sur frais réels'!B346)</f>
        <v/>
      </c>
      <c r="C346" s="503" t="str">
        <f>IF('Dépenses sur frais réels'!C346="","",'Dépenses sur frais réels'!C346)</f>
        <v/>
      </c>
      <c r="D346" s="503" t="str">
        <f>IF('Dépenses sur frais réels'!D346="","",'Dépenses sur frais réels'!D346)</f>
        <v/>
      </c>
      <c r="E346" s="503" t="str">
        <f>IF('Dépenses sur frais réels'!E346="","",'Dépenses sur frais réels'!E346)</f>
        <v/>
      </c>
      <c r="F346" s="503" t="str">
        <f>IF('Dépenses sur frais réels'!F346="","",'Dépenses sur frais réels'!F346)</f>
        <v/>
      </c>
      <c r="G346" s="504" t="str">
        <f>IF('Dépenses sur frais réels'!G346="","",'Dépenses sur frais réels'!G346)</f>
        <v/>
      </c>
      <c r="H346" s="504" t="str">
        <f>IF('Dépenses sur frais réels'!H346="","",'Dépenses sur frais réels'!H346)</f>
        <v/>
      </c>
      <c r="I346" s="511" t="str">
        <f>IF('Dépenses sur frais réels'!I346="","",'Dépenses sur frais réels'!I346)</f>
        <v/>
      </c>
      <c r="J346" s="269"/>
      <c r="K346" s="270" t="str">
        <f t="shared" si="25"/>
        <v/>
      </c>
      <c r="L346" s="270" t="str">
        <f t="shared" si="26"/>
        <v/>
      </c>
      <c r="M346" s="37"/>
      <c r="N346" s="117"/>
      <c r="O346" s="118"/>
      <c r="P346" s="512" t="str">
        <f t="shared" si="29"/>
        <v/>
      </c>
      <c r="Q346" s="121" t="str">
        <f t="shared" si="27"/>
        <v/>
      </c>
      <c r="R346" s="501" t="str">
        <f>IF(AND(OR(J346="KO",M346&lt;&gt;""),OR(J346="",K346="",L346="")),Listes!$A$74,IF(AND(M346="",J346&lt;&gt;""),Listes!$A$75,IF(AND(I346&lt;M346,O346=""),Listes!$A$76,IF(AND(L346&lt;K346,O346=""),Listes!$A$77,IF(AND(M346&lt;I346,N346=""),Listes!$A$78,IF(AND(S346="",OR(J346&lt;&gt;"",K346&lt;&gt;"",L346&lt;&gt;"")),Listes!$A$79,""))))))</f>
        <v/>
      </c>
      <c r="S346" s="57"/>
      <c r="T346" s="10">
        <f t="shared" si="28"/>
        <v>0</v>
      </c>
    </row>
    <row r="347" spans="1:20" ht="20.100000000000001" customHeight="1" x14ac:dyDescent="0.25">
      <c r="A347" s="109">
        <v>341</v>
      </c>
      <c r="B347" s="503" t="str">
        <f>IF('Dépenses sur frais réels'!B347="","",'Dépenses sur frais réels'!B347)</f>
        <v/>
      </c>
      <c r="C347" s="503" t="str">
        <f>IF('Dépenses sur frais réels'!C347="","",'Dépenses sur frais réels'!C347)</f>
        <v/>
      </c>
      <c r="D347" s="503" t="str">
        <f>IF('Dépenses sur frais réels'!D347="","",'Dépenses sur frais réels'!D347)</f>
        <v/>
      </c>
      <c r="E347" s="503" t="str">
        <f>IF('Dépenses sur frais réels'!E347="","",'Dépenses sur frais réels'!E347)</f>
        <v/>
      </c>
      <c r="F347" s="503" t="str">
        <f>IF('Dépenses sur frais réels'!F347="","",'Dépenses sur frais réels'!F347)</f>
        <v/>
      </c>
      <c r="G347" s="504" t="str">
        <f>IF('Dépenses sur frais réels'!G347="","",'Dépenses sur frais réels'!G347)</f>
        <v/>
      </c>
      <c r="H347" s="504" t="str">
        <f>IF('Dépenses sur frais réels'!H347="","",'Dépenses sur frais réels'!H347)</f>
        <v/>
      </c>
      <c r="I347" s="511" t="str">
        <f>IF('Dépenses sur frais réels'!I347="","",'Dépenses sur frais réels'!I347)</f>
        <v/>
      </c>
      <c r="J347" s="269"/>
      <c r="K347" s="270" t="str">
        <f t="shared" si="25"/>
        <v/>
      </c>
      <c r="L347" s="270" t="str">
        <f t="shared" si="26"/>
        <v/>
      </c>
      <c r="M347" s="37"/>
      <c r="N347" s="117"/>
      <c r="O347" s="118"/>
      <c r="P347" s="512" t="str">
        <f t="shared" si="29"/>
        <v/>
      </c>
      <c r="Q347" s="121" t="str">
        <f t="shared" si="27"/>
        <v/>
      </c>
      <c r="R347" s="501" t="str">
        <f>IF(AND(OR(J347="KO",M347&lt;&gt;""),OR(J347="",K347="",L347="")),Listes!$A$74,IF(AND(M347="",J347&lt;&gt;""),Listes!$A$75,IF(AND(I347&lt;M347,O347=""),Listes!$A$76,IF(AND(L347&lt;K347,O347=""),Listes!$A$77,IF(AND(M347&lt;I347,N347=""),Listes!$A$78,IF(AND(S347="",OR(J347&lt;&gt;"",K347&lt;&gt;"",L347&lt;&gt;"")),Listes!$A$79,""))))))</f>
        <v/>
      </c>
      <c r="S347" s="57"/>
      <c r="T347" s="10">
        <f t="shared" si="28"/>
        <v>0</v>
      </c>
    </row>
    <row r="348" spans="1:20" ht="20.100000000000001" customHeight="1" x14ac:dyDescent="0.25">
      <c r="A348" s="109">
        <v>342</v>
      </c>
      <c r="B348" s="503" t="str">
        <f>IF('Dépenses sur frais réels'!B348="","",'Dépenses sur frais réels'!B348)</f>
        <v/>
      </c>
      <c r="C348" s="503" t="str">
        <f>IF('Dépenses sur frais réels'!C348="","",'Dépenses sur frais réels'!C348)</f>
        <v/>
      </c>
      <c r="D348" s="503" t="str">
        <f>IF('Dépenses sur frais réels'!D348="","",'Dépenses sur frais réels'!D348)</f>
        <v/>
      </c>
      <c r="E348" s="503" t="str">
        <f>IF('Dépenses sur frais réels'!E348="","",'Dépenses sur frais réels'!E348)</f>
        <v/>
      </c>
      <c r="F348" s="503" t="str">
        <f>IF('Dépenses sur frais réels'!F348="","",'Dépenses sur frais réels'!F348)</f>
        <v/>
      </c>
      <c r="G348" s="504" t="str">
        <f>IF('Dépenses sur frais réels'!G348="","",'Dépenses sur frais réels'!G348)</f>
        <v/>
      </c>
      <c r="H348" s="504" t="str">
        <f>IF('Dépenses sur frais réels'!H348="","",'Dépenses sur frais réels'!H348)</f>
        <v/>
      </c>
      <c r="I348" s="511" t="str">
        <f>IF('Dépenses sur frais réels'!I348="","",'Dépenses sur frais réels'!I348)</f>
        <v/>
      </c>
      <c r="J348" s="269"/>
      <c r="K348" s="270" t="str">
        <f t="shared" si="25"/>
        <v/>
      </c>
      <c r="L348" s="270" t="str">
        <f t="shared" si="26"/>
        <v/>
      </c>
      <c r="M348" s="37"/>
      <c r="N348" s="117"/>
      <c r="O348" s="118"/>
      <c r="P348" s="512" t="str">
        <f t="shared" si="29"/>
        <v/>
      </c>
      <c r="Q348" s="121" t="str">
        <f t="shared" si="27"/>
        <v/>
      </c>
      <c r="R348" s="501" t="str">
        <f>IF(AND(OR(J348="KO",M348&lt;&gt;""),OR(J348="",K348="",L348="")),Listes!$A$74,IF(AND(M348="",J348&lt;&gt;""),Listes!$A$75,IF(AND(I348&lt;M348,O348=""),Listes!$A$76,IF(AND(L348&lt;K348,O348=""),Listes!$A$77,IF(AND(M348&lt;I348,N348=""),Listes!$A$78,IF(AND(S348="",OR(J348&lt;&gt;"",K348&lt;&gt;"",L348&lt;&gt;"")),Listes!$A$79,""))))))</f>
        <v/>
      </c>
      <c r="S348" s="57"/>
      <c r="T348" s="10">
        <f t="shared" si="28"/>
        <v>0</v>
      </c>
    </row>
    <row r="349" spans="1:20" ht="20.100000000000001" customHeight="1" x14ac:dyDescent="0.25">
      <c r="A349" s="109">
        <v>343</v>
      </c>
      <c r="B349" s="503" t="str">
        <f>IF('Dépenses sur frais réels'!B349="","",'Dépenses sur frais réels'!B349)</f>
        <v/>
      </c>
      <c r="C349" s="503" t="str">
        <f>IF('Dépenses sur frais réels'!C349="","",'Dépenses sur frais réels'!C349)</f>
        <v/>
      </c>
      <c r="D349" s="503" t="str">
        <f>IF('Dépenses sur frais réels'!D349="","",'Dépenses sur frais réels'!D349)</f>
        <v/>
      </c>
      <c r="E349" s="503" t="str">
        <f>IF('Dépenses sur frais réels'!E349="","",'Dépenses sur frais réels'!E349)</f>
        <v/>
      </c>
      <c r="F349" s="503" t="str">
        <f>IF('Dépenses sur frais réels'!F349="","",'Dépenses sur frais réels'!F349)</f>
        <v/>
      </c>
      <c r="G349" s="504" t="str">
        <f>IF('Dépenses sur frais réels'!G349="","",'Dépenses sur frais réels'!G349)</f>
        <v/>
      </c>
      <c r="H349" s="504" t="str">
        <f>IF('Dépenses sur frais réels'!H349="","",'Dépenses sur frais réels'!H349)</f>
        <v/>
      </c>
      <c r="I349" s="511" t="str">
        <f>IF('Dépenses sur frais réels'!I349="","",'Dépenses sur frais réels'!I349)</f>
        <v/>
      </c>
      <c r="J349" s="269"/>
      <c r="K349" s="270" t="str">
        <f t="shared" si="25"/>
        <v/>
      </c>
      <c r="L349" s="270" t="str">
        <f t="shared" si="26"/>
        <v/>
      </c>
      <c r="M349" s="37"/>
      <c r="N349" s="117"/>
      <c r="O349" s="118"/>
      <c r="P349" s="512" t="str">
        <f t="shared" si="29"/>
        <v/>
      </c>
      <c r="Q349" s="121" t="str">
        <f t="shared" si="27"/>
        <v/>
      </c>
      <c r="R349" s="501" t="str">
        <f>IF(AND(OR(J349="KO",M349&lt;&gt;""),OR(J349="",K349="",L349="")),Listes!$A$74,IF(AND(M349="",J349&lt;&gt;""),Listes!$A$75,IF(AND(I349&lt;M349,O349=""),Listes!$A$76,IF(AND(L349&lt;K349,O349=""),Listes!$A$77,IF(AND(M349&lt;I349,N349=""),Listes!$A$78,IF(AND(S349="",OR(J349&lt;&gt;"",K349&lt;&gt;"",L349&lt;&gt;"")),Listes!$A$79,""))))))</f>
        <v/>
      </c>
      <c r="S349" s="57"/>
      <c r="T349" s="10">
        <f t="shared" si="28"/>
        <v>0</v>
      </c>
    </row>
    <row r="350" spans="1:20" ht="20.100000000000001" customHeight="1" x14ac:dyDescent="0.25">
      <c r="A350" s="109">
        <v>344</v>
      </c>
      <c r="B350" s="503" t="str">
        <f>IF('Dépenses sur frais réels'!B350="","",'Dépenses sur frais réels'!B350)</f>
        <v/>
      </c>
      <c r="C350" s="503" t="str">
        <f>IF('Dépenses sur frais réels'!C350="","",'Dépenses sur frais réels'!C350)</f>
        <v/>
      </c>
      <c r="D350" s="503" t="str">
        <f>IF('Dépenses sur frais réels'!D350="","",'Dépenses sur frais réels'!D350)</f>
        <v/>
      </c>
      <c r="E350" s="503" t="str">
        <f>IF('Dépenses sur frais réels'!E350="","",'Dépenses sur frais réels'!E350)</f>
        <v/>
      </c>
      <c r="F350" s="503" t="str">
        <f>IF('Dépenses sur frais réels'!F350="","",'Dépenses sur frais réels'!F350)</f>
        <v/>
      </c>
      <c r="G350" s="504" t="str">
        <f>IF('Dépenses sur frais réels'!G350="","",'Dépenses sur frais réels'!G350)</f>
        <v/>
      </c>
      <c r="H350" s="504" t="str">
        <f>IF('Dépenses sur frais réels'!H350="","",'Dépenses sur frais réels'!H350)</f>
        <v/>
      </c>
      <c r="I350" s="511" t="str">
        <f>IF('Dépenses sur frais réels'!I350="","",'Dépenses sur frais réels'!I350)</f>
        <v/>
      </c>
      <c r="J350" s="269"/>
      <c r="K350" s="270" t="str">
        <f t="shared" si="25"/>
        <v/>
      </c>
      <c r="L350" s="270" t="str">
        <f t="shared" si="26"/>
        <v/>
      </c>
      <c r="M350" s="37"/>
      <c r="N350" s="117"/>
      <c r="O350" s="118"/>
      <c r="P350" s="512" t="str">
        <f t="shared" si="29"/>
        <v/>
      </c>
      <c r="Q350" s="121" t="str">
        <f t="shared" si="27"/>
        <v/>
      </c>
      <c r="R350" s="501" t="str">
        <f>IF(AND(OR(J350="KO",M350&lt;&gt;""),OR(J350="",K350="",L350="")),Listes!$A$74,IF(AND(M350="",J350&lt;&gt;""),Listes!$A$75,IF(AND(I350&lt;M350,O350=""),Listes!$A$76,IF(AND(L350&lt;K350,O350=""),Listes!$A$77,IF(AND(M350&lt;I350,N350=""),Listes!$A$78,IF(AND(S350="",OR(J350&lt;&gt;"",K350&lt;&gt;"",L350&lt;&gt;"")),Listes!$A$79,""))))))</f>
        <v/>
      </c>
      <c r="S350" s="57"/>
      <c r="T350" s="10">
        <f t="shared" si="28"/>
        <v>0</v>
      </c>
    </row>
    <row r="351" spans="1:20" ht="20.100000000000001" customHeight="1" x14ac:dyDescent="0.25">
      <c r="A351" s="109">
        <v>345</v>
      </c>
      <c r="B351" s="503" t="str">
        <f>IF('Dépenses sur frais réels'!B351="","",'Dépenses sur frais réels'!B351)</f>
        <v/>
      </c>
      <c r="C351" s="503" t="str">
        <f>IF('Dépenses sur frais réels'!C351="","",'Dépenses sur frais réels'!C351)</f>
        <v/>
      </c>
      <c r="D351" s="503" t="str">
        <f>IF('Dépenses sur frais réels'!D351="","",'Dépenses sur frais réels'!D351)</f>
        <v/>
      </c>
      <c r="E351" s="503" t="str">
        <f>IF('Dépenses sur frais réels'!E351="","",'Dépenses sur frais réels'!E351)</f>
        <v/>
      </c>
      <c r="F351" s="503" t="str">
        <f>IF('Dépenses sur frais réels'!F351="","",'Dépenses sur frais réels'!F351)</f>
        <v/>
      </c>
      <c r="G351" s="504" t="str">
        <f>IF('Dépenses sur frais réels'!G351="","",'Dépenses sur frais réels'!G351)</f>
        <v/>
      </c>
      <c r="H351" s="504" t="str">
        <f>IF('Dépenses sur frais réels'!H351="","",'Dépenses sur frais réels'!H351)</f>
        <v/>
      </c>
      <c r="I351" s="511" t="str">
        <f>IF('Dépenses sur frais réels'!I351="","",'Dépenses sur frais réels'!I351)</f>
        <v/>
      </c>
      <c r="J351" s="269"/>
      <c r="K351" s="270" t="str">
        <f t="shared" si="25"/>
        <v/>
      </c>
      <c r="L351" s="270" t="str">
        <f t="shared" si="26"/>
        <v/>
      </c>
      <c r="M351" s="37"/>
      <c r="N351" s="117"/>
      <c r="O351" s="118"/>
      <c r="P351" s="512" t="str">
        <f t="shared" si="29"/>
        <v/>
      </c>
      <c r="Q351" s="121" t="str">
        <f t="shared" si="27"/>
        <v/>
      </c>
      <c r="R351" s="501" t="str">
        <f>IF(AND(OR(J351="KO",M351&lt;&gt;""),OR(J351="",K351="",L351="")),Listes!$A$74,IF(AND(M351="",J351&lt;&gt;""),Listes!$A$75,IF(AND(I351&lt;M351,O351=""),Listes!$A$76,IF(AND(L351&lt;K351,O351=""),Listes!$A$77,IF(AND(M351&lt;I351,N351=""),Listes!$A$78,IF(AND(S351="",OR(J351&lt;&gt;"",K351&lt;&gt;"",L351&lt;&gt;"")),Listes!$A$79,""))))))</f>
        <v/>
      </c>
      <c r="S351" s="57"/>
      <c r="T351" s="10">
        <f t="shared" si="28"/>
        <v>0</v>
      </c>
    </row>
    <row r="352" spans="1:20" ht="20.100000000000001" customHeight="1" x14ac:dyDescent="0.25">
      <c r="A352" s="109">
        <v>346</v>
      </c>
      <c r="B352" s="503" t="str">
        <f>IF('Dépenses sur frais réels'!B352="","",'Dépenses sur frais réels'!B352)</f>
        <v/>
      </c>
      <c r="C352" s="503" t="str">
        <f>IF('Dépenses sur frais réels'!C352="","",'Dépenses sur frais réels'!C352)</f>
        <v/>
      </c>
      <c r="D352" s="503" t="str">
        <f>IF('Dépenses sur frais réels'!D352="","",'Dépenses sur frais réels'!D352)</f>
        <v/>
      </c>
      <c r="E352" s="503" t="str">
        <f>IF('Dépenses sur frais réels'!E352="","",'Dépenses sur frais réels'!E352)</f>
        <v/>
      </c>
      <c r="F352" s="503" t="str">
        <f>IF('Dépenses sur frais réels'!F352="","",'Dépenses sur frais réels'!F352)</f>
        <v/>
      </c>
      <c r="G352" s="504" t="str">
        <f>IF('Dépenses sur frais réels'!G352="","",'Dépenses sur frais réels'!G352)</f>
        <v/>
      </c>
      <c r="H352" s="504" t="str">
        <f>IF('Dépenses sur frais réels'!H352="","",'Dépenses sur frais réels'!H352)</f>
        <v/>
      </c>
      <c r="I352" s="511" t="str">
        <f>IF('Dépenses sur frais réels'!I352="","",'Dépenses sur frais réels'!I352)</f>
        <v/>
      </c>
      <c r="J352" s="269"/>
      <c r="K352" s="270" t="str">
        <f t="shared" si="25"/>
        <v/>
      </c>
      <c r="L352" s="270" t="str">
        <f t="shared" si="26"/>
        <v/>
      </c>
      <c r="M352" s="37"/>
      <c r="N352" s="117"/>
      <c r="O352" s="118"/>
      <c r="P352" s="512" t="str">
        <f t="shared" si="29"/>
        <v/>
      </c>
      <c r="Q352" s="121" t="str">
        <f t="shared" si="27"/>
        <v/>
      </c>
      <c r="R352" s="501" t="str">
        <f>IF(AND(OR(J352="KO",M352&lt;&gt;""),OR(J352="",K352="",L352="")),Listes!$A$74,IF(AND(M352="",J352&lt;&gt;""),Listes!$A$75,IF(AND(I352&lt;M352,O352=""),Listes!$A$76,IF(AND(L352&lt;K352,O352=""),Listes!$A$77,IF(AND(M352&lt;I352,N352=""),Listes!$A$78,IF(AND(S352="",OR(J352&lt;&gt;"",K352&lt;&gt;"",L352&lt;&gt;"")),Listes!$A$79,""))))))</f>
        <v/>
      </c>
      <c r="S352" s="57"/>
      <c r="T352" s="10">
        <f t="shared" si="28"/>
        <v>0</v>
      </c>
    </row>
    <row r="353" spans="1:20" ht="20.100000000000001" customHeight="1" x14ac:dyDescent="0.25">
      <c r="A353" s="109">
        <v>347</v>
      </c>
      <c r="B353" s="503" t="str">
        <f>IF('Dépenses sur frais réels'!B353="","",'Dépenses sur frais réels'!B353)</f>
        <v/>
      </c>
      <c r="C353" s="503" t="str">
        <f>IF('Dépenses sur frais réels'!C353="","",'Dépenses sur frais réels'!C353)</f>
        <v/>
      </c>
      <c r="D353" s="503" t="str">
        <f>IF('Dépenses sur frais réels'!D353="","",'Dépenses sur frais réels'!D353)</f>
        <v/>
      </c>
      <c r="E353" s="503" t="str">
        <f>IF('Dépenses sur frais réels'!E353="","",'Dépenses sur frais réels'!E353)</f>
        <v/>
      </c>
      <c r="F353" s="503" t="str">
        <f>IF('Dépenses sur frais réels'!F353="","",'Dépenses sur frais réels'!F353)</f>
        <v/>
      </c>
      <c r="G353" s="504" t="str">
        <f>IF('Dépenses sur frais réels'!G353="","",'Dépenses sur frais réels'!G353)</f>
        <v/>
      </c>
      <c r="H353" s="504" t="str">
        <f>IF('Dépenses sur frais réels'!H353="","",'Dépenses sur frais réels'!H353)</f>
        <v/>
      </c>
      <c r="I353" s="511" t="str">
        <f>IF('Dépenses sur frais réels'!I353="","",'Dépenses sur frais réels'!I353)</f>
        <v/>
      </c>
      <c r="J353" s="269"/>
      <c r="K353" s="270" t="str">
        <f t="shared" si="25"/>
        <v/>
      </c>
      <c r="L353" s="270" t="str">
        <f t="shared" si="26"/>
        <v/>
      </c>
      <c r="M353" s="37"/>
      <c r="N353" s="117"/>
      <c r="O353" s="118"/>
      <c r="P353" s="512" t="str">
        <f t="shared" si="29"/>
        <v/>
      </c>
      <c r="Q353" s="121" t="str">
        <f t="shared" si="27"/>
        <v/>
      </c>
      <c r="R353" s="501" t="str">
        <f>IF(AND(OR(J353="KO",M353&lt;&gt;""),OR(J353="",K353="",L353="")),Listes!$A$74,IF(AND(M353="",J353&lt;&gt;""),Listes!$A$75,IF(AND(I353&lt;M353,O353=""),Listes!$A$76,IF(AND(L353&lt;K353,O353=""),Listes!$A$77,IF(AND(M353&lt;I353,N353=""),Listes!$A$78,IF(AND(S353="",OR(J353&lt;&gt;"",K353&lt;&gt;"",L353&lt;&gt;"")),Listes!$A$79,""))))))</f>
        <v/>
      </c>
      <c r="S353" s="57"/>
      <c r="T353" s="10">
        <f t="shared" si="28"/>
        <v>0</v>
      </c>
    </row>
    <row r="354" spans="1:20" ht="20.100000000000001" customHeight="1" x14ac:dyDescent="0.25">
      <c r="A354" s="109">
        <v>348</v>
      </c>
      <c r="B354" s="503" t="str">
        <f>IF('Dépenses sur frais réels'!B354="","",'Dépenses sur frais réels'!B354)</f>
        <v/>
      </c>
      <c r="C354" s="503" t="str">
        <f>IF('Dépenses sur frais réels'!C354="","",'Dépenses sur frais réels'!C354)</f>
        <v/>
      </c>
      <c r="D354" s="503" t="str">
        <f>IF('Dépenses sur frais réels'!D354="","",'Dépenses sur frais réels'!D354)</f>
        <v/>
      </c>
      <c r="E354" s="503" t="str">
        <f>IF('Dépenses sur frais réels'!E354="","",'Dépenses sur frais réels'!E354)</f>
        <v/>
      </c>
      <c r="F354" s="503" t="str">
        <f>IF('Dépenses sur frais réels'!F354="","",'Dépenses sur frais réels'!F354)</f>
        <v/>
      </c>
      <c r="G354" s="504" t="str">
        <f>IF('Dépenses sur frais réels'!G354="","",'Dépenses sur frais réels'!G354)</f>
        <v/>
      </c>
      <c r="H354" s="504" t="str">
        <f>IF('Dépenses sur frais réels'!H354="","",'Dépenses sur frais réels'!H354)</f>
        <v/>
      </c>
      <c r="I354" s="511" t="str">
        <f>IF('Dépenses sur frais réels'!I354="","",'Dépenses sur frais réels'!I354)</f>
        <v/>
      </c>
      <c r="J354" s="269"/>
      <c r="K354" s="270" t="str">
        <f t="shared" si="25"/>
        <v/>
      </c>
      <c r="L354" s="270" t="str">
        <f t="shared" si="26"/>
        <v/>
      </c>
      <c r="M354" s="37"/>
      <c r="N354" s="117"/>
      <c r="O354" s="118"/>
      <c r="P354" s="512" t="str">
        <f t="shared" si="29"/>
        <v/>
      </c>
      <c r="Q354" s="121" t="str">
        <f t="shared" si="27"/>
        <v/>
      </c>
      <c r="R354" s="501" t="str">
        <f>IF(AND(OR(J354="KO",M354&lt;&gt;""),OR(J354="",K354="",L354="")),Listes!$A$74,IF(AND(M354="",J354&lt;&gt;""),Listes!$A$75,IF(AND(I354&lt;M354,O354=""),Listes!$A$76,IF(AND(L354&lt;K354,O354=""),Listes!$A$77,IF(AND(M354&lt;I354,N354=""),Listes!$A$78,IF(AND(S354="",OR(J354&lt;&gt;"",K354&lt;&gt;"",L354&lt;&gt;"")),Listes!$A$79,""))))))</f>
        <v/>
      </c>
      <c r="S354" s="57"/>
      <c r="T354" s="10">
        <f t="shared" si="28"/>
        <v>0</v>
      </c>
    </row>
    <row r="355" spans="1:20" ht="20.100000000000001" customHeight="1" x14ac:dyDescent="0.25">
      <c r="A355" s="109">
        <v>349</v>
      </c>
      <c r="B355" s="503" t="str">
        <f>IF('Dépenses sur frais réels'!B355="","",'Dépenses sur frais réels'!B355)</f>
        <v/>
      </c>
      <c r="C355" s="503" t="str">
        <f>IF('Dépenses sur frais réels'!C355="","",'Dépenses sur frais réels'!C355)</f>
        <v/>
      </c>
      <c r="D355" s="503" t="str">
        <f>IF('Dépenses sur frais réels'!D355="","",'Dépenses sur frais réels'!D355)</f>
        <v/>
      </c>
      <c r="E355" s="503" t="str">
        <f>IF('Dépenses sur frais réels'!E355="","",'Dépenses sur frais réels'!E355)</f>
        <v/>
      </c>
      <c r="F355" s="503" t="str">
        <f>IF('Dépenses sur frais réels'!F355="","",'Dépenses sur frais réels'!F355)</f>
        <v/>
      </c>
      <c r="G355" s="504" t="str">
        <f>IF('Dépenses sur frais réels'!G355="","",'Dépenses sur frais réels'!G355)</f>
        <v/>
      </c>
      <c r="H355" s="504" t="str">
        <f>IF('Dépenses sur frais réels'!H355="","",'Dépenses sur frais réels'!H355)</f>
        <v/>
      </c>
      <c r="I355" s="511" t="str">
        <f>IF('Dépenses sur frais réels'!I355="","",'Dépenses sur frais réels'!I355)</f>
        <v/>
      </c>
      <c r="J355" s="269"/>
      <c r="K355" s="270" t="str">
        <f t="shared" si="25"/>
        <v/>
      </c>
      <c r="L355" s="270" t="str">
        <f t="shared" si="26"/>
        <v/>
      </c>
      <c r="M355" s="37"/>
      <c r="N355" s="117"/>
      <c r="O355" s="118"/>
      <c r="P355" s="512" t="str">
        <f t="shared" si="29"/>
        <v/>
      </c>
      <c r="Q355" s="121" t="str">
        <f t="shared" si="27"/>
        <v/>
      </c>
      <c r="R355" s="501" t="str">
        <f>IF(AND(OR(J355="KO",M355&lt;&gt;""),OR(J355="",K355="",L355="")),Listes!$A$74,IF(AND(M355="",J355&lt;&gt;""),Listes!$A$75,IF(AND(I355&lt;M355,O355=""),Listes!$A$76,IF(AND(L355&lt;K355,O355=""),Listes!$A$77,IF(AND(M355&lt;I355,N355=""),Listes!$A$78,IF(AND(S355="",OR(J355&lt;&gt;"",K355&lt;&gt;"",L355&lt;&gt;"")),Listes!$A$79,""))))))</f>
        <v/>
      </c>
      <c r="S355" s="57"/>
      <c r="T355" s="10">
        <f t="shared" si="28"/>
        <v>0</v>
      </c>
    </row>
    <row r="356" spans="1:20" ht="20.100000000000001" customHeight="1" x14ac:dyDescent="0.25">
      <c r="A356" s="109">
        <v>350</v>
      </c>
      <c r="B356" s="503" t="str">
        <f>IF('Dépenses sur frais réels'!B356="","",'Dépenses sur frais réels'!B356)</f>
        <v/>
      </c>
      <c r="C356" s="503" t="str">
        <f>IF('Dépenses sur frais réels'!C356="","",'Dépenses sur frais réels'!C356)</f>
        <v/>
      </c>
      <c r="D356" s="503" t="str">
        <f>IF('Dépenses sur frais réels'!D356="","",'Dépenses sur frais réels'!D356)</f>
        <v/>
      </c>
      <c r="E356" s="503" t="str">
        <f>IF('Dépenses sur frais réels'!E356="","",'Dépenses sur frais réels'!E356)</f>
        <v/>
      </c>
      <c r="F356" s="503" t="str">
        <f>IF('Dépenses sur frais réels'!F356="","",'Dépenses sur frais réels'!F356)</f>
        <v/>
      </c>
      <c r="G356" s="504" t="str">
        <f>IF('Dépenses sur frais réels'!G356="","",'Dépenses sur frais réels'!G356)</f>
        <v/>
      </c>
      <c r="H356" s="504" t="str">
        <f>IF('Dépenses sur frais réels'!H356="","",'Dépenses sur frais réels'!H356)</f>
        <v/>
      </c>
      <c r="I356" s="511" t="str">
        <f>IF('Dépenses sur frais réels'!I356="","",'Dépenses sur frais réels'!I356)</f>
        <v/>
      </c>
      <c r="J356" s="269"/>
      <c r="K356" s="270" t="str">
        <f t="shared" si="25"/>
        <v/>
      </c>
      <c r="L356" s="270" t="str">
        <f t="shared" si="26"/>
        <v/>
      </c>
      <c r="M356" s="37"/>
      <c r="N356" s="117"/>
      <c r="O356" s="118"/>
      <c r="P356" s="512" t="str">
        <f t="shared" si="29"/>
        <v/>
      </c>
      <c r="Q356" s="121" t="str">
        <f t="shared" si="27"/>
        <v/>
      </c>
      <c r="R356" s="501" t="str">
        <f>IF(AND(OR(J356="KO",M356&lt;&gt;""),OR(J356="",K356="",L356="")),Listes!$A$74,IF(AND(M356="",J356&lt;&gt;""),Listes!$A$75,IF(AND(I356&lt;M356,O356=""),Listes!$A$76,IF(AND(L356&lt;K356,O356=""),Listes!$A$77,IF(AND(M356&lt;I356,N356=""),Listes!$A$78,IF(AND(S356="",OR(J356&lt;&gt;"",K356&lt;&gt;"",L356&lt;&gt;"")),Listes!$A$79,""))))))</f>
        <v/>
      </c>
      <c r="S356" s="57"/>
      <c r="T356" s="10">
        <f t="shared" si="28"/>
        <v>0</v>
      </c>
    </row>
    <row r="357" spans="1:20" ht="20.100000000000001" customHeight="1" x14ac:dyDescent="0.25">
      <c r="A357" s="109">
        <v>351</v>
      </c>
      <c r="B357" s="503" t="str">
        <f>IF('Dépenses sur frais réels'!B357="","",'Dépenses sur frais réels'!B357)</f>
        <v/>
      </c>
      <c r="C357" s="503" t="str">
        <f>IF('Dépenses sur frais réels'!C357="","",'Dépenses sur frais réels'!C357)</f>
        <v/>
      </c>
      <c r="D357" s="503" t="str">
        <f>IF('Dépenses sur frais réels'!D357="","",'Dépenses sur frais réels'!D357)</f>
        <v/>
      </c>
      <c r="E357" s="503" t="str">
        <f>IF('Dépenses sur frais réels'!E357="","",'Dépenses sur frais réels'!E357)</f>
        <v/>
      </c>
      <c r="F357" s="503" t="str">
        <f>IF('Dépenses sur frais réels'!F357="","",'Dépenses sur frais réels'!F357)</f>
        <v/>
      </c>
      <c r="G357" s="504" t="str">
        <f>IF('Dépenses sur frais réels'!G357="","",'Dépenses sur frais réels'!G357)</f>
        <v/>
      </c>
      <c r="H357" s="504" t="str">
        <f>IF('Dépenses sur frais réels'!H357="","",'Dépenses sur frais réels'!H357)</f>
        <v/>
      </c>
      <c r="I357" s="511" t="str">
        <f>IF('Dépenses sur frais réels'!I357="","",'Dépenses sur frais réels'!I357)</f>
        <v/>
      </c>
      <c r="J357" s="269"/>
      <c r="K357" s="270" t="str">
        <f t="shared" si="25"/>
        <v/>
      </c>
      <c r="L357" s="270" t="str">
        <f t="shared" si="26"/>
        <v/>
      </c>
      <c r="M357" s="37"/>
      <c r="N357" s="117"/>
      <c r="O357" s="118"/>
      <c r="P357" s="512" t="str">
        <f t="shared" si="29"/>
        <v/>
      </c>
      <c r="Q357" s="121" t="str">
        <f t="shared" si="27"/>
        <v/>
      </c>
      <c r="R357" s="501" t="str">
        <f>IF(AND(OR(J357="KO",M357&lt;&gt;""),OR(J357="",K357="",L357="")),Listes!$A$74,IF(AND(M357="",J357&lt;&gt;""),Listes!$A$75,IF(AND(I357&lt;M357,O357=""),Listes!$A$76,IF(AND(L357&lt;K357,O357=""),Listes!$A$77,IF(AND(M357&lt;I357,N357=""),Listes!$A$78,IF(AND(S357="",OR(J357&lt;&gt;"",K357&lt;&gt;"",L357&lt;&gt;"")),Listes!$A$79,""))))))</f>
        <v/>
      </c>
      <c r="S357" s="57"/>
      <c r="T357" s="10">
        <f t="shared" si="28"/>
        <v>0</v>
      </c>
    </row>
    <row r="358" spans="1:20" ht="20.100000000000001" customHeight="1" x14ac:dyDescent="0.25">
      <c r="A358" s="109">
        <v>352</v>
      </c>
      <c r="B358" s="503" t="str">
        <f>IF('Dépenses sur frais réels'!B358="","",'Dépenses sur frais réels'!B358)</f>
        <v/>
      </c>
      <c r="C358" s="503" t="str">
        <f>IF('Dépenses sur frais réels'!C358="","",'Dépenses sur frais réels'!C358)</f>
        <v/>
      </c>
      <c r="D358" s="503" t="str">
        <f>IF('Dépenses sur frais réels'!D358="","",'Dépenses sur frais réels'!D358)</f>
        <v/>
      </c>
      <c r="E358" s="503" t="str">
        <f>IF('Dépenses sur frais réels'!E358="","",'Dépenses sur frais réels'!E358)</f>
        <v/>
      </c>
      <c r="F358" s="503" t="str">
        <f>IF('Dépenses sur frais réels'!F358="","",'Dépenses sur frais réels'!F358)</f>
        <v/>
      </c>
      <c r="G358" s="504" t="str">
        <f>IF('Dépenses sur frais réels'!G358="","",'Dépenses sur frais réels'!G358)</f>
        <v/>
      </c>
      <c r="H358" s="504" t="str">
        <f>IF('Dépenses sur frais réels'!H358="","",'Dépenses sur frais réels'!H358)</f>
        <v/>
      </c>
      <c r="I358" s="511" t="str">
        <f>IF('Dépenses sur frais réels'!I358="","",'Dépenses sur frais réels'!I358)</f>
        <v/>
      </c>
      <c r="J358" s="269"/>
      <c r="K358" s="270" t="str">
        <f t="shared" si="25"/>
        <v/>
      </c>
      <c r="L358" s="270" t="str">
        <f t="shared" si="26"/>
        <v/>
      </c>
      <c r="M358" s="37"/>
      <c r="N358" s="117"/>
      <c r="O358" s="118"/>
      <c r="P358" s="512" t="str">
        <f t="shared" si="29"/>
        <v/>
      </c>
      <c r="Q358" s="121" t="str">
        <f t="shared" si="27"/>
        <v/>
      </c>
      <c r="R358" s="501" t="str">
        <f>IF(AND(OR(J358="KO",M358&lt;&gt;""),OR(J358="",K358="",L358="")),Listes!$A$74,IF(AND(M358="",J358&lt;&gt;""),Listes!$A$75,IF(AND(I358&lt;M358,O358=""),Listes!$A$76,IF(AND(L358&lt;K358,O358=""),Listes!$A$77,IF(AND(M358&lt;I358,N358=""),Listes!$A$78,IF(AND(S358="",OR(J358&lt;&gt;"",K358&lt;&gt;"",L358&lt;&gt;"")),Listes!$A$79,""))))))</f>
        <v/>
      </c>
      <c r="S358" s="57"/>
      <c r="T358" s="10">
        <f t="shared" si="28"/>
        <v>0</v>
      </c>
    </row>
    <row r="359" spans="1:20" ht="20.100000000000001" customHeight="1" x14ac:dyDescent="0.25">
      <c r="A359" s="109">
        <v>353</v>
      </c>
      <c r="B359" s="503" t="str">
        <f>IF('Dépenses sur frais réels'!B359="","",'Dépenses sur frais réels'!B359)</f>
        <v/>
      </c>
      <c r="C359" s="503" t="str">
        <f>IF('Dépenses sur frais réels'!C359="","",'Dépenses sur frais réels'!C359)</f>
        <v/>
      </c>
      <c r="D359" s="503" t="str">
        <f>IF('Dépenses sur frais réels'!D359="","",'Dépenses sur frais réels'!D359)</f>
        <v/>
      </c>
      <c r="E359" s="503" t="str">
        <f>IF('Dépenses sur frais réels'!E359="","",'Dépenses sur frais réels'!E359)</f>
        <v/>
      </c>
      <c r="F359" s="503" t="str">
        <f>IF('Dépenses sur frais réels'!F359="","",'Dépenses sur frais réels'!F359)</f>
        <v/>
      </c>
      <c r="G359" s="504" t="str">
        <f>IF('Dépenses sur frais réels'!G359="","",'Dépenses sur frais réels'!G359)</f>
        <v/>
      </c>
      <c r="H359" s="504" t="str">
        <f>IF('Dépenses sur frais réels'!H359="","",'Dépenses sur frais réels'!H359)</f>
        <v/>
      </c>
      <c r="I359" s="511" t="str">
        <f>IF('Dépenses sur frais réels'!I359="","",'Dépenses sur frais réels'!I359)</f>
        <v/>
      </c>
      <c r="J359" s="269"/>
      <c r="K359" s="270" t="str">
        <f t="shared" si="25"/>
        <v/>
      </c>
      <c r="L359" s="270" t="str">
        <f t="shared" si="26"/>
        <v/>
      </c>
      <c r="M359" s="37"/>
      <c r="N359" s="117"/>
      <c r="O359" s="118"/>
      <c r="P359" s="512" t="str">
        <f t="shared" si="29"/>
        <v/>
      </c>
      <c r="Q359" s="121" t="str">
        <f t="shared" si="27"/>
        <v/>
      </c>
      <c r="R359" s="501" t="str">
        <f>IF(AND(OR(J359="KO",M359&lt;&gt;""),OR(J359="",K359="",L359="")),Listes!$A$74,IF(AND(M359="",J359&lt;&gt;""),Listes!$A$75,IF(AND(I359&lt;M359,O359=""),Listes!$A$76,IF(AND(L359&lt;K359,O359=""),Listes!$A$77,IF(AND(M359&lt;I359,N359=""),Listes!$A$78,IF(AND(S359="",OR(J359&lt;&gt;"",K359&lt;&gt;"",L359&lt;&gt;"")),Listes!$A$79,""))))))</f>
        <v/>
      </c>
      <c r="S359" s="57"/>
      <c r="T359" s="10">
        <f t="shared" si="28"/>
        <v>0</v>
      </c>
    </row>
    <row r="360" spans="1:20" ht="20.100000000000001" customHeight="1" x14ac:dyDescent="0.25">
      <c r="A360" s="109">
        <v>354</v>
      </c>
      <c r="B360" s="503" t="str">
        <f>IF('Dépenses sur frais réels'!B360="","",'Dépenses sur frais réels'!B360)</f>
        <v/>
      </c>
      <c r="C360" s="503" t="str">
        <f>IF('Dépenses sur frais réels'!C360="","",'Dépenses sur frais réels'!C360)</f>
        <v/>
      </c>
      <c r="D360" s="503" t="str">
        <f>IF('Dépenses sur frais réels'!D360="","",'Dépenses sur frais réels'!D360)</f>
        <v/>
      </c>
      <c r="E360" s="503" t="str">
        <f>IF('Dépenses sur frais réels'!E360="","",'Dépenses sur frais réels'!E360)</f>
        <v/>
      </c>
      <c r="F360" s="503" t="str">
        <f>IF('Dépenses sur frais réels'!F360="","",'Dépenses sur frais réels'!F360)</f>
        <v/>
      </c>
      <c r="G360" s="504" t="str">
        <f>IF('Dépenses sur frais réels'!G360="","",'Dépenses sur frais réels'!G360)</f>
        <v/>
      </c>
      <c r="H360" s="504" t="str">
        <f>IF('Dépenses sur frais réels'!H360="","",'Dépenses sur frais réels'!H360)</f>
        <v/>
      </c>
      <c r="I360" s="511" t="str">
        <f>IF('Dépenses sur frais réels'!I360="","",'Dépenses sur frais réels'!I360)</f>
        <v/>
      </c>
      <c r="J360" s="269"/>
      <c r="K360" s="270" t="str">
        <f t="shared" si="25"/>
        <v/>
      </c>
      <c r="L360" s="270" t="str">
        <f t="shared" si="26"/>
        <v/>
      </c>
      <c r="M360" s="37"/>
      <c r="N360" s="117"/>
      <c r="O360" s="118"/>
      <c r="P360" s="512" t="str">
        <f t="shared" si="29"/>
        <v/>
      </c>
      <c r="Q360" s="121" t="str">
        <f t="shared" si="27"/>
        <v/>
      </c>
      <c r="R360" s="501" t="str">
        <f>IF(AND(OR(J360="KO",M360&lt;&gt;""),OR(J360="",K360="",L360="")),Listes!$A$74,IF(AND(M360="",J360&lt;&gt;""),Listes!$A$75,IF(AND(I360&lt;M360,O360=""),Listes!$A$76,IF(AND(L360&lt;K360,O360=""),Listes!$A$77,IF(AND(M360&lt;I360,N360=""),Listes!$A$78,IF(AND(S360="",OR(J360&lt;&gt;"",K360&lt;&gt;"",L360&lt;&gt;"")),Listes!$A$79,""))))))</f>
        <v/>
      </c>
      <c r="S360" s="57"/>
      <c r="T360" s="10">
        <f t="shared" si="28"/>
        <v>0</v>
      </c>
    </row>
    <row r="361" spans="1:20" ht="20.100000000000001" customHeight="1" x14ac:dyDescent="0.25">
      <c r="A361" s="109">
        <v>355</v>
      </c>
      <c r="B361" s="503" t="str">
        <f>IF('Dépenses sur frais réels'!B361="","",'Dépenses sur frais réels'!B361)</f>
        <v/>
      </c>
      <c r="C361" s="503" t="str">
        <f>IF('Dépenses sur frais réels'!C361="","",'Dépenses sur frais réels'!C361)</f>
        <v/>
      </c>
      <c r="D361" s="503" t="str">
        <f>IF('Dépenses sur frais réels'!D361="","",'Dépenses sur frais réels'!D361)</f>
        <v/>
      </c>
      <c r="E361" s="503" t="str">
        <f>IF('Dépenses sur frais réels'!E361="","",'Dépenses sur frais réels'!E361)</f>
        <v/>
      </c>
      <c r="F361" s="503" t="str">
        <f>IF('Dépenses sur frais réels'!F361="","",'Dépenses sur frais réels'!F361)</f>
        <v/>
      </c>
      <c r="G361" s="504" t="str">
        <f>IF('Dépenses sur frais réels'!G361="","",'Dépenses sur frais réels'!G361)</f>
        <v/>
      </c>
      <c r="H361" s="504" t="str">
        <f>IF('Dépenses sur frais réels'!H361="","",'Dépenses sur frais réels'!H361)</f>
        <v/>
      </c>
      <c r="I361" s="511" t="str">
        <f>IF('Dépenses sur frais réels'!I361="","",'Dépenses sur frais réels'!I361)</f>
        <v/>
      </c>
      <c r="J361" s="269"/>
      <c r="K361" s="270" t="str">
        <f t="shared" si="25"/>
        <v/>
      </c>
      <c r="L361" s="270" t="str">
        <f t="shared" si="26"/>
        <v/>
      </c>
      <c r="M361" s="37"/>
      <c r="N361" s="117"/>
      <c r="O361" s="118"/>
      <c r="P361" s="512" t="str">
        <f t="shared" si="29"/>
        <v/>
      </c>
      <c r="Q361" s="121" t="str">
        <f t="shared" si="27"/>
        <v/>
      </c>
      <c r="R361" s="501" t="str">
        <f>IF(AND(OR(J361="KO",M361&lt;&gt;""),OR(J361="",K361="",L361="")),Listes!$A$74,IF(AND(M361="",J361&lt;&gt;""),Listes!$A$75,IF(AND(I361&lt;M361,O361=""),Listes!$A$76,IF(AND(L361&lt;K361,O361=""),Listes!$A$77,IF(AND(M361&lt;I361,N361=""),Listes!$A$78,IF(AND(S361="",OR(J361&lt;&gt;"",K361&lt;&gt;"",L361&lt;&gt;"")),Listes!$A$79,""))))))</f>
        <v/>
      </c>
      <c r="S361" s="57"/>
      <c r="T361" s="10">
        <f t="shared" si="28"/>
        <v>0</v>
      </c>
    </row>
    <row r="362" spans="1:20" ht="20.100000000000001" customHeight="1" x14ac:dyDescent="0.25">
      <c r="A362" s="109">
        <v>356</v>
      </c>
      <c r="B362" s="503" t="str">
        <f>IF('Dépenses sur frais réels'!B362="","",'Dépenses sur frais réels'!B362)</f>
        <v/>
      </c>
      <c r="C362" s="503" t="str">
        <f>IF('Dépenses sur frais réels'!C362="","",'Dépenses sur frais réels'!C362)</f>
        <v/>
      </c>
      <c r="D362" s="503" t="str">
        <f>IF('Dépenses sur frais réels'!D362="","",'Dépenses sur frais réels'!D362)</f>
        <v/>
      </c>
      <c r="E362" s="503" t="str">
        <f>IF('Dépenses sur frais réels'!E362="","",'Dépenses sur frais réels'!E362)</f>
        <v/>
      </c>
      <c r="F362" s="503" t="str">
        <f>IF('Dépenses sur frais réels'!F362="","",'Dépenses sur frais réels'!F362)</f>
        <v/>
      </c>
      <c r="G362" s="504" t="str">
        <f>IF('Dépenses sur frais réels'!G362="","",'Dépenses sur frais réels'!G362)</f>
        <v/>
      </c>
      <c r="H362" s="504" t="str">
        <f>IF('Dépenses sur frais réels'!H362="","",'Dépenses sur frais réels'!H362)</f>
        <v/>
      </c>
      <c r="I362" s="511" t="str">
        <f>IF('Dépenses sur frais réels'!I362="","",'Dépenses sur frais réels'!I362)</f>
        <v/>
      </c>
      <c r="J362" s="269"/>
      <c r="K362" s="270" t="str">
        <f t="shared" si="25"/>
        <v/>
      </c>
      <c r="L362" s="270" t="str">
        <f t="shared" si="26"/>
        <v/>
      </c>
      <c r="M362" s="37"/>
      <c r="N362" s="117"/>
      <c r="O362" s="118"/>
      <c r="P362" s="512" t="str">
        <f t="shared" si="29"/>
        <v/>
      </c>
      <c r="Q362" s="121" t="str">
        <f t="shared" si="27"/>
        <v/>
      </c>
      <c r="R362" s="501" t="str">
        <f>IF(AND(OR(J362="KO",M362&lt;&gt;""),OR(J362="",K362="",L362="")),Listes!$A$74,IF(AND(M362="",J362&lt;&gt;""),Listes!$A$75,IF(AND(I362&lt;M362,O362=""),Listes!$A$76,IF(AND(L362&lt;K362,O362=""),Listes!$A$77,IF(AND(M362&lt;I362,N362=""),Listes!$A$78,IF(AND(S362="",OR(J362&lt;&gt;"",K362&lt;&gt;"",L362&lt;&gt;"")),Listes!$A$79,""))))))</f>
        <v/>
      </c>
      <c r="S362" s="57"/>
      <c r="T362" s="10">
        <f t="shared" si="28"/>
        <v>0</v>
      </c>
    </row>
    <row r="363" spans="1:20" ht="20.100000000000001" customHeight="1" x14ac:dyDescent="0.25">
      <c r="A363" s="109">
        <v>357</v>
      </c>
      <c r="B363" s="503" t="str">
        <f>IF('Dépenses sur frais réels'!B363="","",'Dépenses sur frais réels'!B363)</f>
        <v/>
      </c>
      <c r="C363" s="503" t="str">
        <f>IF('Dépenses sur frais réels'!C363="","",'Dépenses sur frais réels'!C363)</f>
        <v/>
      </c>
      <c r="D363" s="503" t="str">
        <f>IF('Dépenses sur frais réels'!D363="","",'Dépenses sur frais réels'!D363)</f>
        <v/>
      </c>
      <c r="E363" s="503" t="str">
        <f>IF('Dépenses sur frais réels'!E363="","",'Dépenses sur frais réels'!E363)</f>
        <v/>
      </c>
      <c r="F363" s="503" t="str">
        <f>IF('Dépenses sur frais réels'!F363="","",'Dépenses sur frais réels'!F363)</f>
        <v/>
      </c>
      <c r="G363" s="504" t="str">
        <f>IF('Dépenses sur frais réels'!G363="","",'Dépenses sur frais réels'!G363)</f>
        <v/>
      </c>
      <c r="H363" s="504" t="str">
        <f>IF('Dépenses sur frais réels'!H363="","",'Dépenses sur frais réels'!H363)</f>
        <v/>
      </c>
      <c r="I363" s="511" t="str">
        <f>IF('Dépenses sur frais réels'!I363="","",'Dépenses sur frais réels'!I363)</f>
        <v/>
      </c>
      <c r="J363" s="269"/>
      <c r="K363" s="270" t="str">
        <f t="shared" si="25"/>
        <v/>
      </c>
      <c r="L363" s="270" t="str">
        <f t="shared" si="26"/>
        <v/>
      </c>
      <c r="M363" s="37"/>
      <c r="N363" s="117"/>
      <c r="O363" s="118"/>
      <c r="P363" s="512" t="str">
        <f t="shared" si="29"/>
        <v/>
      </c>
      <c r="Q363" s="121" t="str">
        <f t="shared" si="27"/>
        <v/>
      </c>
      <c r="R363" s="501" t="str">
        <f>IF(AND(OR(J363="KO",M363&lt;&gt;""),OR(J363="",K363="",L363="")),Listes!$A$74,IF(AND(M363="",J363&lt;&gt;""),Listes!$A$75,IF(AND(I363&lt;M363,O363=""),Listes!$A$76,IF(AND(L363&lt;K363,O363=""),Listes!$A$77,IF(AND(M363&lt;I363,N363=""),Listes!$A$78,IF(AND(S363="",OR(J363&lt;&gt;"",K363&lt;&gt;"",L363&lt;&gt;"")),Listes!$A$79,""))))))</f>
        <v/>
      </c>
      <c r="S363" s="57"/>
      <c r="T363" s="10">
        <f t="shared" si="28"/>
        <v>0</v>
      </c>
    </row>
    <row r="364" spans="1:20" ht="20.100000000000001" customHeight="1" x14ac:dyDescent="0.25">
      <c r="A364" s="109">
        <v>358</v>
      </c>
      <c r="B364" s="503" t="str">
        <f>IF('Dépenses sur frais réels'!B364="","",'Dépenses sur frais réels'!B364)</f>
        <v/>
      </c>
      <c r="C364" s="503" t="str">
        <f>IF('Dépenses sur frais réels'!C364="","",'Dépenses sur frais réels'!C364)</f>
        <v/>
      </c>
      <c r="D364" s="503" t="str">
        <f>IF('Dépenses sur frais réels'!D364="","",'Dépenses sur frais réels'!D364)</f>
        <v/>
      </c>
      <c r="E364" s="503" t="str">
        <f>IF('Dépenses sur frais réels'!E364="","",'Dépenses sur frais réels'!E364)</f>
        <v/>
      </c>
      <c r="F364" s="503" t="str">
        <f>IF('Dépenses sur frais réels'!F364="","",'Dépenses sur frais réels'!F364)</f>
        <v/>
      </c>
      <c r="G364" s="504" t="str">
        <f>IF('Dépenses sur frais réels'!G364="","",'Dépenses sur frais réels'!G364)</f>
        <v/>
      </c>
      <c r="H364" s="504" t="str">
        <f>IF('Dépenses sur frais réels'!H364="","",'Dépenses sur frais réels'!H364)</f>
        <v/>
      </c>
      <c r="I364" s="511" t="str">
        <f>IF('Dépenses sur frais réels'!I364="","",'Dépenses sur frais réels'!I364)</f>
        <v/>
      </c>
      <c r="J364" s="269"/>
      <c r="K364" s="270" t="str">
        <f t="shared" si="25"/>
        <v/>
      </c>
      <c r="L364" s="270" t="str">
        <f t="shared" si="26"/>
        <v/>
      </c>
      <c r="M364" s="37"/>
      <c r="N364" s="117"/>
      <c r="O364" s="118"/>
      <c r="P364" s="512" t="str">
        <f t="shared" si="29"/>
        <v/>
      </c>
      <c r="Q364" s="121" t="str">
        <f t="shared" si="27"/>
        <v/>
      </c>
      <c r="R364" s="501" t="str">
        <f>IF(AND(OR(J364="KO",M364&lt;&gt;""),OR(J364="",K364="",L364="")),Listes!$A$74,IF(AND(M364="",J364&lt;&gt;""),Listes!$A$75,IF(AND(I364&lt;M364,O364=""),Listes!$A$76,IF(AND(L364&lt;K364,O364=""),Listes!$A$77,IF(AND(M364&lt;I364,N364=""),Listes!$A$78,IF(AND(S364="",OR(J364&lt;&gt;"",K364&lt;&gt;"",L364&lt;&gt;"")),Listes!$A$79,""))))))</f>
        <v/>
      </c>
      <c r="S364" s="57"/>
      <c r="T364" s="10">
        <f t="shared" si="28"/>
        <v>0</v>
      </c>
    </row>
    <row r="365" spans="1:20" ht="20.100000000000001" customHeight="1" x14ac:dyDescent="0.25">
      <c r="A365" s="109">
        <v>359</v>
      </c>
      <c r="B365" s="503" t="str">
        <f>IF('Dépenses sur frais réels'!B365="","",'Dépenses sur frais réels'!B365)</f>
        <v/>
      </c>
      <c r="C365" s="503" t="str">
        <f>IF('Dépenses sur frais réels'!C365="","",'Dépenses sur frais réels'!C365)</f>
        <v/>
      </c>
      <c r="D365" s="503" t="str">
        <f>IF('Dépenses sur frais réels'!D365="","",'Dépenses sur frais réels'!D365)</f>
        <v/>
      </c>
      <c r="E365" s="503" t="str">
        <f>IF('Dépenses sur frais réels'!E365="","",'Dépenses sur frais réels'!E365)</f>
        <v/>
      </c>
      <c r="F365" s="503" t="str">
        <f>IF('Dépenses sur frais réels'!F365="","",'Dépenses sur frais réels'!F365)</f>
        <v/>
      </c>
      <c r="G365" s="504" t="str">
        <f>IF('Dépenses sur frais réels'!G365="","",'Dépenses sur frais réels'!G365)</f>
        <v/>
      </c>
      <c r="H365" s="504" t="str">
        <f>IF('Dépenses sur frais réels'!H365="","",'Dépenses sur frais réels'!H365)</f>
        <v/>
      </c>
      <c r="I365" s="511" t="str">
        <f>IF('Dépenses sur frais réels'!I365="","",'Dépenses sur frais réels'!I365)</f>
        <v/>
      </c>
      <c r="J365" s="269"/>
      <c r="K365" s="270" t="str">
        <f t="shared" si="25"/>
        <v/>
      </c>
      <c r="L365" s="270" t="str">
        <f t="shared" si="26"/>
        <v/>
      </c>
      <c r="M365" s="37"/>
      <c r="N365" s="117"/>
      <c r="O365" s="118"/>
      <c r="P365" s="512" t="str">
        <f t="shared" si="29"/>
        <v/>
      </c>
      <c r="Q365" s="121" t="str">
        <f t="shared" si="27"/>
        <v/>
      </c>
      <c r="R365" s="501" t="str">
        <f>IF(AND(OR(J365="KO",M365&lt;&gt;""),OR(J365="",K365="",L365="")),Listes!$A$74,IF(AND(M365="",J365&lt;&gt;""),Listes!$A$75,IF(AND(I365&lt;M365,O365=""),Listes!$A$76,IF(AND(L365&lt;K365,O365=""),Listes!$A$77,IF(AND(M365&lt;I365,N365=""),Listes!$A$78,IF(AND(S365="",OR(J365&lt;&gt;"",K365&lt;&gt;"",L365&lt;&gt;"")),Listes!$A$79,""))))))</f>
        <v/>
      </c>
      <c r="S365" s="57"/>
      <c r="T365" s="10">
        <f t="shared" si="28"/>
        <v>0</v>
      </c>
    </row>
    <row r="366" spans="1:20" ht="20.100000000000001" customHeight="1" x14ac:dyDescent="0.25">
      <c r="A366" s="109">
        <v>360</v>
      </c>
      <c r="B366" s="503" t="str">
        <f>IF('Dépenses sur frais réels'!B366="","",'Dépenses sur frais réels'!B366)</f>
        <v/>
      </c>
      <c r="C366" s="503" t="str">
        <f>IF('Dépenses sur frais réels'!C366="","",'Dépenses sur frais réels'!C366)</f>
        <v/>
      </c>
      <c r="D366" s="503" t="str">
        <f>IF('Dépenses sur frais réels'!D366="","",'Dépenses sur frais réels'!D366)</f>
        <v/>
      </c>
      <c r="E366" s="503" t="str">
        <f>IF('Dépenses sur frais réels'!E366="","",'Dépenses sur frais réels'!E366)</f>
        <v/>
      </c>
      <c r="F366" s="503" t="str">
        <f>IF('Dépenses sur frais réels'!F366="","",'Dépenses sur frais réels'!F366)</f>
        <v/>
      </c>
      <c r="G366" s="504" t="str">
        <f>IF('Dépenses sur frais réels'!G366="","",'Dépenses sur frais réels'!G366)</f>
        <v/>
      </c>
      <c r="H366" s="504" t="str">
        <f>IF('Dépenses sur frais réels'!H366="","",'Dépenses sur frais réels'!H366)</f>
        <v/>
      </c>
      <c r="I366" s="511" t="str">
        <f>IF('Dépenses sur frais réels'!I366="","",'Dépenses sur frais réels'!I366)</f>
        <v/>
      </c>
      <c r="J366" s="269"/>
      <c r="K366" s="270" t="str">
        <f t="shared" si="25"/>
        <v/>
      </c>
      <c r="L366" s="270" t="str">
        <f t="shared" si="26"/>
        <v/>
      </c>
      <c r="M366" s="37"/>
      <c r="N366" s="117"/>
      <c r="O366" s="118"/>
      <c r="P366" s="512" t="str">
        <f t="shared" si="29"/>
        <v/>
      </c>
      <c r="Q366" s="121" t="str">
        <f t="shared" si="27"/>
        <v/>
      </c>
      <c r="R366" s="501" t="str">
        <f>IF(AND(OR(J366="KO",M366&lt;&gt;""),OR(J366="",K366="",L366="")),Listes!$A$74,IF(AND(M366="",J366&lt;&gt;""),Listes!$A$75,IF(AND(I366&lt;M366,O366=""),Listes!$A$76,IF(AND(L366&lt;K366,O366=""),Listes!$A$77,IF(AND(M366&lt;I366,N366=""),Listes!$A$78,IF(AND(S366="",OR(J366&lt;&gt;"",K366&lt;&gt;"",L366&lt;&gt;"")),Listes!$A$79,""))))))</f>
        <v/>
      </c>
      <c r="S366" s="57"/>
      <c r="T366" s="10">
        <f t="shared" si="28"/>
        <v>0</v>
      </c>
    </row>
    <row r="367" spans="1:20" ht="20.100000000000001" customHeight="1" x14ac:dyDescent="0.25">
      <c r="A367" s="109">
        <v>361</v>
      </c>
      <c r="B367" s="503" t="str">
        <f>IF('Dépenses sur frais réels'!B367="","",'Dépenses sur frais réels'!B367)</f>
        <v/>
      </c>
      <c r="C367" s="503" t="str">
        <f>IF('Dépenses sur frais réels'!C367="","",'Dépenses sur frais réels'!C367)</f>
        <v/>
      </c>
      <c r="D367" s="503" t="str">
        <f>IF('Dépenses sur frais réels'!D367="","",'Dépenses sur frais réels'!D367)</f>
        <v/>
      </c>
      <c r="E367" s="503" t="str">
        <f>IF('Dépenses sur frais réels'!E367="","",'Dépenses sur frais réels'!E367)</f>
        <v/>
      </c>
      <c r="F367" s="503" t="str">
        <f>IF('Dépenses sur frais réels'!F367="","",'Dépenses sur frais réels'!F367)</f>
        <v/>
      </c>
      <c r="G367" s="504" t="str">
        <f>IF('Dépenses sur frais réels'!G367="","",'Dépenses sur frais réels'!G367)</f>
        <v/>
      </c>
      <c r="H367" s="504" t="str">
        <f>IF('Dépenses sur frais réels'!H367="","",'Dépenses sur frais réels'!H367)</f>
        <v/>
      </c>
      <c r="I367" s="511" t="str">
        <f>IF('Dépenses sur frais réels'!I367="","",'Dépenses sur frais réels'!I367)</f>
        <v/>
      </c>
      <c r="J367" s="269"/>
      <c r="K367" s="270" t="str">
        <f t="shared" si="25"/>
        <v/>
      </c>
      <c r="L367" s="270" t="str">
        <f t="shared" si="26"/>
        <v/>
      </c>
      <c r="M367" s="37"/>
      <c r="N367" s="117"/>
      <c r="O367" s="118"/>
      <c r="P367" s="512" t="str">
        <f t="shared" si="29"/>
        <v/>
      </c>
      <c r="Q367" s="121" t="str">
        <f t="shared" si="27"/>
        <v/>
      </c>
      <c r="R367" s="501" t="str">
        <f>IF(AND(OR(J367="KO",M367&lt;&gt;""),OR(J367="",K367="",L367="")),Listes!$A$74,IF(AND(M367="",J367&lt;&gt;""),Listes!$A$75,IF(AND(I367&lt;M367,O367=""),Listes!$A$76,IF(AND(L367&lt;K367,O367=""),Listes!$A$77,IF(AND(M367&lt;I367,N367=""),Listes!$A$78,IF(AND(S367="",OR(J367&lt;&gt;"",K367&lt;&gt;"",L367&lt;&gt;"")),Listes!$A$79,""))))))</f>
        <v/>
      </c>
      <c r="S367" s="57"/>
      <c r="T367" s="10">
        <f t="shared" si="28"/>
        <v>0</v>
      </c>
    </row>
    <row r="368" spans="1:20" ht="20.100000000000001" customHeight="1" x14ac:dyDescent="0.25">
      <c r="A368" s="109">
        <v>362</v>
      </c>
      <c r="B368" s="503" t="str">
        <f>IF('Dépenses sur frais réels'!B368="","",'Dépenses sur frais réels'!B368)</f>
        <v/>
      </c>
      <c r="C368" s="503" t="str">
        <f>IF('Dépenses sur frais réels'!C368="","",'Dépenses sur frais réels'!C368)</f>
        <v/>
      </c>
      <c r="D368" s="503" t="str">
        <f>IF('Dépenses sur frais réels'!D368="","",'Dépenses sur frais réels'!D368)</f>
        <v/>
      </c>
      <c r="E368" s="503" t="str">
        <f>IF('Dépenses sur frais réels'!E368="","",'Dépenses sur frais réels'!E368)</f>
        <v/>
      </c>
      <c r="F368" s="503" t="str">
        <f>IF('Dépenses sur frais réels'!F368="","",'Dépenses sur frais réels'!F368)</f>
        <v/>
      </c>
      <c r="G368" s="504" t="str">
        <f>IF('Dépenses sur frais réels'!G368="","",'Dépenses sur frais réels'!G368)</f>
        <v/>
      </c>
      <c r="H368" s="504" t="str">
        <f>IF('Dépenses sur frais réels'!H368="","",'Dépenses sur frais réels'!H368)</f>
        <v/>
      </c>
      <c r="I368" s="511" t="str">
        <f>IF('Dépenses sur frais réels'!I368="","",'Dépenses sur frais réels'!I368)</f>
        <v/>
      </c>
      <c r="J368" s="269"/>
      <c r="K368" s="270" t="str">
        <f t="shared" si="25"/>
        <v/>
      </c>
      <c r="L368" s="270" t="str">
        <f t="shared" si="26"/>
        <v/>
      </c>
      <c r="M368" s="37"/>
      <c r="N368" s="117"/>
      <c r="O368" s="118"/>
      <c r="P368" s="512" t="str">
        <f t="shared" si="29"/>
        <v/>
      </c>
      <c r="Q368" s="121" t="str">
        <f t="shared" si="27"/>
        <v/>
      </c>
      <c r="R368" s="501" t="str">
        <f>IF(AND(OR(J368="KO",M368&lt;&gt;""),OR(J368="",K368="",L368="")),Listes!$A$74,IF(AND(M368="",J368&lt;&gt;""),Listes!$A$75,IF(AND(I368&lt;M368,O368=""),Listes!$A$76,IF(AND(L368&lt;K368,O368=""),Listes!$A$77,IF(AND(M368&lt;I368,N368=""),Listes!$A$78,IF(AND(S368="",OR(J368&lt;&gt;"",K368&lt;&gt;"",L368&lt;&gt;"")),Listes!$A$79,""))))))</f>
        <v/>
      </c>
      <c r="S368" s="57"/>
      <c r="T368" s="10">
        <f t="shared" si="28"/>
        <v>0</v>
      </c>
    </row>
    <row r="369" spans="1:20" ht="20.100000000000001" customHeight="1" x14ac:dyDescent="0.25">
      <c r="A369" s="109">
        <v>363</v>
      </c>
      <c r="B369" s="503" t="str">
        <f>IF('Dépenses sur frais réels'!B369="","",'Dépenses sur frais réels'!B369)</f>
        <v/>
      </c>
      <c r="C369" s="503" t="str">
        <f>IF('Dépenses sur frais réels'!C369="","",'Dépenses sur frais réels'!C369)</f>
        <v/>
      </c>
      <c r="D369" s="503" t="str">
        <f>IF('Dépenses sur frais réels'!D369="","",'Dépenses sur frais réels'!D369)</f>
        <v/>
      </c>
      <c r="E369" s="503" t="str">
        <f>IF('Dépenses sur frais réels'!E369="","",'Dépenses sur frais réels'!E369)</f>
        <v/>
      </c>
      <c r="F369" s="503" t="str">
        <f>IF('Dépenses sur frais réels'!F369="","",'Dépenses sur frais réels'!F369)</f>
        <v/>
      </c>
      <c r="G369" s="504" t="str">
        <f>IF('Dépenses sur frais réels'!G369="","",'Dépenses sur frais réels'!G369)</f>
        <v/>
      </c>
      <c r="H369" s="504" t="str">
        <f>IF('Dépenses sur frais réels'!H369="","",'Dépenses sur frais réels'!H369)</f>
        <v/>
      </c>
      <c r="I369" s="511" t="str">
        <f>IF('Dépenses sur frais réels'!I369="","",'Dépenses sur frais réels'!I369)</f>
        <v/>
      </c>
      <c r="J369" s="269"/>
      <c r="K369" s="270" t="str">
        <f t="shared" si="25"/>
        <v/>
      </c>
      <c r="L369" s="270" t="str">
        <f t="shared" si="26"/>
        <v/>
      </c>
      <c r="M369" s="37"/>
      <c r="N369" s="117"/>
      <c r="O369" s="118"/>
      <c r="P369" s="512" t="str">
        <f t="shared" si="29"/>
        <v/>
      </c>
      <c r="Q369" s="121" t="str">
        <f t="shared" si="27"/>
        <v/>
      </c>
      <c r="R369" s="501" t="str">
        <f>IF(AND(OR(J369="KO",M369&lt;&gt;""),OR(J369="",K369="",L369="")),Listes!$A$74,IF(AND(M369="",J369&lt;&gt;""),Listes!$A$75,IF(AND(I369&lt;M369,O369=""),Listes!$A$76,IF(AND(L369&lt;K369,O369=""),Listes!$A$77,IF(AND(M369&lt;I369,N369=""),Listes!$A$78,IF(AND(S369="",OR(J369&lt;&gt;"",K369&lt;&gt;"",L369&lt;&gt;"")),Listes!$A$79,""))))))</f>
        <v/>
      </c>
      <c r="S369" s="57"/>
      <c r="T369" s="10">
        <f t="shared" si="28"/>
        <v>0</v>
      </c>
    </row>
    <row r="370" spans="1:20" ht="20.100000000000001" customHeight="1" x14ac:dyDescent="0.25">
      <c r="A370" s="109">
        <v>364</v>
      </c>
      <c r="B370" s="503" t="str">
        <f>IF('Dépenses sur frais réels'!B370="","",'Dépenses sur frais réels'!B370)</f>
        <v/>
      </c>
      <c r="C370" s="503" t="str">
        <f>IF('Dépenses sur frais réels'!C370="","",'Dépenses sur frais réels'!C370)</f>
        <v/>
      </c>
      <c r="D370" s="503" t="str">
        <f>IF('Dépenses sur frais réels'!D370="","",'Dépenses sur frais réels'!D370)</f>
        <v/>
      </c>
      <c r="E370" s="503" t="str">
        <f>IF('Dépenses sur frais réels'!E370="","",'Dépenses sur frais réels'!E370)</f>
        <v/>
      </c>
      <c r="F370" s="503" t="str">
        <f>IF('Dépenses sur frais réels'!F370="","",'Dépenses sur frais réels'!F370)</f>
        <v/>
      </c>
      <c r="G370" s="504" t="str">
        <f>IF('Dépenses sur frais réels'!G370="","",'Dépenses sur frais réels'!G370)</f>
        <v/>
      </c>
      <c r="H370" s="504" t="str">
        <f>IF('Dépenses sur frais réels'!H370="","",'Dépenses sur frais réels'!H370)</f>
        <v/>
      </c>
      <c r="I370" s="511" t="str">
        <f>IF('Dépenses sur frais réels'!I370="","",'Dépenses sur frais réels'!I370)</f>
        <v/>
      </c>
      <c r="J370" s="269"/>
      <c r="K370" s="270" t="str">
        <f t="shared" si="25"/>
        <v/>
      </c>
      <c r="L370" s="270" t="str">
        <f t="shared" si="26"/>
        <v/>
      </c>
      <c r="M370" s="37"/>
      <c r="N370" s="117"/>
      <c r="O370" s="118"/>
      <c r="P370" s="512" t="str">
        <f t="shared" si="29"/>
        <v/>
      </c>
      <c r="Q370" s="121" t="str">
        <f t="shared" si="27"/>
        <v/>
      </c>
      <c r="R370" s="501" t="str">
        <f>IF(AND(OR(J370="KO",M370&lt;&gt;""),OR(J370="",K370="",L370="")),Listes!$A$74,IF(AND(M370="",J370&lt;&gt;""),Listes!$A$75,IF(AND(I370&lt;M370,O370=""),Listes!$A$76,IF(AND(L370&lt;K370,O370=""),Listes!$A$77,IF(AND(M370&lt;I370,N370=""),Listes!$A$78,IF(AND(S370="",OR(J370&lt;&gt;"",K370&lt;&gt;"",L370&lt;&gt;"")),Listes!$A$79,""))))))</f>
        <v/>
      </c>
      <c r="S370" s="57"/>
      <c r="T370" s="10">
        <f t="shared" si="28"/>
        <v>0</v>
      </c>
    </row>
    <row r="371" spans="1:20" ht="20.100000000000001" customHeight="1" x14ac:dyDescent="0.25">
      <c r="A371" s="109">
        <v>365</v>
      </c>
      <c r="B371" s="503" t="str">
        <f>IF('Dépenses sur frais réels'!B371="","",'Dépenses sur frais réels'!B371)</f>
        <v/>
      </c>
      <c r="C371" s="503" t="str">
        <f>IF('Dépenses sur frais réels'!C371="","",'Dépenses sur frais réels'!C371)</f>
        <v/>
      </c>
      <c r="D371" s="503" t="str">
        <f>IF('Dépenses sur frais réels'!D371="","",'Dépenses sur frais réels'!D371)</f>
        <v/>
      </c>
      <c r="E371" s="503" t="str">
        <f>IF('Dépenses sur frais réels'!E371="","",'Dépenses sur frais réels'!E371)</f>
        <v/>
      </c>
      <c r="F371" s="503" t="str">
        <f>IF('Dépenses sur frais réels'!F371="","",'Dépenses sur frais réels'!F371)</f>
        <v/>
      </c>
      <c r="G371" s="504" t="str">
        <f>IF('Dépenses sur frais réels'!G371="","",'Dépenses sur frais réels'!G371)</f>
        <v/>
      </c>
      <c r="H371" s="504" t="str">
        <f>IF('Dépenses sur frais réels'!H371="","",'Dépenses sur frais réels'!H371)</f>
        <v/>
      </c>
      <c r="I371" s="511" t="str">
        <f>IF('Dépenses sur frais réels'!I371="","",'Dépenses sur frais réels'!I371)</f>
        <v/>
      </c>
      <c r="J371" s="269"/>
      <c r="K371" s="270" t="str">
        <f t="shared" si="25"/>
        <v/>
      </c>
      <c r="L371" s="270" t="str">
        <f t="shared" si="26"/>
        <v/>
      </c>
      <c r="M371" s="37"/>
      <c r="N371" s="117"/>
      <c r="O371" s="118"/>
      <c r="P371" s="512" t="str">
        <f t="shared" si="29"/>
        <v/>
      </c>
      <c r="Q371" s="121" t="str">
        <f t="shared" si="27"/>
        <v/>
      </c>
      <c r="R371" s="501" t="str">
        <f>IF(AND(OR(J371="KO",M371&lt;&gt;""),OR(J371="",K371="",L371="")),Listes!$A$74,IF(AND(M371="",J371&lt;&gt;""),Listes!$A$75,IF(AND(I371&lt;M371,O371=""),Listes!$A$76,IF(AND(L371&lt;K371,O371=""),Listes!$A$77,IF(AND(M371&lt;I371,N371=""),Listes!$A$78,IF(AND(S371="",OR(J371&lt;&gt;"",K371&lt;&gt;"",L371&lt;&gt;"")),Listes!$A$79,""))))))</f>
        <v/>
      </c>
      <c r="S371" s="57"/>
      <c r="T371" s="10">
        <f t="shared" si="28"/>
        <v>0</v>
      </c>
    </row>
    <row r="372" spans="1:20" ht="20.100000000000001" customHeight="1" x14ac:dyDescent="0.25">
      <c r="A372" s="109">
        <v>366</v>
      </c>
      <c r="B372" s="503" t="str">
        <f>IF('Dépenses sur frais réels'!B372="","",'Dépenses sur frais réels'!B372)</f>
        <v/>
      </c>
      <c r="C372" s="503" t="str">
        <f>IF('Dépenses sur frais réels'!C372="","",'Dépenses sur frais réels'!C372)</f>
        <v/>
      </c>
      <c r="D372" s="503" t="str">
        <f>IF('Dépenses sur frais réels'!D372="","",'Dépenses sur frais réels'!D372)</f>
        <v/>
      </c>
      <c r="E372" s="503" t="str">
        <f>IF('Dépenses sur frais réels'!E372="","",'Dépenses sur frais réels'!E372)</f>
        <v/>
      </c>
      <c r="F372" s="503" t="str">
        <f>IF('Dépenses sur frais réels'!F372="","",'Dépenses sur frais réels'!F372)</f>
        <v/>
      </c>
      <c r="G372" s="504" t="str">
        <f>IF('Dépenses sur frais réels'!G372="","",'Dépenses sur frais réels'!G372)</f>
        <v/>
      </c>
      <c r="H372" s="504" t="str">
        <f>IF('Dépenses sur frais réels'!H372="","",'Dépenses sur frais réels'!H372)</f>
        <v/>
      </c>
      <c r="I372" s="511" t="str">
        <f>IF('Dépenses sur frais réels'!I372="","",'Dépenses sur frais réels'!I372)</f>
        <v/>
      </c>
      <c r="J372" s="269"/>
      <c r="K372" s="270" t="str">
        <f t="shared" si="25"/>
        <v/>
      </c>
      <c r="L372" s="270" t="str">
        <f t="shared" si="26"/>
        <v/>
      </c>
      <c r="M372" s="37"/>
      <c r="N372" s="117"/>
      <c r="O372" s="118"/>
      <c r="P372" s="512" t="str">
        <f t="shared" si="29"/>
        <v/>
      </c>
      <c r="Q372" s="121" t="str">
        <f t="shared" si="27"/>
        <v/>
      </c>
      <c r="R372" s="501" t="str">
        <f>IF(AND(OR(J372="KO",M372&lt;&gt;""),OR(J372="",K372="",L372="")),Listes!$A$74,IF(AND(M372="",J372&lt;&gt;""),Listes!$A$75,IF(AND(I372&lt;M372,O372=""),Listes!$A$76,IF(AND(L372&lt;K372,O372=""),Listes!$A$77,IF(AND(M372&lt;I372,N372=""),Listes!$A$78,IF(AND(S372="",OR(J372&lt;&gt;"",K372&lt;&gt;"",L372&lt;&gt;"")),Listes!$A$79,""))))))</f>
        <v/>
      </c>
      <c r="S372" s="57"/>
      <c r="T372" s="10">
        <f t="shared" si="28"/>
        <v>0</v>
      </c>
    </row>
    <row r="373" spans="1:20" ht="20.100000000000001" customHeight="1" x14ac:dyDescent="0.25">
      <c r="A373" s="109">
        <v>367</v>
      </c>
      <c r="B373" s="503" t="str">
        <f>IF('Dépenses sur frais réels'!B373="","",'Dépenses sur frais réels'!B373)</f>
        <v/>
      </c>
      <c r="C373" s="503" t="str">
        <f>IF('Dépenses sur frais réels'!C373="","",'Dépenses sur frais réels'!C373)</f>
        <v/>
      </c>
      <c r="D373" s="503" t="str">
        <f>IF('Dépenses sur frais réels'!D373="","",'Dépenses sur frais réels'!D373)</f>
        <v/>
      </c>
      <c r="E373" s="503" t="str">
        <f>IF('Dépenses sur frais réels'!E373="","",'Dépenses sur frais réels'!E373)</f>
        <v/>
      </c>
      <c r="F373" s="503" t="str">
        <f>IF('Dépenses sur frais réels'!F373="","",'Dépenses sur frais réels'!F373)</f>
        <v/>
      </c>
      <c r="G373" s="504" t="str">
        <f>IF('Dépenses sur frais réels'!G373="","",'Dépenses sur frais réels'!G373)</f>
        <v/>
      </c>
      <c r="H373" s="504" t="str">
        <f>IF('Dépenses sur frais réels'!H373="","",'Dépenses sur frais réels'!H373)</f>
        <v/>
      </c>
      <c r="I373" s="511" t="str">
        <f>IF('Dépenses sur frais réels'!I373="","",'Dépenses sur frais réels'!I373)</f>
        <v/>
      </c>
      <c r="J373" s="269"/>
      <c r="K373" s="270" t="str">
        <f t="shared" si="25"/>
        <v/>
      </c>
      <c r="L373" s="270" t="str">
        <f t="shared" si="26"/>
        <v/>
      </c>
      <c r="M373" s="37"/>
      <c r="N373" s="117"/>
      <c r="O373" s="118"/>
      <c r="P373" s="512" t="str">
        <f t="shared" si="29"/>
        <v/>
      </c>
      <c r="Q373" s="121" t="str">
        <f t="shared" si="27"/>
        <v/>
      </c>
      <c r="R373" s="501" t="str">
        <f>IF(AND(OR(J373="KO",M373&lt;&gt;""),OR(J373="",K373="",L373="")),Listes!$A$74,IF(AND(M373="",J373&lt;&gt;""),Listes!$A$75,IF(AND(I373&lt;M373,O373=""),Listes!$A$76,IF(AND(L373&lt;K373,O373=""),Listes!$A$77,IF(AND(M373&lt;I373,N373=""),Listes!$A$78,IF(AND(S373="",OR(J373&lt;&gt;"",K373&lt;&gt;"",L373&lt;&gt;"")),Listes!$A$79,""))))))</f>
        <v/>
      </c>
      <c r="S373" s="57"/>
      <c r="T373" s="10">
        <f t="shared" si="28"/>
        <v>0</v>
      </c>
    </row>
    <row r="374" spans="1:20" ht="20.100000000000001" customHeight="1" x14ac:dyDescent="0.25">
      <c r="A374" s="109">
        <v>368</v>
      </c>
      <c r="B374" s="503" t="str">
        <f>IF('Dépenses sur frais réels'!B374="","",'Dépenses sur frais réels'!B374)</f>
        <v/>
      </c>
      <c r="C374" s="503" t="str">
        <f>IF('Dépenses sur frais réels'!C374="","",'Dépenses sur frais réels'!C374)</f>
        <v/>
      </c>
      <c r="D374" s="503" t="str">
        <f>IF('Dépenses sur frais réels'!D374="","",'Dépenses sur frais réels'!D374)</f>
        <v/>
      </c>
      <c r="E374" s="503" t="str">
        <f>IF('Dépenses sur frais réels'!E374="","",'Dépenses sur frais réels'!E374)</f>
        <v/>
      </c>
      <c r="F374" s="503" t="str">
        <f>IF('Dépenses sur frais réels'!F374="","",'Dépenses sur frais réels'!F374)</f>
        <v/>
      </c>
      <c r="G374" s="504" t="str">
        <f>IF('Dépenses sur frais réels'!G374="","",'Dépenses sur frais réels'!G374)</f>
        <v/>
      </c>
      <c r="H374" s="504" t="str">
        <f>IF('Dépenses sur frais réels'!H374="","",'Dépenses sur frais réels'!H374)</f>
        <v/>
      </c>
      <c r="I374" s="511" t="str">
        <f>IF('Dépenses sur frais réels'!I374="","",'Dépenses sur frais réels'!I374)</f>
        <v/>
      </c>
      <c r="J374" s="269"/>
      <c r="K374" s="270" t="str">
        <f t="shared" si="25"/>
        <v/>
      </c>
      <c r="L374" s="270" t="str">
        <f t="shared" si="26"/>
        <v/>
      </c>
      <c r="M374" s="37"/>
      <c r="N374" s="117"/>
      <c r="O374" s="118"/>
      <c r="P374" s="512" t="str">
        <f t="shared" si="29"/>
        <v/>
      </c>
      <c r="Q374" s="121" t="str">
        <f t="shared" si="27"/>
        <v/>
      </c>
      <c r="R374" s="501" t="str">
        <f>IF(AND(OR(J374="KO",M374&lt;&gt;""),OR(J374="",K374="",L374="")),Listes!$A$74,IF(AND(M374="",J374&lt;&gt;""),Listes!$A$75,IF(AND(I374&lt;M374,O374=""),Listes!$A$76,IF(AND(L374&lt;K374,O374=""),Listes!$A$77,IF(AND(M374&lt;I374,N374=""),Listes!$A$78,IF(AND(S374="",OR(J374&lt;&gt;"",K374&lt;&gt;"",L374&lt;&gt;"")),Listes!$A$79,""))))))</f>
        <v/>
      </c>
      <c r="S374" s="57"/>
      <c r="T374" s="10">
        <f t="shared" si="28"/>
        <v>0</v>
      </c>
    </row>
    <row r="375" spans="1:20" ht="20.100000000000001" customHeight="1" x14ac:dyDescent="0.25">
      <c r="A375" s="109">
        <v>369</v>
      </c>
      <c r="B375" s="503" t="str">
        <f>IF('Dépenses sur frais réels'!B375="","",'Dépenses sur frais réels'!B375)</f>
        <v/>
      </c>
      <c r="C375" s="503" t="str">
        <f>IF('Dépenses sur frais réels'!C375="","",'Dépenses sur frais réels'!C375)</f>
        <v/>
      </c>
      <c r="D375" s="503" t="str">
        <f>IF('Dépenses sur frais réels'!D375="","",'Dépenses sur frais réels'!D375)</f>
        <v/>
      </c>
      <c r="E375" s="503" t="str">
        <f>IF('Dépenses sur frais réels'!E375="","",'Dépenses sur frais réels'!E375)</f>
        <v/>
      </c>
      <c r="F375" s="503" t="str">
        <f>IF('Dépenses sur frais réels'!F375="","",'Dépenses sur frais réels'!F375)</f>
        <v/>
      </c>
      <c r="G375" s="504" t="str">
        <f>IF('Dépenses sur frais réels'!G375="","",'Dépenses sur frais réels'!G375)</f>
        <v/>
      </c>
      <c r="H375" s="504" t="str">
        <f>IF('Dépenses sur frais réels'!H375="","",'Dépenses sur frais réels'!H375)</f>
        <v/>
      </c>
      <c r="I375" s="511" t="str">
        <f>IF('Dépenses sur frais réels'!I375="","",'Dépenses sur frais réels'!I375)</f>
        <v/>
      </c>
      <c r="J375" s="269"/>
      <c r="K375" s="270" t="str">
        <f t="shared" si="25"/>
        <v/>
      </c>
      <c r="L375" s="270" t="str">
        <f t="shared" si="26"/>
        <v/>
      </c>
      <c r="M375" s="37"/>
      <c r="N375" s="117"/>
      <c r="O375" s="118"/>
      <c r="P375" s="512" t="str">
        <f t="shared" si="29"/>
        <v/>
      </c>
      <c r="Q375" s="121" t="str">
        <f t="shared" si="27"/>
        <v/>
      </c>
      <c r="R375" s="501" t="str">
        <f>IF(AND(OR(J375="KO",M375&lt;&gt;""),OR(J375="",K375="",L375="")),Listes!$A$74,IF(AND(M375="",J375&lt;&gt;""),Listes!$A$75,IF(AND(I375&lt;M375,O375=""),Listes!$A$76,IF(AND(L375&lt;K375,O375=""),Listes!$A$77,IF(AND(M375&lt;I375,N375=""),Listes!$A$78,IF(AND(S375="",OR(J375&lt;&gt;"",K375&lt;&gt;"",L375&lt;&gt;"")),Listes!$A$79,""))))))</f>
        <v/>
      </c>
      <c r="S375" s="57"/>
      <c r="T375" s="10">
        <f t="shared" si="28"/>
        <v>0</v>
      </c>
    </row>
    <row r="376" spans="1:20" ht="20.100000000000001" customHeight="1" x14ac:dyDescent="0.25">
      <c r="A376" s="109">
        <v>370</v>
      </c>
      <c r="B376" s="503" t="str">
        <f>IF('Dépenses sur frais réels'!B376="","",'Dépenses sur frais réels'!B376)</f>
        <v/>
      </c>
      <c r="C376" s="503" t="str">
        <f>IF('Dépenses sur frais réels'!C376="","",'Dépenses sur frais réels'!C376)</f>
        <v/>
      </c>
      <c r="D376" s="503" t="str">
        <f>IF('Dépenses sur frais réels'!D376="","",'Dépenses sur frais réels'!D376)</f>
        <v/>
      </c>
      <c r="E376" s="503" t="str">
        <f>IF('Dépenses sur frais réels'!E376="","",'Dépenses sur frais réels'!E376)</f>
        <v/>
      </c>
      <c r="F376" s="503" t="str">
        <f>IF('Dépenses sur frais réels'!F376="","",'Dépenses sur frais réels'!F376)</f>
        <v/>
      </c>
      <c r="G376" s="504" t="str">
        <f>IF('Dépenses sur frais réels'!G376="","",'Dépenses sur frais réels'!G376)</f>
        <v/>
      </c>
      <c r="H376" s="504" t="str">
        <f>IF('Dépenses sur frais réels'!H376="","",'Dépenses sur frais réels'!H376)</f>
        <v/>
      </c>
      <c r="I376" s="511" t="str">
        <f>IF('Dépenses sur frais réels'!I376="","",'Dépenses sur frais réels'!I376)</f>
        <v/>
      </c>
      <c r="J376" s="269"/>
      <c r="K376" s="270" t="str">
        <f t="shared" si="25"/>
        <v/>
      </c>
      <c r="L376" s="270" t="str">
        <f t="shared" si="26"/>
        <v/>
      </c>
      <c r="M376" s="37"/>
      <c r="N376" s="117"/>
      <c r="O376" s="118"/>
      <c r="P376" s="512" t="str">
        <f t="shared" si="29"/>
        <v/>
      </c>
      <c r="Q376" s="121" t="str">
        <f t="shared" si="27"/>
        <v/>
      </c>
      <c r="R376" s="501" t="str">
        <f>IF(AND(OR(J376="KO",M376&lt;&gt;""),OR(J376="",K376="",L376="")),Listes!$A$74,IF(AND(M376="",J376&lt;&gt;""),Listes!$A$75,IF(AND(I376&lt;M376,O376=""),Listes!$A$76,IF(AND(L376&lt;K376,O376=""),Listes!$A$77,IF(AND(M376&lt;I376,N376=""),Listes!$A$78,IF(AND(S376="",OR(J376&lt;&gt;"",K376&lt;&gt;"",L376&lt;&gt;"")),Listes!$A$79,""))))))</f>
        <v/>
      </c>
      <c r="S376" s="57"/>
      <c r="T376" s="10">
        <f t="shared" si="28"/>
        <v>0</v>
      </c>
    </row>
    <row r="377" spans="1:20" ht="20.100000000000001" customHeight="1" x14ac:dyDescent="0.25">
      <c r="A377" s="109">
        <v>371</v>
      </c>
      <c r="B377" s="503" t="str">
        <f>IF('Dépenses sur frais réels'!B377="","",'Dépenses sur frais réels'!B377)</f>
        <v/>
      </c>
      <c r="C377" s="503" t="str">
        <f>IF('Dépenses sur frais réels'!C377="","",'Dépenses sur frais réels'!C377)</f>
        <v/>
      </c>
      <c r="D377" s="503" t="str">
        <f>IF('Dépenses sur frais réels'!D377="","",'Dépenses sur frais réels'!D377)</f>
        <v/>
      </c>
      <c r="E377" s="503" t="str">
        <f>IF('Dépenses sur frais réels'!E377="","",'Dépenses sur frais réels'!E377)</f>
        <v/>
      </c>
      <c r="F377" s="503" t="str">
        <f>IF('Dépenses sur frais réels'!F377="","",'Dépenses sur frais réels'!F377)</f>
        <v/>
      </c>
      <c r="G377" s="504" t="str">
        <f>IF('Dépenses sur frais réels'!G377="","",'Dépenses sur frais réels'!G377)</f>
        <v/>
      </c>
      <c r="H377" s="504" t="str">
        <f>IF('Dépenses sur frais réels'!H377="","",'Dépenses sur frais réels'!H377)</f>
        <v/>
      </c>
      <c r="I377" s="511" t="str">
        <f>IF('Dépenses sur frais réels'!I377="","",'Dépenses sur frais réels'!I377)</f>
        <v/>
      </c>
      <c r="J377" s="269"/>
      <c r="K377" s="270" t="str">
        <f t="shared" si="25"/>
        <v/>
      </c>
      <c r="L377" s="270" t="str">
        <f t="shared" si="26"/>
        <v/>
      </c>
      <c r="M377" s="37"/>
      <c r="N377" s="117"/>
      <c r="O377" s="118"/>
      <c r="P377" s="512" t="str">
        <f t="shared" si="29"/>
        <v/>
      </c>
      <c r="Q377" s="121" t="str">
        <f t="shared" si="27"/>
        <v/>
      </c>
      <c r="R377" s="501" t="str">
        <f>IF(AND(OR(J377="KO",M377&lt;&gt;""),OR(J377="",K377="",L377="")),Listes!$A$74,IF(AND(M377="",J377&lt;&gt;""),Listes!$A$75,IF(AND(I377&lt;M377,O377=""),Listes!$A$76,IF(AND(L377&lt;K377,O377=""),Listes!$A$77,IF(AND(M377&lt;I377,N377=""),Listes!$A$78,IF(AND(S377="",OR(J377&lt;&gt;"",K377&lt;&gt;"",L377&lt;&gt;"")),Listes!$A$79,""))))))</f>
        <v/>
      </c>
      <c r="S377" s="57"/>
      <c r="T377" s="10">
        <f t="shared" si="28"/>
        <v>0</v>
      </c>
    </row>
    <row r="378" spans="1:20" ht="20.100000000000001" customHeight="1" x14ac:dyDescent="0.25">
      <c r="A378" s="109">
        <v>372</v>
      </c>
      <c r="B378" s="503" t="str">
        <f>IF('Dépenses sur frais réels'!B378="","",'Dépenses sur frais réels'!B378)</f>
        <v/>
      </c>
      <c r="C378" s="503" t="str">
        <f>IF('Dépenses sur frais réels'!C378="","",'Dépenses sur frais réels'!C378)</f>
        <v/>
      </c>
      <c r="D378" s="503" t="str">
        <f>IF('Dépenses sur frais réels'!D378="","",'Dépenses sur frais réels'!D378)</f>
        <v/>
      </c>
      <c r="E378" s="503" t="str">
        <f>IF('Dépenses sur frais réels'!E378="","",'Dépenses sur frais réels'!E378)</f>
        <v/>
      </c>
      <c r="F378" s="503" t="str">
        <f>IF('Dépenses sur frais réels'!F378="","",'Dépenses sur frais réels'!F378)</f>
        <v/>
      </c>
      <c r="G378" s="504" t="str">
        <f>IF('Dépenses sur frais réels'!G378="","",'Dépenses sur frais réels'!G378)</f>
        <v/>
      </c>
      <c r="H378" s="504" t="str">
        <f>IF('Dépenses sur frais réels'!H378="","",'Dépenses sur frais réels'!H378)</f>
        <v/>
      </c>
      <c r="I378" s="511" t="str">
        <f>IF('Dépenses sur frais réels'!I378="","",'Dépenses sur frais réels'!I378)</f>
        <v/>
      </c>
      <c r="J378" s="269"/>
      <c r="K378" s="270" t="str">
        <f t="shared" si="25"/>
        <v/>
      </c>
      <c r="L378" s="270" t="str">
        <f t="shared" si="26"/>
        <v/>
      </c>
      <c r="M378" s="37"/>
      <c r="N378" s="117"/>
      <c r="O378" s="118"/>
      <c r="P378" s="512" t="str">
        <f t="shared" si="29"/>
        <v/>
      </c>
      <c r="Q378" s="121" t="str">
        <f t="shared" si="27"/>
        <v/>
      </c>
      <c r="R378" s="501" t="str">
        <f>IF(AND(OR(J378="KO",M378&lt;&gt;""),OR(J378="",K378="",L378="")),Listes!$A$74,IF(AND(M378="",J378&lt;&gt;""),Listes!$A$75,IF(AND(I378&lt;M378,O378=""),Listes!$A$76,IF(AND(L378&lt;K378,O378=""),Listes!$A$77,IF(AND(M378&lt;I378,N378=""),Listes!$A$78,IF(AND(S378="",OR(J378&lt;&gt;"",K378&lt;&gt;"",L378&lt;&gt;"")),Listes!$A$79,""))))))</f>
        <v/>
      </c>
      <c r="S378" s="57"/>
      <c r="T378" s="10">
        <f t="shared" si="28"/>
        <v>0</v>
      </c>
    </row>
    <row r="379" spans="1:20" ht="20.100000000000001" customHeight="1" x14ac:dyDescent="0.25">
      <c r="A379" s="109">
        <v>373</v>
      </c>
      <c r="B379" s="503" t="str">
        <f>IF('Dépenses sur frais réels'!B379="","",'Dépenses sur frais réels'!B379)</f>
        <v/>
      </c>
      <c r="C379" s="503" t="str">
        <f>IF('Dépenses sur frais réels'!C379="","",'Dépenses sur frais réels'!C379)</f>
        <v/>
      </c>
      <c r="D379" s="503" t="str">
        <f>IF('Dépenses sur frais réels'!D379="","",'Dépenses sur frais réels'!D379)</f>
        <v/>
      </c>
      <c r="E379" s="503" t="str">
        <f>IF('Dépenses sur frais réels'!E379="","",'Dépenses sur frais réels'!E379)</f>
        <v/>
      </c>
      <c r="F379" s="503" t="str">
        <f>IF('Dépenses sur frais réels'!F379="","",'Dépenses sur frais réels'!F379)</f>
        <v/>
      </c>
      <c r="G379" s="504" t="str">
        <f>IF('Dépenses sur frais réels'!G379="","",'Dépenses sur frais réels'!G379)</f>
        <v/>
      </c>
      <c r="H379" s="504" t="str">
        <f>IF('Dépenses sur frais réels'!H379="","",'Dépenses sur frais réels'!H379)</f>
        <v/>
      </c>
      <c r="I379" s="511" t="str">
        <f>IF('Dépenses sur frais réels'!I379="","",'Dépenses sur frais réels'!I379)</f>
        <v/>
      </c>
      <c r="J379" s="269"/>
      <c r="K379" s="270" t="str">
        <f t="shared" si="25"/>
        <v/>
      </c>
      <c r="L379" s="270" t="str">
        <f t="shared" si="26"/>
        <v/>
      </c>
      <c r="M379" s="37"/>
      <c r="N379" s="117"/>
      <c r="O379" s="118"/>
      <c r="P379" s="512" t="str">
        <f t="shared" si="29"/>
        <v/>
      </c>
      <c r="Q379" s="121" t="str">
        <f t="shared" si="27"/>
        <v/>
      </c>
      <c r="R379" s="501" t="str">
        <f>IF(AND(OR(J379="KO",M379&lt;&gt;""),OR(J379="",K379="",L379="")),Listes!$A$74,IF(AND(M379="",J379&lt;&gt;""),Listes!$A$75,IF(AND(I379&lt;M379,O379=""),Listes!$A$76,IF(AND(L379&lt;K379,O379=""),Listes!$A$77,IF(AND(M379&lt;I379,N379=""),Listes!$A$78,IF(AND(S379="",OR(J379&lt;&gt;"",K379&lt;&gt;"",L379&lt;&gt;"")),Listes!$A$79,""))))))</f>
        <v/>
      </c>
      <c r="S379" s="57"/>
      <c r="T379" s="10">
        <f t="shared" si="28"/>
        <v>0</v>
      </c>
    </row>
    <row r="380" spans="1:20" ht="20.100000000000001" customHeight="1" x14ac:dyDescent="0.25">
      <c r="A380" s="109">
        <v>374</v>
      </c>
      <c r="B380" s="503" t="str">
        <f>IF('Dépenses sur frais réels'!B380="","",'Dépenses sur frais réels'!B380)</f>
        <v/>
      </c>
      <c r="C380" s="503" t="str">
        <f>IF('Dépenses sur frais réels'!C380="","",'Dépenses sur frais réels'!C380)</f>
        <v/>
      </c>
      <c r="D380" s="503" t="str">
        <f>IF('Dépenses sur frais réels'!D380="","",'Dépenses sur frais réels'!D380)</f>
        <v/>
      </c>
      <c r="E380" s="503" t="str">
        <f>IF('Dépenses sur frais réels'!E380="","",'Dépenses sur frais réels'!E380)</f>
        <v/>
      </c>
      <c r="F380" s="503" t="str">
        <f>IF('Dépenses sur frais réels'!F380="","",'Dépenses sur frais réels'!F380)</f>
        <v/>
      </c>
      <c r="G380" s="504" t="str">
        <f>IF('Dépenses sur frais réels'!G380="","",'Dépenses sur frais réels'!G380)</f>
        <v/>
      </c>
      <c r="H380" s="504" t="str">
        <f>IF('Dépenses sur frais réels'!H380="","",'Dépenses sur frais réels'!H380)</f>
        <v/>
      </c>
      <c r="I380" s="511" t="str">
        <f>IF('Dépenses sur frais réels'!I380="","",'Dépenses sur frais réels'!I380)</f>
        <v/>
      </c>
      <c r="J380" s="269"/>
      <c r="K380" s="270" t="str">
        <f t="shared" si="25"/>
        <v/>
      </c>
      <c r="L380" s="270" t="str">
        <f t="shared" si="26"/>
        <v/>
      </c>
      <c r="M380" s="37"/>
      <c r="N380" s="117"/>
      <c r="O380" s="118"/>
      <c r="P380" s="512" t="str">
        <f t="shared" si="29"/>
        <v/>
      </c>
      <c r="Q380" s="121" t="str">
        <f t="shared" si="27"/>
        <v/>
      </c>
      <c r="R380" s="501" t="str">
        <f>IF(AND(OR(J380="KO",M380&lt;&gt;""),OR(J380="",K380="",L380="")),Listes!$A$74,IF(AND(M380="",J380&lt;&gt;""),Listes!$A$75,IF(AND(I380&lt;M380,O380=""),Listes!$A$76,IF(AND(L380&lt;K380,O380=""),Listes!$A$77,IF(AND(M380&lt;I380,N380=""),Listes!$A$78,IF(AND(S380="",OR(J380&lt;&gt;"",K380&lt;&gt;"",L380&lt;&gt;"")),Listes!$A$79,""))))))</f>
        <v/>
      </c>
      <c r="S380" s="57"/>
      <c r="T380" s="10">
        <f t="shared" si="28"/>
        <v>0</v>
      </c>
    </row>
    <row r="381" spans="1:20" ht="20.100000000000001" customHeight="1" x14ac:dyDescent="0.25">
      <c r="A381" s="109">
        <v>375</v>
      </c>
      <c r="B381" s="503" t="str">
        <f>IF('Dépenses sur frais réels'!B381="","",'Dépenses sur frais réels'!B381)</f>
        <v/>
      </c>
      <c r="C381" s="503" t="str">
        <f>IF('Dépenses sur frais réels'!C381="","",'Dépenses sur frais réels'!C381)</f>
        <v/>
      </c>
      <c r="D381" s="503" t="str">
        <f>IF('Dépenses sur frais réels'!D381="","",'Dépenses sur frais réels'!D381)</f>
        <v/>
      </c>
      <c r="E381" s="503" t="str">
        <f>IF('Dépenses sur frais réels'!E381="","",'Dépenses sur frais réels'!E381)</f>
        <v/>
      </c>
      <c r="F381" s="503" t="str">
        <f>IF('Dépenses sur frais réels'!F381="","",'Dépenses sur frais réels'!F381)</f>
        <v/>
      </c>
      <c r="G381" s="504" t="str">
        <f>IF('Dépenses sur frais réels'!G381="","",'Dépenses sur frais réels'!G381)</f>
        <v/>
      </c>
      <c r="H381" s="504" t="str">
        <f>IF('Dépenses sur frais réels'!H381="","",'Dépenses sur frais réels'!H381)</f>
        <v/>
      </c>
      <c r="I381" s="511" t="str">
        <f>IF('Dépenses sur frais réels'!I381="","",'Dépenses sur frais réels'!I381)</f>
        <v/>
      </c>
      <c r="J381" s="269"/>
      <c r="K381" s="270" t="str">
        <f t="shared" si="25"/>
        <v/>
      </c>
      <c r="L381" s="270" t="str">
        <f t="shared" si="26"/>
        <v/>
      </c>
      <c r="M381" s="37"/>
      <c r="N381" s="117"/>
      <c r="O381" s="118"/>
      <c r="P381" s="512" t="str">
        <f t="shared" si="29"/>
        <v/>
      </c>
      <c r="Q381" s="121" t="str">
        <f t="shared" si="27"/>
        <v/>
      </c>
      <c r="R381" s="501" t="str">
        <f>IF(AND(OR(J381="KO",M381&lt;&gt;""),OR(J381="",K381="",L381="")),Listes!$A$74,IF(AND(M381="",J381&lt;&gt;""),Listes!$A$75,IF(AND(I381&lt;M381,O381=""),Listes!$A$76,IF(AND(L381&lt;K381,O381=""),Listes!$A$77,IF(AND(M381&lt;I381,N381=""),Listes!$A$78,IF(AND(S381="",OR(J381&lt;&gt;"",K381&lt;&gt;"",L381&lt;&gt;"")),Listes!$A$79,""))))))</f>
        <v/>
      </c>
      <c r="S381" s="57"/>
      <c r="T381" s="10">
        <f t="shared" si="28"/>
        <v>0</v>
      </c>
    </row>
    <row r="382" spans="1:20" ht="20.100000000000001" customHeight="1" x14ac:dyDescent="0.25">
      <c r="A382" s="109">
        <v>376</v>
      </c>
      <c r="B382" s="503" t="str">
        <f>IF('Dépenses sur frais réels'!B382="","",'Dépenses sur frais réels'!B382)</f>
        <v/>
      </c>
      <c r="C382" s="503" t="str">
        <f>IF('Dépenses sur frais réels'!C382="","",'Dépenses sur frais réels'!C382)</f>
        <v/>
      </c>
      <c r="D382" s="503" t="str">
        <f>IF('Dépenses sur frais réels'!D382="","",'Dépenses sur frais réels'!D382)</f>
        <v/>
      </c>
      <c r="E382" s="503" t="str">
        <f>IF('Dépenses sur frais réels'!E382="","",'Dépenses sur frais réels'!E382)</f>
        <v/>
      </c>
      <c r="F382" s="503" t="str">
        <f>IF('Dépenses sur frais réels'!F382="","",'Dépenses sur frais réels'!F382)</f>
        <v/>
      </c>
      <c r="G382" s="504" t="str">
        <f>IF('Dépenses sur frais réels'!G382="","",'Dépenses sur frais réels'!G382)</f>
        <v/>
      </c>
      <c r="H382" s="504" t="str">
        <f>IF('Dépenses sur frais réels'!H382="","",'Dépenses sur frais réels'!H382)</f>
        <v/>
      </c>
      <c r="I382" s="511" t="str">
        <f>IF('Dépenses sur frais réels'!I382="","",'Dépenses sur frais réels'!I382)</f>
        <v/>
      </c>
      <c r="J382" s="269"/>
      <c r="K382" s="270" t="str">
        <f t="shared" si="25"/>
        <v/>
      </c>
      <c r="L382" s="270" t="str">
        <f t="shared" si="26"/>
        <v/>
      </c>
      <c r="M382" s="37"/>
      <c r="N382" s="117"/>
      <c r="O382" s="118"/>
      <c r="P382" s="512" t="str">
        <f t="shared" si="29"/>
        <v/>
      </c>
      <c r="Q382" s="121" t="str">
        <f t="shared" si="27"/>
        <v/>
      </c>
      <c r="R382" s="501" t="str">
        <f>IF(AND(OR(J382="KO",M382&lt;&gt;""),OR(J382="",K382="",L382="")),Listes!$A$74,IF(AND(M382="",J382&lt;&gt;""),Listes!$A$75,IF(AND(I382&lt;M382,O382=""),Listes!$A$76,IF(AND(L382&lt;K382,O382=""),Listes!$A$77,IF(AND(M382&lt;I382,N382=""),Listes!$A$78,IF(AND(S382="",OR(J382&lt;&gt;"",K382&lt;&gt;"",L382&lt;&gt;"")),Listes!$A$79,""))))))</f>
        <v/>
      </c>
      <c r="S382" s="57"/>
      <c r="T382" s="10">
        <f t="shared" si="28"/>
        <v>0</v>
      </c>
    </row>
    <row r="383" spans="1:20" ht="20.100000000000001" customHeight="1" x14ac:dyDescent="0.25">
      <c r="A383" s="109">
        <v>377</v>
      </c>
      <c r="B383" s="503" t="str">
        <f>IF('Dépenses sur frais réels'!B383="","",'Dépenses sur frais réels'!B383)</f>
        <v/>
      </c>
      <c r="C383" s="503" t="str">
        <f>IF('Dépenses sur frais réels'!C383="","",'Dépenses sur frais réels'!C383)</f>
        <v/>
      </c>
      <c r="D383" s="503" t="str">
        <f>IF('Dépenses sur frais réels'!D383="","",'Dépenses sur frais réels'!D383)</f>
        <v/>
      </c>
      <c r="E383" s="503" t="str">
        <f>IF('Dépenses sur frais réels'!E383="","",'Dépenses sur frais réels'!E383)</f>
        <v/>
      </c>
      <c r="F383" s="503" t="str">
        <f>IF('Dépenses sur frais réels'!F383="","",'Dépenses sur frais réels'!F383)</f>
        <v/>
      </c>
      <c r="G383" s="504" t="str">
        <f>IF('Dépenses sur frais réels'!G383="","",'Dépenses sur frais réels'!G383)</f>
        <v/>
      </c>
      <c r="H383" s="504" t="str">
        <f>IF('Dépenses sur frais réels'!H383="","",'Dépenses sur frais réels'!H383)</f>
        <v/>
      </c>
      <c r="I383" s="511" t="str">
        <f>IF('Dépenses sur frais réels'!I383="","",'Dépenses sur frais réels'!I383)</f>
        <v/>
      </c>
      <c r="J383" s="269"/>
      <c r="K383" s="270" t="str">
        <f t="shared" si="25"/>
        <v/>
      </c>
      <c r="L383" s="270" t="str">
        <f t="shared" si="26"/>
        <v/>
      </c>
      <c r="M383" s="37"/>
      <c r="N383" s="117"/>
      <c r="O383" s="118"/>
      <c r="P383" s="512" t="str">
        <f t="shared" si="29"/>
        <v/>
      </c>
      <c r="Q383" s="121" t="str">
        <f t="shared" si="27"/>
        <v/>
      </c>
      <c r="R383" s="501" t="str">
        <f>IF(AND(OR(J383="KO",M383&lt;&gt;""),OR(J383="",K383="",L383="")),Listes!$A$74,IF(AND(M383="",J383&lt;&gt;""),Listes!$A$75,IF(AND(I383&lt;M383,O383=""),Listes!$A$76,IF(AND(L383&lt;K383,O383=""),Listes!$A$77,IF(AND(M383&lt;I383,N383=""),Listes!$A$78,IF(AND(S383="",OR(J383&lt;&gt;"",K383&lt;&gt;"",L383&lt;&gt;"")),Listes!$A$79,""))))))</f>
        <v/>
      </c>
      <c r="S383" s="57"/>
      <c r="T383" s="10">
        <f t="shared" si="28"/>
        <v>0</v>
      </c>
    </row>
    <row r="384" spans="1:20" ht="20.100000000000001" customHeight="1" x14ac:dyDescent="0.25">
      <c r="A384" s="109">
        <v>378</v>
      </c>
      <c r="B384" s="503" t="str">
        <f>IF('Dépenses sur frais réels'!B384="","",'Dépenses sur frais réels'!B384)</f>
        <v/>
      </c>
      <c r="C384" s="503" t="str">
        <f>IF('Dépenses sur frais réels'!C384="","",'Dépenses sur frais réels'!C384)</f>
        <v/>
      </c>
      <c r="D384" s="503" t="str">
        <f>IF('Dépenses sur frais réels'!D384="","",'Dépenses sur frais réels'!D384)</f>
        <v/>
      </c>
      <c r="E384" s="503" t="str">
        <f>IF('Dépenses sur frais réels'!E384="","",'Dépenses sur frais réels'!E384)</f>
        <v/>
      </c>
      <c r="F384" s="503" t="str">
        <f>IF('Dépenses sur frais réels'!F384="","",'Dépenses sur frais réels'!F384)</f>
        <v/>
      </c>
      <c r="G384" s="504" t="str">
        <f>IF('Dépenses sur frais réels'!G384="","",'Dépenses sur frais réels'!G384)</f>
        <v/>
      </c>
      <c r="H384" s="504" t="str">
        <f>IF('Dépenses sur frais réels'!H384="","",'Dépenses sur frais réels'!H384)</f>
        <v/>
      </c>
      <c r="I384" s="511" t="str">
        <f>IF('Dépenses sur frais réels'!I384="","",'Dépenses sur frais réels'!I384)</f>
        <v/>
      </c>
      <c r="J384" s="269"/>
      <c r="K384" s="270" t="str">
        <f t="shared" si="25"/>
        <v/>
      </c>
      <c r="L384" s="270" t="str">
        <f t="shared" si="26"/>
        <v/>
      </c>
      <c r="M384" s="37"/>
      <c r="N384" s="117"/>
      <c r="O384" s="118"/>
      <c r="P384" s="512" t="str">
        <f t="shared" si="29"/>
        <v/>
      </c>
      <c r="Q384" s="121" t="str">
        <f t="shared" si="27"/>
        <v/>
      </c>
      <c r="R384" s="501" t="str">
        <f>IF(AND(OR(J384="KO",M384&lt;&gt;""),OR(J384="",K384="",L384="")),Listes!$A$74,IF(AND(M384="",J384&lt;&gt;""),Listes!$A$75,IF(AND(I384&lt;M384,O384=""),Listes!$A$76,IF(AND(L384&lt;K384,O384=""),Listes!$A$77,IF(AND(M384&lt;I384,N384=""),Listes!$A$78,IF(AND(S384="",OR(J384&lt;&gt;"",K384&lt;&gt;"",L384&lt;&gt;"")),Listes!$A$79,""))))))</f>
        <v/>
      </c>
      <c r="S384" s="57"/>
      <c r="T384" s="10">
        <f t="shared" si="28"/>
        <v>0</v>
      </c>
    </row>
    <row r="385" spans="1:20" ht="20.100000000000001" customHeight="1" x14ac:dyDescent="0.25">
      <c r="A385" s="109">
        <v>379</v>
      </c>
      <c r="B385" s="503" t="str">
        <f>IF('Dépenses sur frais réels'!B385="","",'Dépenses sur frais réels'!B385)</f>
        <v/>
      </c>
      <c r="C385" s="503" t="str">
        <f>IF('Dépenses sur frais réels'!C385="","",'Dépenses sur frais réels'!C385)</f>
        <v/>
      </c>
      <c r="D385" s="503" t="str">
        <f>IF('Dépenses sur frais réels'!D385="","",'Dépenses sur frais réels'!D385)</f>
        <v/>
      </c>
      <c r="E385" s="503" t="str">
        <f>IF('Dépenses sur frais réels'!E385="","",'Dépenses sur frais réels'!E385)</f>
        <v/>
      </c>
      <c r="F385" s="503" t="str">
        <f>IF('Dépenses sur frais réels'!F385="","",'Dépenses sur frais réels'!F385)</f>
        <v/>
      </c>
      <c r="G385" s="504" t="str">
        <f>IF('Dépenses sur frais réels'!G385="","",'Dépenses sur frais réels'!G385)</f>
        <v/>
      </c>
      <c r="H385" s="504" t="str">
        <f>IF('Dépenses sur frais réels'!H385="","",'Dépenses sur frais réels'!H385)</f>
        <v/>
      </c>
      <c r="I385" s="511" t="str">
        <f>IF('Dépenses sur frais réels'!I385="","",'Dépenses sur frais réels'!I385)</f>
        <v/>
      </c>
      <c r="J385" s="269"/>
      <c r="K385" s="270" t="str">
        <f t="shared" si="25"/>
        <v/>
      </c>
      <c r="L385" s="270" t="str">
        <f t="shared" si="26"/>
        <v/>
      </c>
      <c r="M385" s="37"/>
      <c r="N385" s="117"/>
      <c r="O385" s="118"/>
      <c r="P385" s="512" t="str">
        <f t="shared" si="29"/>
        <v/>
      </c>
      <c r="Q385" s="121" t="str">
        <f t="shared" si="27"/>
        <v/>
      </c>
      <c r="R385" s="501" t="str">
        <f>IF(AND(OR(J385="KO",M385&lt;&gt;""),OR(J385="",K385="",L385="")),Listes!$A$74,IF(AND(M385="",J385&lt;&gt;""),Listes!$A$75,IF(AND(I385&lt;M385,O385=""),Listes!$A$76,IF(AND(L385&lt;K385,O385=""),Listes!$A$77,IF(AND(M385&lt;I385,N385=""),Listes!$A$78,IF(AND(S385="",OR(J385&lt;&gt;"",K385&lt;&gt;"",L385&lt;&gt;"")),Listes!$A$79,""))))))</f>
        <v/>
      </c>
      <c r="S385" s="57"/>
      <c r="T385" s="10">
        <f t="shared" si="28"/>
        <v>0</v>
      </c>
    </row>
    <row r="386" spans="1:20" ht="20.100000000000001" customHeight="1" x14ac:dyDescent="0.25">
      <c r="A386" s="109">
        <v>380</v>
      </c>
      <c r="B386" s="503" t="str">
        <f>IF('Dépenses sur frais réels'!B386="","",'Dépenses sur frais réels'!B386)</f>
        <v/>
      </c>
      <c r="C386" s="503" t="str">
        <f>IF('Dépenses sur frais réels'!C386="","",'Dépenses sur frais réels'!C386)</f>
        <v/>
      </c>
      <c r="D386" s="503" t="str">
        <f>IF('Dépenses sur frais réels'!D386="","",'Dépenses sur frais réels'!D386)</f>
        <v/>
      </c>
      <c r="E386" s="503" t="str">
        <f>IF('Dépenses sur frais réels'!E386="","",'Dépenses sur frais réels'!E386)</f>
        <v/>
      </c>
      <c r="F386" s="503" t="str">
        <f>IF('Dépenses sur frais réels'!F386="","",'Dépenses sur frais réels'!F386)</f>
        <v/>
      </c>
      <c r="G386" s="504" t="str">
        <f>IF('Dépenses sur frais réels'!G386="","",'Dépenses sur frais réels'!G386)</f>
        <v/>
      </c>
      <c r="H386" s="504" t="str">
        <f>IF('Dépenses sur frais réels'!H386="","",'Dépenses sur frais réels'!H386)</f>
        <v/>
      </c>
      <c r="I386" s="511" t="str">
        <f>IF('Dépenses sur frais réels'!I386="","",'Dépenses sur frais réels'!I386)</f>
        <v/>
      </c>
      <c r="J386" s="269"/>
      <c r="K386" s="270" t="str">
        <f t="shared" si="25"/>
        <v/>
      </c>
      <c r="L386" s="270" t="str">
        <f t="shared" si="26"/>
        <v/>
      </c>
      <c r="M386" s="37"/>
      <c r="N386" s="117"/>
      <c r="O386" s="118"/>
      <c r="P386" s="512" t="str">
        <f t="shared" si="29"/>
        <v/>
      </c>
      <c r="Q386" s="121" t="str">
        <f t="shared" si="27"/>
        <v/>
      </c>
      <c r="R386" s="501" t="str">
        <f>IF(AND(OR(J386="KO",M386&lt;&gt;""),OR(J386="",K386="",L386="")),Listes!$A$74,IF(AND(M386="",J386&lt;&gt;""),Listes!$A$75,IF(AND(I386&lt;M386,O386=""),Listes!$A$76,IF(AND(L386&lt;K386,O386=""),Listes!$A$77,IF(AND(M386&lt;I386,N386=""),Listes!$A$78,IF(AND(S386="",OR(J386&lt;&gt;"",K386&lt;&gt;"",L386&lt;&gt;"")),Listes!$A$79,""))))))</f>
        <v/>
      </c>
      <c r="S386" s="57"/>
      <c r="T386" s="10">
        <f t="shared" si="28"/>
        <v>0</v>
      </c>
    </row>
    <row r="387" spans="1:20" ht="20.100000000000001" customHeight="1" x14ac:dyDescent="0.25">
      <c r="A387" s="109">
        <v>381</v>
      </c>
      <c r="B387" s="503" t="str">
        <f>IF('Dépenses sur frais réels'!B387="","",'Dépenses sur frais réels'!B387)</f>
        <v/>
      </c>
      <c r="C387" s="503" t="str">
        <f>IF('Dépenses sur frais réels'!C387="","",'Dépenses sur frais réels'!C387)</f>
        <v/>
      </c>
      <c r="D387" s="503" t="str">
        <f>IF('Dépenses sur frais réels'!D387="","",'Dépenses sur frais réels'!D387)</f>
        <v/>
      </c>
      <c r="E387" s="503" t="str">
        <f>IF('Dépenses sur frais réels'!E387="","",'Dépenses sur frais réels'!E387)</f>
        <v/>
      </c>
      <c r="F387" s="503" t="str">
        <f>IF('Dépenses sur frais réels'!F387="","",'Dépenses sur frais réels'!F387)</f>
        <v/>
      </c>
      <c r="G387" s="504" t="str">
        <f>IF('Dépenses sur frais réels'!G387="","",'Dépenses sur frais réels'!G387)</f>
        <v/>
      </c>
      <c r="H387" s="504" t="str">
        <f>IF('Dépenses sur frais réels'!H387="","",'Dépenses sur frais réels'!H387)</f>
        <v/>
      </c>
      <c r="I387" s="511" t="str">
        <f>IF('Dépenses sur frais réels'!I387="","",'Dépenses sur frais réels'!I387)</f>
        <v/>
      </c>
      <c r="J387" s="269"/>
      <c r="K387" s="270" t="str">
        <f t="shared" si="25"/>
        <v/>
      </c>
      <c r="L387" s="270" t="str">
        <f t="shared" si="26"/>
        <v/>
      </c>
      <c r="M387" s="37"/>
      <c r="N387" s="117"/>
      <c r="O387" s="118"/>
      <c r="P387" s="512" t="str">
        <f t="shared" si="29"/>
        <v/>
      </c>
      <c r="Q387" s="121" t="str">
        <f t="shared" si="27"/>
        <v/>
      </c>
      <c r="R387" s="501" t="str">
        <f>IF(AND(OR(J387="KO",M387&lt;&gt;""),OR(J387="",K387="",L387="")),Listes!$A$74,IF(AND(M387="",J387&lt;&gt;""),Listes!$A$75,IF(AND(I387&lt;M387,O387=""),Listes!$A$76,IF(AND(L387&lt;K387,O387=""),Listes!$A$77,IF(AND(M387&lt;I387,N387=""),Listes!$A$78,IF(AND(S387="",OR(J387&lt;&gt;"",K387&lt;&gt;"",L387&lt;&gt;"")),Listes!$A$79,""))))))</f>
        <v/>
      </c>
      <c r="S387" s="57"/>
      <c r="T387" s="10">
        <f t="shared" si="28"/>
        <v>0</v>
      </c>
    </row>
    <row r="388" spans="1:20" ht="20.100000000000001" customHeight="1" x14ac:dyDescent="0.25">
      <c r="A388" s="109">
        <v>382</v>
      </c>
      <c r="B388" s="503" t="str">
        <f>IF('Dépenses sur frais réels'!B388="","",'Dépenses sur frais réels'!B388)</f>
        <v/>
      </c>
      <c r="C388" s="503" t="str">
        <f>IF('Dépenses sur frais réels'!C388="","",'Dépenses sur frais réels'!C388)</f>
        <v/>
      </c>
      <c r="D388" s="503" t="str">
        <f>IF('Dépenses sur frais réels'!D388="","",'Dépenses sur frais réels'!D388)</f>
        <v/>
      </c>
      <c r="E388" s="503" t="str">
        <f>IF('Dépenses sur frais réels'!E388="","",'Dépenses sur frais réels'!E388)</f>
        <v/>
      </c>
      <c r="F388" s="503" t="str">
        <f>IF('Dépenses sur frais réels'!F388="","",'Dépenses sur frais réels'!F388)</f>
        <v/>
      </c>
      <c r="G388" s="504" t="str">
        <f>IF('Dépenses sur frais réels'!G388="","",'Dépenses sur frais réels'!G388)</f>
        <v/>
      </c>
      <c r="H388" s="504" t="str">
        <f>IF('Dépenses sur frais réels'!H388="","",'Dépenses sur frais réels'!H388)</f>
        <v/>
      </c>
      <c r="I388" s="511" t="str">
        <f>IF('Dépenses sur frais réels'!I388="","",'Dépenses sur frais réels'!I388)</f>
        <v/>
      </c>
      <c r="J388" s="269"/>
      <c r="K388" s="270" t="str">
        <f t="shared" si="25"/>
        <v/>
      </c>
      <c r="L388" s="270" t="str">
        <f t="shared" si="26"/>
        <v/>
      </c>
      <c r="M388" s="37"/>
      <c r="N388" s="117"/>
      <c r="O388" s="118"/>
      <c r="P388" s="512" t="str">
        <f t="shared" si="29"/>
        <v/>
      </c>
      <c r="Q388" s="121" t="str">
        <f t="shared" si="27"/>
        <v/>
      </c>
      <c r="R388" s="501" t="str">
        <f>IF(AND(OR(J388="KO",M388&lt;&gt;""),OR(J388="",K388="",L388="")),Listes!$A$74,IF(AND(M388="",J388&lt;&gt;""),Listes!$A$75,IF(AND(I388&lt;M388,O388=""),Listes!$A$76,IF(AND(L388&lt;K388,O388=""),Listes!$A$77,IF(AND(M388&lt;I388,N388=""),Listes!$A$78,IF(AND(S388="",OR(J388&lt;&gt;"",K388&lt;&gt;"",L388&lt;&gt;"")),Listes!$A$79,""))))))</f>
        <v/>
      </c>
      <c r="S388" s="57"/>
      <c r="T388" s="10">
        <f t="shared" si="28"/>
        <v>0</v>
      </c>
    </row>
    <row r="389" spans="1:20" ht="20.100000000000001" customHeight="1" x14ac:dyDescent="0.25">
      <c r="A389" s="109">
        <v>383</v>
      </c>
      <c r="B389" s="503" t="str">
        <f>IF('Dépenses sur frais réels'!B389="","",'Dépenses sur frais réels'!B389)</f>
        <v/>
      </c>
      <c r="C389" s="503" t="str">
        <f>IF('Dépenses sur frais réels'!C389="","",'Dépenses sur frais réels'!C389)</f>
        <v/>
      </c>
      <c r="D389" s="503" t="str">
        <f>IF('Dépenses sur frais réels'!D389="","",'Dépenses sur frais réels'!D389)</f>
        <v/>
      </c>
      <c r="E389" s="503" t="str">
        <f>IF('Dépenses sur frais réels'!E389="","",'Dépenses sur frais réels'!E389)</f>
        <v/>
      </c>
      <c r="F389" s="503" t="str">
        <f>IF('Dépenses sur frais réels'!F389="","",'Dépenses sur frais réels'!F389)</f>
        <v/>
      </c>
      <c r="G389" s="504" t="str">
        <f>IF('Dépenses sur frais réels'!G389="","",'Dépenses sur frais réels'!G389)</f>
        <v/>
      </c>
      <c r="H389" s="504" t="str">
        <f>IF('Dépenses sur frais réels'!H389="","",'Dépenses sur frais réels'!H389)</f>
        <v/>
      </c>
      <c r="I389" s="511" t="str">
        <f>IF('Dépenses sur frais réels'!I389="","",'Dépenses sur frais réels'!I389)</f>
        <v/>
      </c>
      <c r="J389" s="269"/>
      <c r="K389" s="270" t="str">
        <f t="shared" si="25"/>
        <v/>
      </c>
      <c r="L389" s="270" t="str">
        <f t="shared" si="26"/>
        <v/>
      </c>
      <c r="M389" s="37"/>
      <c r="N389" s="117"/>
      <c r="O389" s="118"/>
      <c r="P389" s="512" t="str">
        <f t="shared" si="29"/>
        <v/>
      </c>
      <c r="Q389" s="121" t="str">
        <f t="shared" si="27"/>
        <v/>
      </c>
      <c r="R389" s="501" t="str">
        <f>IF(AND(OR(J389="KO",M389&lt;&gt;""),OR(J389="",K389="",L389="")),Listes!$A$74,IF(AND(M389="",J389&lt;&gt;""),Listes!$A$75,IF(AND(I389&lt;M389,O389=""),Listes!$A$76,IF(AND(L389&lt;K389,O389=""),Listes!$A$77,IF(AND(M389&lt;I389,N389=""),Listes!$A$78,IF(AND(S389="",OR(J389&lt;&gt;"",K389&lt;&gt;"",L389&lt;&gt;"")),Listes!$A$79,""))))))</f>
        <v/>
      </c>
      <c r="S389" s="57"/>
      <c r="T389" s="10">
        <f t="shared" si="28"/>
        <v>0</v>
      </c>
    </row>
    <row r="390" spans="1:20" ht="20.100000000000001" customHeight="1" x14ac:dyDescent="0.25">
      <c r="A390" s="109">
        <v>384</v>
      </c>
      <c r="B390" s="503" t="str">
        <f>IF('Dépenses sur frais réels'!B390="","",'Dépenses sur frais réels'!B390)</f>
        <v/>
      </c>
      <c r="C390" s="503" t="str">
        <f>IF('Dépenses sur frais réels'!C390="","",'Dépenses sur frais réels'!C390)</f>
        <v/>
      </c>
      <c r="D390" s="503" t="str">
        <f>IF('Dépenses sur frais réels'!D390="","",'Dépenses sur frais réels'!D390)</f>
        <v/>
      </c>
      <c r="E390" s="503" t="str">
        <f>IF('Dépenses sur frais réels'!E390="","",'Dépenses sur frais réels'!E390)</f>
        <v/>
      </c>
      <c r="F390" s="503" t="str">
        <f>IF('Dépenses sur frais réels'!F390="","",'Dépenses sur frais réels'!F390)</f>
        <v/>
      </c>
      <c r="G390" s="504" t="str">
        <f>IF('Dépenses sur frais réels'!G390="","",'Dépenses sur frais réels'!G390)</f>
        <v/>
      </c>
      <c r="H390" s="504" t="str">
        <f>IF('Dépenses sur frais réels'!H390="","",'Dépenses sur frais réels'!H390)</f>
        <v/>
      </c>
      <c r="I390" s="511" t="str">
        <f>IF('Dépenses sur frais réels'!I390="","",'Dépenses sur frais réels'!I390)</f>
        <v/>
      </c>
      <c r="J390" s="269"/>
      <c r="K390" s="270" t="str">
        <f t="shared" si="25"/>
        <v/>
      </c>
      <c r="L390" s="270" t="str">
        <f t="shared" si="26"/>
        <v/>
      </c>
      <c r="M390" s="37"/>
      <c r="N390" s="117"/>
      <c r="O390" s="118"/>
      <c r="P390" s="512" t="str">
        <f t="shared" si="29"/>
        <v/>
      </c>
      <c r="Q390" s="121" t="str">
        <f t="shared" si="27"/>
        <v/>
      </c>
      <c r="R390" s="501" t="str">
        <f>IF(AND(OR(J390="KO",M390&lt;&gt;""),OR(J390="",K390="",L390="")),Listes!$A$74,IF(AND(M390="",J390&lt;&gt;""),Listes!$A$75,IF(AND(I390&lt;M390,O390=""),Listes!$A$76,IF(AND(L390&lt;K390,O390=""),Listes!$A$77,IF(AND(M390&lt;I390,N390=""),Listes!$A$78,IF(AND(S390="",OR(J390&lt;&gt;"",K390&lt;&gt;"",L390&lt;&gt;"")),Listes!$A$79,""))))))</f>
        <v/>
      </c>
      <c r="S390" s="57"/>
      <c r="T390" s="10">
        <f t="shared" si="28"/>
        <v>0</v>
      </c>
    </row>
    <row r="391" spans="1:20" ht="20.100000000000001" customHeight="1" x14ac:dyDescent="0.25">
      <c r="A391" s="109">
        <v>385</v>
      </c>
      <c r="B391" s="503" t="str">
        <f>IF('Dépenses sur frais réels'!B391="","",'Dépenses sur frais réels'!B391)</f>
        <v/>
      </c>
      <c r="C391" s="503" t="str">
        <f>IF('Dépenses sur frais réels'!C391="","",'Dépenses sur frais réels'!C391)</f>
        <v/>
      </c>
      <c r="D391" s="503" t="str">
        <f>IF('Dépenses sur frais réels'!D391="","",'Dépenses sur frais réels'!D391)</f>
        <v/>
      </c>
      <c r="E391" s="503" t="str">
        <f>IF('Dépenses sur frais réels'!E391="","",'Dépenses sur frais réels'!E391)</f>
        <v/>
      </c>
      <c r="F391" s="503" t="str">
        <f>IF('Dépenses sur frais réels'!F391="","",'Dépenses sur frais réels'!F391)</f>
        <v/>
      </c>
      <c r="G391" s="504" t="str">
        <f>IF('Dépenses sur frais réels'!G391="","",'Dépenses sur frais réels'!G391)</f>
        <v/>
      </c>
      <c r="H391" s="504" t="str">
        <f>IF('Dépenses sur frais réels'!H391="","",'Dépenses sur frais réels'!H391)</f>
        <v/>
      </c>
      <c r="I391" s="511" t="str">
        <f>IF('Dépenses sur frais réels'!I391="","",'Dépenses sur frais réels'!I391)</f>
        <v/>
      </c>
      <c r="J391" s="269"/>
      <c r="K391" s="270" t="str">
        <f t="shared" si="25"/>
        <v/>
      </c>
      <c r="L391" s="270" t="str">
        <f t="shared" si="26"/>
        <v/>
      </c>
      <c r="M391" s="37"/>
      <c r="N391" s="117"/>
      <c r="O391" s="118"/>
      <c r="P391" s="512" t="str">
        <f t="shared" si="29"/>
        <v/>
      </c>
      <c r="Q391" s="121" t="str">
        <f t="shared" si="27"/>
        <v/>
      </c>
      <c r="R391" s="501" t="str">
        <f>IF(AND(OR(J391="KO",M391&lt;&gt;""),OR(J391="",K391="",L391="")),Listes!$A$74,IF(AND(M391="",J391&lt;&gt;""),Listes!$A$75,IF(AND(I391&lt;M391,O391=""),Listes!$A$76,IF(AND(L391&lt;K391,O391=""),Listes!$A$77,IF(AND(M391&lt;I391,N391=""),Listes!$A$78,IF(AND(S391="",OR(J391&lt;&gt;"",K391&lt;&gt;"",L391&lt;&gt;"")),Listes!$A$79,""))))))</f>
        <v/>
      </c>
      <c r="S391" s="57"/>
      <c r="T391" s="10">
        <f t="shared" si="28"/>
        <v>0</v>
      </c>
    </row>
    <row r="392" spans="1:20" ht="20.100000000000001" customHeight="1" x14ac:dyDescent="0.25">
      <c r="A392" s="109">
        <v>386</v>
      </c>
      <c r="B392" s="503" t="str">
        <f>IF('Dépenses sur frais réels'!B392="","",'Dépenses sur frais réels'!B392)</f>
        <v/>
      </c>
      <c r="C392" s="503" t="str">
        <f>IF('Dépenses sur frais réels'!C392="","",'Dépenses sur frais réels'!C392)</f>
        <v/>
      </c>
      <c r="D392" s="503" t="str">
        <f>IF('Dépenses sur frais réels'!D392="","",'Dépenses sur frais réels'!D392)</f>
        <v/>
      </c>
      <c r="E392" s="503" t="str">
        <f>IF('Dépenses sur frais réels'!E392="","",'Dépenses sur frais réels'!E392)</f>
        <v/>
      </c>
      <c r="F392" s="503" t="str">
        <f>IF('Dépenses sur frais réels'!F392="","",'Dépenses sur frais réels'!F392)</f>
        <v/>
      </c>
      <c r="G392" s="504" t="str">
        <f>IF('Dépenses sur frais réels'!G392="","",'Dépenses sur frais réels'!G392)</f>
        <v/>
      </c>
      <c r="H392" s="504" t="str">
        <f>IF('Dépenses sur frais réels'!H392="","",'Dépenses sur frais réels'!H392)</f>
        <v/>
      </c>
      <c r="I392" s="511" t="str">
        <f>IF('Dépenses sur frais réels'!I392="","",'Dépenses sur frais réels'!I392)</f>
        <v/>
      </c>
      <c r="J392" s="269"/>
      <c r="K392" s="270" t="str">
        <f t="shared" ref="K392:K455" si="30">IF(J392="","",IF(J392="KO","",G392))</f>
        <v/>
      </c>
      <c r="L392" s="270" t="str">
        <f t="shared" ref="L392:L455" si="31">IF(J392="","",IF(J392="KO","",H392))</f>
        <v/>
      </c>
      <c r="M392" s="37"/>
      <c r="N392" s="117"/>
      <c r="O392" s="118"/>
      <c r="P392" s="512" t="str">
        <f t="shared" si="29"/>
        <v/>
      </c>
      <c r="Q392" s="121" t="str">
        <f t="shared" ref="Q392:Q455" si="32">IF(M392="", "", MIN(M392,P392))</f>
        <v/>
      </c>
      <c r="R392" s="501" t="str">
        <f>IF(AND(OR(J392="KO",M392&lt;&gt;""),OR(J392="",K392="",L392="")),Listes!$A$74,IF(AND(M392="",J392&lt;&gt;""),Listes!$A$75,IF(AND(I392&lt;M392,O392=""),Listes!$A$76,IF(AND(L392&lt;K392,O392=""),Listes!$A$77,IF(AND(M392&lt;I392,N392=""),Listes!$A$78,IF(AND(S392="",OR(J392&lt;&gt;"",K392&lt;&gt;"",L392&lt;&gt;"")),Listes!$A$79,""))))))</f>
        <v/>
      </c>
      <c r="S392" s="57"/>
      <c r="T392" s="10">
        <f t="shared" ref="T392:T455" si="33">IF(AND(B392&lt;&gt;"",S392&lt;&gt;"Oui"),1,0)</f>
        <v>0</v>
      </c>
    </row>
    <row r="393" spans="1:20" ht="20.100000000000001" customHeight="1" x14ac:dyDescent="0.25">
      <c r="A393" s="109">
        <v>387</v>
      </c>
      <c r="B393" s="503" t="str">
        <f>IF('Dépenses sur frais réels'!B393="","",'Dépenses sur frais réels'!B393)</f>
        <v/>
      </c>
      <c r="C393" s="503" t="str">
        <f>IF('Dépenses sur frais réels'!C393="","",'Dépenses sur frais réels'!C393)</f>
        <v/>
      </c>
      <c r="D393" s="503" t="str">
        <f>IF('Dépenses sur frais réels'!D393="","",'Dépenses sur frais réels'!D393)</f>
        <v/>
      </c>
      <c r="E393" s="503" t="str">
        <f>IF('Dépenses sur frais réels'!E393="","",'Dépenses sur frais réels'!E393)</f>
        <v/>
      </c>
      <c r="F393" s="503" t="str">
        <f>IF('Dépenses sur frais réels'!F393="","",'Dépenses sur frais réels'!F393)</f>
        <v/>
      </c>
      <c r="G393" s="504" t="str">
        <f>IF('Dépenses sur frais réels'!G393="","",'Dépenses sur frais réels'!G393)</f>
        <v/>
      </c>
      <c r="H393" s="504" t="str">
        <f>IF('Dépenses sur frais réels'!H393="","",'Dépenses sur frais réels'!H393)</f>
        <v/>
      </c>
      <c r="I393" s="511" t="str">
        <f>IF('Dépenses sur frais réels'!I393="","",'Dépenses sur frais réels'!I393)</f>
        <v/>
      </c>
      <c r="J393" s="269"/>
      <c r="K393" s="270" t="str">
        <f t="shared" si="30"/>
        <v/>
      </c>
      <c r="L393" s="270" t="str">
        <f t="shared" si="31"/>
        <v/>
      </c>
      <c r="M393" s="37"/>
      <c r="N393" s="117"/>
      <c r="O393" s="118"/>
      <c r="P393" s="512" t="str">
        <f t="shared" si="29"/>
        <v/>
      </c>
      <c r="Q393" s="121" t="str">
        <f t="shared" si="32"/>
        <v/>
      </c>
      <c r="R393" s="501" t="str">
        <f>IF(AND(OR(J393="KO",M393&lt;&gt;""),OR(J393="",K393="",L393="")),Listes!$A$74,IF(AND(M393="",J393&lt;&gt;""),Listes!$A$75,IF(AND(I393&lt;M393,O393=""),Listes!$A$76,IF(AND(L393&lt;K393,O393=""),Listes!$A$77,IF(AND(M393&lt;I393,N393=""),Listes!$A$78,IF(AND(S393="",OR(J393&lt;&gt;"",K393&lt;&gt;"",L393&lt;&gt;"")),Listes!$A$79,""))))))</f>
        <v/>
      </c>
      <c r="S393" s="57"/>
      <c r="T393" s="10">
        <f t="shared" si="33"/>
        <v>0</v>
      </c>
    </row>
    <row r="394" spans="1:20" ht="20.100000000000001" customHeight="1" x14ac:dyDescent="0.25">
      <c r="A394" s="109">
        <v>388</v>
      </c>
      <c r="B394" s="503" t="str">
        <f>IF('Dépenses sur frais réels'!B394="","",'Dépenses sur frais réels'!B394)</f>
        <v/>
      </c>
      <c r="C394" s="503" t="str">
        <f>IF('Dépenses sur frais réels'!C394="","",'Dépenses sur frais réels'!C394)</f>
        <v/>
      </c>
      <c r="D394" s="503" t="str">
        <f>IF('Dépenses sur frais réels'!D394="","",'Dépenses sur frais réels'!D394)</f>
        <v/>
      </c>
      <c r="E394" s="503" t="str">
        <f>IF('Dépenses sur frais réels'!E394="","",'Dépenses sur frais réels'!E394)</f>
        <v/>
      </c>
      <c r="F394" s="503" t="str">
        <f>IF('Dépenses sur frais réels'!F394="","",'Dépenses sur frais réels'!F394)</f>
        <v/>
      </c>
      <c r="G394" s="504" t="str">
        <f>IF('Dépenses sur frais réels'!G394="","",'Dépenses sur frais réels'!G394)</f>
        <v/>
      </c>
      <c r="H394" s="504" t="str">
        <f>IF('Dépenses sur frais réels'!H394="","",'Dépenses sur frais réels'!H394)</f>
        <v/>
      </c>
      <c r="I394" s="511" t="str">
        <f>IF('Dépenses sur frais réels'!I394="","",'Dépenses sur frais réels'!I394)</f>
        <v/>
      </c>
      <c r="J394" s="269"/>
      <c r="K394" s="270" t="str">
        <f t="shared" si="30"/>
        <v/>
      </c>
      <c r="L394" s="270" t="str">
        <f t="shared" si="31"/>
        <v/>
      </c>
      <c r="M394" s="37"/>
      <c r="N394" s="117"/>
      <c r="O394" s="118"/>
      <c r="P394" s="512" t="str">
        <f t="shared" si="29"/>
        <v/>
      </c>
      <c r="Q394" s="121" t="str">
        <f t="shared" si="32"/>
        <v/>
      </c>
      <c r="R394" s="501" t="str">
        <f>IF(AND(OR(J394="KO",M394&lt;&gt;""),OR(J394="",K394="",L394="")),Listes!$A$74,IF(AND(M394="",J394&lt;&gt;""),Listes!$A$75,IF(AND(I394&lt;M394,O394=""),Listes!$A$76,IF(AND(L394&lt;K394,O394=""),Listes!$A$77,IF(AND(M394&lt;I394,N394=""),Listes!$A$78,IF(AND(S394="",OR(J394&lt;&gt;"",K394&lt;&gt;"",L394&lt;&gt;"")),Listes!$A$79,""))))))</f>
        <v/>
      </c>
      <c r="S394" s="57"/>
      <c r="T394" s="10">
        <f t="shared" si="33"/>
        <v>0</v>
      </c>
    </row>
    <row r="395" spans="1:20" ht="20.100000000000001" customHeight="1" x14ac:dyDescent="0.25">
      <c r="A395" s="109">
        <v>389</v>
      </c>
      <c r="B395" s="503" t="str">
        <f>IF('Dépenses sur frais réels'!B395="","",'Dépenses sur frais réels'!B395)</f>
        <v/>
      </c>
      <c r="C395" s="503" t="str">
        <f>IF('Dépenses sur frais réels'!C395="","",'Dépenses sur frais réels'!C395)</f>
        <v/>
      </c>
      <c r="D395" s="503" t="str">
        <f>IF('Dépenses sur frais réels'!D395="","",'Dépenses sur frais réels'!D395)</f>
        <v/>
      </c>
      <c r="E395" s="503" t="str">
        <f>IF('Dépenses sur frais réels'!E395="","",'Dépenses sur frais réels'!E395)</f>
        <v/>
      </c>
      <c r="F395" s="503" t="str">
        <f>IF('Dépenses sur frais réels'!F395="","",'Dépenses sur frais réels'!F395)</f>
        <v/>
      </c>
      <c r="G395" s="504" t="str">
        <f>IF('Dépenses sur frais réels'!G395="","",'Dépenses sur frais réels'!G395)</f>
        <v/>
      </c>
      <c r="H395" s="504" t="str">
        <f>IF('Dépenses sur frais réels'!H395="","",'Dépenses sur frais réels'!H395)</f>
        <v/>
      </c>
      <c r="I395" s="511" t="str">
        <f>IF('Dépenses sur frais réels'!I395="","",'Dépenses sur frais réels'!I395)</f>
        <v/>
      </c>
      <c r="J395" s="269"/>
      <c r="K395" s="270" t="str">
        <f t="shared" si="30"/>
        <v/>
      </c>
      <c r="L395" s="270" t="str">
        <f t="shared" si="31"/>
        <v/>
      </c>
      <c r="M395" s="37"/>
      <c r="N395" s="117"/>
      <c r="O395" s="118"/>
      <c r="P395" s="512" t="str">
        <f t="shared" si="29"/>
        <v/>
      </c>
      <c r="Q395" s="121" t="str">
        <f t="shared" si="32"/>
        <v/>
      </c>
      <c r="R395" s="501" t="str">
        <f>IF(AND(OR(J395="KO",M395&lt;&gt;""),OR(J395="",K395="",L395="")),Listes!$A$74,IF(AND(M395="",J395&lt;&gt;""),Listes!$A$75,IF(AND(I395&lt;M395,O395=""),Listes!$A$76,IF(AND(L395&lt;K395,O395=""),Listes!$A$77,IF(AND(M395&lt;I395,N395=""),Listes!$A$78,IF(AND(S395="",OR(J395&lt;&gt;"",K395&lt;&gt;"",L395&lt;&gt;"")),Listes!$A$79,""))))))</f>
        <v/>
      </c>
      <c r="S395" s="57"/>
      <c r="T395" s="10">
        <f t="shared" si="33"/>
        <v>0</v>
      </c>
    </row>
    <row r="396" spans="1:20" ht="20.100000000000001" customHeight="1" x14ac:dyDescent="0.25">
      <c r="A396" s="109">
        <v>390</v>
      </c>
      <c r="B396" s="503" t="str">
        <f>IF('Dépenses sur frais réels'!B396="","",'Dépenses sur frais réels'!B396)</f>
        <v/>
      </c>
      <c r="C396" s="503" t="str">
        <f>IF('Dépenses sur frais réels'!C396="","",'Dépenses sur frais réels'!C396)</f>
        <v/>
      </c>
      <c r="D396" s="503" t="str">
        <f>IF('Dépenses sur frais réels'!D396="","",'Dépenses sur frais réels'!D396)</f>
        <v/>
      </c>
      <c r="E396" s="503" t="str">
        <f>IF('Dépenses sur frais réels'!E396="","",'Dépenses sur frais réels'!E396)</f>
        <v/>
      </c>
      <c r="F396" s="503" t="str">
        <f>IF('Dépenses sur frais réels'!F396="","",'Dépenses sur frais réels'!F396)</f>
        <v/>
      </c>
      <c r="G396" s="504" t="str">
        <f>IF('Dépenses sur frais réels'!G396="","",'Dépenses sur frais réels'!G396)</f>
        <v/>
      </c>
      <c r="H396" s="504" t="str">
        <f>IF('Dépenses sur frais réels'!H396="","",'Dépenses sur frais réels'!H396)</f>
        <v/>
      </c>
      <c r="I396" s="511" t="str">
        <f>IF('Dépenses sur frais réels'!I396="","",'Dépenses sur frais réels'!I396)</f>
        <v/>
      </c>
      <c r="J396" s="269"/>
      <c r="K396" s="270" t="str">
        <f t="shared" si="30"/>
        <v/>
      </c>
      <c r="L396" s="270" t="str">
        <f t="shared" si="31"/>
        <v/>
      </c>
      <c r="M396" s="37"/>
      <c r="N396" s="117"/>
      <c r="O396" s="118"/>
      <c r="P396" s="512" t="str">
        <f t="shared" si="29"/>
        <v/>
      </c>
      <c r="Q396" s="121" t="str">
        <f t="shared" si="32"/>
        <v/>
      </c>
      <c r="R396" s="501" t="str">
        <f>IF(AND(OR(J396="KO",M396&lt;&gt;""),OR(J396="",K396="",L396="")),Listes!$A$74,IF(AND(M396="",J396&lt;&gt;""),Listes!$A$75,IF(AND(I396&lt;M396,O396=""),Listes!$A$76,IF(AND(L396&lt;K396,O396=""),Listes!$A$77,IF(AND(M396&lt;I396,N396=""),Listes!$A$78,IF(AND(S396="",OR(J396&lt;&gt;"",K396&lt;&gt;"",L396&lt;&gt;"")),Listes!$A$79,""))))))</f>
        <v/>
      </c>
      <c r="S396" s="57"/>
      <c r="T396" s="10">
        <f t="shared" si="33"/>
        <v>0</v>
      </c>
    </row>
    <row r="397" spans="1:20" ht="20.100000000000001" customHeight="1" x14ac:dyDescent="0.25">
      <c r="A397" s="109">
        <v>391</v>
      </c>
      <c r="B397" s="503" t="str">
        <f>IF('Dépenses sur frais réels'!B397="","",'Dépenses sur frais réels'!B397)</f>
        <v/>
      </c>
      <c r="C397" s="503" t="str">
        <f>IF('Dépenses sur frais réels'!C397="","",'Dépenses sur frais réels'!C397)</f>
        <v/>
      </c>
      <c r="D397" s="503" t="str">
        <f>IF('Dépenses sur frais réels'!D397="","",'Dépenses sur frais réels'!D397)</f>
        <v/>
      </c>
      <c r="E397" s="503" t="str">
        <f>IF('Dépenses sur frais réels'!E397="","",'Dépenses sur frais réels'!E397)</f>
        <v/>
      </c>
      <c r="F397" s="503" t="str">
        <f>IF('Dépenses sur frais réels'!F397="","",'Dépenses sur frais réels'!F397)</f>
        <v/>
      </c>
      <c r="G397" s="504" t="str">
        <f>IF('Dépenses sur frais réels'!G397="","",'Dépenses sur frais réels'!G397)</f>
        <v/>
      </c>
      <c r="H397" s="504" t="str">
        <f>IF('Dépenses sur frais réels'!H397="","",'Dépenses sur frais réels'!H397)</f>
        <v/>
      </c>
      <c r="I397" s="511" t="str">
        <f>IF('Dépenses sur frais réels'!I397="","",'Dépenses sur frais réels'!I397)</f>
        <v/>
      </c>
      <c r="J397" s="269"/>
      <c r="K397" s="270" t="str">
        <f t="shared" si="30"/>
        <v/>
      </c>
      <c r="L397" s="270" t="str">
        <f t="shared" si="31"/>
        <v/>
      </c>
      <c r="M397" s="37"/>
      <c r="N397" s="117"/>
      <c r="O397" s="118"/>
      <c r="P397" s="512" t="str">
        <f t="shared" si="29"/>
        <v/>
      </c>
      <c r="Q397" s="121" t="str">
        <f t="shared" si="32"/>
        <v/>
      </c>
      <c r="R397" s="501" t="str">
        <f>IF(AND(OR(J397="KO",M397&lt;&gt;""),OR(J397="",K397="",L397="")),Listes!$A$74,IF(AND(M397="",J397&lt;&gt;""),Listes!$A$75,IF(AND(I397&lt;M397,O397=""),Listes!$A$76,IF(AND(L397&lt;K397,O397=""),Listes!$A$77,IF(AND(M397&lt;I397,N397=""),Listes!$A$78,IF(AND(S397="",OR(J397&lt;&gt;"",K397&lt;&gt;"",L397&lt;&gt;"")),Listes!$A$79,""))))))</f>
        <v/>
      </c>
      <c r="S397" s="57"/>
      <c r="T397" s="10">
        <f t="shared" si="33"/>
        <v>0</v>
      </c>
    </row>
    <row r="398" spans="1:20" ht="20.100000000000001" customHeight="1" x14ac:dyDescent="0.25">
      <c r="A398" s="109">
        <v>392</v>
      </c>
      <c r="B398" s="503" t="str">
        <f>IF('Dépenses sur frais réels'!B398="","",'Dépenses sur frais réels'!B398)</f>
        <v/>
      </c>
      <c r="C398" s="503" t="str">
        <f>IF('Dépenses sur frais réels'!C398="","",'Dépenses sur frais réels'!C398)</f>
        <v/>
      </c>
      <c r="D398" s="503" t="str">
        <f>IF('Dépenses sur frais réels'!D398="","",'Dépenses sur frais réels'!D398)</f>
        <v/>
      </c>
      <c r="E398" s="503" t="str">
        <f>IF('Dépenses sur frais réels'!E398="","",'Dépenses sur frais réels'!E398)</f>
        <v/>
      </c>
      <c r="F398" s="503" t="str">
        <f>IF('Dépenses sur frais réels'!F398="","",'Dépenses sur frais réels'!F398)</f>
        <v/>
      </c>
      <c r="G398" s="504" t="str">
        <f>IF('Dépenses sur frais réels'!G398="","",'Dépenses sur frais réels'!G398)</f>
        <v/>
      </c>
      <c r="H398" s="504" t="str">
        <f>IF('Dépenses sur frais réels'!H398="","",'Dépenses sur frais réels'!H398)</f>
        <v/>
      </c>
      <c r="I398" s="511" t="str">
        <f>IF('Dépenses sur frais réels'!I398="","",'Dépenses sur frais réels'!I398)</f>
        <v/>
      </c>
      <c r="J398" s="269"/>
      <c r="K398" s="270" t="str">
        <f t="shared" si="30"/>
        <v/>
      </c>
      <c r="L398" s="270" t="str">
        <f t="shared" si="31"/>
        <v/>
      </c>
      <c r="M398" s="37"/>
      <c r="N398" s="117"/>
      <c r="O398" s="118"/>
      <c r="P398" s="512" t="str">
        <f t="shared" si="29"/>
        <v/>
      </c>
      <c r="Q398" s="121" t="str">
        <f t="shared" si="32"/>
        <v/>
      </c>
      <c r="R398" s="501" t="str">
        <f>IF(AND(OR(J398="KO",M398&lt;&gt;""),OR(J398="",K398="",L398="")),Listes!$A$74,IF(AND(M398="",J398&lt;&gt;""),Listes!$A$75,IF(AND(I398&lt;M398,O398=""),Listes!$A$76,IF(AND(L398&lt;K398,O398=""),Listes!$A$77,IF(AND(M398&lt;I398,N398=""),Listes!$A$78,IF(AND(S398="",OR(J398&lt;&gt;"",K398&lt;&gt;"",L398&lt;&gt;"")),Listes!$A$79,""))))))</f>
        <v/>
      </c>
      <c r="S398" s="57"/>
      <c r="T398" s="10">
        <f t="shared" si="33"/>
        <v>0</v>
      </c>
    </row>
    <row r="399" spans="1:20" ht="20.100000000000001" customHeight="1" x14ac:dyDescent="0.25">
      <c r="A399" s="109">
        <v>393</v>
      </c>
      <c r="B399" s="503" t="str">
        <f>IF('Dépenses sur frais réels'!B399="","",'Dépenses sur frais réels'!B399)</f>
        <v/>
      </c>
      <c r="C399" s="503" t="str">
        <f>IF('Dépenses sur frais réels'!C399="","",'Dépenses sur frais réels'!C399)</f>
        <v/>
      </c>
      <c r="D399" s="503" t="str">
        <f>IF('Dépenses sur frais réels'!D399="","",'Dépenses sur frais réels'!D399)</f>
        <v/>
      </c>
      <c r="E399" s="503" t="str">
        <f>IF('Dépenses sur frais réels'!E399="","",'Dépenses sur frais réels'!E399)</f>
        <v/>
      </c>
      <c r="F399" s="503" t="str">
        <f>IF('Dépenses sur frais réels'!F399="","",'Dépenses sur frais réels'!F399)</f>
        <v/>
      </c>
      <c r="G399" s="504" t="str">
        <f>IF('Dépenses sur frais réels'!G399="","",'Dépenses sur frais réels'!G399)</f>
        <v/>
      </c>
      <c r="H399" s="504" t="str">
        <f>IF('Dépenses sur frais réels'!H399="","",'Dépenses sur frais réels'!H399)</f>
        <v/>
      </c>
      <c r="I399" s="511" t="str">
        <f>IF('Dépenses sur frais réels'!I399="","",'Dépenses sur frais réels'!I399)</f>
        <v/>
      </c>
      <c r="J399" s="269"/>
      <c r="K399" s="270" t="str">
        <f t="shared" si="30"/>
        <v/>
      </c>
      <c r="L399" s="270" t="str">
        <f t="shared" si="31"/>
        <v/>
      </c>
      <c r="M399" s="37"/>
      <c r="N399" s="117"/>
      <c r="O399" s="118"/>
      <c r="P399" s="512" t="str">
        <f t="shared" si="29"/>
        <v/>
      </c>
      <c r="Q399" s="121" t="str">
        <f t="shared" si="32"/>
        <v/>
      </c>
      <c r="R399" s="501" t="str">
        <f>IF(AND(OR(J399="KO",M399&lt;&gt;""),OR(J399="",K399="",L399="")),Listes!$A$74,IF(AND(M399="",J399&lt;&gt;""),Listes!$A$75,IF(AND(I399&lt;M399,O399=""),Listes!$A$76,IF(AND(L399&lt;K399,O399=""),Listes!$A$77,IF(AND(M399&lt;I399,N399=""),Listes!$A$78,IF(AND(S399="",OR(J399&lt;&gt;"",K399&lt;&gt;"",L399&lt;&gt;"")),Listes!$A$79,""))))))</f>
        <v/>
      </c>
      <c r="S399" s="57"/>
      <c r="T399" s="10">
        <f t="shared" si="33"/>
        <v>0</v>
      </c>
    </row>
    <row r="400" spans="1:20" ht="20.100000000000001" customHeight="1" x14ac:dyDescent="0.25">
      <c r="A400" s="109">
        <v>394</v>
      </c>
      <c r="B400" s="503" t="str">
        <f>IF('Dépenses sur frais réels'!B400="","",'Dépenses sur frais réels'!B400)</f>
        <v/>
      </c>
      <c r="C400" s="503" t="str">
        <f>IF('Dépenses sur frais réels'!C400="","",'Dépenses sur frais réels'!C400)</f>
        <v/>
      </c>
      <c r="D400" s="503" t="str">
        <f>IF('Dépenses sur frais réels'!D400="","",'Dépenses sur frais réels'!D400)</f>
        <v/>
      </c>
      <c r="E400" s="503" t="str">
        <f>IF('Dépenses sur frais réels'!E400="","",'Dépenses sur frais réels'!E400)</f>
        <v/>
      </c>
      <c r="F400" s="503" t="str">
        <f>IF('Dépenses sur frais réels'!F400="","",'Dépenses sur frais réels'!F400)</f>
        <v/>
      </c>
      <c r="G400" s="504" t="str">
        <f>IF('Dépenses sur frais réels'!G400="","",'Dépenses sur frais réels'!G400)</f>
        <v/>
      </c>
      <c r="H400" s="504" t="str">
        <f>IF('Dépenses sur frais réels'!H400="","",'Dépenses sur frais réels'!H400)</f>
        <v/>
      </c>
      <c r="I400" s="511" t="str">
        <f>IF('Dépenses sur frais réels'!I400="","",'Dépenses sur frais réels'!I400)</f>
        <v/>
      </c>
      <c r="J400" s="269"/>
      <c r="K400" s="270" t="str">
        <f t="shared" si="30"/>
        <v/>
      </c>
      <c r="L400" s="270" t="str">
        <f t="shared" si="31"/>
        <v/>
      </c>
      <c r="M400" s="37"/>
      <c r="N400" s="117"/>
      <c r="O400" s="118"/>
      <c r="P400" s="512" t="str">
        <f t="shared" si="29"/>
        <v/>
      </c>
      <c r="Q400" s="121" t="str">
        <f t="shared" si="32"/>
        <v/>
      </c>
      <c r="R400" s="501" t="str">
        <f>IF(AND(OR(J400="KO",M400&lt;&gt;""),OR(J400="",K400="",L400="")),Listes!$A$74,IF(AND(M400="",J400&lt;&gt;""),Listes!$A$75,IF(AND(I400&lt;M400,O400=""),Listes!$A$76,IF(AND(L400&lt;K400,O400=""),Listes!$A$77,IF(AND(M400&lt;I400,N400=""),Listes!$A$78,IF(AND(S400="",OR(J400&lt;&gt;"",K400&lt;&gt;"",L400&lt;&gt;"")),Listes!$A$79,""))))))</f>
        <v/>
      </c>
      <c r="S400" s="57"/>
      <c r="T400" s="10">
        <f t="shared" si="33"/>
        <v>0</v>
      </c>
    </row>
    <row r="401" spans="1:20" ht="20.100000000000001" customHeight="1" x14ac:dyDescent="0.25">
      <c r="A401" s="109">
        <v>395</v>
      </c>
      <c r="B401" s="503" t="str">
        <f>IF('Dépenses sur frais réels'!B401="","",'Dépenses sur frais réels'!B401)</f>
        <v/>
      </c>
      <c r="C401" s="503" t="str">
        <f>IF('Dépenses sur frais réels'!C401="","",'Dépenses sur frais réels'!C401)</f>
        <v/>
      </c>
      <c r="D401" s="503" t="str">
        <f>IF('Dépenses sur frais réels'!D401="","",'Dépenses sur frais réels'!D401)</f>
        <v/>
      </c>
      <c r="E401" s="503" t="str">
        <f>IF('Dépenses sur frais réels'!E401="","",'Dépenses sur frais réels'!E401)</f>
        <v/>
      </c>
      <c r="F401" s="503" t="str">
        <f>IF('Dépenses sur frais réels'!F401="","",'Dépenses sur frais réels'!F401)</f>
        <v/>
      </c>
      <c r="G401" s="504" t="str">
        <f>IF('Dépenses sur frais réels'!G401="","",'Dépenses sur frais réels'!G401)</f>
        <v/>
      </c>
      <c r="H401" s="504" t="str">
        <f>IF('Dépenses sur frais réels'!H401="","",'Dépenses sur frais réels'!H401)</f>
        <v/>
      </c>
      <c r="I401" s="511" t="str">
        <f>IF('Dépenses sur frais réels'!I401="","",'Dépenses sur frais réels'!I401)</f>
        <v/>
      </c>
      <c r="J401" s="269"/>
      <c r="K401" s="270" t="str">
        <f t="shared" si="30"/>
        <v/>
      </c>
      <c r="L401" s="270" t="str">
        <f t="shared" si="31"/>
        <v/>
      </c>
      <c r="M401" s="37"/>
      <c r="N401" s="117"/>
      <c r="O401" s="118"/>
      <c r="P401" s="512" t="str">
        <f t="shared" si="29"/>
        <v/>
      </c>
      <c r="Q401" s="121" t="str">
        <f t="shared" si="32"/>
        <v/>
      </c>
      <c r="R401" s="501" t="str">
        <f>IF(AND(OR(J401="KO",M401&lt;&gt;""),OR(J401="",K401="",L401="")),Listes!$A$74,IF(AND(M401="",J401&lt;&gt;""),Listes!$A$75,IF(AND(I401&lt;M401,O401=""),Listes!$A$76,IF(AND(L401&lt;K401,O401=""),Listes!$A$77,IF(AND(M401&lt;I401,N401=""),Listes!$A$78,IF(AND(S401="",OR(J401&lt;&gt;"",K401&lt;&gt;"",L401&lt;&gt;"")),Listes!$A$79,""))))))</f>
        <v/>
      </c>
      <c r="S401" s="57"/>
      <c r="T401" s="10">
        <f t="shared" si="33"/>
        <v>0</v>
      </c>
    </row>
    <row r="402" spans="1:20" ht="20.100000000000001" customHeight="1" x14ac:dyDescent="0.25">
      <c r="A402" s="109">
        <v>396</v>
      </c>
      <c r="B402" s="503" t="str">
        <f>IF('Dépenses sur frais réels'!B402="","",'Dépenses sur frais réels'!B402)</f>
        <v/>
      </c>
      <c r="C402" s="503" t="str">
        <f>IF('Dépenses sur frais réels'!C402="","",'Dépenses sur frais réels'!C402)</f>
        <v/>
      </c>
      <c r="D402" s="503" t="str">
        <f>IF('Dépenses sur frais réels'!D402="","",'Dépenses sur frais réels'!D402)</f>
        <v/>
      </c>
      <c r="E402" s="503" t="str">
        <f>IF('Dépenses sur frais réels'!E402="","",'Dépenses sur frais réels'!E402)</f>
        <v/>
      </c>
      <c r="F402" s="503" t="str">
        <f>IF('Dépenses sur frais réels'!F402="","",'Dépenses sur frais réels'!F402)</f>
        <v/>
      </c>
      <c r="G402" s="504" t="str">
        <f>IF('Dépenses sur frais réels'!G402="","",'Dépenses sur frais réels'!G402)</f>
        <v/>
      </c>
      <c r="H402" s="504" t="str">
        <f>IF('Dépenses sur frais réels'!H402="","",'Dépenses sur frais réels'!H402)</f>
        <v/>
      </c>
      <c r="I402" s="511" t="str">
        <f>IF('Dépenses sur frais réels'!I402="","",'Dépenses sur frais réels'!I402)</f>
        <v/>
      </c>
      <c r="J402" s="269"/>
      <c r="K402" s="270" t="str">
        <f t="shared" si="30"/>
        <v/>
      </c>
      <c r="L402" s="270" t="str">
        <f t="shared" si="31"/>
        <v/>
      </c>
      <c r="M402" s="37"/>
      <c r="N402" s="117"/>
      <c r="O402" s="118"/>
      <c r="P402" s="512" t="str">
        <f t="shared" si="29"/>
        <v/>
      </c>
      <c r="Q402" s="121" t="str">
        <f t="shared" si="32"/>
        <v/>
      </c>
      <c r="R402" s="501" t="str">
        <f>IF(AND(OR(J402="KO",M402&lt;&gt;""),OR(J402="",K402="",L402="")),Listes!$A$74,IF(AND(M402="",J402&lt;&gt;""),Listes!$A$75,IF(AND(I402&lt;M402,O402=""),Listes!$A$76,IF(AND(L402&lt;K402,O402=""),Listes!$A$77,IF(AND(M402&lt;I402,N402=""),Listes!$A$78,IF(AND(S402="",OR(J402&lt;&gt;"",K402&lt;&gt;"",L402&lt;&gt;"")),Listes!$A$79,""))))))</f>
        <v/>
      </c>
      <c r="S402" s="57"/>
      <c r="T402" s="10">
        <f t="shared" si="33"/>
        <v>0</v>
      </c>
    </row>
    <row r="403" spans="1:20" ht="20.100000000000001" customHeight="1" x14ac:dyDescent="0.25">
      <c r="A403" s="109">
        <v>397</v>
      </c>
      <c r="B403" s="503" t="str">
        <f>IF('Dépenses sur frais réels'!B403="","",'Dépenses sur frais réels'!B403)</f>
        <v/>
      </c>
      <c r="C403" s="503" t="str">
        <f>IF('Dépenses sur frais réels'!C403="","",'Dépenses sur frais réels'!C403)</f>
        <v/>
      </c>
      <c r="D403" s="503" t="str">
        <f>IF('Dépenses sur frais réels'!D403="","",'Dépenses sur frais réels'!D403)</f>
        <v/>
      </c>
      <c r="E403" s="503" t="str">
        <f>IF('Dépenses sur frais réels'!E403="","",'Dépenses sur frais réels'!E403)</f>
        <v/>
      </c>
      <c r="F403" s="503" t="str">
        <f>IF('Dépenses sur frais réels'!F403="","",'Dépenses sur frais réels'!F403)</f>
        <v/>
      </c>
      <c r="G403" s="504" t="str">
        <f>IF('Dépenses sur frais réels'!G403="","",'Dépenses sur frais réels'!G403)</f>
        <v/>
      </c>
      <c r="H403" s="504" t="str">
        <f>IF('Dépenses sur frais réels'!H403="","",'Dépenses sur frais réels'!H403)</f>
        <v/>
      </c>
      <c r="I403" s="511" t="str">
        <f>IF('Dépenses sur frais réels'!I403="","",'Dépenses sur frais réels'!I403)</f>
        <v/>
      </c>
      <c r="J403" s="269"/>
      <c r="K403" s="270" t="str">
        <f t="shared" si="30"/>
        <v/>
      </c>
      <c r="L403" s="270" t="str">
        <f t="shared" si="31"/>
        <v/>
      </c>
      <c r="M403" s="37"/>
      <c r="N403" s="117"/>
      <c r="O403" s="118"/>
      <c r="P403" s="512" t="str">
        <f t="shared" si="29"/>
        <v/>
      </c>
      <c r="Q403" s="121" t="str">
        <f t="shared" si="32"/>
        <v/>
      </c>
      <c r="R403" s="501" t="str">
        <f>IF(AND(OR(J403="KO",M403&lt;&gt;""),OR(J403="",K403="",L403="")),Listes!$A$74,IF(AND(M403="",J403&lt;&gt;""),Listes!$A$75,IF(AND(I403&lt;M403,O403=""),Listes!$A$76,IF(AND(L403&lt;K403,O403=""),Listes!$A$77,IF(AND(M403&lt;I403,N403=""),Listes!$A$78,IF(AND(S403="",OR(J403&lt;&gt;"",K403&lt;&gt;"",L403&lt;&gt;"")),Listes!$A$79,""))))))</f>
        <v/>
      </c>
      <c r="S403" s="57"/>
      <c r="T403" s="10">
        <f t="shared" si="33"/>
        <v>0</v>
      </c>
    </row>
    <row r="404" spans="1:20" ht="20.100000000000001" customHeight="1" x14ac:dyDescent="0.25">
      <c r="A404" s="109">
        <v>398</v>
      </c>
      <c r="B404" s="503" t="str">
        <f>IF('Dépenses sur frais réels'!B404="","",'Dépenses sur frais réels'!B404)</f>
        <v/>
      </c>
      <c r="C404" s="503" t="str">
        <f>IF('Dépenses sur frais réels'!C404="","",'Dépenses sur frais réels'!C404)</f>
        <v/>
      </c>
      <c r="D404" s="503" t="str">
        <f>IF('Dépenses sur frais réels'!D404="","",'Dépenses sur frais réels'!D404)</f>
        <v/>
      </c>
      <c r="E404" s="503" t="str">
        <f>IF('Dépenses sur frais réels'!E404="","",'Dépenses sur frais réels'!E404)</f>
        <v/>
      </c>
      <c r="F404" s="503" t="str">
        <f>IF('Dépenses sur frais réels'!F404="","",'Dépenses sur frais réels'!F404)</f>
        <v/>
      </c>
      <c r="G404" s="504" t="str">
        <f>IF('Dépenses sur frais réels'!G404="","",'Dépenses sur frais réels'!G404)</f>
        <v/>
      </c>
      <c r="H404" s="504" t="str">
        <f>IF('Dépenses sur frais réels'!H404="","",'Dépenses sur frais réels'!H404)</f>
        <v/>
      </c>
      <c r="I404" s="511" t="str">
        <f>IF('Dépenses sur frais réels'!I404="","",'Dépenses sur frais réels'!I404)</f>
        <v/>
      </c>
      <c r="J404" s="269"/>
      <c r="K404" s="270" t="str">
        <f t="shared" si="30"/>
        <v/>
      </c>
      <c r="L404" s="270" t="str">
        <f t="shared" si="31"/>
        <v/>
      </c>
      <c r="M404" s="37"/>
      <c r="N404" s="117"/>
      <c r="O404" s="118"/>
      <c r="P404" s="512" t="str">
        <f t="shared" si="29"/>
        <v/>
      </c>
      <c r="Q404" s="121" t="str">
        <f t="shared" si="32"/>
        <v/>
      </c>
      <c r="R404" s="501" t="str">
        <f>IF(AND(OR(J404="KO",M404&lt;&gt;""),OR(J404="",K404="",L404="")),Listes!$A$74,IF(AND(M404="",J404&lt;&gt;""),Listes!$A$75,IF(AND(I404&lt;M404,O404=""),Listes!$A$76,IF(AND(L404&lt;K404,O404=""),Listes!$A$77,IF(AND(M404&lt;I404,N404=""),Listes!$A$78,IF(AND(S404="",OR(J404&lt;&gt;"",K404&lt;&gt;"",L404&lt;&gt;"")),Listes!$A$79,""))))))</f>
        <v/>
      </c>
      <c r="S404" s="57"/>
      <c r="T404" s="10">
        <f t="shared" si="33"/>
        <v>0</v>
      </c>
    </row>
    <row r="405" spans="1:20" ht="20.100000000000001" customHeight="1" x14ac:dyDescent="0.25">
      <c r="A405" s="109">
        <v>399</v>
      </c>
      <c r="B405" s="503" t="str">
        <f>IF('Dépenses sur frais réels'!B405="","",'Dépenses sur frais réels'!B405)</f>
        <v/>
      </c>
      <c r="C405" s="503" t="str">
        <f>IF('Dépenses sur frais réels'!C405="","",'Dépenses sur frais réels'!C405)</f>
        <v/>
      </c>
      <c r="D405" s="503" t="str">
        <f>IF('Dépenses sur frais réels'!D405="","",'Dépenses sur frais réels'!D405)</f>
        <v/>
      </c>
      <c r="E405" s="503" t="str">
        <f>IF('Dépenses sur frais réels'!E405="","",'Dépenses sur frais réels'!E405)</f>
        <v/>
      </c>
      <c r="F405" s="503" t="str">
        <f>IF('Dépenses sur frais réels'!F405="","",'Dépenses sur frais réels'!F405)</f>
        <v/>
      </c>
      <c r="G405" s="504" t="str">
        <f>IF('Dépenses sur frais réels'!G405="","",'Dépenses sur frais réels'!G405)</f>
        <v/>
      </c>
      <c r="H405" s="504" t="str">
        <f>IF('Dépenses sur frais réels'!H405="","",'Dépenses sur frais réels'!H405)</f>
        <v/>
      </c>
      <c r="I405" s="511" t="str">
        <f>IF('Dépenses sur frais réels'!I405="","",'Dépenses sur frais réels'!I405)</f>
        <v/>
      </c>
      <c r="J405" s="269"/>
      <c r="K405" s="270" t="str">
        <f t="shared" si="30"/>
        <v/>
      </c>
      <c r="L405" s="270" t="str">
        <f t="shared" si="31"/>
        <v/>
      </c>
      <c r="M405" s="37"/>
      <c r="N405" s="117"/>
      <c r="O405" s="118"/>
      <c r="P405" s="512" t="str">
        <f t="shared" si="29"/>
        <v/>
      </c>
      <c r="Q405" s="121" t="str">
        <f t="shared" si="32"/>
        <v/>
      </c>
      <c r="R405" s="501" t="str">
        <f>IF(AND(OR(J405="KO",M405&lt;&gt;""),OR(J405="",K405="",L405="")),Listes!$A$74,IF(AND(M405="",J405&lt;&gt;""),Listes!$A$75,IF(AND(I405&lt;M405,O405=""),Listes!$A$76,IF(AND(L405&lt;K405,O405=""),Listes!$A$77,IF(AND(M405&lt;I405,N405=""),Listes!$A$78,IF(AND(S405="",OR(J405&lt;&gt;"",K405&lt;&gt;"",L405&lt;&gt;"")),Listes!$A$79,""))))))</f>
        <v/>
      </c>
      <c r="S405" s="57"/>
      <c r="T405" s="10">
        <f t="shared" si="33"/>
        <v>0</v>
      </c>
    </row>
    <row r="406" spans="1:20" ht="20.100000000000001" customHeight="1" x14ac:dyDescent="0.25">
      <c r="A406" s="109">
        <v>400</v>
      </c>
      <c r="B406" s="503" t="str">
        <f>IF('Dépenses sur frais réels'!B406="","",'Dépenses sur frais réels'!B406)</f>
        <v/>
      </c>
      <c r="C406" s="503" t="str">
        <f>IF('Dépenses sur frais réels'!C406="","",'Dépenses sur frais réels'!C406)</f>
        <v/>
      </c>
      <c r="D406" s="503" t="str">
        <f>IF('Dépenses sur frais réels'!D406="","",'Dépenses sur frais réels'!D406)</f>
        <v/>
      </c>
      <c r="E406" s="503" t="str">
        <f>IF('Dépenses sur frais réels'!E406="","",'Dépenses sur frais réels'!E406)</f>
        <v/>
      </c>
      <c r="F406" s="503" t="str">
        <f>IF('Dépenses sur frais réels'!F406="","",'Dépenses sur frais réels'!F406)</f>
        <v/>
      </c>
      <c r="G406" s="504" t="str">
        <f>IF('Dépenses sur frais réels'!G406="","",'Dépenses sur frais réels'!G406)</f>
        <v/>
      </c>
      <c r="H406" s="504" t="str">
        <f>IF('Dépenses sur frais réels'!H406="","",'Dépenses sur frais réels'!H406)</f>
        <v/>
      </c>
      <c r="I406" s="511" t="str">
        <f>IF('Dépenses sur frais réels'!I406="","",'Dépenses sur frais réels'!I406)</f>
        <v/>
      </c>
      <c r="J406" s="269"/>
      <c r="K406" s="270" t="str">
        <f t="shared" si="30"/>
        <v/>
      </c>
      <c r="L406" s="270" t="str">
        <f t="shared" si="31"/>
        <v/>
      </c>
      <c r="M406" s="37"/>
      <c r="N406" s="117"/>
      <c r="O406" s="118"/>
      <c r="P406" s="512" t="str">
        <f t="shared" si="29"/>
        <v/>
      </c>
      <c r="Q406" s="121" t="str">
        <f t="shared" si="32"/>
        <v/>
      </c>
      <c r="R406" s="501" t="str">
        <f>IF(AND(OR(J406="KO",M406&lt;&gt;""),OR(J406="",K406="",L406="")),Listes!$A$74,IF(AND(M406="",J406&lt;&gt;""),Listes!$A$75,IF(AND(I406&lt;M406,O406=""),Listes!$A$76,IF(AND(L406&lt;K406,O406=""),Listes!$A$77,IF(AND(M406&lt;I406,N406=""),Listes!$A$78,IF(AND(S406="",OR(J406&lt;&gt;"",K406&lt;&gt;"",L406&lt;&gt;"")),Listes!$A$79,""))))))</f>
        <v/>
      </c>
      <c r="S406" s="57"/>
      <c r="T406" s="10">
        <f t="shared" si="33"/>
        <v>0</v>
      </c>
    </row>
    <row r="407" spans="1:20" ht="20.100000000000001" customHeight="1" x14ac:dyDescent="0.25">
      <c r="A407" s="109">
        <v>401</v>
      </c>
      <c r="B407" s="503" t="str">
        <f>IF('Dépenses sur frais réels'!B407="","",'Dépenses sur frais réels'!B407)</f>
        <v/>
      </c>
      <c r="C407" s="503" t="str">
        <f>IF('Dépenses sur frais réels'!C407="","",'Dépenses sur frais réels'!C407)</f>
        <v/>
      </c>
      <c r="D407" s="503" t="str">
        <f>IF('Dépenses sur frais réels'!D407="","",'Dépenses sur frais réels'!D407)</f>
        <v/>
      </c>
      <c r="E407" s="503" t="str">
        <f>IF('Dépenses sur frais réels'!E407="","",'Dépenses sur frais réels'!E407)</f>
        <v/>
      </c>
      <c r="F407" s="503" t="str">
        <f>IF('Dépenses sur frais réels'!F407="","",'Dépenses sur frais réels'!F407)</f>
        <v/>
      </c>
      <c r="G407" s="504" t="str">
        <f>IF('Dépenses sur frais réels'!G407="","",'Dépenses sur frais réels'!G407)</f>
        <v/>
      </c>
      <c r="H407" s="504" t="str">
        <f>IF('Dépenses sur frais réels'!H407="","",'Dépenses sur frais réels'!H407)</f>
        <v/>
      </c>
      <c r="I407" s="511" t="str">
        <f>IF('Dépenses sur frais réels'!I407="","",'Dépenses sur frais réels'!I407)</f>
        <v/>
      </c>
      <c r="J407" s="269"/>
      <c r="K407" s="270" t="str">
        <f t="shared" si="30"/>
        <v/>
      </c>
      <c r="L407" s="270" t="str">
        <f t="shared" si="31"/>
        <v/>
      </c>
      <c r="M407" s="37"/>
      <c r="N407" s="117"/>
      <c r="O407" s="118"/>
      <c r="P407" s="512" t="str">
        <f t="shared" si="29"/>
        <v/>
      </c>
      <c r="Q407" s="121" t="str">
        <f t="shared" si="32"/>
        <v/>
      </c>
      <c r="R407" s="501" t="str">
        <f>IF(AND(OR(J407="KO",M407&lt;&gt;""),OR(J407="",K407="",L407="")),Listes!$A$74,IF(AND(M407="",J407&lt;&gt;""),Listes!$A$75,IF(AND(I407&lt;M407,O407=""),Listes!$A$76,IF(AND(L407&lt;K407,O407=""),Listes!$A$77,IF(AND(M407&lt;I407,N407=""),Listes!$A$78,IF(AND(S407="",OR(J407&lt;&gt;"",K407&lt;&gt;"",L407&lt;&gt;"")),Listes!$A$79,""))))))</f>
        <v/>
      </c>
      <c r="S407" s="57"/>
      <c r="T407" s="10">
        <f t="shared" si="33"/>
        <v>0</v>
      </c>
    </row>
    <row r="408" spans="1:20" ht="20.100000000000001" customHeight="1" x14ac:dyDescent="0.25">
      <c r="A408" s="109">
        <v>402</v>
      </c>
      <c r="B408" s="503" t="str">
        <f>IF('Dépenses sur frais réels'!B408="","",'Dépenses sur frais réels'!B408)</f>
        <v/>
      </c>
      <c r="C408" s="503" t="str">
        <f>IF('Dépenses sur frais réels'!C408="","",'Dépenses sur frais réels'!C408)</f>
        <v/>
      </c>
      <c r="D408" s="503" t="str">
        <f>IF('Dépenses sur frais réels'!D408="","",'Dépenses sur frais réels'!D408)</f>
        <v/>
      </c>
      <c r="E408" s="503" t="str">
        <f>IF('Dépenses sur frais réels'!E408="","",'Dépenses sur frais réels'!E408)</f>
        <v/>
      </c>
      <c r="F408" s="503" t="str">
        <f>IF('Dépenses sur frais réels'!F408="","",'Dépenses sur frais réels'!F408)</f>
        <v/>
      </c>
      <c r="G408" s="504" t="str">
        <f>IF('Dépenses sur frais réels'!G408="","",'Dépenses sur frais réels'!G408)</f>
        <v/>
      </c>
      <c r="H408" s="504" t="str">
        <f>IF('Dépenses sur frais réels'!H408="","",'Dépenses sur frais réels'!H408)</f>
        <v/>
      </c>
      <c r="I408" s="511" t="str">
        <f>IF('Dépenses sur frais réels'!I408="","",'Dépenses sur frais réels'!I408)</f>
        <v/>
      </c>
      <c r="J408" s="269"/>
      <c r="K408" s="270" t="str">
        <f t="shared" si="30"/>
        <v/>
      </c>
      <c r="L408" s="270" t="str">
        <f t="shared" si="31"/>
        <v/>
      </c>
      <c r="M408" s="37"/>
      <c r="N408" s="117"/>
      <c r="O408" s="118"/>
      <c r="P408" s="512" t="str">
        <f t="shared" ref="P408:P471" si="34">IF(F408="Aller - Retour Mayotte - Hexagone",IF(1900=0,"",1900),IF(F408="Aller - Retour Mayotte - La Réunion",IF(700=0,"",700),IF(F408="Aller - Retour Mayotte - Caraïbes",IF(2200=0,"",2200),IF(E408="Billets de train",IF(M408=0,"",""),IF(E408="","")))))</f>
        <v/>
      </c>
      <c r="Q408" s="121" t="str">
        <f t="shared" si="32"/>
        <v/>
      </c>
      <c r="R408" s="501" t="str">
        <f>IF(AND(OR(J408="KO",M408&lt;&gt;""),OR(J408="",K408="",L408="")),Listes!$A$74,IF(AND(M408="",J408&lt;&gt;""),Listes!$A$75,IF(AND(I408&lt;M408,O408=""),Listes!$A$76,IF(AND(L408&lt;K408,O408=""),Listes!$A$77,IF(AND(M408&lt;I408,N408=""),Listes!$A$78,IF(AND(S408="",OR(J408&lt;&gt;"",K408&lt;&gt;"",L408&lt;&gt;"")),Listes!$A$79,""))))))</f>
        <v/>
      </c>
      <c r="S408" s="57"/>
      <c r="T408" s="10">
        <f t="shared" si="33"/>
        <v>0</v>
      </c>
    </row>
    <row r="409" spans="1:20" ht="20.100000000000001" customHeight="1" x14ac:dyDescent="0.25">
      <c r="A409" s="109">
        <v>403</v>
      </c>
      <c r="B409" s="503" t="str">
        <f>IF('Dépenses sur frais réels'!B409="","",'Dépenses sur frais réels'!B409)</f>
        <v/>
      </c>
      <c r="C409" s="503" t="str">
        <f>IF('Dépenses sur frais réels'!C409="","",'Dépenses sur frais réels'!C409)</f>
        <v/>
      </c>
      <c r="D409" s="503" t="str">
        <f>IF('Dépenses sur frais réels'!D409="","",'Dépenses sur frais réels'!D409)</f>
        <v/>
      </c>
      <c r="E409" s="503" t="str">
        <f>IF('Dépenses sur frais réels'!E409="","",'Dépenses sur frais réels'!E409)</f>
        <v/>
      </c>
      <c r="F409" s="503" t="str">
        <f>IF('Dépenses sur frais réels'!F409="","",'Dépenses sur frais réels'!F409)</f>
        <v/>
      </c>
      <c r="G409" s="504" t="str">
        <f>IF('Dépenses sur frais réels'!G409="","",'Dépenses sur frais réels'!G409)</f>
        <v/>
      </c>
      <c r="H409" s="504" t="str">
        <f>IF('Dépenses sur frais réels'!H409="","",'Dépenses sur frais réels'!H409)</f>
        <v/>
      </c>
      <c r="I409" s="511" t="str">
        <f>IF('Dépenses sur frais réels'!I409="","",'Dépenses sur frais réels'!I409)</f>
        <v/>
      </c>
      <c r="J409" s="269"/>
      <c r="K409" s="270" t="str">
        <f t="shared" si="30"/>
        <v/>
      </c>
      <c r="L409" s="270" t="str">
        <f t="shared" si="31"/>
        <v/>
      </c>
      <c r="M409" s="37"/>
      <c r="N409" s="117"/>
      <c r="O409" s="118"/>
      <c r="P409" s="512" t="str">
        <f t="shared" si="34"/>
        <v/>
      </c>
      <c r="Q409" s="121" t="str">
        <f t="shared" si="32"/>
        <v/>
      </c>
      <c r="R409" s="501" t="str">
        <f>IF(AND(OR(J409="KO",M409&lt;&gt;""),OR(J409="",K409="",L409="")),Listes!$A$74,IF(AND(M409="",J409&lt;&gt;""),Listes!$A$75,IF(AND(I409&lt;M409,O409=""),Listes!$A$76,IF(AND(L409&lt;K409,O409=""),Listes!$A$77,IF(AND(M409&lt;I409,N409=""),Listes!$A$78,IF(AND(S409="",OR(J409&lt;&gt;"",K409&lt;&gt;"",L409&lt;&gt;"")),Listes!$A$79,""))))))</f>
        <v/>
      </c>
      <c r="S409" s="57"/>
      <c r="T409" s="10">
        <f t="shared" si="33"/>
        <v>0</v>
      </c>
    </row>
    <row r="410" spans="1:20" ht="20.100000000000001" customHeight="1" x14ac:dyDescent="0.25">
      <c r="A410" s="109">
        <v>404</v>
      </c>
      <c r="B410" s="503" t="str">
        <f>IF('Dépenses sur frais réels'!B410="","",'Dépenses sur frais réels'!B410)</f>
        <v/>
      </c>
      <c r="C410" s="503" t="str">
        <f>IF('Dépenses sur frais réels'!C410="","",'Dépenses sur frais réels'!C410)</f>
        <v/>
      </c>
      <c r="D410" s="503" t="str">
        <f>IF('Dépenses sur frais réels'!D410="","",'Dépenses sur frais réels'!D410)</f>
        <v/>
      </c>
      <c r="E410" s="503" t="str">
        <f>IF('Dépenses sur frais réels'!E410="","",'Dépenses sur frais réels'!E410)</f>
        <v/>
      </c>
      <c r="F410" s="503" t="str">
        <f>IF('Dépenses sur frais réels'!F410="","",'Dépenses sur frais réels'!F410)</f>
        <v/>
      </c>
      <c r="G410" s="504" t="str">
        <f>IF('Dépenses sur frais réels'!G410="","",'Dépenses sur frais réels'!G410)</f>
        <v/>
      </c>
      <c r="H410" s="504" t="str">
        <f>IF('Dépenses sur frais réels'!H410="","",'Dépenses sur frais réels'!H410)</f>
        <v/>
      </c>
      <c r="I410" s="511" t="str">
        <f>IF('Dépenses sur frais réels'!I410="","",'Dépenses sur frais réels'!I410)</f>
        <v/>
      </c>
      <c r="J410" s="269"/>
      <c r="K410" s="270" t="str">
        <f t="shared" si="30"/>
        <v/>
      </c>
      <c r="L410" s="270" t="str">
        <f t="shared" si="31"/>
        <v/>
      </c>
      <c r="M410" s="37"/>
      <c r="N410" s="117"/>
      <c r="O410" s="118"/>
      <c r="P410" s="512" t="str">
        <f t="shared" si="34"/>
        <v/>
      </c>
      <c r="Q410" s="121" t="str">
        <f t="shared" si="32"/>
        <v/>
      </c>
      <c r="R410" s="501" t="str">
        <f>IF(AND(OR(J410="KO",M410&lt;&gt;""),OR(J410="",K410="",L410="")),Listes!$A$74,IF(AND(M410="",J410&lt;&gt;""),Listes!$A$75,IF(AND(I410&lt;M410,O410=""),Listes!$A$76,IF(AND(L410&lt;K410,O410=""),Listes!$A$77,IF(AND(M410&lt;I410,N410=""),Listes!$A$78,IF(AND(S410="",OR(J410&lt;&gt;"",K410&lt;&gt;"",L410&lt;&gt;"")),Listes!$A$79,""))))))</f>
        <v/>
      </c>
      <c r="S410" s="57"/>
      <c r="T410" s="10">
        <f t="shared" si="33"/>
        <v>0</v>
      </c>
    </row>
    <row r="411" spans="1:20" ht="20.100000000000001" customHeight="1" x14ac:dyDescent="0.25">
      <c r="A411" s="109">
        <v>405</v>
      </c>
      <c r="B411" s="503" t="str">
        <f>IF('Dépenses sur frais réels'!B411="","",'Dépenses sur frais réels'!B411)</f>
        <v/>
      </c>
      <c r="C411" s="503" t="str">
        <f>IF('Dépenses sur frais réels'!C411="","",'Dépenses sur frais réels'!C411)</f>
        <v/>
      </c>
      <c r="D411" s="503" t="str">
        <f>IF('Dépenses sur frais réels'!D411="","",'Dépenses sur frais réels'!D411)</f>
        <v/>
      </c>
      <c r="E411" s="503" t="str">
        <f>IF('Dépenses sur frais réels'!E411="","",'Dépenses sur frais réels'!E411)</f>
        <v/>
      </c>
      <c r="F411" s="503" t="str">
        <f>IF('Dépenses sur frais réels'!F411="","",'Dépenses sur frais réels'!F411)</f>
        <v/>
      </c>
      <c r="G411" s="504" t="str">
        <f>IF('Dépenses sur frais réels'!G411="","",'Dépenses sur frais réels'!G411)</f>
        <v/>
      </c>
      <c r="H411" s="504" t="str">
        <f>IF('Dépenses sur frais réels'!H411="","",'Dépenses sur frais réels'!H411)</f>
        <v/>
      </c>
      <c r="I411" s="511" t="str">
        <f>IF('Dépenses sur frais réels'!I411="","",'Dépenses sur frais réels'!I411)</f>
        <v/>
      </c>
      <c r="J411" s="269"/>
      <c r="K411" s="270" t="str">
        <f t="shared" si="30"/>
        <v/>
      </c>
      <c r="L411" s="270" t="str">
        <f t="shared" si="31"/>
        <v/>
      </c>
      <c r="M411" s="37"/>
      <c r="N411" s="117"/>
      <c r="O411" s="118"/>
      <c r="P411" s="512" t="str">
        <f t="shared" si="34"/>
        <v/>
      </c>
      <c r="Q411" s="121" t="str">
        <f t="shared" si="32"/>
        <v/>
      </c>
      <c r="R411" s="501" t="str">
        <f>IF(AND(OR(J411="KO",M411&lt;&gt;""),OR(J411="",K411="",L411="")),Listes!$A$74,IF(AND(M411="",J411&lt;&gt;""),Listes!$A$75,IF(AND(I411&lt;M411,O411=""),Listes!$A$76,IF(AND(L411&lt;K411,O411=""),Listes!$A$77,IF(AND(M411&lt;I411,N411=""),Listes!$A$78,IF(AND(S411="",OR(J411&lt;&gt;"",K411&lt;&gt;"",L411&lt;&gt;"")),Listes!$A$79,""))))))</f>
        <v/>
      </c>
      <c r="S411" s="57"/>
      <c r="T411" s="10">
        <f t="shared" si="33"/>
        <v>0</v>
      </c>
    </row>
    <row r="412" spans="1:20" ht="20.100000000000001" customHeight="1" x14ac:dyDescent="0.25">
      <c r="A412" s="109">
        <v>406</v>
      </c>
      <c r="B412" s="503" t="str">
        <f>IF('Dépenses sur frais réels'!B412="","",'Dépenses sur frais réels'!B412)</f>
        <v/>
      </c>
      <c r="C412" s="503" t="str">
        <f>IF('Dépenses sur frais réels'!C412="","",'Dépenses sur frais réels'!C412)</f>
        <v/>
      </c>
      <c r="D412" s="503" t="str">
        <f>IF('Dépenses sur frais réels'!D412="","",'Dépenses sur frais réels'!D412)</f>
        <v/>
      </c>
      <c r="E412" s="503" t="str">
        <f>IF('Dépenses sur frais réels'!E412="","",'Dépenses sur frais réels'!E412)</f>
        <v/>
      </c>
      <c r="F412" s="503" t="str">
        <f>IF('Dépenses sur frais réels'!F412="","",'Dépenses sur frais réels'!F412)</f>
        <v/>
      </c>
      <c r="G412" s="504" t="str">
        <f>IF('Dépenses sur frais réels'!G412="","",'Dépenses sur frais réels'!G412)</f>
        <v/>
      </c>
      <c r="H412" s="504" t="str">
        <f>IF('Dépenses sur frais réels'!H412="","",'Dépenses sur frais réels'!H412)</f>
        <v/>
      </c>
      <c r="I412" s="511" t="str">
        <f>IF('Dépenses sur frais réels'!I412="","",'Dépenses sur frais réels'!I412)</f>
        <v/>
      </c>
      <c r="J412" s="269"/>
      <c r="K412" s="270" t="str">
        <f t="shared" si="30"/>
        <v/>
      </c>
      <c r="L412" s="270" t="str">
        <f t="shared" si="31"/>
        <v/>
      </c>
      <c r="M412" s="37"/>
      <c r="N412" s="117"/>
      <c r="O412" s="118"/>
      <c r="P412" s="512" t="str">
        <f t="shared" si="34"/>
        <v/>
      </c>
      <c r="Q412" s="121" t="str">
        <f t="shared" si="32"/>
        <v/>
      </c>
      <c r="R412" s="501" t="str">
        <f>IF(AND(OR(J412="KO",M412&lt;&gt;""),OR(J412="",K412="",L412="")),Listes!$A$74,IF(AND(M412="",J412&lt;&gt;""),Listes!$A$75,IF(AND(I412&lt;M412,O412=""),Listes!$A$76,IF(AND(L412&lt;K412,O412=""),Listes!$A$77,IF(AND(M412&lt;I412,N412=""),Listes!$A$78,IF(AND(S412="",OR(J412&lt;&gt;"",K412&lt;&gt;"",L412&lt;&gt;"")),Listes!$A$79,""))))))</f>
        <v/>
      </c>
      <c r="S412" s="57"/>
      <c r="T412" s="10">
        <f t="shared" si="33"/>
        <v>0</v>
      </c>
    </row>
    <row r="413" spans="1:20" ht="20.100000000000001" customHeight="1" x14ac:dyDescent="0.25">
      <c r="A413" s="109">
        <v>407</v>
      </c>
      <c r="B413" s="503" t="str">
        <f>IF('Dépenses sur frais réels'!B413="","",'Dépenses sur frais réels'!B413)</f>
        <v/>
      </c>
      <c r="C413" s="503" t="str">
        <f>IF('Dépenses sur frais réels'!C413="","",'Dépenses sur frais réels'!C413)</f>
        <v/>
      </c>
      <c r="D413" s="503" t="str">
        <f>IF('Dépenses sur frais réels'!D413="","",'Dépenses sur frais réels'!D413)</f>
        <v/>
      </c>
      <c r="E413" s="503" t="str">
        <f>IF('Dépenses sur frais réels'!E413="","",'Dépenses sur frais réels'!E413)</f>
        <v/>
      </c>
      <c r="F413" s="503" t="str">
        <f>IF('Dépenses sur frais réels'!F413="","",'Dépenses sur frais réels'!F413)</f>
        <v/>
      </c>
      <c r="G413" s="504" t="str">
        <f>IF('Dépenses sur frais réels'!G413="","",'Dépenses sur frais réels'!G413)</f>
        <v/>
      </c>
      <c r="H413" s="504" t="str">
        <f>IF('Dépenses sur frais réels'!H413="","",'Dépenses sur frais réels'!H413)</f>
        <v/>
      </c>
      <c r="I413" s="511" t="str">
        <f>IF('Dépenses sur frais réels'!I413="","",'Dépenses sur frais réels'!I413)</f>
        <v/>
      </c>
      <c r="J413" s="269"/>
      <c r="K413" s="270" t="str">
        <f t="shared" si="30"/>
        <v/>
      </c>
      <c r="L413" s="270" t="str">
        <f t="shared" si="31"/>
        <v/>
      </c>
      <c r="M413" s="37"/>
      <c r="N413" s="117"/>
      <c r="O413" s="118"/>
      <c r="P413" s="512" t="str">
        <f t="shared" si="34"/>
        <v/>
      </c>
      <c r="Q413" s="121" t="str">
        <f t="shared" si="32"/>
        <v/>
      </c>
      <c r="R413" s="501" t="str">
        <f>IF(AND(OR(J413="KO",M413&lt;&gt;""),OR(J413="",K413="",L413="")),Listes!$A$74,IF(AND(M413="",J413&lt;&gt;""),Listes!$A$75,IF(AND(I413&lt;M413,O413=""),Listes!$A$76,IF(AND(L413&lt;K413,O413=""),Listes!$A$77,IF(AND(M413&lt;I413,N413=""),Listes!$A$78,IF(AND(S413="",OR(J413&lt;&gt;"",K413&lt;&gt;"",L413&lt;&gt;"")),Listes!$A$79,""))))))</f>
        <v/>
      </c>
      <c r="S413" s="57"/>
      <c r="T413" s="10">
        <f t="shared" si="33"/>
        <v>0</v>
      </c>
    </row>
    <row r="414" spans="1:20" ht="20.100000000000001" customHeight="1" x14ac:dyDescent="0.25">
      <c r="A414" s="109">
        <v>408</v>
      </c>
      <c r="B414" s="503" t="str">
        <f>IF('Dépenses sur frais réels'!B414="","",'Dépenses sur frais réels'!B414)</f>
        <v/>
      </c>
      <c r="C414" s="503" t="str">
        <f>IF('Dépenses sur frais réels'!C414="","",'Dépenses sur frais réels'!C414)</f>
        <v/>
      </c>
      <c r="D414" s="503" t="str">
        <f>IF('Dépenses sur frais réels'!D414="","",'Dépenses sur frais réels'!D414)</f>
        <v/>
      </c>
      <c r="E414" s="503" t="str">
        <f>IF('Dépenses sur frais réels'!E414="","",'Dépenses sur frais réels'!E414)</f>
        <v/>
      </c>
      <c r="F414" s="503" t="str">
        <f>IF('Dépenses sur frais réels'!F414="","",'Dépenses sur frais réels'!F414)</f>
        <v/>
      </c>
      <c r="G414" s="504" t="str">
        <f>IF('Dépenses sur frais réels'!G414="","",'Dépenses sur frais réels'!G414)</f>
        <v/>
      </c>
      <c r="H414" s="504" t="str">
        <f>IF('Dépenses sur frais réels'!H414="","",'Dépenses sur frais réels'!H414)</f>
        <v/>
      </c>
      <c r="I414" s="511" t="str">
        <f>IF('Dépenses sur frais réels'!I414="","",'Dépenses sur frais réels'!I414)</f>
        <v/>
      </c>
      <c r="J414" s="269"/>
      <c r="K414" s="270" t="str">
        <f t="shared" si="30"/>
        <v/>
      </c>
      <c r="L414" s="270" t="str">
        <f t="shared" si="31"/>
        <v/>
      </c>
      <c r="M414" s="37"/>
      <c r="N414" s="117"/>
      <c r="O414" s="118"/>
      <c r="P414" s="512" t="str">
        <f t="shared" si="34"/>
        <v/>
      </c>
      <c r="Q414" s="121" t="str">
        <f t="shared" si="32"/>
        <v/>
      </c>
      <c r="R414" s="501" t="str">
        <f>IF(AND(OR(J414="KO",M414&lt;&gt;""),OR(J414="",K414="",L414="")),Listes!$A$74,IF(AND(M414="",J414&lt;&gt;""),Listes!$A$75,IF(AND(I414&lt;M414,O414=""),Listes!$A$76,IF(AND(L414&lt;K414,O414=""),Listes!$A$77,IF(AND(M414&lt;I414,N414=""),Listes!$A$78,IF(AND(S414="",OR(J414&lt;&gt;"",K414&lt;&gt;"",L414&lt;&gt;"")),Listes!$A$79,""))))))</f>
        <v/>
      </c>
      <c r="S414" s="57"/>
      <c r="T414" s="10">
        <f t="shared" si="33"/>
        <v>0</v>
      </c>
    </row>
    <row r="415" spans="1:20" ht="20.100000000000001" customHeight="1" x14ac:dyDescent="0.25">
      <c r="A415" s="109">
        <v>409</v>
      </c>
      <c r="B415" s="503" t="str">
        <f>IF('Dépenses sur frais réels'!B415="","",'Dépenses sur frais réels'!B415)</f>
        <v/>
      </c>
      <c r="C415" s="503" t="str">
        <f>IF('Dépenses sur frais réels'!C415="","",'Dépenses sur frais réels'!C415)</f>
        <v/>
      </c>
      <c r="D415" s="503" t="str">
        <f>IF('Dépenses sur frais réels'!D415="","",'Dépenses sur frais réels'!D415)</f>
        <v/>
      </c>
      <c r="E415" s="503" t="str">
        <f>IF('Dépenses sur frais réels'!E415="","",'Dépenses sur frais réels'!E415)</f>
        <v/>
      </c>
      <c r="F415" s="503" t="str">
        <f>IF('Dépenses sur frais réels'!F415="","",'Dépenses sur frais réels'!F415)</f>
        <v/>
      </c>
      <c r="G415" s="504" t="str">
        <f>IF('Dépenses sur frais réels'!G415="","",'Dépenses sur frais réels'!G415)</f>
        <v/>
      </c>
      <c r="H415" s="504" t="str">
        <f>IF('Dépenses sur frais réels'!H415="","",'Dépenses sur frais réels'!H415)</f>
        <v/>
      </c>
      <c r="I415" s="511" t="str">
        <f>IF('Dépenses sur frais réels'!I415="","",'Dépenses sur frais réels'!I415)</f>
        <v/>
      </c>
      <c r="J415" s="269"/>
      <c r="K415" s="270" t="str">
        <f t="shared" si="30"/>
        <v/>
      </c>
      <c r="L415" s="270" t="str">
        <f t="shared" si="31"/>
        <v/>
      </c>
      <c r="M415" s="37"/>
      <c r="N415" s="117"/>
      <c r="O415" s="118"/>
      <c r="P415" s="512" t="str">
        <f t="shared" si="34"/>
        <v/>
      </c>
      <c r="Q415" s="121" t="str">
        <f t="shared" si="32"/>
        <v/>
      </c>
      <c r="R415" s="501" t="str">
        <f>IF(AND(OR(J415="KO",M415&lt;&gt;""),OR(J415="",K415="",L415="")),Listes!$A$74,IF(AND(M415="",J415&lt;&gt;""),Listes!$A$75,IF(AND(I415&lt;M415,O415=""),Listes!$A$76,IF(AND(L415&lt;K415,O415=""),Listes!$A$77,IF(AND(M415&lt;I415,N415=""),Listes!$A$78,IF(AND(S415="",OR(J415&lt;&gt;"",K415&lt;&gt;"",L415&lt;&gt;"")),Listes!$A$79,""))))))</f>
        <v/>
      </c>
      <c r="S415" s="57"/>
      <c r="T415" s="10">
        <f t="shared" si="33"/>
        <v>0</v>
      </c>
    </row>
    <row r="416" spans="1:20" ht="20.100000000000001" customHeight="1" x14ac:dyDescent="0.25">
      <c r="A416" s="109">
        <v>410</v>
      </c>
      <c r="B416" s="503" t="str">
        <f>IF('Dépenses sur frais réels'!B416="","",'Dépenses sur frais réels'!B416)</f>
        <v/>
      </c>
      <c r="C416" s="503" t="str">
        <f>IF('Dépenses sur frais réels'!C416="","",'Dépenses sur frais réels'!C416)</f>
        <v/>
      </c>
      <c r="D416" s="503" t="str">
        <f>IF('Dépenses sur frais réels'!D416="","",'Dépenses sur frais réels'!D416)</f>
        <v/>
      </c>
      <c r="E416" s="503" t="str">
        <f>IF('Dépenses sur frais réels'!E416="","",'Dépenses sur frais réels'!E416)</f>
        <v/>
      </c>
      <c r="F416" s="503" t="str">
        <f>IF('Dépenses sur frais réels'!F416="","",'Dépenses sur frais réels'!F416)</f>
        <v/>
      </c>
      <c r="G416" s="504" t="str">
        <f>IF('Dépenses sur frais réels'!G416="","",'Dépenses sur frais réels'!G416)</f>
        <v/>
      </c>
      <c r="H416" s="504" t="str">
        <f>IF('Dépenses sur frais réels'!H416="","",'Dépenses sur frais réels'!H416)</f>
        <v/>
      </c>
      <c r="I416" s="511" t="str">
        <f>IF('Dépenses sur frais réels'!I416="","",'Dépenses sur frais réels'!I416)</f>
        <v/>
      </c>
      <c r="J416" s="269"/>
      <c r="K416" s="270" t="str">
        <f t="shared" si="30"/>
        <v/>
      </c>
      <c r="L416" s="270" t="str">
        <f t="shared" si="31"/>
        <v/>
      </c>
      <c r="M416" s="37"/>
      <c r="N416" s="117"/>
      <c r="O416" s="118"/>
      <c r="P416" s="512" t="str">
        <f t="shared" si="34"/>
        <v/>
      </c>
      <c r="Q416" s="121" t="str">
        <f t="shared" si="32"/>
        <v/>
      </c>
      <c r="R416" s="501" t="str">
        <f>IF(AND(OR(J416="KO",M416&lt;&gt;""),OR(J416="",K416="",L416="")),Listes!$A$74,IF(AND(M416="",J416&lt;&gt;""),Listes!$A$75,IF(AND(I416&lt;M416,O416=""),Listes!$A$76,IF(AND(L416&lt;K416,O416=""),Listes!$A$77,IF(AND(M416&lt;I416,N416=""),Listes!$A$78,IF(AND(S416="",OR(J416&lt;&gt;"",K416&lt;&gt;"",L416&lt;&gt;"")),Listes!$A$79,""))))))</f>
        <v/>
      </c>
      <c r="S416" s="57"/>
      <c r="T416" s="10">
        <f t="shared" si="33"/>
        <v>0</v>
      </c>
    </row>
    <row r="417" spans="1:20" ht="20.100000000000001" customHeight="1" x14ac:dyDescent="0.25">
      <c r="A417" s="109">
        <v>411</v>
      </c>
      <c r="B417" s="503" t="str">
        <f>IF('Dépenses sur frais réels'!B417="","",'Dépenses sur frais réels'!B417)</f>
        <v/>
      </c>
      <c r="C417" s="503" t="str">
        <f>IF('Dépenses sur frais réels'!C417="","",'Dépenses sur frais réels'!C417)</f>
        <v/>
      </c>
      <c r="D417" s="503" t="str">
        <f>IF('Dépenses sur frais réels'!D417="","",'Dépenses sur frais réels'!D417)</f>
        <v/>
      </c>
      <c r="E417" s="503" t="str">
        <f>IF('Dépenses sur frais réels'!E417="","",'Dépenses sur frais réels'!E417)</f>
        <v/>
      </c>
      <c r="F417" s="503" t="str">
        <f>IF('Dépenses sur frais réels'!F417="","",'Dépenses sur frais réels'!F417)</f>
        <v/>
      </c>
      <c r="G417" s="504" t="str">
        <f>IF('Dépenses sur frais réels'!G417="","",'Dépenses sur frais réels'!G417)</f>
        <v/>
      </c>
      <c r="H417" s="504" t="str">
        <f>IF('Dépenses sur frais réels'!H417="","",'Dépenses sur frais réels'!H417)</f>
        <v/>
      </c>
      <c r="I417" s="511" t="str">
        <f>IF('Dépenses sur frais réels'!I417="","",'Dépenses sur frais réels'!I417)</f>
        <v/>
      </c>
      <c r="J417" s="269"/>
      <c r="K417" s="270" t="str">
        <f t="shared" si="30"/>
        <v/>
      </c>
      <c r="L417" s="270" t="str">
        <f t="shared" si="31"/>
        <v/>
      </c>
      <c r="M417" s="37"/>
      <c r="N417" s="117"/>
      <c r="O417" s="118"/>
      <c r="P417" s="512" t="str">
        <f t="shared" si="34"/>
        <v/>
      </c>
      <c r="Q417" s="121" t="str">
        <f t="shared" si="32"/>
        <v/>
      </c>
      <c r="R417" s="501" t="str">
        <f>IF(AND(OR(J417="KO",M417&lt;&gt;""),OR(J417="",K417="",L417="")),Listes!$A$74,IF(AND(M417="",J417&lt;&gt;""),Listes!$A$75,IF(AND(I417&lt;M417,O417=""),Listes!$A$76,IF(AND(L417&lt;K417,O417=""),Listes!$A$77,IF(AND(M417&lt;I417,N417=""),Listes!$A$78,IF(AND(S417="",OR(J417&lt;&gt;"",K417&lt;&gt;"",L417&lt;&gt;"")),Listes!$A$79,""))))))</f>
        <v/>
      </c>
      <c r="S417" s="57"/>
      <c r="T417" s="10">
        <f t="shared" si="33"/>
        <v>0</v>
      </c>
    </row>
    <row r="418" spans="1:20" ht="20.100000000000001" customHeight="1" x14ac:dyDescent="0.25">
      <c r="A418" s="109">
        <v>412</v>
      </c>
      <c r="B418" s="503" t="str">
        <f>IF('Dépenses sur frais réels'!B418="","",'Dépenses sur frais réels'!B418)</f>
        <v/>
      </c>
      <c r="C418" s="503" t="str">
        <f>IF('Dépenses sur frais réels'!C418="","",'Dépenses sur frais réels'!C418)</f>
        <v/>
      </c>
      <c r="D418" s="503" t="str">
        <f>IF('Dépenses sur frais réels'!D418="","",'Dépenses sur frais réels'!D418)</f>
        <v/>
      </c>
      <c r="E418" s="503" t="str">
        <f>IF('Dépenses sur frais réels'!E418="","",'Dépenses sur frais réels'!E418)</f>
        <v/>
      </c>
      <c r="F418" s="503" t="str">
        <f>IF('Dépenses sur frais réels'!F418="","",'Dépenses sur frais réels'!F418)</f>
        <v/>
      </c>
      <c r="G418" s="504" t="str">
        <f>IF('Dépenses sur frais réels'!G418="","",'Dépenses sur frais réels'!G418)</f>
        <v/>
      </c>
      <c r="H418" s="504" t="str">
        <f>IF('Dépenses sur frais réels'!H418="","",'Dépenses sur frais réels'!H418)</f>
        <v/>
      </c>
      <c r="I418" s="511" t="str">
        <f>IF('Dépenses sur frais réels'!I418="","",'Dépenses sur frais réels'!I418)</f>
        <v/>
      </c>
      <c r="J418" s="269"/>
      <c r="K418" s="270" t="str">
        <f t="shared" si="30"/>
        <v/>
      </c>
      <c r="L418" s="270" t="str">
        <f t="shared" si="31"/>
        <v/>
      </c>
      <c r="M418" s="37"/>
      <c r="N418" s="117"/>
      <c r="O418" s="118"/>
      <c r="P418" s="512" t="str">
        <f t="shared" si="34"/>
        <v/>
      </c>
      <c r="Q418" s="121" t="str">
        <f t="shared" si="32"/>
        <v/>
      </c>
      <c r="R418" s="501" t="str">
        <f>IF(AND(OR(J418="KO",M418&lt;&gt;""),OR(J418="",K418="",L418="")),Listes!$A$74,IF(AND(M418="",J418&lt;&gt;""),Listes!$A$75,IF(AND(I418&lt;M418,O418=""),Listes!$A$76,IF(AND(L418&lt;K418,O418=""),Listes!$A$77,IF(AND(M418&lt;I418,N418=""),Listes!$A$78,IF(AND(S418="",OR(J418&lt;&gt;"",K418&lt;&gt;"",L418&lt;&gt;"")),Listes!$A$79,""))))))</f>
        <v/>
      </c>
      <c r="S418" s="57"/>
      <c r="T418" s="10">
        <f t="shared" si="33"/>
        <v>0</v>
      </c>
    </row>
    <row r="419" spans="1:20" ht="20.100000000000001" customHeight="1" x14ac:dyDescent="0.25">
      <c r="A419" s="109">
        <v>413</v>
      </c>
      <c r="B419" s="503" t="str">
        <f>IF('Dépenses sur frais réels'!B419="","",'Dépenses sur frais réels'!B419)</f>
        <v/>
      </c>
      <c r="C419" s="503" t="str">
        <f>IF('Dépenses sur frais réels'!C419="","",'Dépenses sur frais réels'!C419)</f>
        <v/>
      </c>
      <c r="D419" s="503" t="str">
        <f>IF('Dépenses sur frais réels'!D419="","",'Dépenses sur frais réels'!D419)</f>
        <v/>
      </c>
      <c r="E419" s="503" t="str">
        <f>IF('Dépenses sur frais réels'!E419="","",'Dépenses sur frais réels'!E419)</f>
        <v/>
      </c>
      <c r="F419" s="503" t="str">
        <f>IF('Dépenses sur frais réels'!F419="","",'Dépenses sur frais réels'!F419)</f>
        <v/>
      </c>
      <c r="G419" s="504" t="str">
        <f>IF('Dépenses sur frais réels'!G419="","",'Dépenses sur frais réels'!G419)</f>
        <v/>
      </c>
      <c r="H419" s="504" t="str">
        <f>IF('Dépenses sur frais réels'!H419="","",'Dépenses sur frais réels'!H419)</f>
        <v/>
      </c>
      <c r="I419" s="511" t="str">
        <f>IF('Dépenses sur frais réels'!I419="","",'Dépenses sur frais réels'!I419)</f>
        <v/>
      </c>
      <c r="J419" s="269"/>
      <c r="K419" s="270" t="str">
        <f t="shared" si="30"/>
        <v/>
      </c>
      <c r="L419" s="270" t="str">
        <f t="shared" si="31"/>
        <v/>
      </c>
      <c r="M419" s="37"/>
      <c r="N419" s="117"/>
      <c r="O419" s="118"/>
      <c r="P419" s="512" t="str">
        <f t="shared" si="34"/>
        <v/>
      </c>
      <c r="Q419" s="121" t="str">
        <f t="shared" si="32"/>
        <v/>
      </c>
      <c r="R419" s="501" t="str">
        <f>IF(AND(OR(J419="KO",M419&lt;&gt;""),OR(J419="",K419="",L419="")),Listes!$A$74,IF(AND(M419="",J419&lt;&gt;""),Listes!$A$75,IF(AND(I419&lt;M419,O419=""),Listes!$A$76,IF(AND(L419&lt;K419,O419=""),Listes!$A$77,IF(AND(M419&lt;I419,N419=""),Listes!$A$78,IF(AND(S419="",OR(J419&lt;&gt;"",K419&lt;&gt;"",L419&lt;&gt;"")),Listes!$A$79,""))))))</f>
        <v/>
      </c>
      <c r="S419" s="57"/>
      <c r="T419" s="10">
        <f t="shared" si="33"/>
        <v>0</v>
      </c>
    </row>
    <row r="420" spans="1:20" ht="20.100000000000001" customHeight="1" x14ac:dyDescent="0.25">
      <c r="A420" s="109">
        <v>414</v>
      </c>
      <c r="B420" s="503" t="str">
        <f>IF('Dépenses sur frais réels'!B420="","",'Dépenses sur frais réels'!B420)</f>
        <v/>
      </c>
      <c r="C420" s="503" t="str">
        <f>IF('Dépenses sur frais réels'!C420="","",'Dépenses sur frais réels'!C420)</f>
        <v/>
      </c>
      <c r="D420" s="503" t="str">
        <f>IF('Dépenses sur frais réels'!D420="","",'Dépenses sur frais réels'!D420)</f>
        <v/>
      </c>
      <c r="E420" s="503" t="str">
        <f>IF('Dépenses sur frais réels'!E420="","",'Dépenses sur frais réels'!E420)</f>
        <v/>
      </c>
      <c r="F420" s="503" t="str">
        <f>IF('Dépenses sur frais réels'!F420="","",'Dépenses sur frais réels'!F420)</f>
        <v/>
      </c>
      <c r="G420" s="504" t="str">
        <f>IF('Dépenses sur frais réels'!G420="","",'Dépenses sur frais réels'!G420)</f>
        <v/>
      </c>
      <c r="H420" s="504" t="str">
        <f>IF('Dépenses sur frais réels'!H420="","",'Dépenses sur frais réels'!H420)</f>
        <v/>
      </c>
      <c r="I420" s="511" t="str">
        <f>IF('Dépenses sur frais réels'!I420="","",'Dépenses sur frais réels'!I420)</f>
        <v/>
      </c>
      <c r="J420" s="269"/>
      <c r="K420" s="270" t="str">
        <f t="shared" si="30"/>
        <v/>
      </c>
      <c r="L420" s="270" t="str">
        <f t="shared" si="31"/>
        <v/>
      </c>
      <c r="M420" s="37"/>
      <c r="N420" s="117"/>
      <c r="O420" s="118"/>
      <c r="P420" s="512" t="str">
        <f t="shared" si="34"/>
        <v/>
      </c>
      <c r="Q420" s="121" t="str">
        <f t="shared" si="32"/>
        <v/>
      </c>
      <c r="R420" s="501" t="str">
        <f>IF(AND(OR(J420="KO",M420&lt;&gt;""),OR(J420="",K420="",L420="")),Listes!$A$74,IF(AND(M420="",J420&lt;&gt;""),Listes!$A$75,IF(AND(I420&lt;M420,O420=""),Listes!$A$76,IF(AND(L420&lt;K420,O420=""),Listes!$A$77,IF(AND(M420&lt;I420,N420=""),Listes!$A$78,IF(AND(S420="",OR(J420&lt;&gt;"",K420&lt;&gt;"",L420&lt;&gt;"")),Listes!$A$79,""))))))</f>
        <v/>
      </c>
      <c r="S420" s="57"/>
      <c r="T420" s="10">
        <f t="shared" si="33"/>
        <v>0</v>
      </c>
    </row>
    <row r="421" spans="1:20" ht="20.100000000000001" customHeight="1" x14ac:dyDescent="0.25">
      <c r="A421" s="109">
        <v>415</v>
      </c>
      <c r="B421" s="503" t="str">
        <f>IF('Dépenses sur frais réels'!B421="","",'Dépenses sur frais réels'!B421)</f>
        <v/>
      </c>
      <c r="C421" s="503" t="str">
        <f>IF('Dépenses sur frais réels'!C421="","",'Dépenses sur frais réels'!C421)</f>
        <v/>
      </c>
      <c r="D421" s="503" t="str">
        <f>IF('Dépenses sur frais réels'!D421="","",'Dépenses sur frais réels'!D421)</f>
        <v/>
      </c>
      <c r="E421" s="503" t="str">
        <f>IF('Dépenses sur frais réels'!E421="","",'Dépenses sur frais réels'!E421)</f>
        <v/>
      </c>
      <c r="F421" s="503" t="str">
        <f>IF('Dépenses sur frais réels'!F421="","",'Dépenses sur frais réels'!F421)</f>
        <v/>
      </c>
      <c r="G421" s="504" t="str">
        <f>IF('Dépenses sur frais réels'!G421="","",'Dépenses sur frais réels'!G421)</f>
        <v/>
      </c>
      <c r="H421" s="504" t="str">
        <f>IF('Dépenses sur frais réels'!H421="","",'Dépenses sur frais réels'!H421)</f>
        <v/>
      </c>
      <c r="I421" s="511" t="str">
        <f>IF('Dépenses sur frais réels'!I421="","",'Dépenses sur frais réels'!I421)</f>
        <v/>
      </c>
      <c r="J421" s="269"/>
      <c r="K421" s="270" t="str">
        <f t="shared" si="30"/>
        <v/>
      </c>
      <c r="L421" s="270" t="str">
        <f t="shared" si="31"/>
        <v/>
      </c>
      <c r="M421" s="37"/>
      <c r="N421" s="117"/>
      <c r="O421" s="118"/>
      <c r="P421" s="512" t="str">
        <f t="shared" si="34"/>
        <v/>
      </c>
      <c r="Q421" s="121" t="str">
        <f t="shared" si="32"/>
        <v/>
      </c>
      <c r="R421" s="501" t="str">
        <f>IF(AND(OR(J421="KO",M421&lt;&gt;""),OR(J421="",K421="",L421="")),Listes!$A$74,IF(AND(M421="",J421&lt;&gt;""),Listes!$A$75,IF(AND(I421&lt;M421,O421=""),Listes!$A$76,IF(AND(L421&lt;K421,O421=""),Listes!$A$77,IF(AND(M421&lt;I421,N421=""),Listes!$A$78,IF(AND(S421="",OR(J421&lt;&gt;"",K421&lt;&gt;"",L421&lt;&gt;"")),Listes!$A$79,""))))))</f>
        <v/>
      </c>
      <c r="S421" s="57"/>
      <c r="T421" s="10">
        <f t="shared" si="33"/>
        <v>0</v>
      </c>
    </row>
    <row r="422" spans="1:20" ht="20.100000000000001" customHeight="1" x14ac:dyDescent="0.25">
      <c r="A422" s="109">
        <v>416</v>
      </c>
      <c r="B422" s="503" t="str">
        <f>IF('Dépenses sur frais réels'!B422="","",'Dépenses sur frais réels'!B422)</f>
        <v/>
      </c>
      <c r="C422" s="503" t="str">
        <f>IF('Dépenses sur frais réels'!C422="","",'Dépenses sur frais réels'!C422)</f>
        <v/>
      </c>
      <c r="D422" s="503" t="str">
        <f>IF('Dépenses sur frais réels'!D422="","",'Dépenses sur frais réels'!D422)</f>
        <v/>
      </c>
      <c r="E422" s="503" t="str">
        <f>IF('Dépenses sur frais réels'!E422="","",'Dépenses sur frais réels'!E422)</f>
        <v/>
      </c>
      <c r="F422" s="503" t="str">
        <f>IF('Dépenses sur frais réels'!F422="","",'Dépenses sur frais réels'!F422)</f>
        <v/>
      </c>
      <c r="G422" s="504" t="str">
        <f>IF('Dépenses sur frais réels'!G422="","",'Dépenses sur frais réels'!G422)</f>
        <v/>
      </c>
      <c r="H422" s="504" t="str">
        <f>IF('Dépenses sur frais réels'!H422="","",'Dépenses sur frais réels'!H422)</f>
        <v/>
      </c>
      <c r="I422" s="511" t="str">
        <f>IF('Dépenses sur frais réels'!I422="","",'Dépenses sur frais réels'!I422)</f>
        <v/>
      </c>
      <c r="J422" s="269"/>
      <c r="K422" s="270" t="str">
        <f t="shared" si="30"/>
        <v/>
      </c>
      <c r="L422" s="270" t="str">
        <f t="shared" si="31"/>
        <v/>
      </c>
      <c r="M422" s="37"/>
      <c r="N422" s="117"/>
      <c r="O422" s="118"/>
      <c r="P422" s="512" t="str">
        <f t="shared" si="34"/>
        <v/>
      </c>
      <c r="Q422" s="121" t="str">
        <f t="shared" si="32"/>
        <v/>
      </c>
      <c r="R422" s="501" t="str">
        <f>IF(AND(OR(J422="KO",M422&lt;&gt;""),OR(J422="",K422="",L422="")),Listes!$A$74,IF(AND(M422="",J422&lt;&gt;""),Listes!$A$75,IF(AND(I422&lt;M422,O422=""),Listes!$A$76,IF(AND(L422&lt;K422,O422=""),Listes!$A$77,IF(AND(M422&lt;I422,N422=""),Listes!$A$78,IF(AND(S422="",OR(J422&lt;&gt;"",K422&lt;&gt;"",L422&lt;&gt;"")),Listes!$A$79,""))))))</f>
        <v/>
      </c>
      <c r="S422" s="57"/>
      <c r="T422" s="10">
        <f t="shared" si="33"/>
        <v>0</v>
      </c>
    </row>
    <row r="423" spans="1:20" ht="20.100000000000001" customHeight="1" x14ac:dyDescent="0.25">
      <c r="A423" s="109">
        <v>417</v>
      </c>
      <c r="B423" s="503" t="str">
        <f>IF('Dépenses sur frais réels'!B423="","",'Dépenses sur frais réels'!B423)</f>
        <v/>
      </c>
      <c r="C423" s="503" t="str">
        <f>IF('Dépenses sur frais réels'!C423="","",'Dépenses sur frais réels'!C423)</f>
        <v/>
      </c>
      <c r="D423" s="503" t="str">
        <f>IF('Dépenses sur frais réels'!D423="","",'Dépenses sur frais réels'!D423)</f>
        <v/>
      </c>
      <c r="E423" s="503" t="str">
        <f>IF('Dépenses sur frais réels'!E423="","",'Dépenses sur frais réels'!E423)</f>
        <v/>
      </c>
      <c r="F423" s="503" t="str">
        <f>IF('Dépenses sur frais réels'!F423="","",'Dépenses sur frais réels'!F423)</f>
        <v/>
      </c>
      <c r="G423" s="504" t="str">
        <f>IF('Dépenses sur frais réels'!G423="","",'Dépenses sur frais réels'!G423)</f>
        <v/>
      </c>
      <c r="H423" s="504" t="str">
        <f>IF('Dépenses sur frais réels'!H423="","",'Dépenses sur frais réels'!H423)</f>
        <v/>
      </c>
      <c r="I423" s="511" t="str">
        <f>IF('Dépenses sur frais réels'!I423="","",'Dépenses sur frais réels'!I423)</f>
        <v/>
      </c>
      <c r="J423" s="269"/>
      <c r="K423" s="270" t="str">
        <f t="shared" si="30"/>
        <v/>
      </c>
      <c r="L423" s="270" t="str">
        <f t="shared" si="31"/>
        <v/>
      </c>
      <c r="M423" s="37"/>
      <c r="N423" s="117"/>
      <c r="O423" s="118"/>
      <c r="P423" s="512" t="str">
        <f t="shared" si="34"/>
        <v/>
      </c>
      <c r="Q423" s="121" t="str">
        <f t="shared" si="32"/>
        <v/>
      </c>
      <c r="R423" s="501" t="str">
        <f>IF(AND(OR(J423="KO",M423&lt;&gt;""),OR(J423="",K423="",L423="")),Listes!$A$74,IF(AND(M423="",J423&lt;&gt;""),Listes!$A$75,IF(AND(I423&lt;M423,O423=""),Listes!$A$76,IF(AND(L423&lt;K423,O423=""),Listes!$A$77,IF(AND(M423&lt;I423,N423=""),Listes!$A$78,IF(AND(S423="",OR(J423&lt;&gt;"",K423&lt;&gt;"",L423&lt;&gt;"")),Listes!$A$79,""))))))</f>
        <v/>
      </c>
      <c r="S423" s="57"/>
      <c r="T423" s="10">
        <f t="shared" si="33"/>
        <v>0</v>
      </c>
    </row>
    <row r="424" spans="1:20" ht="20.100000000000001" customHeight="1" x14ac:dyDescent="0.25">
      <c r="A424" s="109">
        <v>418</v>
      </c>
      <c r="B424" s="503" t="str">
        <f>IF('Dépenses sur frais réels'!B424="","",'Dépenses sur frais réels'!B424)</f>
        <v/>
      </c>
      <c r="C424" s="503" t="str">
        <f>IF('Dépenses sur frais réels'!C424="","",'Dépenses sur frais réels'!C424)</f>
        <v/>
      </c>
      <c r="D424" s="503" t="str">
        <f>IF('Dépenses sur frais réels'!D424="","",'Dépenses sur frais réels'!D424)</f>
        <v/>
      </c>
      <c r="E424" s="503" t="str">
        <f>IF('Dépenses sur frais réels'!E424="","",'Dépenses sur frais réels'!E424)</f>
        <v/>
      </c>
      <c r="F424" s="503" t="str">
        <f>IF('Dépenses sur frais réels'!F424="","",'Dépenses sur frais réels'!F424)</f>
        <v/>
      </c>
      <c r="G424" s="504" t="str">
        <f>IF('Dépenses sur frais réels'!G424="","",'Dépenses sur frais réels'!G424)</f>
        <v/>
      </c>
      <c r="H424" s="504" t="str">
        <f>IF('Dépenses sur frais réels'!H424="","",'Dépenses sur frais réels'!H424)</f>
        <v/>
      </c>
      <c r="I424" s="511" t="str">
        <f>IF('Dépenses sur frais réels'!I424="","",'Dépenses sur frais réels'!I424)</f>
        <v/>
      </c>
      <c r="J424" s="269"/>
      <c r="K424" s="270" t="str">
        <f t="shared" si="30"/>
        <v/>
      </c>
      <c r="L424" s="270" t="str">
        <f t="shared" si="31"/>
        <v/>
      </c>
      <c r="M424" s="37"/>
      <c r="N424" s="117"/>
      <c r="O424" s="118"/>
      <c r="P424" s="512" t="str">
        <f t="shared" si="34"/>
        <v/>
      </c>
      <c r="Q424" s="121" t="str">
        <f t="shared" si="32"/>
        <v/>
      </c>
      <c r="R424" s="501" t="str">
        <f>IF(AND(OR(J424="KO",M424&lt;&gt;""),OR(J424="",K424="",L424="")),Listes!$A$74,IF(AND(M424="",J424&lt;&gt;""),Listes!$A$75,IF(AND(I424&lt;M424,O424=""),Listes!$A$76,IF(AND(L424&lt;K424,O424=""),Listes!$A$77,IF(AND(M424&lt;I424,N424=""),Listes!$A$78,IF(AND(S424="",OR(J424&lt;&gt;"",K424&lt;&gt;"",L424&lt;&gt;"")),Listes!$A$79,""))))))</f>
        <v/>
      </c>
      <c r="S424" s="57"/>
      <c r="T424" s="10">
        <f t="shared" si="33"/>
        <v>0</v>
      </c>
    </row>
    <row r="425" spans="1:20" ht="20.100000000000001" customHeight="1" x14ac:dyDescent="0.25">
      <c r="A425" s="109">
        <v>419</v>
      </c>
      <c r="B425" s="503" t="str">
        <f>IF('Dépenses sur frais réels'!B425="","",'Dépenses sur frais réels'!B425)</f>
        <v/>
      </c>
      <c r="C425" s="503" t="str">
        <f>IF('Dépenses sur frais réels'!C425="","",'Dépenses sur frais réels'!C425)</f>
        <v/>
      </c>
      <c r="D425" s="503" t="str">
        <f>IF('Dépenses sur frais réels'!D425="","",'Dépenses sur frais réels'!D425)</f>
        <v/>
      </c>
      <c r="E425" s="503" t="str">
        <f>IF('Dépenses sur frais réels'!E425="","",'Dépenses sur frais réels'!E425)</f>
        <v/>
      </c>
      <c r="F425" s="503" t="str">
        <f>IF('Dépenses sur frais réels'!F425="","",'Dépenses sur frais réels'!F425)</f>
        <v/>
      </c>
      <c r="G425" s="504" t="str">
        <f>IF('Dépenses sur frais réels'!G425="","",'Dépenses sur frais réels'!G425)</f>
        <v/>
      </c>
      <c r="H425" s="504" t="str">
        <f>IF('Dépenses sur frais réels'!H425="","",'Dépenses sur frais réels'!H425)</f>
        <v/>
      </c>
      <c r="I425" s="511" t="str">
        <f>IF('Dépenses sur frais réels'!I425="","",'Dépenses sur frais réels'!I425)</f>
        <v/>
      </c>
      <c r="J425" s="269"/>
      <c r="K425" s="270" t="str">
        <f t="shared" si="30"/>
        <v/>
      </c>
      <c r="L425" s="270" t="str">
        <f t="shared" si="31"/>
        <v/>
      </c>
      <c r="M425" s="37"/>
      <c r="N425" s="117"/>
      <c r="O425" s="118"/>
      <c r="P425" s="512" t="str">
        <f t="shared" si="34"/>
        <v/>
      </c>
      <c r="Q425" s="121" t="str">
        <f t="shared" si="32"/>
        <v/>
      </c>
      <c r="R425" s="501" t="str">
        <f>IF(AND(OR(J425="KO",M425&lt;&gt;""),OR(J425="",K425="",L425="")),Listes!$A$74,IF(AND(M425="",J425&lt;&gt;""),Listes!$A$75,IF(AND(I425&lt;M425,O425=""),Listes!$A$76,IF(AND(L425&lt;K425,O425=""),Listes!$A$77,IF(AND(M425&lt;I425,N425=""),Listes!$A$78,IF(AND(S425="",OR(J425&lt;&gt;"",K425&lt;&gt;"",L425&lt;&gt;"")),Listes!$A$79,""))))))</f>
        <v/>
      </c>
      <c r="S425" s="57"/>
      <c r="T425" s="10">
        <f t="shared" si="33"/>
        <v>0</v>
      </c>
    </row>
    <row r="426" spans="1:20" ht="20.100000000000001" customHeight="1" x14ac:dyDescent="0.25">
      <c r="A426" s="109">
        <v>420</v>
      </c>
      <c r="B426" s="503" t="str">
        <f>IF('Dépenses sur frais réels'!B426="","",'Dépenses sur frais réels'!B426)</f>
        <v/>
      </c>
      <c r="C426" s="503" t="str">
        <f>IF('Dépenses sur frais réels'!C426="","",'Dépenses sur frais réels'!C426)</f>
        <v/>
      </c>
      <c r="D426" s="503" t="str">
        <f>IF('Dépenses sur frais réels'!D426="","",'Dépenses sur frais réels'!D426)</f>
        <v/>
      </c>
      <c r="E426" s="503" t="str">
        <f>IF('Dépenses sur frais réels'!E426="","",'Dépenses sur frais réels'!E426)</f>
        <v/>
      </c>
      <c r="F426" s="503" t="str">
        <f>IF('Dépenses sur frais réels'!F426="","",'Dépenses sur frais réels'!F426)</f>
        <v/>
      </c>
      <c r="G426" s="504" t="str">
        <f>IF('Dépenses sur frais réels'!G426="","",'Dépenses sur frais réels'!G426)</f>
        <v/>
      </c>
      <c r="H426" s="504" t="str">
        <f>IF('Dépenses sur frais réels'!H426="","",'Dépenses sur frais réels'!H426)</f>
        <v/>
      </c>
      <c r="I426" s="511" t="str">
        <f>IF('Dépenses sur frais réels'!I426="","",'Dépenses sur frais réels'!I426)</f>
        <v/>
      </c>
      <c r="J426" s="269"/>
      <c r="K426" s="270" t="str">
        <f t="shared" si="30"/>
        <v/>
      </c>
      <c r="L426" s="270" t="str">
        <f t="shared" si="31"/>
        <v/>
      </c>
      <c r="M426" s="37"/>
      <c r="N426" s="117"/>
      <c r="O426" s="118"/>
      <c r="P426" s="512" t="str">
        <f t="shared" si="34"/>
        <v/>
      </c>
      <c r="Q426" s="121" t="str">
        <f t="shared" si="32"/>
        <v/>
      </c>
      <c r="R426" s="501" t="str">
        <f>IF(AND(OR(J426="KO",M426&lt;&gt;""),OR(J426="",K426="",L426="")),Listes!$A$74,IF(AND(M426="",J426&lt;&gt;""),Listes!$A$75,IF(AND(I426&lt;M426,O426=""),Listes!$A$76,IF(AND(L426&lt;K426,O426=""),Listes!$A$77,IF(AND(M426&lt;I426,N426=""),Listes!$A$78,IF(AND(S426="",OR(J426&lt;&gt;"",K426&lt;&gt;"",L426&lt;&gt;"")),Listes!$A$79,""))))))</f>
        <v/>
      </c>
      <c r="S426" s="57"/>
      <c r="T426" s="10">
        <f t="shared" si="33"/>
        <v>0</v>
      </c>
    </row>
    <row r="427" spans="1:20" ht="20.100000000000001" customHeight="1" x14ac:dyDescent="0.25">
      <c r="A427" s="109">
        <v>421</v>
      </c>
      <c r="B427" s="503" t="str">
        <f>IF('Dépenses sur frais réels'!B427="","",'Dépenses sur frais réels'!B427)</f>
        <v/>
      </c>
      <c r="C427" s="503" t="str">
        <f>IF('Dépenses sur frais réels'!C427="","",'Dépenses sur frais réels'!C427)</f>
        <v/>
      </c>
      <c r="D427" s="503" t="str">
        <f>IF('Dépenses sur frais réels'!D427="","",'Dépenses sur frais réels'!D427)</f>
        <v/>
      </c>
      <c r="E427" s="503" t="str">
        <f>IF('Dépenses sur frais réels'!E427="","",'Dépenses sur frais réels'!E427)</f>
        <v/>
      </c>
      <c r="F427" s="503" t="str">
        <f>IF('Dépenses sur frais réels'!F427="","",'Dépenses sur frais réels'!F427)</f>
        <v/>
      </c>
      <c r="G427" s="504" t="str">
        <f>IF('Dépenses sur frais réels'!G427="","",'Dépenses sur frais réels'!G427)</f>
        <v/>
      </c>
      <c r="H427" s="504" t="str">
        <f>IF('Dépenses sur frais réels'!H427="","",'Dépenses sur frais réels'!H427)</f>
        <v/>
      </c>
      <c r="I427" s="511" t="str">
        <f>IF('Dépenses sur frais réels'!I427="","",'Dépenses sur frais réels'!I427)</f>
        <v/>
      </c>
      <c r="J427" s="269"/>
      <c r="K427" s="270" t="str">
        <f t="shared" si="30"/>
        <v/>
      </c>
      <c r="L427" s="270" t="str">
        <f t="shared" si="31"/>
        <v/>
      </c>
      <c r="M427" s="37"/>
      <c r="N427" s="117"/>
      <c r="O427" s="118"/>
      <c r="P427" s="512" t="str">
        <f t="shared" si="34"/>
        <v/>
      </c>
      <c r="Q427" s="121" t="str">
        <f t="shared" si="32"/>
        <v/>
      </c>
      <c r="R427" s="501" t="str">
        <f>IF(AND(OR(J427="KO",M427&lt;&gt;""),OR(J427="",K427="",L427="")),Listes!$A$74,IF(AND(M427="",J427&lt;&gt;""),Listes!$A$75,IF(AND(I427&lt;M427,O427=""),Listes!$A$76,IF(AND(L427&lt;K427,O427=""),Listes!$A$77,IF(AND(M427&lt;I427,N427=""),Listes!$A$78,IF(AND(S427="",OR(J427&lt;&gt;"",K427&lt;&gt;"",L427&lt;&gt;"")),Listes!$A$79,""))))))</f>
        <v/>
      </c>
      <c r="S427" s="57"/>
      <c r="T427" s="10">
        <f t="shared" si="33"/>
        <v>0</v>
      </c>
    </row>
    <row r="428" spans="1:20" ht="20.100000000000001" customHeight="1" x14ac:dyDescent="0.25">
      <c r="A428" s="109">
        <v>422</v>
      </c>
      <c r="B428" s="503" t="str">
        <f>IF('Dépenses sur frais réels'!B428="","",'Dépenses sur frais réels'!B428)</f>
        <v/>
      </c>
      <c r="C428" s="503" t="str">
        <f>IF('Dépenses sur frais réels'!C428="","",'Dépenses sur frais réels'!C428)</f>
        <v/>
      </c>
      <c r="D428" s="503" t="str">
        <f>IF('Dépenses sur frais réels'!D428="","",'Dépenses sur frais réels'!D428)</f>
        <v/>
      </c>
      <c r="E428" s="503" t="str">
        <f>IF('Dépenses sur frais réels'!E428="","",'Dépenses sur frais réels'!E428)</f>
        <v/>
      </c>
      <c r="F428" s="503" t="str">
        <f>IF('Dépenses sur frais réels'!F428="","",'Dépenses sur frais réels'!F428)</f>
        <v/>
      </c>
      <c r="G428" s="504" t="str">
        <f>IF('Dépenses sur frais réels'!G428="","",'Dépenses sur frais réels'!G428)</f>
        <v/>
      </c>
      <c r="H428" s="504" t="str">
        <f>IF('Dépenses sur frais réels'!H428="","",'Dépenses sur frais réels'!H428)</f>
        <v/>
      </c>
      <c r="I428" s="511" t="str">
        <f>IF('Dépenses sur frais réels'!I428="","",'Dépenses sur frais réels'!I428)</f>
        <v/>
      </c>
      <c r="J428" s="269"/>
      <c r="K428" s="270" t="str">
        <f t="shared" si="30"/>
        <v/>
      </c>
      <c r="L428" s="270" t="str">
        <f t="shared" si="31"/>
        <v/>
      </c>
      <c r="M428" s="37"/>
      <c r="N428" s="117"/>
      <c r="O428" s="118"/>
      <c r="P428" s="512" t="str">
        <f t="shared" si="34"/>
        <v/>
      </c>
      <c r="Q428" s="121" t="str">
        <f t="shared" si="32"/>
        <v/>
      </c>
      <c r="R428" s="501" t="str">
        <f>IF(AND(OR(J428="KO",M428&lt;&gt;""),OR(J428="",K428="",L428="")),Listes!$A$74,IF(AND(M428="",J428&lt;&gt;""),Listes!$A$75,IF(AND(I428&lt;M428,O428=""),Listes!$A$76,IF(AND(L428&lt;K428,O428=""),Listes!$A$77,IF(AND(M428&lt;I428,N428=""),Listes!$A$78,IF(AND(S428="",OR(J428&lt;&gt;"",K428&lt;&gt;"",L428&lt;&gt;"")),Listes!$A$79,""))))))</f>
        <v/>
      </c>
      <c r="S428" s="57"/>
      <c r="T428" s="10">
        <f t="shared" si="33"/>
        <v>0</v>
      </c>
    </row>
    <row r="429" spans="1:20" ht="20.100000000000001" customHeight="1" x14ac:dyDescent="0.25">
      <c r="A429" s="109">
        <v>423</v>
      </c>
      <c r="B429" s="503" t="str">
        <f>IF('Dépenses sur frais réels'!B429="","",'Dépenses sur frais réels'!B429)</f>
        <v/>
      </c>
      <c r="C429" s="503" t="str">
        <f>IF('Dépenses sur frais réels'!C429="","",'Dépenses sur frais réels'!C429)</f>
        <v/>
      </c>
      <c r="D429" s="503" t="str">
        <f>IF('Dépenses sur frais réels'!D429="","",'Dépenses sur frais réels'!D429)</f>
        <v/>
      </c>
      <c r="E429" s="503" t="str">
        <f>IF('Dépenses sur frais réels'!E429="","",'Dépenses sur frais réels'!E429)</f>
        <v/>
      </c>
      <c r="F429" s="503" t="str">
        <f>IF('Dépenses sur frais réels'!F429="","",'Dépenses sur frais réels'!F429)</f>
        <v/>
      </c>
      <c r="G429" s="504" t="str">
        <f>IF('Dépenses sur frais réels'!G429="","",'Dépenses sur frais réels'!G429)</f>
        <v/>
      </c>
      <c r="H429" s="504" t="str">
        <f>IF('Dépenses sur frais réels'!H429="","",'Dépenses sur frais réels'!H429)</f>
        <v/>
      </c>
      <c r="I429" s="511" t="str">
        <f>IF('Dépenses sur frais réels'!I429="","",'Dépenses sur frais réels'!I429)</f>
        <v/>
      </c>
      <c r="J429" s="269"/>
      <c r="K429" s="270" t="str">
        <f t="shared" si="30"/>
        <v/>
      </c>
      <c r="L429" s="270" t="str">
        <f t="shared" si="31"/>
        <v/>
      </c>
      <c r="M429" s="37"/>
      <c r="N429" s="117"/>
      <c r="O429" s="118"/>
      <c r="P429" s="512" t="str">
        <f t="shared" si="34"/>
        <v/>
      </c>
      <c r="Q429" s="121" t="str">
        <f t="shared" si="32"/>
        <v/>
      </c>
      <c r="R429" s="501" t="str">
        <f>IF(AND(OR(J429="KO",M429&lt;&gt;""),OR(J429="",K429="",L429="")),Listes!$A$74,IF(AND(M429="",J429&lt;&gt;""),Listes!$A$75,IF(AND(I429&lt;M429,O429=""),Listes!$A$76,IF(AND(L429&lt;K429,O429=""),Listes!$A$77,IF(AND(M429&lt;I429,N429=""),Listes!$A$78,IF(AND(S429="",OR(J429&lt;&gt;"",K429&lt;&gt;"",L429&lt;&gt;"")),Listes!$A$79,""))))))</f>
        <v/>
      </c>
      <c r="S429" s="57"/>
      <c r="T429" s="10">
        <f t="shared" si="33"/>
        <v>0</v>
      </c>
    </row>
    <row r="430" spans="1:20" ht="20.100000000000001" customHeight="1" x14ac:dyDescent="0.25">
      <c r="A430" s="109">
        <v>424</v>
      </c>
      <c r="B430" s="503" t="str">
        <f>IF('Dépenses sur frais réels'!B430="","",'Dépenses sur frais réels'!B430)</f>
        <v/>
      </c>
      <c r="C430" s="503" t="str">
        <f>IF('Dépenses sur frais réels'!C430="","",'Dépenses sur frais réels'!C430)</f>
        <v/>
      </c>
      <c r="D430" s="503" t="str">
        <f>IF('Dépenses sur frais réels'!D430="","",'Dépenses sur frais réels'!D430)</f>
        <v/>
      </c>
      <c r="E430" s="503" t="str">
        <f>IF('Dépenses sur frais réels'!E430="","",'Dépenses sur frais réels'!E430)</f>
        <v/>
      </c>
      <c r="F430" s="503" t="str">
        <f>IF('Dépenses sur frais réels'!F430="","",'Dépenses sur frais réels'!F430)</f>
        <v/>
      </c>
      <c r="G430" s="504" t="str">
        <f>IF('Dépenses sur frais réels'!G430="","",'Dépenses sur frais réels'!G430)</f>
        <v/>
      </c>
      <c r="H430" s="504" t="str">
        <f>IF('Dépenses sur frais réels'!H430="","",'Dépenses sur frais réels'!H430)</f>
        <v/>
      </c>
      <c r="I430" s="511" t="str">
        <f>IF('Dépenses sur frais réels'!I430="","",'Dépenses sur frais réels'!I430)</f>
        <v/>
      </c>
      <c r="J430" s="269"/>
      <c r="K430" s="270" t="str">
        <f t="shared" si="30"/>
        <v/>
      </c>
      <c r="L430" s="270" t="str">
        <f t="shared" si="31"/>
        <v/>
      </c>
      <c r="M430" s="37"/>
      <c r="N430" s="117"/>
      <c r="O430" s="118"/>
      <c r="P430" s="512" t="str">
        <f t="shared" si="34"/>
        <v/>
      </c>
      <c r="Q430" s="121" t="str">
        <f t="shared" si="32"/>
        <v/>
      </c>
      <c r="R430" s="501" t="str">
        <f>IF(AND(OR(J430="KO",M430&lt;&gt;""),OR(J430="",K430="",L430="")),Listes!$A$74,IF(AND(M430="",J430&lt;&gt;""),Listes!$A$75,IF(AND(I430&lt;M430,O430=""),Listes!$A$76,IF(AND(L430&lt;K430,O430=""),Listes!$A$77,IF(AND(M430&lt;I430,N430=""),Listes!$A$78,IF(AND(S430="",OR(J430&lt;&gt;"",K430&lt;&gt;"",L430&lt;&gt;"")),Listes!$A$79,""))))))</f>
        <v/>
      </c>
      <c r="S430" s="57"/>
      <c r="T430" s="10">
        <f t="shared" si="33"/>
        <v>0</v>
      </c>
    </row>
    <row r="431" spans="1:20" ht="20.100000000000001" customHeight="1" x14ac:dyDescent="0.25">
      <c r="A431" s="109">
        <v>425</v>
      </c>
      <c r="B431" s="503" t="str">
        <f>IF('Dépenses sur frais réels'!B431="","",'Dépenses sur frais réels'!B431)</f>
        <v/>
      </c>
      <c r="C431" s="503" t="str">
        <f>IF('Dépenses sur frais réels'!C431="","",'Dépenses sur frais réels'!C431)</f>
        <v/>
      </c>
      <c r="D431" s="503" t="str">
        <f>IF('Dépenses sur frais réels'!D431="","",'Dépenses sur frais réels'!D431)</f>
        <v/>
      </c>
      <c r="E431" s="503" t="str">
        <f>IF('Dépenses sur frais réels'!E431="","",'Dépenses sur frais réels'!E431)</f>
        <v/>
      </c>
      <c r="F431" s="503" t="str">
        <f>IF('Dépenses sur frais réels'!F431="","",'Dépenses sur frais réels'!F431)</f>
        <v/>
      </c>
      <c r="G431" s="504" t="str">
        <f>IF('Dépenses sur frais réels'!G431="","",'Dépenses sur frais réels'!G431)</f>
        <v/>
      </c>
      <c r="H431" s="504" t="str">
        <f>IF('Dépenses sur frais réels'!H431="","",'Dépenses sur frais réels'!H431)</f>
        <v/>
      </c>
      <c r="I431" s="511" t="str">
        <f>IF('Dépenses sur frais réels'!I431="","",'Dépenses sur frais réels'!I431)</f>
        <v/>
      </c>
      <c r="J431" s="269"/>
      <c r="K431" s="270" t="str">
        <f t="shared" si="30"/>
        <v/>
      </c>
      <c r="L431" s="270" t="str">
        <f t="shared" si="31"/>
        <v/>
      </c>
      <c r="M431" s="37"/>
      <c r="N431" s="117"/>
      <c r="O431" s="118"/>
      <c r="P431" s="512" t="str">
        <f t="shared" si="34"/>
        <v/>
      </c>
      <c r="Q431" s="121" t="str">
        <f t="shared" si="32"/>
        <v/>
      </c>
      <c r="R431" s="501" t="str">
        <f>IF(AND(OR(J431="KO",M431&lt;&gt;""),OR(J431="",K431="",L431="")),Listes!$A$74,IF(AND(M431="",J431&lt;&gt;""),Listes!$A$75,IF(AND(I431&lt;M431,O431=""),Listes!$A$76,IF(AND(L431&lt;K431,O431=""),Listes!$A$77,IF(AND(M431&lt;I431,N431=""),Listes!$A$78,IF(AND(S431="",OR(J431&lt;&gt;"",K431&lt;&gt;"",L431&lt;&gt;"")),Listes!$A$79,""))))))</f>
        <v/>
      </c>
      <c r="S431" s="57"/>
      <c r="T431" s="10">
        <f t="shared" si="33"/>
        <v>0</v>
      </c>
    </row>
    <row r="432" spans="1:20" ht="20.100000000000001" customHeight="1" x14ac:dyDescent="0.25">
      <c r="A432" s="109">
        <v>426</v>
      </c>
      <c r="B432" s="503" t="str">
        <f>IF('Dépenses sur frais réels'!B432="","",'Dépenses sur frais réels'!B432)</f>
        <v/>
      </c>
      <c r="C432" s="503" t="str">
        <f>IF('Dépenses sur frais réels'!C432="","",'Dépenses sur frais réels'!C432)</f>
        <v/>
      </c>
      <c r="D432" s="503" t="str">
        <f>IF('Dépenses sur frais réels'!D432="","",'Dépenses sur frais réels'!D432)</f>
        <v/>
      </c>
      <c r="E432" s="503" t="str">
        <f>IF('Dépenses sur frais réels'!E432="","",'Dépenses sur frais réels'!E432)</f>
        <v/>
      </c>
      <c r="F432" s="503" t="str">
        <f>IF('Dépenses sur frais réels'!F432="","",'Dépenses sur frais réels'!F432)</f>
        <v/>
      </c>
      <c r="G432" s="504" t="str">
        <f>IF('Dépenses sur frais réels'!G432="","",'Dépenses sur frais réels'!G432)</f>
        <v/>
      </c>
      <c r="H432" s="504" t="str">
        <f>IF('Dépenses sur frais réels'!H432="","",'Dépenses sur frais réels'!H432)</f>
        <v/>
      </c>
      <c r="I432" s="511" t="str">
        <f>IF('Dépenses sur frais réels'!I432="","",'Dépenses sur frais réels'!I432)</f>
        <v/>
      </c>
      <c r="J432" s="269"/>
      <c r="K432" s="270" t="str">
        <f t="shared" si="30"/>
        <v/>
      </c>
      <c r="L432" s="270" t="str">
        <f t="shared" si="31"/>
        <v/>
      </c>
      <c r="M432" s="37"/>
      <c r="N432" s="117"/>
      <c r="O432" s="118"/>
      <c r="P432" s="512" t="str">
        <f t="shared" si="34"/>
        <v/>
      </c>
      <c r="Q432" s="121" t="str">
        <f t="shared" si="32"/>
        <v/>
      </c>
      <c r="R432" s="501" t="str">
        <f>IF(AND(OR(J432="KO",M432&lt;&gt;""),OR(J432="",K432="",L432="")),Listes!$A$74,IF(AND(M432="",J432&lt;&gt;""),Listes!$A$75,IF(AND(I432&lt;M432,O432=""),Listes!$A$76,IF(AND(L432&lt;K432,O432=""),Listes!$A$77,IF(AND(M432&lt;I432,N432=""),Listes!$A$78,IF(AND(S432="",OR(J432&lt;&gt;"",K432&lt;&gt;"",L432&lt;&gt;"")),Listes!$A$79,""))))))</f>
        <v/>
      </c>
      <c r="S432" s="57"/>
      <c r="T432" s="10">
        <f t="shared" si="33"/>
        <v>0</v>
      </c>
    </row>
    <row r="433" spans="1:20" ht="20.100000000000001" customHeight="1" x14ac:dyDescent="0.25">
      <c r="A433" s="109">
        <v>427</v>
      </c>
      <c r="B433" s="503" t="str">
        <f>IF('Dépenses sur frais réels'!B433="","",'Dépenses sur frais réels'!B433)</f>
        <v/>
      </c>
      <c r="C433" s="503" t="str">
        <f>IF('Dépenses sur frais réels'!C433="","",'Dépenses sur frais réels'!C433)</f>
        <v/>
      </c>
      <c r="D433" s="503" t="str">
        <f>IF('Dépenses sur frais réels'!D433="","",'Dépenses sur frais réels'!D433)</f>
        <v/>
      </c>
      <c r="E433" s="503" t="str">
        <f>IF('Dépenses sur frais réels'!E433="","",'Dépenses sur frais réels'!E433)</f>
        <v/>
      </c>
      <c r="F433" s="503" t="str">
        <f>IF('Dépenses sur frais réels'!F433="","",'Dépenses sur frais réels'!F433)</f>
        <v/>
      </c>
      <c r="G433" s="504" t="str">
        <f>IF('Dépenses sur frais réels'!G433="","",'Dépenses sur frais réels'!G433)</f>
        <v/>
      </c>
      <c r="H433" s="504" t="str">
        <f>IF('Dépenses sur frais réels'!H433="","",'Dépenses sur frais réels'!H433)</f>
        <v/>
      </c>
      <c r="I433" s="511" t="str">
        <f>IF('Dépenses sur frais réels'!I433="","",'Dépenses sur frais réels'!I433)</f>
        <v/>
      </c>
      <c r="J433" s="269"/>
      <c r="K433" s="270" t="str">
        <f t="shared" si="30"/>
        <v/>
      </c>
      <c r="L433" s="270" t="str">
        <f t="shared" si="31"/>
        <v/>
      </c>
      <c r="M433" s="37"/>
      <c r="N433" s="117"/>
      <c r="O433" s="118"/>
      <c r="P433" s="512" t="str">
        <f t="shared" si="34"/>
        <v/>
      </c>
      <c r="Q433" s="121" t="str">
        <f t="shared" si="32"/>
        <v/>
      </c>
      <c r="R433" s="501" t="str">
        <f>IF(AND(OR(J433="KO",M433&lt;&gt;""),OR(J433="",K433="",L433="")),Listes!$A$74,IF(AND(M433="",J433&lt;&gt;""),Listes!$A$75,IF(AND(I433&lt;M433,O433=""),Listes!$A$76,IF(AND(L433&lt;K433,O433=""),Listes!$A$77,IF(AND(M433&lt;I433,N433=""),Listes!$A$78,IF(AND(S433="",OR(J433&lt;&gt;"",K433&lt;&gt;"",L433&lt;&gt;"")),Listes!$A$79,""))))))</f>
        <v/>
      </c>
      <c r="S433" s="57"/>
      <c r="T433" s="10">
        <f t="shared" si="33"/>
        <v>0</v>
      </c>
    </row>
    <row r="434" spans="1:20" ht="20.100000000000001" customHeight="1" x14ac:dyDescent="0.25">
      <c r="A434" s="109">
        <v>428</v>
      </c>
      <c r="B434" s="503" t="str">
        <f>IF('Dépenses sur frais réels'!B434="","",'Dépenses sur frais réels'!B434)</f>
        <v/>
      </c>
      <c r="C434" s="503" t="str">
        <f>IF('Dépenses sur frais réels'!C434="","",'Dépenses sur frais réels'!C434)</f>
        <v/>
      </c>
      <c r="D434" s="503" t="str">
        <f>IF('Dépenses sur frais réels'!D434="","",'Dépenses sur frais réels'!D434)</f>
        <v/>
      </c>
      <c r="E434" s="503" t="str">
        <f>IF('Dépenses sur frais réels'!E434="","",'Dépenses sur frais réels'!E434)</f>
        <v/>
      </c>
      <c r="F434" s="503" t="str">
        <f>IF('Dépenses sur frais réels'!F434="","",'Dépenses sur frais réels'!F434)</f>
        <v/>
      </c>
      <c r="G434" s="504" t="str">
        <f>IF('Dépenses sur frais réels'!G434="","",'Dépenses sur frais réels'!G434)</f>
        <v/>
      </c>
      <c r="H434" s="504" t="str">
        <f>IF('Dépenses sur frais réels'!H434="","",'Dépenses sur frais réels'!H434)</f>
        <v/>
      </c>
      <c r="I434" s="511" t="str">
        <f>IF('Dépenses sur frais réels'!I434="","",'Dépenses sur frais réels'!I434)</f>
        <v/>
      </c>
      <c r="J434" s="269"/>
      <c r="K434" s="270" t="str">
        <f t="shared" si="30"/>
        <v/>
      </c>
      <c r="L434" s="270" t="str">
        <f t="shared" si="31"/>
        <v/>
      </c>
      <c r="M434" s="37"/>
      <c r="N434" s="117"/>
      <c r="O434" s="118"/>
      <c r="P434" s="512" t="str">
        <f t="shared" si="34"/>
        <v/>
      </c>
      <c r="Q434" s="121" t="str">
        <f t="shared" si="32"/>
        <v/>
      </c>
      <c r="R434" s="501" t="str">
        <f>IF(AND(OR(J434="KO",M434&lt;&gt;""),OR(J434="",K434="",L434="")),Listes!$A$74,IF(AND(M434="",J434&lt;&gt;""),Listes!$A$75,IF(AND(I434&lt;M434,O434=""),Listes!$A$76,IF(AND(L434&lt;K434,O434=""),Listes!$A$77,IF(AND(M434&lt;I434,N434=""),Listes!$A$78,IF(AND(S434="",OR(J434&lt;&gt;"",K434&lt;&gt;"",L434&lt;&gt;"")),Listes!$A$79,""))))))</f>
        <v/>
      </c>
      <c r="S434" s="57"/>
      <c r="T434" s="10">
        <f t="shared" si="33"/>
        <v>0</v>
      </c>
    </row>
    <row r="435" spans="1:20" ht="20.100000000000001" customHeight="1" x14ac:dyDescent="0.25">
      <c r="A435" s="109">
        <v>429</v>
      </c>
      <c r="B435" s="503" t="str">
        <f>IF('Dépenses sur frais réels'!B435="","",'Dépenses sur frais réels'!B435)</f>
        <v/>
      </c>
      <c r="C435" s="503" t="str">
        <f>IF('Dépenses sur frais réels'!C435="","",'Dépenses sur frais réels'!C435)</f>
        <v/>
      </c>
      <c r="D435" s="503" t="str">
        <f>IF('Dépenses sur frais réels'!D435="","",'Dépenses sur frais réels'!D435)</f>
        <v/>
      </c>
      <c r="E435" s="503" t="str">
        <f>IF('Dépenses sur frais réels'!E435="","",'Dépenses sur frais réels'!E435)</f>
        <v/>
      </c>
      <c r="F435" s="503" t="str">
        <f>IF('Dépenses sur frais réels'!F435="","",'Dépenses sur frais réels'!F435)</f>
        <v/>
      </c>
      <c r="G435" s="504" t="str">
        <f>IF('Dépenses sur frais réels'!G435="","",'Dépenses sur frais réels'!G435)</f>
        <v/>
      </c>
      <c r="H435" s="504" t="str">
        <f>IF('Dépenses sur frais réels'!H435="","",'Dépenses sur frais réels'!H435)</f>
        <v/>
      </c>
      <c r="I435" s="511" t="str">
        <f>IF('Dépenses sur frais réels'!I435="","",'Dépenses sur frais réels'!I435)</f>
        <v/>
      </c>
      <c r="J435" s="269"/>
      <c r="K435" s="270" t="str">
        <f t="shared" si="30"/>
        <v/>
      </c>
      <c r="L435" s="270" t="str">
        <f t="shared" si="31"/>
        <v/>
      </c>
      <c r="M435" s="37"/>
      <c r="N435" s="117"/>
      <c r="O435" s="118"/>
      <c r="P435" s="512" t="str">
        <f t="shared" si="34"/>
        <v/>
      </c>
      <c r="Q435" s="121" t="str">
        <f t="shared" si="32"/>
        <v/>
      </c>
      <c r="R435" s="501" t="str">
        <f>IF(AND(OR(J435="KO",M435&lt;&gt;""),OR(J435="",K435="",L435="")),Listes!$A$74,IF(AND(M435="",J435&lt;&gt;""),Listes!$A$75,IF(AND(I435&lt;M435,O435=""),Listes!$A$76,IF(AND(L435&lt;K435,O435=""),Listes!$A$77,IF(AND(M435&lt;I435,N435=""),Listes!$A$78,IF(AND(S435="",OR(J435&lt;&gt;"",K435&lt;&gt;"",L435&lt;&gt;"")),Listes!$A$79,""))))))</f>
        <v/>
      </c>
      <c r="S435" s="57"/>
      <c r="T435" s="10">
        <f t="shared" si="33"/>
        <v>0</v>
      </c>
    </row>
    <row r="436" spans="1:20" ht="20.100000000000001" customHeight="1" x14ac:dyDescent="0.25">
      <c r="A436" s="109">
        <v>430</v>
      </c>
      <c r="B436" s="503" t="str">
        <f>IF('Dépenses sur frais réels'!B436="","",'Dépenses sur frais réels'!B436)</f>
        <v/>
      </c>
      <c r="C436" s="503" t="str">
        <f>IF('Dépenses sur frais réels'!C436="","",'Dépenses sur frais réels'!C436)</f>
        <v/>
      </c>
      <c r="D436" s="503" t="str">
        <f>IF('Dépenses sur frais réels'!D436="","",'Dépenses sur frais réels'!D436)</f>
        <v/>
      </c>
      <c r="E436" s="503" t="str">
        <f>IF('Dépenses sur frais réels'!E436="","",'Dépenses sur frais réels'!E436)</f>
        <v/>
      </c>
      <c r="F436" s="503" t="str">
        <f>IF('Dépenses sur frais réels'!F436="","",'Dépenses sur frais réels'!F436)</f>
        <v/>
      </c>
      <c r="G436" s="504" t="str">
        <f>IF('Dépenses sur frais réels'!G436="","",'Dépenses sur frais réels'!G436)</f>
        <v/>
      </c>
      <c r="H436" s="504" t="str">
        <f>IF('Dépenses sur frais réels'!H436="","",'Dépenses sur frais réels'!H436)</f>
        <v/>
      </c>
      <c r="I436" s="511" t="str">
        <f>IF('Dépenses sur frais réels'!I436="","",'Dépenses sur frais réels'!I436)</f>
        <v/>
      </c>
      <c r="J436" s="269"/>
      <c r="K436" s="270" t="str">
        <f t="shared" si="30"/>
        <v/>
      </c>
      <c r="L436" s="270" t="str">
        <f t="shared" si="31"/>
        <v/>
      </c>
      <c r="M436" s="37"/>
      <c r="N436" s="117"/>
      <c r="O436" s="118"/>
      <c r="P436" s="512" t="str">
        <f t="shared" si="34"/>
        <v/>
      </c>
      <c r="Q436" s="121" t="str">
        <f t="shared" si="32"/>
        <v/>
      </c>
      <c r="R436" s="501" t="str">
        <f>IF(AND(OR(J436="KO",M436&lt;&gt;""),OR(J436="",K436="",L436="")),Listes!$A$74,IF(AND(M436="",J436&lt;&gt;""),Listes!$A$75,IF(AND(I436&lt;M436,O436=""),Listes!$A$76,IF(AND(L436&lt;K436,O436=""),Listes!$A$77,IF(AND(M436&lt;I436,N436=""),Listes!$A$78,IF(AND(S436="",OR(J436&lt;&gt;"",K436&lt;&gt;"",L436&lt;&gt;"")),Listes!$A$79,""))))))</f>
        <v/>
      </c>
      <c r="S436" s="57"/>
      <c r="T436" s="10">
        <f t="shared" si="33"/>
        <v>0</v>
      </c>
    </row>
    <row r="437" spans="1:20" ht="20.100000000000001" customHeight="1" x14ac:dyDescent="0.25">
      <c r="A437" s="109">
        <v>431</v>
      </c>
      <c r="B437" s="503" t="str">
        <f>IF('Dépenses sur frais réels'!B437="","",'Dépenses sur frais réels'!B437)</f>
        <v/>
      </c>
      <c r="C437" s="503" t="str">
        <f>IF('Dépenses sur frais réels'!C437="","",'Dépenses sur frais réels'!C437)</f>
        <v/>
      </c>
      <c r="D437" s="503" t="str">
        <f>IF('Dépenses sur frais réels'!D437="","",'Dépenses sur frais réels'!D437)</f>
        <v/>
      </c>
      <c r="E437" s="503" t="str">
        <f>IF('Dépenses sur frais réels'!E437="","",'Dépenses sur frais réels'!E437)</f>
        <v/>
      </c>
      <c r="F437" s="503" t="str">
        <f>IF('Dépenses sur frais réels'!F437="","",'Dépenses sur frais réels'!F437)</f>
        <v/>
      </c>
      <c r="G437" s="504" t="str">
        <f>IF('Dépenses sur frais réels'!G437="","",'Dépenses sur frais réels'!G437)</f>
        <v/>
      </c>
      <c r="H437" s="504" t="str">
        <f>IF('Dépenses sur frais réels'!H437="","",'Dépenses sur frais réels'!H437)</f>
        <v/>
      </c>
      <c r="I437" s="511" t="str">
        <f>IF('Dépenses sur frais réels'!I437="","",'Dépenses sur frais réels'!I437)</f>
        <v/>
      </c>
      <c r="J437" s="269"/>
      <c r="K437" s="270" t="str">
        <f t="shared" si="30"/>
        <v/>
      </c>
      <c r="L437" s="270" t="str">
        <f t="shared" si="31"/>
        <v/>
      </c>
      <c r="M437" s="37"/>
      <c r="N437" s="117"/>
      <c r="O437" s="118"/>
      <c r="P437" s="512" t="str">
        <f t="shared" si="34"/>
        <v/>
      </c>
      <c r="Q437" s="121" t="str">
        <f t="shared" si="32"/>
        <v/>
      </c>
      <c r="R437" s="501" t="str">
        <f>IF(AND(OR(J437="KO",M437&lt;&gt;""),OR(J437="",K437="",L437="")),Listes!$A$74,IF(AND(M437="",J437&lt;&gt;""),Listes!$A$75,IF(AND(I437&lt;M437,O437=""),Listes!$A$76,IF(AND(L437&lt;K437,O437=""),Listes!$A$77,IF(AND(M437&lt;I437,N437=""),Listes!$A$78,IF(AND(S437="",OR(J437&lt;&gt;"",K437&lt;&gt;"",L437&lt;&gt;"")),Listes!$A$79,""))))))</f>
        <v/>
      </c>
      <c r="S437" s="57"/>
      <c r="T437" s="10">
        <f t="shared" si="33"/>
        <v>0</v>
      </c>
    </row>
    <row r="438" spans="1:20" ht="20.100000000000001" customHeight="1" x14ac:dyDescent="0.25">
      <c r="A438" s="109">
        <v>432</v>
      </c>
      <c r="B438" s="503" t="str">
        <f>IF('Dépenses sur frais réels'!B438="","",'Dépenses sur frais réels'!B438)</f>
        <v/>
      </c>
      <c r="C438" s="503" t="str">
        <f>IF('Dépenses sur frais réels'!C438="","",'Dépenses sur frais réels'!C438)</f>
        <v/>
      </c>
      <c r="D438" s="503" t="str">
        <f>IF('Dépenses sur frais réels'!D438="","",'Dépenses sur frais réels'!D438)</f>
        <v/>
      </c>
      <c r="E438" s="503" t="str">
        <f>IF('Dépenses sur frais réels'!E438="","",'Dépenses sur frais réels'!E438)</f>
        <v/>
      </c>
      <c r="F438" s="503" t="str">
        <f>IF('Dépenses sur frais réels'!F438="","",'Dépenses sur frais réels'!F438)</f>
        <v/>
      </c>
      <c r="G438" s="504" t="str">
        <f>IF('Dépenses sur frais réels'!G438="","",'Dépenses sur frais réels'!G438)</f>
        <v/>
      </c>
      <c r="H438" s="504" t="str">
        <f>IF('Dépenses sur frais réels'!H438="","",'Dépenses sur frais réels'!H438)</f>
        <v/>
      </c>
      <c r="I438" s="511" t="str">
        <f>IF('Dépenses sur frais réels'!I438="","",'Dépenses sur frais réels'!I438)</f>
        <v/>
      </c>
      <c r="J438" s="269"/>
      <c r="K438" s="270" t="str">
        <f t="shared" si="30"/>
        <v/>
      </c>
      <c r="L438" s="270" t="str">
        <f t="shared" si="31"/>
        <v/>
      </c>
      <c r="M438" s="37"/>
      <c r="N438" s="117"/>
      <c r="O438" s="118"/>
      <c r="P438" s="512" t="str">
        <f t="shared" si="34"/>
        <v/>
      </c>
      <c r="Q438" s="121" t="str">
        <f t="shared" si="32"/>
        <v/>
      </c>
      <c r="R438" s="501" t="str">
        <f>IF(AND(OR(J438="KO",M438&lt;&gt;""),OR(J438="",K438="",L438="")),Listes!$A$74,IF(AND(M438="",J438&lt;&gt;""),Listes!$A$75,IF(AND(I438&lt;M438,O438=""),Listes!$A$76,IF(AND(L438&lt;K438,O438=""),Listes!$A$77,IF(AND(M438&lt;I438,N438=""),Listes!$A$78,IF(AND(S438="",OR(J438&lt;&gt;"",K438&lt;&gt;"",L438&lt;&gt;"")),Listes!$A$79,""))))))</f>
        <v/>
      </c>
      <c r="S438" s="57"/>
      <c r="T438" s="10">
        <f t="shared" si="33"/>
        <v>0</v>
      </c>
    </row>
    <row r="439" spans="1:20" ht="20.100000000000001" customHeight="1" x14ac:dyDescent="0.25">
      <c r="A439" s="109">
        <v>433</v>
      </c>
      <c r="B439" s="503" t="str">
        <f>IF('Dépenses sur frais réels'!B439="","",'Dépenses sur frais réels'!B439)</f>
        <v/>
      </c>
      <c r="C439" s="503" t="str">
        <f>IF('Dépenses sur frais réels'!C439="","",'Dépenses sur frais réels'!C439)</f>
        <v/>
      </c>
      <c r="D439" s="503" t="str">
        <f>IF('Dépenses sur frais réels'!D439="","",'Dépenses sur frais réels'!D439)</f>
        <v/>
      </c>
      <c r="E439" s="503" t="str">
        <f>IF('Dépenses sur frais réels'!E439="","",'Dépenses sur frais réels'!E439)</f>
        <v/>
      </c>
      <c r="F439" s="503" t="str">
        <f>IF('Dépenses sur frais réels'!F439="","",'Dépenses sur frais réels'!F439)</f>
        <v/>
      </c>
      <c r="G439" s="504" t="str">
        <f>IF('Dépenses sur frais réels'!G439="","",'Dépenses sur frais réels'!G439)</f>
        <v/>
      </c>
      <c r="H439" s="504" t="str">
        <f>IF('Dépenses sur frais réels'!H439="","",'Dépenses sur frais réels'!H439)</f>
        <v/>
      </c>
      <c r="I439" s="511" t="str">
        <f>IF('Dépenses sur frais réels'!I439="","",'Dépenses sur frais réels'!I439)</f>
        <v/>
      </c>
      <c r="J439" s="269"/>
      <c r="K439" s="270" t="str">
        <f t="shared" si="30"/>
        <v/>
      </c>
      <c r="L439" s="270" t="str">
        <f t="shared" si="31"/>
        <v/>
      </c>
      <c r="M439" s="37"/>
      <c r="N439" s="117"/>
      <c r="O439" s="118"/>
      <c r="P439" s="512" t="str">
        <f t="shared" si="34"/>
        <v/>
      </c>
      <c r="Q439" s="121" t="str">
        <f t="shared" si="32"/>
        <v/>
      </c>
      <c r="R439" s="501" t="str">
        <f>IF(AND(OR(J439="KO",M439&lt;&gt;""),OR(J439="",K439="",L439="")),Listes!$A$74,IF(AND(M439="",J439&lt;&gt;""),Listes!$A$75,IF(AND(I439&lt;M439,O439=""),Listes!$A$76,IF(AND(L439&lt;K439,O439=""),Listes!$A$77,IF(AND(M439&lt;I439,N439=""),Listes!$A$78,IF(AND(S439="",OR(J439&lt;&gt;"",K439&lt;&gt;"",L439&lt;&gt;"")),Listes!$A$79,""))))))</f>
        <v/>
      </c>
      <c r="S439" s="57"/>
      <c r="T439" s="10">
        <f t="shared" si="33"/>
        <v>0</v>
      </c>
    </row>
    <row r="440" spans="1:20" ht="20.100000000000001" customHeight="1" x14ac:dyDescent="0.25">
      <c r="A440" s="109">
        <v>434</v>
      </c>
      <c r="B440" s="503" t="str">
        <f>IF('Dépenses sur frais réels'!B440="","",'Dépenses sur frais réels'!B440)</f>
        <v/>
      </c>
      <c r="C440" s="503" t="str">
        <f>IF('Dépenses sur frais réels'!C440="","",'Dépenses sur frais réels'!C440)</f>
        <v/>
      </c>
      <c r="D440" s="503" t="str">
        <f>IF('Dépenses sur frais réels'!D440="","",'Dépenses sur frais réels'!D440)</f>
        <v/>
      </c>
      <c r="E440" s="503" t="str">
        <f>IF('Dépenses sur frais réels'!E440="","",'Dépenses sur frais réels'!E440)</f>
        <v/>
      </c>
      <c r="F440" s="503" t="str">
        <f>IF('Dépenses sur frais réels'!F440="","",'Dépenses sur frais réels'!F440)</f>
        <v/>
      </c>
      <c r="G440" s="504" t="str">
        <f>IF('Dépenses sur frais réels'!G440="","",'Dépenses sur frais réels'!G440)</f>
        <v/>
      </c>
      <c r="H440" s="504" t="str">
        <f>IF('Dépenses sur frais réels'!H440="","",'Dépenses sur frais réels'!H440)</f>
        <v/>
      </c>
      <c r="I440" s="511" t="str">
        <f>IF('Dépenses sur frais réels'!I440="","",'Dépenses sur frais réels'!I440)</f>
        <v/>
      </c>
      <c r="J440" s="269"/>
      <c r="K440" s="270" t="str">
        <f t="shared" si="30"/>
        <v/>
      </c>
      <c r="L440" s="270" t="str">
        <f t="shared" si="31"/>
        <v/>
      </c>
      <c r="M440" s="37"/>
      <c r="N440" s="117"/>
      <c r="O440" s="118"/>
      <c r="P440" s="512" t="str">
        <f t="shared" si="34"/>
        <v/>
      </c>
      <c r="Q440" s="121" t="str">
        <f t="shared" si="32"/>
        <v/>
      </c>
      <c r="R440" s="501" t="str">
        <f>IF(AND(OR(J440="KO",M440&lt;&gt;""),OR(J440="",K440="",L440="")),Listes!$A$74,IF(AND(M440="",J440&lt;&gt;""),Listes!$A$75,IF(AND(I440&lt;M440,O440=""),Listes!$A$76,IF(AND(L440&lt;K440,O440=""),Listes!$A$77,IF(AND(M440&lt;I440,N440=""),Listes!$A$78,IF(AND(S440="",OR(J440&lt;&gt;"",K440&lt;&gt;"",L440&lt;&gt;"")),Listes!$A$79,""))))))</f>
        <v/>
      </c>
      <c r="S440" s="57"/>
      <c r="T440" s="10">
        <f t="shared" si="33"/>
        <v>0</v>
      </c>
    </row>
    <row r="441" spans="1:20" ht="20.100000000000001" customHeight="1" x14ac:dyDescent="0.25">
      <c r="A441" s="109">
        <v>435</v>
      </c>
      <c r="B441" s="503" t="str">
        <f>IF('Dépenses sur frais réels'!B441="","",'Dépenses sur frais réels'!B441)</f>
        <v/>
      </c>
      <c r="C441" s="503" t="str">
        <f>IF('Dépenses sur frais réels'!C441="","",'Dépenses sur frais réels'!C441)</f>
        <v/>
      </c>
      <c r="D441" s="503" t="str">
        <f>IF('Dépenses sur frais réels'!D441="","",'Dépenses sur frais réels'!D441)</f>
        <v/>
      </c>
      <c r="E441" s="503" t="str">
        <f>IF('Dépenses sur frais réels'!E441="","",'Dépenses sur frais réels'!E441)</f>
        <v/>
      </c>
      <c r="F441" s="503" t="str">
        <f>IF('Dépenses sur frais réels'!F441="","",'Dépenses sur frais réels'!F441)</f>
        <v/>
      </c>
      <c r="G441" s="504" t="str">
        <f>IF('Dépenses sur frais réels'!G441="","",'Dépenses sur frais réels'!G441)</f>
        <v/>
      </c>
      <c r="H441" s="504" t="str">
        <f>IF('Dépenses sur frais réels'!H441="","",'Dépenses sur frais réels'!H441)</f>
        <v/>
      </c>
      <c r="I441" s="511" t="str">
        <f>IF('Dépenses sur frais réels'!I441="","",'Dépenses sur frais réels'!I441)</f>
        <v/>
      </c>
      <c r="J441" s="269"/>
      <c r="K441" s="270" t="str">
        <f t="shared" si="30"/>
        <v/>
      </c>
      <c r="L441" s="270" t="str">
        <f t="shared" si="31"/>
        <v/>
      </c>
      <c r="M441" s="37"/>
      <c r="N441" s="117"/>
      <c r="O441" s="118"/>
      <c r="P441" s="512" t="str">
        <f t="shared" si="34"/>
        <v/>
      </c>
      <c r="Q441" s="121" t="str">
        <f t="shared" si="32"/>
        <v/>
      </c>
      <c r="R441" s="501" t="str">
        <f>IF(AND(OR(J441="KO",M441&lt;&gt;""),OR(J441="",K441="",L441="")),Listes!$A$74,IF(AND(M441="",J441&lt;&gt;""),Listes!$A$75,IF(AND(I441&lt;M441,O441=""),Listes!$A$76,IF(AND(L441&lt;K441,O441=""),Listes!$A$77,IF(AND(M441&lt;I441,N441=""),Listes!$A$78,IF(AND(S441="",OR(J441&lt;&gt;"",K441&lt;&gt;"",L441&lt;&gt;"")),Listes!$A$79,""))))))</f>
        <v/>
      </c>
      <c r="S441" s="57"/>
      <c r="T441" s="10">
        <f t="shared" si="33"/>
        <v>0</v>
      </c>
    </row>
    <row r="442" spans="1:20" ht="20.100000000000001" customHeight="1" x14ac:dyDescent="0.25">
      <c r="A442" s="109">
        <v>436</v>
      </c>
      <c r="B442" s="503" t="str">
        <f>IF('Dépenses sur frais réels'!B442="","",'Dépenses sur frais réels'!B442)</f>
        <v/>
      </c>
      <c r="C442" s="503" t="str">
        <f>IF('Dépenses sur frais réels'!C442="","",'Dépenses sur frais réels'!C442)</f>
        <v/>
      </c>
      <c r="D442" s="503" t="str">
        <f>IF('Dépenses sur frais réels'!D442="","",'Dépenses sur frais réels'!D442)</f>
        <v/>
      </c>
      <c r="E442" s="503" t="str">
        <f>IF('Dépenses sur frais réels'!E442="","",'Dépenses sur frais réels'!E442)</f>
        <v/>
      </c>
      <c r="F442" s="503" t="str">
        <f>IF('Dépenses sur frais réels'!F442="","",'Dépenses sur frais réels'!F442)</f>
        <v/>
      </c>
      <c r="G442" s="504" t="str">
        <f>IF('Dépenses sur frais réels'!G442="","",'Dépenses sur frais réels'!G442)</f>
        <v/>
      </c>
      <c r="H442" s="504" t="str">
        <f>IF('Dépenses sur frais réels'!H442="","",'Dépenses sur frais réels'!H442)</f>
        <v/>
      </c>
      <c r="I442" s="511" t="str">
        <f>IF('Dépenses sur frais réels'!I442="","",'Dépenses sur frais réels'!I442)</f>
        <v/>
      </c>
      <c r="J442" s="269"/>
      <c r="K442" s="270" t="str">
        <f t="shared" si="30"/>
        <v/>
      </c>
      <c r="L442" s="270" t="str">
        <f t="shared" si="31"/>
        <v/>
      </c>
      <c r="M442" s="37"/>
      <c r="N442" s="117"/>
      <c r="O442" s="118"/>
      <c r="P442" s="512" t="str">
        <f t="shared" si="34"/>
        <v/>
      </c>
      <c r="Q442" s="121" t="str">
        <f t="shared" si="32"/>
        <v/>
      </c>
      <c r="R442" s="501" t="str">
        <f>IF(AND(OR(J442="KO",M442&lt;&gt;""),OR(J442="",K442="",L442="")),Listes!$A$74,IF(AND(M442="",J442&lt;&gt;""),Listes!$A$75,IF(AND(I442&lt;M442,O442=""),Listes!$A$76,IF(AND(L442&lt;K442,O442=""),Listes!$A$77,IF(AND(M442&lt;I442,N442=""),Listes!$A$78,IF(AND(S442="",OR(J442&lt;&gt;"",K442&lt;&gt;"",L442&lt;&gt;"")),Listes!$A$79,""))))))</f>
        <v/>
      </c>
      <c r="S442" s="57"/>
      <c r="T442" s="10">
        <f t="shared" si="33"/>
        <v>0</v>
      </c>
    </row>
    <row r="443" spans="1:20" ht="20.100000000000001" customHeight="1" x14ac:dyDescent="0.25">
      <c r="A443" s="109">
        <v>437</v>
      </c>
      <c r="B443" s="503" t="str">
        <f>IF('Dépenses sur frais réels'!B443="","",'Dépenses sur frais réels'!B443)</f>
        <v/>
      </c>
      <c r="C443" s="503" t="str">
        <f>IF('Dépenses sur frais réels'!C443="","",'Dépenses sur frais réels'!C443)</f>
        <v/>
      </c>
      <c r="D443" s="503" t="str">
        <f>IF('Dépenses sur frais réels'!D443="","",'Dépenses sur frais réels'!D443)</f>
        <v/>
      </c>
      <c r="E443" s="503" t="str">
        <f>IF('Dépenses sur frais réels'!E443="","",'Dépenses sur frais réels'!E443)</f>
        <v/>
      </c>
      <c r="F443" s="503" t="str">
        <f>IF('Dépenses sur frais réels'!F443="","",'Dépenses sur frais réels'!F443)</f>
        <v/>
      </c>
      <c r="G443" s="504" t="str">
        <f>IF('Dépenses sur frais réels'!G443="","",'Dépenses sur frais réels'!G443)</f>
        <v/>
      </c>
      <c r="H443" s="504" t="str">
        <f>IF('Dépenses sur frais réels'!H443="","",'Dépenses sur frais réels'!H443)</f>
        <v/>
      </c>
      <c r="I443" s="511" t="str">
        <f>IF('Dépenses sur frais réels'!I443="","",'Dépenses sur frais réels'!I443)</f>
        <v/>
      </c>
      <c r="J443" s="269"/>
      <c r="K443" s="270" t="str">
        <f t="shared" si="30"/>
        <v/>
      </c>
      <c r="L443" s="270" t="str">
        <f t="shared" si="31"/>
        <v/>
      </c>
      <c r="M443" s="37"/>
      <c r="N443" s="117"/>
      <c r="O443" s="118"/>
      <c r="P443" s="512" t="str">
        <f t="shared" si="34"/>
        <v/>
      </c>
      <c r="Q443" s="121" t="str">
        <f t="shared" si="32"/>
        <v/>
      </c>
      <c r="R443" s="501" t="str">
        <f>IF(AND(OR(J443="KO",M443&lt;&gt;""),OR(J443="",K443="",L443="")),Listes!$A$74,IF(AND(M443="",J443&lt;&gt;""),Listes!$A$75,IF(AND(I443&lt;M443,O443=""),Listes!$A$76,IF(AND(L443&lt;K443,O443=""),Listes!$A$77,IF(AND(M443&lt;I443,N443=""),Listes!$A$78,IF(AND(S443="",OR(J443&lt;&gt;"",K443&lt;&gt;"",L443&lt;&gt;"")),Listes!$A$79,""))))))</f>
        <v/>
      </c>
      <c r="S443" s="57"/>
      <c r="T443" s="10">
        <f t="shared" si="33"/>
        <v>0</v>
      </c>
    </row>
    <row r="444" spans="1:20" ht="20.100000000000001" customHeight="1" x14ac:dyDescent="0.25">
      <c r="A444" s="109">
        <v>438</v>
      </c>
      <c r="B444" s="503" t="str">
        <f>IF('Dépenses sur frais réels'!B444="","",'Dépenses sur frais réels'!B444)</f>
        <v/>
      </c>
      <c r="C444" s="503" t="str">
        <f>IF('Dépenses sur frais réels'!C444="","",'Dépenses sur frais réels'!C444)</f>
        <v/>
      </c>
      <c r="D444" s="503" t="str">
        <f>IF('Dépenses sur frais réels'!D444="","",'Dépenses sur frais réels'!D444)</f>
        <v/>
      </c>
      <c r="E444" s="503" t="str">
        <f>IF('Dépenses sur frais réels'!E444="","",'Dépenses sur frais réels'!E444)</f>
        <v/>
      </c>
      <c r="F444" s="503" t="str">
        <f>IF('Dépenses sur frais réels'!F444="","",'Dépenses sur frais réels'!F444)</f>
        <v/>
      </c>
      <c r="G444" s="504" t="str">
        <f>IF('Dépenses sur frais réels'!G444="","",'Dépenses sur frais réels'!G444)</f>
        <v/>
      </c>
      <c r="H444" s="504" t="str">
        <f>IF('Dépenses sur frais réels'!H444="","",'Dépenses sur frais réels'!H444)</f>
        <v/>
      </c>
      <c r="I444" s="511" t="str">
        <f>IF('Dépenses sur frais réels'!I444="","",'Dépenses sur frais réels'!I444)</f>
        <v/>
      </c>
      <c r="J444" s="269"/>
      <c r="K444" s="270" t="str">
        <f t="shared" si="30"/>
        <v/>
      </c>
      <c r="L444" s="270" t="str">
        <f t="shared" si="31"/>
        <v/>
      </c>
      <c r="M444" s="37"/>
      <c r="N444" s="117"/>
      <c r="O444" s="118"/>
      <c r="P444" s="512" t="str">
        <f t="shared" si="34"/>
        <v/>
      </c>
      <c r="Q444" s="121" t="str">
        <f t="shared" si="32"/>
        <v/>
      </c>
      <c r="R444" s="501" t="str">
        <f>IF(AND(OR(J444="KO",M444&lt;&gt;""),OR(J444="",K444="",L444="")),Listes!$A$74,IF(AND(M444="",J444&lt;&gt;""),Listes!$A$75,IF(AND(I444&lt;M444,O444=""),Listes!$A$76,IF(AND(L444&lt;K444,O444=""),Listes!$A$77,IF(AND(M444&lt;I444,N444=""),Listes!$A$78,IF(AND(S444="",OR(J444&lt;&gt;"",K444&lt;&gt;"",L444&lt;&gt;"")),Listes!$A$79,""))))))</f>
        <v/>
      </c>
      <c r="S444" s="57"/>
      <c r="T444" s="10">
        <f t="shared" si="33"/>
        <v>0</v>
      </c>
    </row>
    <row r="445" spans="1:20" ht="20.100000000000001" customHeight="1" x14ac:dyDescent="0.25">
      <c r="A445" s="109">
        <v>439</v>
      </c>
      <c r="B445" s="503" t="str">
        <f>IF('Dépenses sur frais réels'!B445="","",'Dépenses sur frais réels'!B445)</f>
        <v/>
      </c>
      <c r="C445" s="503" t="str">
        <f>IF('Dépenses sur frais réels'!C445="","",'Dépenses sur frais réels'!C445)</f>
        <v/>
      </c>
      <c r="D445" s="503" t="str">
        <f>IF('Dépenses sur frais réels'!D445="","",'Dépenses sur frais réels'!D445)</f>
        <v/>
      </c>
      <c r="E445" s="503" t="str">
        <f>IF('Dépenses sur frais réels'!E445="","",'Dépenses sur frais réels'!E445)</f>
        <v/>
      </c>
      <c r="F445" s="503" t="str">
        <f>IF('Dépenses sur frais réels'!F445="","",'Dépenses sur frais réels'!F445)</f>
        <v/>
      </c>
      <c r="G445" s="504" t="str">
        <f>IF('Dépenses sur frais réels'!G445="","",'Dépenses sur frais réels'!G445)</f>
        <v/>
      </c>
      <c r="H445" s="504" t="str">
        <f>IF('Dépenses sur frais réels'!H445="","",'Dépenses sur frais réels'!H445)</f>
        <v/>
      </c>
      <c r="I445" s="511" t="str">
        <f>IF('Dépenses sur frais réels'!I445="","",'Dépenses sur frais réels'!I445)</f>
        <v/>
      </c>
      <c r="J445" s="269"/>
      <c r="K445" s="270" t="str">
        <f t="shared" si="30"/>
        <v/>
      </c>
      <c r="L445" s="270" t="str">
        <f t="shared" si="31"/>
        <v/>
      </c>
      <c r="M445" s="37"/>
      <c r="N445" s="117"/>
      <c r="O445" s="118"/>
      <c r="P445" s="512" t="str">
        <f t="shared" si="34"/>
        <v/>
      </c>
      <c r="Q445" s="121" t="str">
        <f t="shared" si="32"/>
        <v/>
      </c>
      <c r="R445" s="501" t="str">
        <f>IF(AND(OR(J445="KO",M445&lt;&gt;""),OR(J445="",K445="",L445="")),Listes!$A$74,IF(AND(M445="",J445&lt;&gt;""),Listes!$A$75,IF(AND(I445&lt;M445,O445=""),Listes!$A$76,IF(AND(L445&lt;K445,O445=""),Listes!$A$77,IF(AND(M445&lt;I445,N445=""),Listes!$A$78,IF(AND(S445="",OR(J445&lt;&gt;"",K445&lt;&gt;"",L445&lt;&gt;"")),Listes!$A$79,""))))))</f>
        <v/>
      </c>
      <c r="S445" s="57"/>
      <c r="T445" s="10">
        <f t="shared" si="33"/>
        <v>0</v>
      </c>
    </row>
    <row r="446" spans="1:20" ht="20.100000000000001" customHeight="1" x14ac:dyDescent="0.25">
      <c r="A446" s="109">
        <v>440</v>
      </c>
      <c r="B446" s="503" t="str">
        <f>IF('Dépenses sur frais réels'!B446="","",'Dépenses sur frais réels'!B446)</f>
        <v/>
      </c>
      <c r="C446" s="503" t="str">
        <f>IF('Dépenses sur frais réels'!C446="","",'Dépenses sur frais réels'!C446)</f>
        <v/>
      </c>
      <c r="D446" s="503" t="str">
        <f>IF('Dépenses sur frais réels'!D446="","",'Dépenses sur frais réels'!D446)</f>
        <v/>
      </c>
      <c r="E446" s="503" t="str">
        <f>IF('Dépenses sur frais réels'!E446="","",'Dépenses sur frais réels'!E446)</f>
        <v/>
      </c>
      <c r="F446" s="503" t="str">
        <f>IF('Dépenses sur frais réels'!F446="","",'Dépenses sur frais réels'!F446)</f>
        <v/>
      </c>
      <c r="G446" s="504" t="str">
        <f>IF('Dépenses sur frais réels'!G446="","",'Dépenses sur frais réels'!G446)</f>
        <v/>
      </c>
      <c r="H446" s="504" t="str">
        <f>IF('Dépenses sur frais réels'!H446="","",'Dépenses sur frais réels'!H446)</f>
        <v/>
      </c>
      <c r="I446" s="511" t="str">
        <f>IF('Dépenses sur frais réels'!I446="","",'Dépenses sur frais réels'!I446)</f>
        <v/>
      </c>
      <c r="J446" s="269"/>
      <c r="K446" s="270" t="str">
        <f t="shared" si="30"/>
        <v/>
      </c>
      <c r="L446" s="270" t="str">
        <f t="shared" si="31"/>
        <v/>
      </c>
      <c r="M446" s="37"/>
      <c r="N446" s="117"/>
      <c r="O446" s="118"/>
      <c r="P446" s="512" t="str">
        <f t="shared" si="34"/>
        <v/>
      </c>
      <c r="Q446" s="121" t="str">
        <f t="shared" si="32"/>
        <v/>
      </c>
      <c r="R446" s="501" t="str">
        <f>IF(AND(OR(J446="KO",M446&lt;&gt;""),OR(J446="",K446="",L446="")),Listes!$A$74,IF(AND(M446="",J446&lt;&gt;""),Listes!$A$75,IF(AND(I446&lt;M446,O446=""),Listes!$A$76,IF(AND(L446&lt;K446,O446=""),Listes!$A$77,IF(AND(M446&lt;I446,N446=""),Listes!$A$78,IF(AND(S446="",OR(J446&lt;&gt;"",K446&lt;&gt;"",L446&lt;&gt;"")),Listes!$A$79,""))))))</f>
        <v/>
      </c>
      <c r="S446" s="57"/>
      <c r="T446" s="10">
        <f t="shared" si="33"/>
        <v>0</v>
      </c>
    </row>
    <row r="447" spans="1:20" ht="20.100000000000001" customHeight="1" x14ac:dyDescent="0.25">
      <c r="A447" s="109">
        <v>441</v>
      </c>
      <c r="B447" s="503" t="str">
        <f>IF('Dépenses sur frais réels'!B447="","",'Dépenses sur frais réels'!B447)</f>
        <v/>
      </c>
      <c r="C447" s="503" t="str">
        <f>IF('Dépenses sur frais réels'!C447="","",'Dépenses sur frais réels'!C447)</f>
        <v/>
      </c>
      <c r="D447" s="503" t="str">
        <f>IF('Dépenses sur frais réels'!D447="","",'Dépenses sur frais réels'!D447)</f>
        <v/>
      </c>
      <c r="E447" s="503" t="str">
        <f>IF('Dépenses sur frais réels'!E447="","",'Dépenses sur frais réels'!E447)</f>
        <v/>
      </c>
      <c r="F447" s="503" t="str">
        <f>IF('Dépenses sur frais réels'!F447="","",'Dépenses sur frais réels'!F447)</f>
        <v/>
      </c>
      <c r="G447" s="504" t="str">
        <f>IF('Dépenses sur frais réels'!G447="","",'Dépenses sur frais réels'!G447)</f>
        <v/>
      </c>
      <c r="H447" s="504" t="str">
        <f>IF('Dépenses sur frais réels'!H447="","",'Dépenses sur frais réels'!H447)</f>
        <v/>
      </c>
      <c r="I447" s="511" t="str">
        <f>IF('Dépenses sur frais réels'!I447="","",'Dépenses sur frais réels'!I447)</f>
        <v/>
      </c>
      <c r="J447" s="269"/>
      <c r="K447" s="270" t="str">
        <f t="shared" si="30"/>
        <v/>
      </c>
      <c r="L447" s="270" t="str">
        <f t="shared" si="31"/>
        <v/>
      </c>
      <c r="M447" s="37"/>
      <c r="N447" s="117"/>
      <c r="O447" s="118"/>
      <c r="P447" s="512" t="str">
        <f t="shared" si="34"/>
        <v/>
      </c>
      <c r="Q447" s="121" t="str">
        <f t="shared" si="32"/>
        <v/>
      </c>
      <c r="R447" s="501" t="str">
        <f>IF(AND(OR(J447="KO",M447&lt;&gt;""),OR(J447="",K447="",L447="")),Listes!$A$74,IF(AND(M447="",J447&lt;&gt;""),Listes!$A$75,IF(AND(I447&lt;M447,O447=""),Listes!$A$76,IF(AND(L447&lt;K447,O447=""),Listes!$A$77,IF(AND(M447&lt;I447,N447=""),Listes!$A$78,IF(AND(S447="",OR(J447&lt;&gt;"",K447&lt;&gt;"",L447&lt;&gt;"")),Listes!$A$79,""))))))</f>
        <v/>
      </c>
      <c r="S447" s="57"/>
      <c r="T447" s="10">
        <f t="shared" si="33"/>
        <v>0</v>
      </c>
    </row>
    <row r="448" spans="1:20" ht="20.100000000000001" customHeight="1" x14ac:dyDescent="0.25">
      <c r="A448" s="109">
        <v>442</v>
      </c>
      <c r="B448" s="503" t="str">
        <f>IF('Dépenses sur frais réels'!B448="","",'Dépenses sur frais réels'!B448)</f>
        <v/>
      </c>
      <c r="C448" s="503" t="str">
        <f>IF('Dépenses sur frais réels'!C448="","",'Dépenses sur frais réels'!C448)</f>
        <v/>
      </c>
      <c r="D448" s="503" t="str">
        <f>IF('Dépenses sur frais réels'!D448="","",'Dépenses sur frais réels'!D448)</f>
        <v/>
      </c>
      <c r="E448" s="503" t="str">
        <f>IF('Dépenses sur frais réels'!E448="","",'Dépenses sur frais réels'!E448)</f>
        <v/>
      </c>
      <c r="F448" s="503" t="str">
        <f>IF('Dépenses sur frais réels'!F448="","",'Dépenses sur frais réels'!F448)</f>
        <v/>
      </c>
      <c r="G448" s="504" t="str">
        <f>IF('Dépenses sur frais réels'!G448="","",'Dépenses sur frais réels'!G448)</f>
        <v/>
      </c>
      <c r="H448" s="504" t="str">
        <f>IF('Dépenses sur frais réels'!H448="","",'Dépenses sur frais réels'!H448)</f>
        <v/>
      </c>
      <c r="I448" s="511" t="str">
        <f>IF('Dépenses sur frais réels'!I448="","",'Dépenses sur frais réels'!I448)</f>
        <v/>
      </c>
      <c r="J448" s="269"/>
      <c r="K448" s="270" t="str">
        <f t="shared" si="30"/>
        <v/>
      </c>
      <c r="L448" s="270" t="str">
        <f t="shared" si="31"/>
        <v/>
      </c>
      <c r="M448" s="37"/>
      <c r="N448" s="117"/>
      <c r="O448" s="118"/>
      <c r="P448" s="512" t="str">
        <f t="shared" si="34"/>
        <v/>
      </c>
      <c r="Q448" s="121" t="str">
        <f t="shared" si="32"/>
        <v/>
      </c>
      <c r="R448" s="501" t="str">
        <f>IF(AND(OR(J448="KO",M448&lt;&gt;""),OR(J448="",K448="",L448="")),Listes!$A$74,IF(AND(M448="",J448&lt;&gt;""),Listes!$A$75,IF(AND(I448&lt;M448,O448=""),Listes!$A$76,IF(AND(L448&lt;K448,O448=""),Listes!$A$77,IF(AND(M448&lt;I448,N448=""),Listes!$A$78,IF(AND(S448="",OR(J448&lt;&gt;"",K448&lt;&gt;"",L448&lt;&gt;"")),Listes!$A$79,""))))))</f>
        <v/>
      </c>
      <c r="S448" s="57"/>
      <c r="T448" s="10">
        <f t="shared" si="33"/>
        <v>0</v>
      </c>
    </row>
    <row r="449" spans="1:20" ht="20.100000000000001" customHeight="1" x14ac:dyDescent="0.25">
      <c r="A449" s="109">
        <v>443</v>
      </c>
      <c r="B449" s="503" t="str">
        <f>IF('Dépenses sur frais réels'!B449="","",'Dépenses sur frais réels'!B449)</f>
        <v/>
      </c>
      <c r="C449" s="503" t="str">
        <f>IF('Dépenses sur frais réels'!C449="","",'Dépenses sur frais réels'!C449)</f>
        <v/>
      </c>
      <c r="D449" s="503" t="str">
        <f>IF('Dépenses sur frais réels'!D449="","",'Dépenses sur frais réels'!D449)</f>
        <v/>
      </c>
      <c r="E449" s="503" t="str">
        <f>IF('Dépenses sur frais réels'!E449="","",'Dépenses sur frais réels'!E449)</f>
        <v/>
      </c>
      <c r="F449" s="503" t="str">
        <f>IF('Dépenses sur frais réels'!F449="","",'Dépenses sur frais réels'!F449)</f>
        <v/>
      </c>
      <c r="G449" s="504" t="str">
        <f>IF('Dépenses sur frais réels'!G449="","",'Dépenses sur frais réels'!G449)</f>
        <v/>
      </c>
      <c r="H449" s="504" t="str">
        <f>IF('Dépenses sur frais réels'!H449="","",'Dépenses sur frais réels'!H449)</f>
        <v/>
      </c>
      <c r="I449" s="511" t="str">
        <f>IF('Dépenses sur frais réels'!I449="","",'Dépenses sur frais réels'!I449)</f>
        <v/>
      </c>
      <c r="J449" s="269"/>
      <c r="K449" s="270" t="str">
        <f t="shared" si="30"/>
        <v/>
      </c>
      <c r="L449" s="270" t="str">
        <f t="shared" si="31"/>
        <v/>
      </c>
      <c r="M449" s="37"/>
      <c r="N449" s="117"/>
      <c r="O449" s="118"/>
      <c r="P449" s="512" t="str">
        <f t="shared" si="34"/>
        <v/>
      </c>
      <c r="Q449" s="121" t="str">
        <f t="shared" si="32"/>
        <v/>
      </c>
      <c r="R449" s="501" t="str">
        <f>IF(AND(OR(J449="KO",M449&lt;&gt;""),OR(J449="",K449="",L449="")),Listes!$A$74,IF(AND(M449="",J449&lt;&gt;""),Listes!$A$75,IF(AND(I449&lt;M449,O449=""),Listes!$A$76,IF(AND(L449&lt;K449,O449=""),Listes!$A$77,IF(AND(M449&lt;I449,N449=""),Listes!$A$78,IF(AND(S449="",OR(J449&lt;&gt;"",K449&lt;&gt;"",L449&lt;&gt;"")),Listes!$A$79,""))))))</f>
        <v/>
      </c>
      <c r="S449" s="57"/>
      <c r="T449" s="10">
        <f t="shared" si="33"/>
        <v>0</v>
      </c>
    </row>
    <row r="450" spans="1:20" ht="20.100000000000001" customHeight="1" x14ac:dyDescent="0.25">
      <c r="A450" s="109">
        <v>444</v>
      </c>
      <c r="B450" s="503" t="str">
        <f>IF('Dépenses sur frais réels'!B450="","",'Dépenses sur frais réels'!B450)</f>
        <v/>
      </c>
      <c r="C450" s="503" t="str">
        <f>IF('Dépenses sur frais réels'!C450="","",'Dépenses sur frais réels'!C450)</f>
        <v/>
      </c>
      <c r="D450" s="503" t="str">
        <f>IF('Dépenses sur frais réels'!D450="","",'Dépenses sur frais réels'!D450)</f>
        <v/>
      </c>
      <c r="E450" s="503" t="str">
        <f>IF('Dépenses sur frais réels'!E450="","",'Dépenses sur frais réels'!E450)</f>
        <v/>
      </c>
      <c r="F450" s="503" t="str">
        <f>IF('Dépenses sur frais réels'!F450="","",'Dépenses sur frais réels'!F450)</f>
        <v/>
      </c>
      <c r="G450" s="504" t="str">
        <f>IF('Dépenses sur frais réels'!G450="","",'Dépenses sur frais réels'!G450)</f>
        <v/>
      </c>
      <c r="H450" s="504" t="str">
        <f>IF('Dépenses sur frais réels'!H450="","",'Dépenses sur frais réels'!H450)</f>
        <v/>
      </c>
      <c r="I450" s="511" t="str">
        <f>IF('Dépenses sur frais réels'!I450="","",'Dépenses sur frais réels'!I450)</f>
        <v/>
      </c>
      <c r="J450" s="269"/>
      <c r="K450" s="270" t="str">
        <f t="shared" si="30"/>
        <v/>
      </c>
      <c r="L450" s="270" t="str">
        <f t="shared" si="31"/>
        <v/>
      </c>
      <c r="M450" s="37"/>
      <c r="N450" s="117"/>
      <c r="O450" s="118"/>
      <c r="P450" s="512" t="str">
        <f t="shared" si="34"/>
        <v/>
      </c>
      <c r="Q450" s="121" t="str">
        <f t="shared" si="32"/>
        <v/>
      </c>
      <c r="R450" s="501" t="str">
        <f>IF(AND(OR(J450="KO",M450&lt;&gt;""),OR(J450="",K450="",L450="")),Listes!$A$74,IF(AND(M450="",J450&lt;&gt;""),Listes!$A$75,IF(AND(I450&lt;M450,O450=""),Listes!$A$76,IF(AND(L450&lt;K450,O450=""),Listes!$A$77,IF(AND(M450&lt;I450,N450=""),Listes!$A$78,IF(AND(S450="",OR(J450&lt;&gt;"",K450&lt;&gt;"",L450&lt;&gt;"")),Listes!$A$79,""))))))</f>
        <v/>
      </c>
      <c r="S450" s="57"/>
      <c r="T450" s="10">
        <f t="shared" si="33"/>
        <v>0</v>
      </c>
    </row>
    <row r="451" spans="1:20" ht="20.100000000000001" customHeight="1" x14ac:dyDescent="0.25">
      <c r="A451" s="109">
        <v>445</v>
      </c>
      <c r="B451" s="503" t="str">
        <f>IF('Dépenses sur frais réels'!B451="","",'Dépenses sur frais réels'!B451)</f>
        <v/>
      </c>
      <c r="C451" s="503" t="str">
        <f>IF('Dépenses sur frais réels'!C451="","",'Dépenses sur frais réels'!C451)</f>
        <v/>
      </c>
      <c r="D451" s="503" t="str">
        <f>IF('Dépenses sur frais réels'!D451="","",'Dépenses sur frais réels'!D451)</f>
        <v/>
      </c>
      <c r="E451" s="503" t="str">
        <f>IF('Dépenses sur frais réels'!E451="","",'Dépenses sur frais réels'!E451)</f>
        <v/>
      </c>
      <c r="F451" s="503" t="str">
        <f>IF('Dépenses sur frais réels'!F451="","",'Dépenses sur frais réels'!F451)</f>
        <v/>
      </c>
      <c r="G451" s="504" t="str">
        <f>IF('Dépenses sur frais réels'!G451="","",'Dépenses sur frais réels'!G451)</f>
        <v/>
      </c>
      <c r="H451" s="504" t="str">
        <f>IF('Dépenses sur frais réels'!H451="","",'Dépenses sur frais réels'!H451)</f>
        <v/>
      </c>
      <c r="I451" s="511" t="str">
        <f>IF('Dépenses sur frais réels'!I451="","",'Dépenses sur frais réels'!I451)</f>
        <v/>
      </c>
      <c r="J451" s="269"/>
      <c r="K451" s="270" t="str">
        <f t="shared" si="30"/>
        <v/>
      </c>
      <c r="L451" s="270" t="str">
        <f t="shared" si="31"/>
        <v/>
      </c>
      <c r="M451" s="37"/>
      <c r="N451" s="117"/>
      <c r="O451" s="118"/>
      <c r="P451" s="512" t="str">
        <f t="shared" si="34"/>
        <v/>
      </c>
      <c r="Q451" s="121" t="str">
        <f t="shared" si="32"/>
        <v/>
      </c>
      <c r="R451" s="501" t="str">
        <f>IF(AND(OR(J451="KO",M451&lt;&gt;""),OR(J451="",K451="",L451="")),Listes!$A$74,IF(AND(M451="",J451&lt;&gt;""),Listes!$A$75,IF(AND(I451&lt;M451,O451=""),Listes!$A$76,IF(AND(L451&lt;K451,O451=""),Listes!$A$77,IF(AND(M451&lt;I451,N451=""),Listes!$A$78,IF(AND(S451="",OR(J451&lt;&gt;"",K451&lt;&gt;"",L451&lt;&gt;"")),Listes!$A$79,""))))))</f>
        <v/>
      </c>
      <c r="S451" s="57"/>
      <c r="T451" s="10">
        <f t="shared" si="33"/>
        <v>0</v>
      </c>
    </row>
    <row r="452" spans="1:20" ht="20.100000000000001" customHeight="1" x14ac:dyDescent="0.25">
      <c r="A452" s="109">
        <v>446</v>
      </c>
      <c r="B452" s="503" t="str">
        <f>IF('Dépenses sur frais réels'!B452="","",'Dépenses sur frais réels'!B452)</f>
        <v/>
      </c>
      <c r="C452" s="503" t="str">
        <f>IF('Dépenses sur frais réels'!C452="","",'Dépenses sur frais réels'!C452)</f>
        <v/>
      </c>
      <c r="D452" s="503" t="str">
        <f>IF('Dépenses sur frais réels'!D452="","",'Dépenses sur frais réels'!D452)</f>
        <v/>
      </c>
      <c r="E452" s="503" t="str">
        <f>IF('Dépenses sur frais réels'!E452="","",'Dépenses sur frais réels'!E452)</f>
        <v/>
      </c>
      <c r="F452" s="503" t="str">
        <f>IF('Dépenses sur frais réels'!F452="","",'Dépenses sur frais réels'!F452)</f>
        <v/>
      </c>
      <c r="G452" s="504" t="str">
        <f>IF('Dépenses sur frais réels'!G452="","",'Dépenses sur frais réels'!G452)</f>
        <v/>
      </c>
      <c r="H452" s="504" t="str">
        <f>IF('Dépenses sur frais réels'!H452="","",'Dépenses sur frais réels'!H452)</f>
        <v/>
      </c>
      <c r="I452" s="511" t="str">
        <f>IF('Dépenses sur frais réels'!I452="","",'Dépenses sur frais réels'!I452)</f>
        <v/>
      </c>
      <c r="J452" s="269"/>
      <c r="K452" s="270" t="str">
        <f t="shared" si="30"/>
        <v/>
      </c>
      <c r="L452" s="270" t="str">
        <f t="shared" si="31"/>
        <v/>
      </c>
      <c r="M452" s="37"/>
      <c r="N452" s="117"/>
      <c r="O452" s="118"/>
      <c r="P452" s="512" t="str">
        <f t="shared" si="34"/>
        <v/>
      </c>
      <c r="Q452" s="121" t="str">
        <f t="shared" si="32"/>
        <v/>
      </c>
      <c r="R452" s="501" t="str">
        <f>IF(AND(OR(J452="KO",M452&lt;&gt;""),OR(J452="",K452="",L452="")),Listes!$A$74,IF(AND(M452="",J452&lt;&gt;""),Listes!$A$75,IF(AND(I452&lt;M452,O452=""),Listes!$A$76,IF(AND(L452&lt;K452,O452=""),Listes!$A$77,IF(AND(M452&lt;I452,N452=""),Listes!$A$78,IF(AND(S452="",OR(J452&lt;&gt;"",K452&lt;&gt;"",L452&lt;&gt;"")),Listes!$A$79,""))))))</f>
        <v/>
      </c>
      <c r="S452" s="57"/>
      <c r="T452" s="10">
        <f t="shared" si="33"/>
        <v>0</v>
      </c>
    </row>
    <row r="453" spans="1:20" ht="20.100000000000001" customHeight="1" x14ac:dyDescent="0.25">
      <c r="A453" s="109">
        <v>447</v>
      </c>
      <c r="B453" s="503" t="str">
        <f>IF('Dépenses sur frais réels'!B453="","",'Dépenses sur frais réels'!B453)</f>
        <v/>
      </c>
      <c r="C453" s="503" t="str">
        <f>IF('Dépenses sur frais réels'!C453="","",'Dépenses sur frais réels'!C453)</f>
        <v/>
      </c>
      <c r="D453" s="503" t="str">
        <f>IF('Dépenses sur frais réels'!D453="","",'Dépenses sur frais réels'!D453)</f>
        <v/>
      </c>
      <c r="E453" s="503" t="str">
        <f>IF('Dépenses sur frais réels'!E453="","",'Dépenses sur frais réels'!E453)</f>
        <v/>
      </c>
      <c r="F453" s="503" t="str">
        <f>IF('Dépenses sur frais réels'!F453="","",'Dépenses sur frais réels'!F453)</f>
        <v/>
      </c>
      <c r="G453" s="504" t="str">
        <f>IF('Dépenses sur frais réels'!G453="","",'Dépenses sur frais réels'!G453)</f>
        <v/>
      </c>
      <c r="H453" s="504" t="str">
        <f>IF('Dépenses sur frais réels'!H453="","",'Dépenses sur frais réels'!H453)</f>
        <v/>
      </c>
      <c r="I453" s="511" t="str">
        <f>IF('Dépenses sur frais réels'!I453="","",'Dépenses sur frais réels'!I453)</f>
        <v/>
      </c>
      <c r="J453" s="269"/>
      <c r="K453" s="270" t="str">
        <f t="shared" si="30"/>
        <v/>
      </c>
      <c r="L453" s="270" t="str">
        <f t="shared" si="31"/>
        <v/>
      </c>
      <c r="M453" s="37"/>
      <c r="N453" s="117"/>
      <c r="O453" s="118"/>
      <c r="P453" s="512" t="str">
        <f t="shared" si="34"/>
        <v/>
      </c>
      <c r="Q453" s="121" t="str">
        <f t="shared" si="32"/>
        <v/>
      </c>
      <c r="R453" s="501" t="str">
        <f>IF(AND(OR(J453="KO",M453&lt;&gt;""),OR(J453="",K453="",L453="")),Listes!$A$74,IF(AND(M453="",J453&lt;&gt;""),Listes!$A$75,IF(AND(I453&lt;M453,O453=""),Listes!$A$76,IF(AND(L453&lt;K453,O453=""),Listes!$A$77,IF(AND(M453&lt;I453,N453=""),Listes!$A$78,IF(AND(S453="",OR(J453&lt;&gt;"",K453&lt;&gt;"",L453&lt;&gt;"")),Listes!$A$79,""))))))</f>
        <v/>
      </c>
      <c r="S453" s="57"/>
      <c r="T453" s="10">
        <f t="shared" si="33"/>
        <v>0</v>
      </c>
    </row>
    <row r="454" spans="1:20" ht="20.100000000000001" customHeight="1" x14ac:dyDescent="0.25">
      <c r="A454" s="109">
        <v>448</v>
      </c>
      <c r="B454" s="503" t="str">
        <f>IF('Dépenses sur frais réels'!B454="","",'Dépenses sur frais réels'!B454)</f>
        <v/>
      </c>
      <c r="C454" s="503" t="str">
        <f>IF('Dépenses sur frais réels'!C454="","",'Dépenses sur frais réels'!C454)</f>
        <v/>
      </c>
      <c r="D454" s="503" t="str">
        <f>IF('Dépenses sur frais réels'!D454="","",'Dépenses sur frais réels'!D454)</f>
        <v/>
      </c>
      <c r="E454" s="503" t="str">
        <f>IF('Dépenses sur frais réels'!E454="","",'Dépenses sur frais réels'!E454)</f>
        <v/>
      </c>
      <c r="F454" s="503" t="str">
        <f>IF('Dépenses sur frais réels'!F454="","",'Dépenses sur frais réels'!F454)</f>
        <v/>
      </c>
      <c r="G454" s="504" t="str">
        <f>IF('Dépenses sur frais réels'!G454="","",'Dépenses sur frais réels'!G454)</f>
        <v/>
      </c>
      <c r="H454" s="504" t="str">
        <f>IF('Dépenses sur frais réels'!H454="","",'Dépenses sur frais réels'!H454)</f>
        <v/>
      </c>
      <c r="I454" s="511" t="str">
        <f>IF('Dépenses sur frais réels'!I454="","",'Dépenses sur frais réels'!I454)</f>
        <v/>
      </c>
      <c r="J454" s="269"/>
      <c r="K454" s="270" t="str">
        <f t="shared" si="30"/>
        <v/>
      </c>
      <c r="L454" s="270" t="str">
        <f t="shared" si="31"/>
        <v/>
      </c>
      <c r="M454" s="37"/>
      <c r="N454" s="117"/>
      <c r="O454" s="118"/>
      <c r="P454" s="512" t="str">
        <f t="shared" si="34"/>
        <v/>
      </c>
      <c r="Q454" s="121" t="str">
        <f t="shared" si="32"/>
        <v/>
      </c>
      <c r="R454" s="501" t="str">
        <f>IF(AND(OR(J454="KO",M454&lt;&gt;""),OR(J454="",K454="",L454="")),Listes!$A$74,IF(AND(M454="",J454&lt;&gt;""),Listes!$A$75,IF(AND(I454&lt;M454,O454=""),Listes!$A$76,IF(AND(L454&lt;K454,O454=""),Listes!$A$77,IF(AND(M454&lt;I454,N454=""),Listes!$A$78,IF(AND(S454="",OR(J454&lt;&gt;"",K454&lt;&gt;"",L454&lt;&gt;"")),Listes!$A$79,""))))))</f>
        <v/>
      </c>
      <c r="S454" s="57"/>
      <c r="T454" s="10">
        <f t="shared" si="33"/>
        <v>0</v>
      </c>
    </row>
    <row r="455" spans="1:20" ht="20.100000000000001" customHeight="1" x14ac:dyDescent="0.25">
      <c r="A455" s="109">
        <v>449</v>
      </c>
      <c r="B455" s="503" t="str">
        <f>IF('Dépenses sur frais réels'!B455="","",'Dépenses sur frais réels'!B455)</f>
        <v/>
      </c>
      <c r="C455" s="503" t="str">
        <f>IF('Dépenses sur frais réels'!C455="","",'Dépenses sur frais réels'!C455)</f>
        <v/>
      </c>
      <c r="D455" s="503" t="str">
        <f>IF('Dépenses sur frais réels'!D455="","",'Dépenses sur frais réels'!D455)</f>
        <v/>
      </c>
      <c r="E455" s="503" t="str">
        <f>IF('Dépenses sur frais réels'!E455="","",'Dépenses sur frais réels'!E455)</f>
        <v/>
      </c>
      <c r="F455" s="503" t="str">
        <f>IF('Dépenses sur frais réels'!F455="","",'Dépenses sur frais réels'!F455)</f>
        <v/>
      </c>
      <c r="G455" s="504" t="str">
        <f>IF('Dépenses sur frais réels'!G455="","",'Dépenses sur frais réels'!G455)</f>
        <v/>
      </c>
      <c r="H455" s="504" t="str">
        <f>IF('Dépenses sur frais réels'!H455="","",'Dépenses sur frais réels'!H455)</f>
        <v/>
      </c>
      <c r="I455" s="511" t="str">
        <f>IF('Dépenses sur frais réels'!I455="","",'Dépenses sur frais réels'!I455)</f>
        <v/>
      </c>
      <c r="J455" s="269"/>
      <c r="K455" s="270" t="str">
        <f t="shared" si="30"/>
        <v/>
      </c>
      <c r="L455" s="270" t="str">
        <f t="shared" si="31"/>
        <v/>
      </c>
      <c r="M455" s="37"/>
      <c r="N455" s="117"/>
      <c r="O455" s="118"/>
      <c r="P455" s="512" t="str">
        <f t="shared" si="34"/>
        <v/>
      </c>
      <c r="Q455" s="121" t="str">
        <f t="shared" si="32"/>
        <v/>
      </c>
      <c r="R455" s="501" t="str">
        <f>IF(AND(OR(J455="KO",M455&lt;&gt;""),OR(J455="",K455="",L455="")),Listes!$A$74,IF(AND(M455="",J455&lt;&gt;""),Listes!$A$75,IF(AND(I455&lt;M455,O455=""),Listes!$A$76,IF(AND(L455&lt;K455,O455=""),Listes!$A$77,IF(AND(M455&lt;I455,N455=""),Listes!$A$78,IF(AND(S455="",OR(J455&lt;&gt;"",K455&lt;&gt;"",L455&lt;&gt;"")),Listes!$A$79,""))))))</f>
        <v/>
      </c>
      <c r="S455" s="57"/>
      <c r="T455" s="10">
        <f t="shared" si="33"/>
        <v>0</v>
      </c>
    </row>
    <row r="456" spans="1:20" ht="20.100000000000001" customHeight="1" x14ac:dyDescent="0.25">
      <c r="A456" s="109">
        <v>450</v>
      </c>
      <c r="B456" s="503" t="str">
        <f>IF('Dépenses sur frais réels'!B456="","",'Dépenses sur frais réels'!B456)</f>
        <v/>
      </c>
      <c r="C456" s="503" t="str">
        <f>IF('Dépenses sur frais réels'!C456="","",'Dépenses sur frais réels'!C456)</f>
        <v/>
      </c>
      <c r="D456" s="503" t="str">
        <f>IF('Dépenses sur frais réels'!D456="","",'Dépenses sur frais réels'!D456)</f>
        <v/>
      </c>
      <c r="E456" s="503" t="str">
        <f>IF('Dépenses sur frais réels'!E456="","",'Dépenses sur frais réels'!E456)</f>
        <v/>
      </c>
      <c r="F456" s="503" t="str">
        <f>IF('Dépenses sur frais réels'!F456="","",'Dépenses sur frais réels'!F456)</f>
        <v/>
      </c>
      <c r="G456" s="504" t="str">
        <f>IF('Dépenses sur frais réels'!G456="","",'Dépenses sur frais réels'!G456)</f>
        <v/>
      </c>
      <c r="H456" s="504" t="str">
        <f>IF('Dépenses sur frais réels'!H456="","",'Dépenses sur frais réels'!H456)</f>
        <v/>
      </c>
      <c r="I456" s="511" t="str">
        <f>IF('Dépenses sur frais réels'!I456="","",'Dépenses sur frais réels'!I456)</f>
        <v/>
      </c>
      <c r="J456" s="269"/>
      <c r="K456" s="270" t="str">
        <f t="shared" ref="K456:K506" si="35">IF(J456="","",IF(J456="KO","",G456))</f>
        <v/>
      </c>
      <c r="L456" s="270" t="str">
        <f t="shared" ref="L456:L506" si="36">IF(J456="","",IF(J456="KO","",H456))</f>
        <v/>
      </c>
      <c r="M456" s="37"/>
      <c r="N456" s="117"/>
      <c r="O456" s="118"/>
      <c r="P456" s="512" t="str">
        <f t="shared" si="34"/>
        <v/>
      </c>
      <c r="Q456" s="121" t="str">
        <f t="shared" ref="Q456:Q506" si="37">IF(M456="", "", MIN(M456,P456))</f>
        <v/>
      </c>
      <c r="R456" s="501" t="str">
        <f>IF(AND(OR(J456="KO",M456&lt;&gt;""),OR(J456="",K456="",L456="")),Listes!$A$74,IF(AND(M456="",J456&lt;&gt;""),Listes!$A$75,IF(AND(I456&lt;M456,O456=""),Listes!$A$76,IF(AND(L456&lt;K456,O456=""),Listes!$A$77,IF(AND(M456&lt;I456,N456=""),Listes!$A$78,IF(AND(S456="",OR(J456&lt;&gt;"",K456&lt;&gt;"",L456&lt;&gt;"")),Listes!$A$79,""))))))</f>
        <v/>
      </c>
      <c r="S456" s="57"/>
      <c r="T456" s="10">
        <f t="shared" ref="T456:T506" si="38">IF(AND(B456&lt;&gt;"",S456&lt;&gt;"Oui"),1,0)</f>
        <v>0</v>
      </c>
    </row>
    <row r="457" spans="1:20" ht="20.100000000000001" customHeight="1" x14ac:dyDescent="0.25">
      <c r="A457" s="109">
        <v>451</v>
      </c>
      <c r="B457" s="503" t="str">
        <f>IF('Dépenses sur frais réels'!B457="","",'Dépenses sur frais réels'!B457)</f>
        <v/>
      </c>
      <c r="C457" s="503" t="str">
        <f>IF('Dépenses sur frais réels'!C457="","",'Dépenses sur frais réels'!C457)</f>
        <v/>
      </c>
      <c r="D457" s="503" t="str">
        <f>IF('Dépenses sur frais réels'!D457="","",'Dépenses sur frais réels'!D457)</f>
        <v/>
      </c>
      <c r="E457" s="503" t="str">
        <f>IF('Dépenses sur frais réels'!E457="","",'Dépenses sur frais réels'!E457)</f>
        <v/>
      </c>
      <c r="F457" s="503" t="str">
        <f>IF('Dépenses sur frais réels'!F457="","",'Dépenses sur frais réels'!F457)</f>
        <v/>
      </c>
      <c r="G457" s="504" t="str">
        <f>IF('Dépenses sur frais réels'!G457="","",'Dépenses sur frais réels'!G457)</f>
        <v/>
      </c>
      <c r="H457" s="504" t="str">
        <f>IF('Dépenses sur frais réels'!H457="","",'Dépenses sur frais réels'!H457)</f>
        <v/>
      </c>
      <c r="I457" s="511" t="str">
        <f>IF('Dépenses sur frais réels'!I457="","",'Dépenses sur frais réels'!I457)</f>
        <v/>
      </c>
      <c r="J457" s="269"/>
      <c r="K457" s="270" t="str">
        <f t="shared" si="35"/>
        <v/>
      </c>
      <c r="L457" s="270" t="str">
        <f t="shared" si="36"/>
        <v/>
      </c>
      <c r="M457" s="37"/>
      <c r="N457" s="117"/>
      <c r="O457" s="118"/>
      <c r="P457" s="512" t="str">
        <f t="shared" si="34"/>
        <v/>
      </c>
      <c r="Q457" s="121" t="str">
        <f t="shared" si="37"/>
        <v/>
      </c>
      <c r="R457" s="501" t="str">
        <f>IF(AND(OR(J457="KO",M457&lt;&gt;""),OR(J457="",K457="",L457="")),Listes!$A$74,IF(AND(M457="",J457&lt;&gt;""),Listes!$A$75,IF(AND(I457&lt;M457,O457=""),Listes!$A$76,IF(AND(L457&lt;K457,O457=""),Listes!$A$77,IF(AND(M457&lt;I457,N457=""),Listes!$A$78,IF(AND(S457="",OR(J457&lt;&gt;"",K457&lt;&gt;"",L457&lt;&gt;"")),Listes!$A$79,""))))))</f>
        <v/>
      </c>
      <c r="S457" s="57"/>
      <c r="T457" s="10">
        <f t="shared" si="38"/>
        <v>0</v>
      </c>
    </row>
    <row r="458" spans="1:20" ht="20.100000000000001" customHeight="1" x14ac:dyDescent="0.25">
      <c r="A458" s="109">
        <v>452</v>
      </c>
      <c r="B458" s="503" t="str">
        <f>IF('Dépenses sur frais réels'!B458="","",'Dépenses sur frais réels'!B458)</f>
        <v/>
      </c>
      <c r="C458" s="503" t="str">
        <f>IF('Dépenses sur frais réels'!C458="","",'Dépenses sur frais réels'!C458)</f>
        <v/>
      </c>
      <c r="D458" s="503" t="str">
        <f>IF('Dépenses sur frais réels'!D458="","",'Dépenses sur frais réels'!D458)</f>
        <v/>
      </c>
      <c r="E458" s="503" t="str">
        <f>IF('Dépenses sur frais réels'!E458="","",'Dépenses sur frais réels'!E458)</f>
        <v/>
      </c>
      <c r="F458" s="503" t="str">
        <f>IF('Dépenses sur frais réels'!F458="","",'Dépenses sur frais réels'!F458)</f>
        <v/>
      </c>
      <c r="G458" s="504" t="str">
        <f>IF('Dépenses sur frais réels'!G458="","",'Dépenses sur frais réels'!G458)</f>
        <v/>
      </c>
      <c r="H458" s="504" t="str">
        <f>IF('Dépenses sur frais réels'!H458="","",'Dépenses sur frais réels'!H458)</f>
        <v/>
      </c>
      <c r="I458" s="511" t="str">
        <f>IF('Dépenses sur frais réels'!I458="","",'Dépenses sur frais réels'!I458)</f>
        <v/>
      </c>
      <c r="J458" s="269"/>
      <c r="K458" s="270" t="str">
        <f t="shared" si="35"/>
        <v/>
      </c>
      <c r="L458" s="270" t="str">
        <f t="shared" si="36"/>
        <v/>
      </c>
      <c r="M458" s="37"/>
      <c r="N458" s="117"/>
      <c r="O458" s="118"/>
      <c r="P458" s="512" t="str">
        <f t="shared" si="34"/>
        <v/>
      </c>
      <c r="Q458" s="121" t="str">
        <f t="shared" si="37"/>
        <v/>
      </c>
      <c r="R458" s="501" t="str">
        <f>IF(AND(OR(J458="KO",M458&lt;&gt;""),OR(J458="",K458="",L458="")),Listes!$A$74,IF(AND(M458="",J458&lt;&gt;""),Listes!$A$75,IF(AND(I458&lt;M458,O458=""),Listes!$A$76,IF(AND(L458&lt;K458,O458=""),Listes!$A$77,IF(AND(M458&lt;I458,N458=""),Listes!$A$78,IF(AND(S458="",OR(J458&lt;&gt;"",K458&lt;&gt;"",L458&lt;&gt;"")),Listes!$A$79,""))))))</f>
        <v/>
      </c>
      <c r="S458" s="57"/>
      <c r="T458" s="10">
        <f t="shared" si="38"/>
        <v>0</v>
      </c>
    </row>
    <row r="459" spans="1:20" ht="20.100000000000001" customHeight="1" x14ac:dyDescent="0.25">
      <c r="A459" s="109">
        <v>453</v>
      </c>
      <c r="B459" s="503" t="str">
        <f>IF('Dépenses sur frais réels'!B459="","",'Dépenses sur frais réels'!B459)</f>
        <v/>
      </c>
      <c r="C459" s="503" t="str">
        <f>IF('Dépenses sur frais réels'!C459="","",'Dépenses sur frais réels'!C459)</f>
        <v/>
      </c>
      <c r="D459" s="503" t="str">
        <f>IF('Dépenses sur frais réels'!D459="","",'Dépenses sur frais réels'!D459)</f>
        <v/>
      </c>
      <c r="E459" s="503" t="str">
        <f>IF('Dépenses sur frais réels'!E459="","",'Dépenses sur frais réels'!E459)</f>
        <v/>
      </c>
      <c r="F459" s="503" t="str">
        <f>IF('Dépenses sur frais réels'!F459="","",'Dépenses sur frais réels'!F459)</f>
        <v/>
      </c>
      <c r="G459" s="504" t="str">
        <f>IF('Dépenses sur frais réels'!G459="","",'Dépenses sur frais réels'!G459)</f>
        <v/>
      </c>
      <c r="H459" s="504" t="str">
        <f>IF('Dépenses sur frais réels'!H459="","",'Dépenses sur frais réels'!H459)</f>
        <v/>
      </c>
      <c r="I459" s="511" t="str">
        <f>IF('Dépenses sur frais réels'!I459="","",'Dépenses sur frais réels'!I459)</f>
        <v/>
      </c>
      <c r="J459" s="269"/>
      <c r="K459" s="270" t="str">
        <f t="shared" si="35"/>
        <v/>
      </c>
      <c r="L459" s="270" t="str">
        <f t="shared" si="36"/>
        <v/>
      </c>
      <c r="M459" s="37"/>
      <c r="N459" s="117"/>
      <c r="O459" s="118"/>
      <c r="P459" s="512" t="str">
        <f t="shared" si="34"/>
        <v/>
      </c>
      <c r="Q459" s="121" t="str">
        <f t="shared" si="37"/>
        <v/>
      </c>
      <c r="R459" s="501" t="str">
        <f>IF(AND(OR(J459="KO",M459&lt;&gt;""),OR(J459="",K459="",L459="")),Listes!$A$74,IF(AND(M459="",J459&lt;&gt;""),Listes!$A$75,IF(AND(I459&lt;M459,O459=""),Listes!$A$76,IF(AND(L459&lt;K459,O459=""),Listes!$A$77,IF(AND(M459&lt;I459,N459=""),Listes!$A$78,IF(AND(S459="",OR(J459&lt;&gt;"",K459&lt;&gt;"",L459&lt;&gt;"")),Listes!$A$79,""))))))</f>
        <v/>
      </c>
      <c r="S459" s="57"/>
      <c r="T459" s="10">
        <f t="shared" si="38"/>
        <v>0</v>
      </c>
    </row>
    <row r="460" spans="1:20" ht="20.100000000000001" customHeight="1" x14ac:dyDescent="0.25">
      <c r="A460" s="109">
        <v>454</v>
      </c>
      <c r="B460" s="503" t="str">
        <f>IF('Dépenses sur frais réels'!B460="","",'Dépenses sur frais réels'!B460)</f>
        <v/>
      </c>
      <c r="C460" s="503" t="str">
        <f>IF('Dépenses sur frais réels'!C460="","",'Dépenses sur frais réels'!C460)</f>
        <v/>
      </c>
      <c r="D460" s="503" t="str">
        <f>IF('Dépenses sur frais réels'!D460="","",'Dépenses sur frais réels'!D460)</f>
        <v/>
      </c>
      <c r="E460" s="503" t="str">
        <f>IF('Dépenses sur frais réels'!E460="","",'Dépenses sur frais réels'!E460)</f>
        <v/>
      </c>
      <c r="F460" s="503" t="str">
        <f>IF('Dépenses sur frais réels'!F460="","",'Dépenses sur frais réels'!F460)</f>
        <v/>
      </c>
      <c r="G460" s="504" t="str">
        <f>IF('Dépenses sur frais réels'!G460="","",'Dépenses sur frais réels'!G460)</f>
        <v/>
      </c>
      <c r="H460" s="504" t="str">
        <f>IF('Dépenses sur frais réels'!H460="","",'Dépenses sur frais réels'!H460)</f>
        <v/>
      </c>
      <c r="I460" s="511" t="str">
        <f>IF('Dépenses sur frais réels'!I460="","",'Dépenses sur frais réels'!I460)</f>
        <v/>
      </c>
      <c r="J460" s="269"/>
      <c r="K460" s="270" t="str">
        <f t="shared" si="35"/>
        <v/>
      </c>
      <c r="L460" s="270" t="str">
        <f t="shared" si="36"/>
        <v/>
      </c>
      <c r="M460" s="37"/>
      <c r="N460" s="117"/>
      <c r="O460" s="118"/>
      <c r="P460" s="512" t="str">
        <f t="shared" si="34"/>
        <v/>
      </c>
      <c r="Q460" s="121" t="str">
        <f t="shared" si="37"/>
        <v/>
      </c>
      <c r="R460" s="501" t="str">
        <f>IF(AND(OR(J460="KO",M460&lt;&gt;""),OR(J460="",K460="",L460="")),Listes!$A$74,IF(AND(M460="",J460&lt;&gt;""),Listes!$A$75,IF(AND(I460&lt;M460,O460=""),Listes!$A$76,IF(AND(L460&lt;K460,O460=""),Listes!$A$77,IF(AND(M460&lt;I460,N460=""),Listes!$A$78,IF(AND(S460="",OR(J460&lt;&gt;"",K460&lt;&gt;"",L460&lt;&gt;"")),Listes!$A$79,""))))))</f>
        <v/>
      </c>
      <c r="S460" s="57"/>
      <c r="T460" s="10">
        <f t="shared" si="38"/>
        <v>0</v>
      </c>
    </row>
    <row r="461" spans="1:20" ht="20.100000000000001" customHeight="1" x14ac:dyDescent="0.25">
      <c r="A461" s="109">
        <v>455</v>
      </c>
      <c r="B461" s="503" t="str">
        <f>IF('Dépenses sur frais réels'!B461="","",'Dépenses sur frais réels'!B461)</f>
        <v/>
      </c>
      <c r="C461" s="503" t="str">
        <f>IF('Dépenses sur frais réels'!C461="","",'Dépenses sur frais réels'!C461)</f>
        <v/>
      </c>
      <c r="D461" s="503" t="str">
        <f>IF('Dépenses sur frais réels'!D461="","",'Dépenses sur frais réels'!D461)</f>
        <v/>
      </c>
      <c r="E461" s="503" t="str">
        <f>IF('Dépenses sur frais réels'!E461="","",'Dépenses sur frais réels'!E461)</f>
        <v/>
      </c>
      <c r="F461" s="503" t="str">
        <f>IF('Dépenses sur frais réels'!F461="","",'Dépenses sur frais réels'!F461)</f>
        <v/>
      </c>
      <c r="G461" s="504" t="str">
        <f>IF('Dépenses sur frais réels'!G461="","",'Dépenses sur frais réels'!G461)</f>
        <v/>
      </c>
      <c r="H461" s="504" t="str">
        <f>IF('Dépenses sur frais réels'!H461="","",'Dépenses sur frais réels'!H461)</f>
        <v/>
      </c>
      <c r="I461" s="511" t="str">
        <f>IF('Dépenses sur frais réels'!I461="","",'Dépenses sur frais réels'!I461)</f>
        <v/>
      </c>
      <c r="J461" s="269"/>
      <c r="K461" s="270" t="str">
        <f t="shared" si="35"/>
        <v/>
      </c>
      <c r="L461" s="270" t="str">
        <f t="shared" si="36"/>
        <v/>
      </c>
      <c r="M461" s="37"/>
      <c r="N461" s="117"/>
      <c r="O461" s="118"/>
      <c r="P461" s="512" t="str">
        <f t="shared" si="34"/>
        <v/>
      </c>
      <c r="Q461" s="121" t="str">
        <f t="shared" si="37"/>
        <v/>
      </c>
      <c r="R461" s="501" t="str">
        <f>IF(AND(OR(J461="KO",M461&lt;&gt;""),OR(J461="",K461="",L461="")),Listes!$A$74,IF(AND(M461="",J461&lt;&gt;""),Listes!$A$75,IF(AND(I461&lt;M461,O461=""),Listes!$A$76,IF(AND(L461&lt;K461,O461=""),Listes!$A$77,IF(AND(M461&lt;I461,N461=""),Listes!$A$78,IF(AND(S461="",OR(J461&lt;&gt;"",K461&lt;&gt;"",L461&lt;&gt;"")),Listes!$A$79,""))))))</f>
        <v/>
      </c>
      <c r="S461" s="57"/>
      <c r="T461" s="10">
        <f t="shared" si="38"/>
        <v>0</v>
      </c>
    </row>
    <row r="462" spans="1:20" ht="20.100000000000001" customHeight="1" x14ac:dyDescent="0.25">
      <c r="A462" s="109">
        <v>456</v>
      </c>
      <c r="B462" s="503" t="str">
        <f>IF('Dépenses sur frais réels'!B462="","",'Dépenses sur frais réels'!B462)</f>
        <v/>
      </c>
      <c r="C462" s="503" t="str">
        <f>IF('Dépenses sur frais réels'!C462="","",'Dépenses sur frais réels'!C462)</f>
        <v/>
      </c>
      <c r="D462" s="503" t="str">
        <f>IF('Dépenses sur frais réels'!D462="","",'Dépenses sur frais réels'!D462)</f>
        <v/>
      </c>
      <c r="E462" s="503" t="str">
        <f>IF('Dépenses sur frais réels'!E462="","",'Dépenses sur frais réels'!E462)</f>
        <v/>
      </c>
      <c r="F462" s="503" t="str">
        <f>IF('Dépenses sur frais réels'!F462="","",'Dépenses sur frais réels'!F462)</f>
        <v/>
      </c>
      <c r="G462" s="504" t="str">
        <f>IF('Dépenses sur frais réels'!G462="","",'Dépenses sur frais réels'!G462)</f>
        <v/>
      </c>
      <c r="H462" s="504" t="str">
        <f>IF('Dépenses sur frais réels'!H462="","",'Dépenses sur frais réels'!H462)</f>
        <v/>
      </c>
      <c r="I462" s="511" t="str">
        <f>IF('Dépenses sur frais réels'!I462="","",'Dépenses sur frais réels'!I462)</f>
        <v/>
      </c>
      <c r="J462" s="269"/>
      <c r="K462" s="270" t="str">
        <f t="shared" si="35"/>
        <v/>
      </c>
      <c r="L462" s="270" t="str">
        <f t="shared" si="36"/>
        <v/>
      </c>
      <c r="M462" s="37"/>
      <c r="N462" s="117"/>
      <c r="O462" s="118"/>
      <c r="P462" s="512" t="str">
        <f t="shared" si="34"/>
        <v/>
      </c>
      <c r="Q462" s="121" t="str">
        <f t="shared" si="37"/>
        <v/>
      </c>
      <c r="R462" s="501" t="str">
        <f>IF(AND(OR(J462="KO",M462&lt;&gt;""),OR(J462="",K462="",L462="")),Listes!$A$74,IF(AND(M462="",J462&lt;&gt;""),Listes!$A$75,IF(AND(I462&lt;M462,O462=""),Listes!$A$76,IF(AND(L462&lt;K462,O462=""),Listes!$A$77,IF(AND(M462&lt;I462,N462=""),Listes!$A$78,IF(AND(S462="",OR(J462&lt;&gt;"",K462&lt;&gt;"",L462&lt;&gt;"")),Listes!$A$79,""))))))</f>
        <v/>
      </c>
      <c r="S462" s="57"/>
      <c r="T462" s="10">
        <f t="shared" si="38"/>
        <v>0</v>
      </c>
    </row>
    <row r="463" spans="1:20" ht="20.100000000000001" customHeight="1" x14ac:dyDescent="0.25">
      <c r="A463" s="109">
        <v>457</v>
      </c>
      <c r="B463" s="503" t="str">
        <f>IF('Dépenses sur frais réels'!B463="","",'Dépenses sur frais réels'!B463)</f>
        <v/>
      </c>
      <c r="C463" s="503" t="str">
        <f>IF('Dépenses sur frais réels'!C463="","",'Dépenses sur frais réels'!C463)</f>
        <v/>
      </c>
      <c r="D463" s="503" t="str">
        <f>IF('Dépenses sur frais réels'!D463="","",'Dépenses sur frais réels'!D463)</f>
        <v/>
      </c>
      <c r="E463" s="503" t="str">
        <f>IF('Dépenses sur frais réels'!E463="","",'Dépenses sur frais réels'!E463)</f>
        <v/>
      </c>
      <c r="F463" s="503" t="str">
        <f>IF('Dépenses sur frais réels'!F463="","",'Dépenses sur frais réels'!F463)</f>
        <v/>
      </c>
      <c r="G463" s="504" t="str">
        <f>IF('Dépenses sur frais réels'!G463="","",'Dépenses sur frais réels'!G463)</f>
        <v/>
      </c>
      <c r="H463" s="504" t="str">
        <f>IF('Dépenses sur frais réels'!H463="","",'Dépenses sur frais réels'!H463)</f>
        <v/>
      </c>
      <c r="I463" s="511" t="str">
        <f>IF('Dépenses sur frais réels'!I463="","",'Dépenses sur frais réels'!I463)</f>
        <v/>
      </c>
      <c r="J463" s="269"/>
      <c r="K463" s="270" t="str">
        <f t="shared" si="35"/>
        <v/>
      </c>
      <c r="L463" s="270" t="str">
        <f t="shared" si="36"/>
        <v/>
      </c>
      <c r="M463" s="37"/>
      <c r="N463" s="117"/>
      <c r="O463" s="118"/>
      <c r="P463" s="512" t="str">
        <f t="shared" si="34"/>
        <v/>
      </c>
      <c r="Q463" s="121" t="str">
        <f t="shared" si="37"/>
        <v/>
      </c>
      <c r="R463" s="501" t="str">
        <f>IF(AND(OR(J463="KO",M463&lt;&gt;""),OR(J463="",K463="",L463="")),Listes!$A$74,IF(AND(M463="",J463&lt;&gt;""),Listes!$A$75,IF(AND(I463&lt;M463,O463=""),Listes!$A$76,IF(AND(L463&lt;K463,O463=""),Listes!$A$77,IF(AND(M463&lt;I463,N463=""),Listes!$A$78,IF(AND(S463="",OR(J463&lt;&gt;"",K463&lt;&gt;"",L463&lt;&gt;"")),Listes!$A$79,""))))))</f>
        <v/>
      </c>
      <c r="S463" s="57"/>
      <c r="T463" s="10">
        <f t="shared" si="38"/>
        <v>0</v>
      </c>
    </row>
    <row r="464" spans="1:20" ht="20.100000000000001" customHeight="1" x14ac:dyDescent="0.25">
      <c r="A464" s="109">
        <v>458</v>
      </c>
      <c r="B464" s="503" t="str">
        <f>IF('Dépenses sur frais réels'!B464="","",'Dépenses sur frais réels'!B464)</f>
        <v/>
      </c>
      <c r="C464" s="503" t="str">
        <f>IF('Dépenses sur frais réels'!C464="","",'Dépenses sur frais réels'!C464)</f>
        <v/>
      </c>
      <c r="D464" s="503" t="str">
        <f>IF('Dépenses sur frais réels'!D464="","",'Dépenses sur frais réels'!D464)</f>
        <v/>
      </c>
      <c r="E464" s="503" t="str">
        <f>IF('Dépenses sur frais réels'!E464="","",'Dépenses sur frais réels'!E464)</f>
        <v/>
      </c>
      <c r="F464" s="503" t="str">
        <f>IF('Dépenses sur frais réels'!F464="","",'Dépenses sur frais réels'!F464)</f>
        <v/>
      </c>
      <c r="G464" s="504" t="str">
        <f>IF('Dépenses sur frais réels'!G464="","",'Dépenses sur frais réels'!G464)</f>
        <v/>
      </c>
      <c r="H464" s="504" t="str">
        <f>IF('Dépenses sur frais réels'!H464="","",'Dépenses sur frais réels'!H464)</f>
        <v/>
      </c>
      <c r="I464" s="511" t="str">
        <f>IF('Dépenses sur frais réels'!I464="","",'Dépenses sur frais réels'!I464)</f>
        <v/>
      </c>
      <c r="J464" s="269"/>
      <c r="K464" s="270" t="str">
        <f t="shared" si="35"/>
        <v/>
      </c>
      <c r="L464" s="270" t="str">
        <f t="shared" si="36"/>
        <v/>
      </c>
      <c r="M464" s="37"/>
      <c r="N464" s="117"/>
      <c r="O464" s="118"/>
      <c r="P464" s="512" t="str">
        <f t="shared" si="34"/>
        <v/>
      </c>
      <c r="Q464" s="121" t="str">
        <f t="shared" si="37"/>
        <v/>
      </c>
      <c r="R464" s="501" t="str">
        <f>IF(AND(OR(J464="KO",M464&lt;&gt;""),OR(J464="",K464="",L464="")),Listes!$A$74,IF(AND(M464="",J464&lt;&gt;""),Listes!$A$75,IF(AND(I464&lt;M464,O464=""),Listes!$A$76,IF(AND(L464&lt;K464,O464=""),Listes!$A$77,IF(AND(M464&lt;I464,N464=""),Listes!$A$78,IF(AND(S464="",OR(J464&lt;&gt;"",K464&lt;&gt;"",L464&lt;&gt;"")),Listes!$A$79,""))))))</f>
        <v/>
      </c>
      <c r="S464" s="57"/>
      <c r="T464" s="10">
        <f t="shared" si="38"/>
        <v>0</v>
      </c>
    </row>
    <row r="465" spans="1:20" ht="20.100000000000001" customHeight="1" x14ac:dyDescent="0.25">
      <c r="A465" s="109">
        <v>459</v>
      </c>
      <c r="B465" s="503" t="str">
        <f>IF('Dépenses sur frais réels'!B465="","",'Dépenses sur frais réels'!B465)</f>
        <v/>
      </c>
      <c r="C465" s="503" t="str">
        <f>IF('Dépenses sur frais réels'!C465="","",'Dépenses sur frais réels'!C465)</f>
        <v/>
      </c>
      <c r="D465" s="503" t="str">
        <f>IF('Dépenses sur frais réels'!D465="","",'Dépenses sur frais réels'!D465)</f>
        <v/>
      </c>
      <c r="E465" s="503" t="str">
        <f>IF('Dépenses sur frais réels'!E465="","",'Dépenses sur frais réels'!E465)</f>
        <v/>
      </c>
      <c r="F465" s="503" t="str">
        <f>IF('Dépenses sur frais réels'!F465="","",'Dépenses sur frais réels'!F465)</f>
        <v/>
      </c>
      <c r="G465" s="504" t="str">
        <f>IF('Dépenses sur frais réels'!G465="","",'Dépenses sur frais réels'!G465)</f>
        <v/>
      </c>
      <c r="H465" s="504" t="str">
        <f>IF('Dépenses sur frais réels'!H465="","",'Dépenses sur frais réels'!H465)</f>
        <v/>
      </c>
      <c r="I465" s="511" t="str">
        <f>IF('Dépenses sur frais réels'!I465="","",'Dépenses sur frais réels'!I465)</f>
        <v/>
      </c>
      <c r="J465" s="269"/>
      <c r="K465" s="270" t="str">
        <f t="shared" si="35"/>
        <v/>
      </c>
      <c r="L465" s="270" t="str">
        <f t="shared" si="36"/>
        <v/>
      </c>
      <c r="M465" s="37"/>
      <c r="N465" s="117"/>
      <c r="O465" s="118"/>
      <c r="P465" s="512" t="str">
        <f t="shared" si="34"/>
        <v/>
      </c>
      <c r="Q465" s="121" t="str">
        <f t="shared" si="37"/>
        <v/>
      </c>
      <c r="R465" s="501" t="str">
        <f>IF(AND(OR(J465="KO",M465&lt;&gt;""),OR(J465="",K465="",L465="")),Listes!$A$74,IF(AND(M465="",J465&lt;&gt;""),Listes!$A$75,IF(AND(I465&lt;M465,O465=""),Listes!$A$76,IF(AND(L465&lt;K465,O465=""),Listes!$A$77,IF(AND(M465&lt;I465,N465=""),Listes!$A$78,IF(AND(S465="",OR(J465&lt;&gt;"",K465&lt;&gt;"",L465&lt;&gt;"")),Listes!$A$79,""))))))</f>
        <v/>
      </c>
      <c r="S465" s="57"/>
      <c r="T465" s="10">
        <f t="shared" si="38"/>
        <v>0</v>
      </c>
    </row>
    <row r="466" spans="1:20" ht="20.100000000000001" customHeight="1" x14ac:dyDescent="0.25">
      <c r="A466" s="109">
        <v>460</v>
      </c>
      <c r="B466" s="503" t="str">
        <f>IF('Dépenses sur frais réels'!B466="","",'Dépenses sur frais réels'!B466)</f>
        <v/>
      </c>
      <c r="C466" s="503" t="str">
        <f>IF('Dépenses sur frais réels'!C466="","",'Dépenses sur frais réels'!C466)</f>
        <v/>
      </c>
      <c r="D466" s="503" t="str">
        <f>IF('Dépenses sur frais réels'!D466="","",'Dépenses sur frais réels'!D466)</f>
        <v/>
      </c>
      <c r="E466" s="503" t="str">
        <f>IF('Dépenses sur frais réels'!E466="","",'Dépenses sur frais réels'!E466)</f>
        <v/>
      </c>
      <c r="F466" s="503" t="str">
        <f>IF('Dépenses sur frais réels'!F466="","",'Dépenses sur frais réels'!F466)</f>
        <v/>
      </c>
      <c r="G466" s="504" t="str">
        <f>IF('Dépenses sur frais réels'!G466="","",'Dépenses sur frais réels'!G466)</f>
        <v/>
      </c>
      <c r="H466" s="504" t="str">
        <f>IF('Dépenses sur frais réels'!H466="","",'Dépenses sur frais réels'!H466)</f>
        <v/>
      </c>
      <c r="I466" s="511" t="str">
        <f>IF('Dépenses sur frais réels'!I466="","",'Dépenses sur frais réels'!I466)</f>
        <v/>
      </c>
      <c r="J466" s="269"/>
      <c r="K466" s="270" t="str">
        <f t="shared" si="35"/>
        <v/>
      </c>
      <c r="L466" s="270" t="str">
        <f t="shared" si="36"/>
        <v/>
      </c>
      <c r="M466" s="37"/>
      <c r="N466" s="117"/>
      <c r="O466" s="118"/>
      <c r="P466" s="512" t="str">
        <f t="shared" si="34"/>
        <v/>
      </c>
      <c r="Q466" s="121" t="str">
        <f t="shared" si="37"/>
        <v/>
      </c>
      <c r="R466" s="501" t="str">
        <f>IF(AND(OR(J466="KO",M466&lt;&gt;""),OR(J466="",K466="",L466="")),Listes!$A$74,IF(AND(M466="",J466&lt;&gt;""),Listes!$A$75,IF(AND(I466&lt;M466,O466=""),Listes!$A$76,IF(AND(L466&lt;K466,O466=""),Listes!$A$77,IF(AND(M466&lt;I466,N466=""),Listes!$A$78,IF(AND(S466="",OR(J466&lt;&gt;"",K466&lt;&gt;"",L466&lt;&gt;"")),Listes!$A$79,""))))))</f>
        <v/>
      </c>
      <c r="S466" s="57"/>
      <c r="T466" s="10">
        <f t="shared" si="38"/>
        <v>0</v>
      </c>
    </row>
    <row r="467" spans="1:20" ht="20.100000000000001" customHeight="1" x14ac:dyDescent="0.25">
      <c r="A467" s="109">
        <v>461</v>
      </c>
      <c r="B467" s="503" t="str">
        <f>IF('Dépenses sur frais réels'!B467="","",'Dépenses sur frais réels'!B467)</f>
        <v/>
      </c>
      <c r="C467" s="503" t="str">
        <f>IF('Dépenses sur frais réels'!C467="","",'Dépenses sur frais réels'!C467)</f>
        <v/>
      </c>
      <c r="D467" s="503" t="str">
        <f>IF('Dépenses sur frais réels'!D467="","",'Dépenses sur frais réels'!D467)</f>
        <v/>
      </c>
      <c r="E467" s="503" t="str">
        <f>IF('Dépenses sur frais réels'!E467="","",'Dépenses sur frais réels'!E467)</f>
        <v/>
      </c>
      <c r="F467" s="503" t="str">
        <f>IF('Dépenses sur frais réels'!F467="","",'Dépenses sur frais réels'!F467)</f>
        <v/>
      </c>
      <c r="G467" s="504" t="str">
        <f>IF('Dépenses sur frais réels'!G467="","",'Dépenses sur frais réels'!G467)</f>
        <v/>
      </c>
      <c r="H467" s="504" t="str">
        <f>IF('Dépenses sur frais réels'!H467="","",'Dépenses sur frais réels'!H467)</f>
        <v/>
      </c>
      <c r="I467" s="511" t="str">
        <f>IF('Dépenses sur frais réels'!I467="","",'Dépenses sur frais réels'!I467)</f>
        <v/>
      </c>
      <c r="J467" s="269"/>
      <c r="K467" s="270" t="str">
        <f t="shared" si="35"/>
        <v/>
      </c>
      <c r="L467" s="270" t="str">
        <f t="shared" si="36"/>
        <v/>
      </c>
      <c r="M467" s="37"/>
      <c r="N467" s="117"/>
      <c r="O467" s="118"/>
      <c r="P467" s="512" t="str">
        <f t="shared" si="34"/>
        <v/>
      </c>
      <c r="Q467" s="121" t="str">
        <f t="shared" si="37"/>
        <v/>
      </c>
      <c r="R467" s="501" t="str">
        <f>IF(AND(OR(J467="KO",M467&lt;&gt;""),OR(J467="",K467="",L467="")),Listes!$A$74,IF(AND(M467="",J467&lt;&gt;""),Listes!$A$75,IF(AND(I467&lt;M467,O467=""),Listes!$A$76,IF(AND(L467&lt;K467,O467=""),Listes!$A$77,IF(AND(M467&lt;I467,N467=""),Listes!$A$78,IF(AND(S467="",OR(J467&lt;&gt;"",K467&lt;&gt;"",L467&lt;&gt;"")),Listes!$A$79,""))))))</f>
        <v/>
      </c>
      <c r="S467" s="57"/>
      <c r="T467" s="10">
        <f t="shared" si="38"/>
        <v>0</v>
      </c>
    </row>
    <row r="468" spans="1:20" ht="20.100000000000001" customHeight="1" x14ac:dyDescent="0.25">
      <c r="A468" s="109">
        <v>462</v>
      </c>
      <c r="B468" s="503" t="str">
        <f>IF('Dépenses sur frais réels'!B468="","",'Dépenses sur frais réels'!B468)</f>
        <v/>
      </c>
      <c r="C468" s="503" t="str">
        <f>IF('Dépenses sur frais réels'!C468="","",'Dépenses sur frais réels'!C468)</f>
        <v/>
      </c>
      <c r="D468" s="503" t="str">
        <f>IF('Dépenses sur frais réels'!D468="","",'Dépenses sur frais réels'!D468)</f>
        <v/>
      </c>
      <c r="E468" s="503" t="str">
        <f>IF('Dépenses sur frais réels'!E468="","",'Dépenses sur frais réels'!E468)</f>
        <v/>
      </c>
      <c r="F468" s="503" t="str">
        <f>IF('Dépenses sur frais réels'!F468="","",'Dépenses sur frais réels'!F468)</f>
        <v/>
      </c>
      <c r="G468" s="504" t="str">
        <f>IF('Dépenses sur frais réels'!G468="","",'Dépenses sur frais réels'!G468)</f>
        <v/>
      </c>
      <c r="H468" s="504" t="str">
        <f>IF('Dépenses sur frais réels'!H468="","",'Dépenses sur frais réels'!H468)</f>
        <v/>
      </c>
      <c r="I468" s="511" t="str">
        <f>IF('Dépenses sur frais réels'!I468="","",'Dépenses sur frais réels'!I468)</f>
        <v/>
      </c>
      <c r="J468" s="269"/>
      <c r="K468" s="270" t="str">
        <f t="shared" si="35"/>
        <v/>
      </c>
      <c r="L468" s="270" t="str">
        <f t="shared" si="36"/>
        <v/>
      </c>
      <c r="M468" s="37"/>
      <c r="N468" s="117"/>
      <c r="O468" s="118"/>
      <c r="P468" s="512" t="str">
        <f t="shared" si="34"/>
        <v/>
      </c>
      <c r="Q468" s="121" t="str">
        <f t="shared" si="37"/>
        <v/>
      </c>
      <c r="R468" s="501" t="str">
        <f>IF(AND(OR(J468="KO",M468&lt;&gt;""),OR(J468="",K468="",L468="")),Listes!$A$74,IF(AND(M468="",J468&lt;&gt;""),Listes!$A$75,IF(AND(I468&lt;M468,O468=""),Listes!$A$76,IF(AND(L468&lt;K468,O468=""),Listes!$A$77,IF(AND(M468&lt;I468,N468=""),Listes!$A$78,IF(AND(S468="",OR(J468&lt;&gt;"",K468&lt;&gt;"",L468&lt;&gt;"")),Listes!$A$79,""))))))</f>
        <v/>
      </c>
      <c r="S468" s="57"/>
      <c r="T468" s="10">
        <f t="shared" si="38"/>
        <v>0</v>
      </c>
    </row>
    <row r="469" spans="1:20" ht="20.100000000000001" customHeight="1" x14ac:dyDescent="0.25">
      <c r="A469" s="109">
        <v>463</v>
      </c>
      <c r="B469" s="503" t="str">
        <f>IF('Dépenses sur frais réels'!B469="","",'Dépenses sur frais réels'!B469)</f>
        <v/>
      </c>
      <c r="C469" s="503" t="str">
        <f>IF('Dépenses sur frais réels'!C469="","",'Dépenses sur frais réels'!C469)</f>
        <v/>
      </c>
      <c r="D469" s="503" t="str">
        <f>IF('Dépenses sur frais réels'!D469="","",'Dépenses sur frais réels'!D469)</f>
        <v/>
      </c>
      <c r="E469" s="503" t="str">
        <f>IF('Dépenses sur frais réels'!E469="","",'Dépenses sur frais réels'!E469)</f>
        <v/>
      </c>
      <c r="F469" s="503" t="str">
        <f>IF('Dépenses sur frais réels'!F469="","",'Dépenses sur frais réels'!F469)</f>
        <v/>
      </c>
      <c r="G469" s="504" t="str">
        <f>IF('Dépenses sur frais réels'!G469="","",'Dépenses sur frais réels'!G469)</f>
        <v/>
      </c>
      <c r="H469" s="504" t="str">
        <f>IF('Dépenses sur frais réels'!H469="","",'Dépenses sur frais réels'!H469)</f>
        <v/>
      </c>
      <c r="I469" s="511" t="str">
        <f>IF('Dépenses sur frais réels'!I469="","",'Dépenses sur frais réels'!I469)</f>
        <v/>
      </c>
      <c r="J469" s="269"/>
      <c r="K469" s="270" t="str">
        <f t="shared" si="35"/>
        <v/>
      </c>
      <c r="L469" s="270" t="str">
        <f t="shared" si="36"/>
        <v/>
      </c>
      <c r="M469" s="37"/>
      <c r="N469" s="117"/>
      <c r="O469" s="118"/>
      <c r="P469" s="512" t="str">
        <f t="shared" si="34"/>
        <v/>
      </c>
      <c r="Q469" s="121" t="str">
        <f t="shared" si="37"/>
        <v/>
      </c>
      <c r="R469" s="501" t="str">
        <f>IF(AND(OR(J469="KO",M469&lt;&gt;""),OR(J469="",K469="",L469="")),Listes!$A$74,IF(AND(M469="",J469&lt;&gt;""),Listes!$A$75,IF(AND(I469&lt;M469,O469=""),Listes!$A$76,IF(AND(L469&lt;K469,O469=""),Listes!$A$77,IF(AND(M469&lt;I469,N469=""),Listes!$A$78,IF(AND(S469="",OR(J469&lt;&gt;"",K469&lt;&gt;"",L469&lt;&gt;"")),Listes!$A$79,""))))))</f>
        <v/>
      </c>
      <c r="S469" s="57"/>
      <c r="T469" s="10">
        <f t="shared" si="38"/>
        <v>0</v>
      </c>
    </row>
    <row r="470" spans="1:20" ht="20.100000000000001" customHeight="1" x14ac:dyDescent="0.25">
      <c r="A470" s="109">
        <v>464</v>
      </c>
      <c r="B470" s="503" t="str">
        <f>IF('Dépenses sur frais réels'!B470="","",'Dépenses sur frais réels'!B470)</f>
        <v/>
      </c>
      <c r="C470" s="503" t="str">
        <f>IF('Dépenses sur frais réels'!C470="","",'Dépenses sur frais réels'!C470)</f>
        <v/>
      </c>
      <c r="D470" s="503" t="str">
        <f>IF('Dépenses sur frais réels'!D470="","",'Dépenses sur frais réels'!D470)</f>
        <v/>
      </c>
      <c r="E470" s="503" t="str">
        <f>IF('Dépenses sur frais réels'!E470="","",'Dépenses sur frais réels'!E470)</f>
        <v/>
      </c>
      <c r="F470" s="503" t="str">
        <f>IF('Dépenses sur frais réels'!F470="","",'Dépenses sur frais réels'!F470)</f>
        <v/>
      </c>
      <c r="G470" s="504" t="str">
        <f>IF('Dépenses sur frais réels'!G470="","",'Dépenses sur frais réels'!G470)</f>
        <v/>
      </c>
      <c r="H470" s="504" t="str">
        <f>IF('Dépenses sur frais réels'!H470="","",'Dépenses sur frais réels'!H470)</f>
        <v/>
      </c>
      <c r="I470" s="511" t="str">
        <f>IF('Dépenses sur frais réels'!I470="","",'Dépenses sur frais réels'!I470)</f>
        <v/>
      </c>
      <c r="J470" s="269"/>
      <c r="K470" s="270" t="str">
        <f t="shared" si="35"/>
        <v/>
      </c>
      <c r="L470" s="270" t="str">
        <f t="shared" si="36"/>
        <v/>
      </c>
      <c r="M470" s="37"/>
      <c r="N470" s="117"/>
      <c r="O470" s="118"/>
      <c r="P470" s="512" t="str">
        <f t="shared" si="34"/>
        <v/>
      </c>
      <c r="Q470" s="121" t="str">
        <f t="shared" si="37"/>
        <v/>
      </c>
      <c r="R470" s="501" t="str">
        <f>IF(AND(OR(J470="KO",M470&lt;&gt;""),OR(J470="",K470="",L470="")),Listes!$A$74,IF(AND(M470="",J470&lt;&gt;""),Listes!$A$75,IF(AND(I470&lt;M470,O470=""),Listes!$A$76,IF(AND(L470&lt;K470,O470=""),Listes!$A$77,IF(AND(M470&lt;I470,N470=""),Listes!$A$78,IF(AND(S470="",OR(J470&lt;&gt;"",K470&lt;&gt;"",L470&lt;&gt;"")),Listes!$A$79,""))))))</f>
        <v/>
      </c>
      <c r="S470" s="57"/>
      <c r="T470" s="10">
        <f t="shared" si="38"/>
        <v>0</v>
      </c>
    </row>
    <row r="471" spans="1:20" ht="20.100000000000001" customHeight="1" x14ac:dyDescent="0.25">
      <c r="A471" s="109">
        <v>465</v>
      </c>
      <c r="B471" s="503" t="str">
        <f>IF('Dépenses sur frais réels'!B471="","",'Dépenses sur frais réels'!B471)</f>
        <v/>
      </c>
      <c r="C471" s="503" t="str">
        <f>IF('Dépenses sur frais réels'!C471="","",'Dépenses sur frais réels'!C471)</f>
        <v/>
      </c>
      <c r="D471" s="503" t="str">
        <f>IF('Dépenses sur frais réels'!D471="","",'Dépenses sur frais réels'!D471)</f>
        <v/>
      </c>
      <c r="E471" s="503" t="str">
        <f>IF('Dépenses sur frais réels'!E471="","",'Dépenses sur frais réels'!E471)</f>
        <v/>
      </c>
      <c r="F471" s="503" t="str">
        <f>IF('Dépenses sur frais réels'!F471="","",'Dépenses sur frais réels'!F471)</f>
        <v/>
      </c>
      <c r="G471" s="504" t="str">
        <f>IF('Dépenses sur frais réels'!G471="","",'Dépenses sur frais réels'!G471)</f>
        <v/>
      </c>
      <c r="H471" s="504" t="str">
        <f>IF('Dépenses sur frais réels'!H471="","",'Dépenses sur frais réels'!H471)</f>
        <v/>
      </c>
      <c r="I471" s="511" t="str">
        <f>IF('Dépenses sur frais réels'!I471="","",'Dépenses sur frais réels'!I471)</f>
        <v/>
      </c>
      <c r="J471" s="269"/>
      <c r="K471" s="270" t="str">
        <f t="shared" si="35"/>
        <v/>
      </c>
      <c r="L471" s="270" t="str">
        <f t="shared" si="36"/>
        <v/>
      </c>
      <c r="M471" s="37"/>
      <c r="N471" s="117"/>
      <c r="O471" s="118"/>
      <c r="P471" s="512" t="str">
        <f t="shared" si="34"/>
        <v/>
      </c>
      <c r="Q471" s="121" t="str">
        <f t="shared" si="37"/>
        <v/>
      </c>
      <c r="R471" s="501" t="str">
        <f>IF(AND(OR(J471="KO",M471&lt;&gt;""),OR(J471="",K471="",L471="")),Listes!$A$74,IF(AND(M471="",J471&lt;&gt;""),Listes!$A$75,IF(AND(I471&lt;M471,O471=""),Listes!$A$76,IF(AND(L471&lt;K471,O471=""),Listes!$A$77,IF(AND(M471&lt;I471,N471=""),Listes!$A$78,IF(AND(S471="",OR(J471&lt;&gt;"",K471&lt;&gt;"",L471&lt;&gt;"")),Listes!$A$79,""))))))</f>
        <v/>
      </c>
      <c r="S471" s="57"/>
      <c r="T471" s="10">
        <f t="shared" si="38"/>
        <v>0</v>
      </c>
    </row>
    <row r="472" spans="1:20" ht="20.100000000000001" customHeight="1" x14ac:dyDescent="0.25">
      <c r="A472" s="109">
        <v>466</v>
      </c>
      <c r="B472" s="503" t="str">
        <f>IF('Dépenses sur frais réels'!B472="","",'Dépenses sur frais réels'!B472)</f>
        <v/>
      </c>
      <c r="C472" s="503" t="str">
        <f>IF('Dépenses sur frais réels'!C472="","",'Dépenses sur frais réels'!C472)</f>
        <v/>
      </c>
      <c r="D472" s="503" t="str">
        <f>IF('Dépenses sur frais réels'!D472="","",'Dépenses sur frais réels'!D472)</f>
        <v/>
      </c>
      <c r="E472" s="503" t="str">
        <f>IF('Dépenses sur frais réels'!E472="","",'Dépenses sur frais réels'!E472)</f>
        <v/>
      </c>
      <c r="F472" s="503" t="str">
        <f>IF('Dépenses sur frais réels'!F472="","",'Dépenses sur frais réels'!F472)</f>
        <v/>
      </c>
      <c r="G472" s="504" t="str">
        <f>IF('Dépenses sur frais réels'!G472="","",'Dépenses sur frais réels'!G472)</f>
        <v/>
      </c>
      <c r="H472" s="504" t="str">
        <f>IF('Dépenses sur frais réels'!H472="","",'Dépenses sur frais réels'!H472)</f>
        <v/>
      </c>
      <c r="I472" s="511" t="str">
        <f>IF('Dépenses sur frais réels'!I472="","",'Dépenses sur frais réels'!I472)</f>
        <v/>
      </c>
      <c r="J472" s="269"/>
      <c r="K472" s="270" t="str">
        <f t="shared" si="35"/>
        <v/>
      </c>
      <c r="L472" s="270" t="str">
        <f t="shared" si="36"/>
        <v/>
      </c>
      <c r="M472" s="37"/>
      <c r="N472" s="117"/>
      <c r="O472" s="118"/>
      <c r="P472" s="512" t="str">
        <f t="shared" ref="P472:P506" si="39">IF(F472="Aller - Retour Mayotte - Hexagone",IF(1900=0,"",1900),IF(F472="Aller - Retour Mayotte - La Réunion",IF(700=0,"",700),IF(F472="Aller - Retour Mayotte - Caraïbes",IF(2200=0,"",2200),IF(E472="Billets de train",IF(M472=0,"",""),IF(E472="","")))))</f>
        <v/>
      </c>
      <c r="Q472" s="121" t="str">
        <f t="shared" si="37"/>
        <v/>
      </c>
      <c r="R472" s="501" t="str">
        <f>IF(AND(OR(J472="KO",M472&lt;&gt;""),OR(J472="",K472="",L472="")),Listes!$A$74,IF(AND(M472="",J472&lt;&gt;""),Listes!$A$75,IF(AND(I472&lt;M472,O472=""),Listes!$A$76,IF(AND(L472&lt;K472,O472=""),Listes!$A$77,IF(AND(M472&lt;I472,N472=""),Listes!$A$78,IF(AND(S472="",OR(J472&lt;&gt;"",K472&lt;&gt;"",L472&lt;&gt;"")),Listes!$A$79,""))))))</f>
        <v/>
      </c>
      <c r="S472" s="57"/>
      <c r="T472" s="10">
        <f t="shared" si="38"/>
        <v>0</v>
      </c>
    </row>
    <row r="473" spans="1:20" ht="20.100000000000001" customHeight="1" x14ac:dyDescent="0.25">
      <c r="A473" s="109">
        <v>467</v>
      </c>
      <c r="B473" s="503" t="str">
        <f>IF('Dépenses sur frais réels'!B473="","",'Dépenses sur frais réels'!B473)</f>
        <v/>
      </c>
      <c r="C473" s="503" t="str">
        <f>IF('Dépenses sur frais réels'!C473="","",'Dépenses sur frais réels'!C473)</f>
        <v/>
      </c>
      <c r="D473" s="503" t="str">
        <f>IF('Dépenses sur frais réels'!D473="","",'Dépenses sur frais réels'!D473)</f>
        <v/>
      </c>
      <c r="E473" s="503" t="str">
        <f>IF('Dépenses sur frais réels'!E473="","",'Dépenses sur frais réels'!E473)</f>
        <v/>
      </c>
      <c r="F473" s="503" t="str">
        <f>IF('Dépenses sur frais réels'!F473="","",'Dépenses sur frais réels'!F473)</f>
        <v/>
      </c>
      <c r="G473" s="504" t="str">
        <f>IF('Dépenses sur frais réels'!G473="","",'Dépenses sur frais réels'!G473)</f>
        <v/>
      </c>
      <c r="H473" s="504" t="str">
        <f>IF('Dépenses sur frais réels'!H473="","",'Dépenses sur frais réels'!H473)</f>
        <v/>
      </c>
      <c r="I473" s="511" t="str">
        <f>IF('Dépenses sur frais réels'!I473="","",'Dépenses sur frais réels'!I473)</f>
        <v/>
      </c>
      <c r="J473" s="269"/>
      <c r="K473" s="270" t="str">
        <f t="shared" si="35"/>
        <v/>
      </c>
      <c r="L473" s="270" t="str">
        <f t="shared" si="36"/>
        <v/>
      </c>
      <c r="M473" s="37"/>
      <c r="N473" s="117"/>
      <c r="O473" s="118"/>
      <c r="P473" s="512" t="str">
        <f t="shared" si="39"/>
        <v/>
      </c>
      <c r="Q473" s="121" t="str">
        <f t="shared" si="37"/>
        <v/>
      </c>
      <c r="R473" s="501" t="str">
        <f>IF(AND(OR(J473="KO",M473&lt;&gt;""),OR(J473="",K473="",L473="")),Listes!$A$74,IF(AND(M473="",J473&lt;&gt;""),Listes!$A$75,IF(AND(I473&lt;M473,O473=""),Listes!$A$76,IF(AND(L473&lt;K473,O473=""),Listes!$A$77,IF(AND(M473&lt;I473,N473=""),Listes!$A$78,IF(AND(S473="",OR(J473&lt;&gt;"",K473&lt;&gt;"",L473&lt;&gt;"")),Listes!$A$79,""))))))</f>
        <v/>
      </c>
      <c r="S473" s="57"/>
      <c r="T473" s="10">
        <f t="shared" si="38"/>
        <v>0</v>
      </c>
    </row>
    <row r="474" spans="1:20" ht="20.100000000000001" customHeight="1" x14ac:dyDescent="0.25">
      <c r="A474" s="109">
        <v>468</v>
      </c>
      <c r="B474" s="503" t="str">
        <f>IF('Dépenses sur frais réels'!B474="","",'Dépenses sur frais réels'!B474)</f>
        <v/>
      </c>
      <c r="C474" s="503" t="str">
        <f>IF('Dépenses sur frais réels'!C474="","",'Dépenses sur frais réels'!C474)</f>
        <v/>
      </c>
      <c r="D474" s="503" t="str">
        <f>IF('Dépenses sur frais réels'!D474="","",'Dépenses sur frais réels'!D474)</f>
        <v/>
      </c>
      <c r="E474" s="503" t="str">
        <f>IF('Dépenses sur frais réels'!E474="","",'Dépenses sur frais réels'!E474)</f>
        <v/>
      </c>
      <c r="F474" s="503" t="str">
        <f>IF('Dépenses sur frais réels'!F474="","",'Dépenses sur frais réels'!F474)</f>
        <v/>
      </c>
      <c r="G474" s="504" t="str">
        <f>IF('Dépenses sur frais réels'!G474="","",'Dépenses sur frais réels'!G474)</f>
        <v/>
      </c>
      <c r="H474" s="504" t="str">
        <f>IF('Dépenses sur frais réels'!H474="","",'Dépenses sur frais réels'!H474)</f>
        <v/>
      </c>
      <c r="I474" s="511" t="str">
        <f>IF('Dépenses sur frais réels'!I474="","",'Dépenses sur frais réels'!I474)</f>
        <v/>
      </c>
      <c r="J474" s="269"/>
      <c r="K474" s="270" t="str">
        <f t="shared" si="35"/>
        <v/>
      </c>
      <c r="L474" s="270" t="str">
        <f t="shared" si="36"/>
        <v/>
      </c>
      <c r="M474" s="37"/>
      <c r="N474" s="117"/>
      <c r="O474" s="118"/>
      <c r="P474" s="512" t="str">
        <f t="shared" si="39"/>
        <v/>
      </c>
      <c r="Q474" s="121" t="str">
        <f t="shared" si="37"/>
        <v/>
      </c>
      <c r="R474" s="501" t="str">
        <f>IF(AND(OR(J474="KO",M474&lt;&gt;""),OR(J474="",K474="",L474="")),Listes!$A$74,IF(AND(M474="",J474&lt;&gt;""),Listes!$A$75,IF(AND(I474&lt;M474,O474=""),Listes!$A$76,IF(AND(L474&lt;K474,O474=""),Listes!$A$77,IF(AND(M474&lt;I474,N474=""),Listes!$A$78,IF(AND(S474="",OR(J474&lt;&gt;"",K474&lt;&gt;"",L474&lt;&gt;"")),Listes!$A$79,""))))))</f>
        <v/>
      </c>
      <c r="S474" s="57"/>
      <c r="T474" s="10">
        <f t="shared" si="38"/>
        <v>0</v>
      </c>
    </row>
    <row r="475" spans="1:20" ht="20.100000000000001" customHeight="1" x14ac:dyDescent="0.25">
      <c r="A475" s="109">
        <v>469</v>
      </c>
      <c r="B475" s="503" t="str">
        <f>IF('Dépenses sur frais réels'!B475="","",'Dépenses sur frais réels'!B475)</f>
        <v/>
      </c>
      <c r="C475" s="503" t="str">
        <f>IF('Dépenses sur frais réels'!C475="","",'Dépenses sur frais réels'!C475)</f>
        <v/>
      </c>
      <c r="D475" s="503" t="str">
        <f>IF('Dépenses sur frais réels'!D475="","",'Dépenses sur frais réels'!D475)</f>
        <v/>
      </c>
      <c r="E475" s="503" t="str">
        <f>IF('Dépenses sur frais réels'!E475="","",'Dépenses sur frais réels'!E475)</f>
        <v/>
      </c>
      <c r="F475" s="503" t="str">
        <f>IF('Dépenses sur frais réels'!F475="","",'Dépenses sur frais réels'!F475)</f>
        <v/>
      </c>
      <c r="G475" s="504" t="str">
        <f>IF('Dépenses sur frais réels'!G475="","",'Dépenses sur frais réels'!G475)</f>
        <v/>
      </c>
      <c r="H475" s="504" t="str">
        <f>IF('Dépenses sur frais réels'!H475="","",'Dépenses sur frais réels'!H475)</f>
        <v/>
      </c>
      <c r="I475" s="511" t="str">
        <f>IF('Dépenses sur frais réels'!I475="","",'Dépenses sur frais réels'!I475)</f>
        <v/>
      </c>
      <c r="J475" s="269"/>
      <c r="K475" s="270" t="str">
        <f t="shared" si="35"/>
        <v/>
      </c>
      <c r="L475" s="270" t="str">
        <f t="shared" si="36"/>
        <v/>
      </c>
      <c r="M475" s="37"/>
      <c r="N475" s="117"/>
      <c r="O475" s="118"/>
      <c r="P475" s="512" t="str">
        <f t="shared" si="39"/>
        <v/>
      </c>
      <c r="Q475" s="121" t="str">
        <f t="shared" si="37"/>
        <v/>
      </c>
      <c r="R475" s="501" t="str">
        <f>IF(AND(OR(J475="KO",M475&lt;&gt;""),OR(J475="",K475="",L475="")),Listes!$A$74,IF(AND(M475="",J475&lt;&gt;""),Listes!$A$75,IF(AND(I475&lt;M475,O475=""),Listes!$A$76,IF(AND(L475&lt;K475,O475=""),Listes!$A$77,IF(AND(M475&lt;I475,N475=""),Listes!$A$78,IF(AND(S475="",OR(J475&lt;&gt;"",K475&lt;&gt;"",L475&lt;&gt;"")),Listes!$A$79,""))))))</f>
        <v/>
      </c>
      <c r="S475" s="57"/>
      <c r="T475" s="10">
        <f t="shared" si="38"/>
        <v>0</v>
      </c>
    </row>
    <row r="476" spans="1:20" ht="20.100000000000001" customHeight="1" x14ac:dyDescent="0.25">
      <c r="A476" s="109">
        <v>470</v>
      </c>
      <c r="B476" s="503" t="str">
        <f>IF('Dépenses sur frais réels'!B476="","",'Dépenses sur frais réels'!B476)</f>
        <v/>
      </c>
      <c r="C476" s="503" t="str">
        <f>IF('Dépenses sur frais réels'!C476="","",'Dépenses sur frais réels'!C476)</f>
        <v/>
      </c>
      <c r="D476" s="503" t="str">
        <f>IF('Dépenses sur frais réels'!D476="","",'Dépenses sur frais réels'!D476)</f>
        <v/>
      </c>
      <c r="E476" s="503" t="str">
        <f>IF('Dépenses sur frais réels'!E476="","",'Dépenses sur frais réels'!E476)</f>
        <v/>
      </c>
      <c r="F476" s="503" t="str">
        <f>IF('Dépenses sur frais réels'!F476="","",'Dépenses sur frais réels'!F476)</f>
        <v/>
      </c>
      <c r="G476" s="504" t="str">
        <f>IF('Dépenses sur frais réels'!G476="","",'Dépenses sur frais réels'!G476)</f>
        <v/>
      </c>
      <c r="H476" s="504" t="str">
        <f>IF('Dépenses sur frais réels'!H476="","",'Dépenses sur frais réels'!H476)</f>
        <v/>
      </c>
      <c r="I476" s="511" t="str">
        <f>IF('Dépenses sur frais réels'!I476="","",'Dépenses sur frais réels'!I476)</f>
        <v/>
      </c>
      <c r="J476" s="269"/>
      <c r="K476" s="270" t="str">
        <f t="shared" si="35"/>
        <v/>
      </c>
      <c r="L476" s="270" t="str">
        <f t="shared" si="36"/>
        <v/>
      </c>
      <c r="M476" s="37"/>
      <c r="N476" s="117"/>
      <c r="O476" s="118"/>
      <c r="P476" s="512" t="str">
        <f t="shared" si="39"/>
        <v/>
      </c>
      <c r="Q476" s="121" t="str">
        <f t="shared" si="37"/>
        <v/>
      </c>
      <c r="R476" s="501" t="str">
        <f>IF(AND(OR(J476="KO",M476&lt;&gt;""),OR(J476="",K476="",L476="")),Listes!$A$74,IF(AND(M476="",J476&lt;&gt;""),Listes!$A$75,IF(AND(I476&lt;M476,O476=""),Listes!$A$76,IF(AND(L476&lt;K476,O476=""),Listes!$A$77,IF(AND(M476&lt;I476,N476=""),Listes!$A$78,IF(AND(S476="",OR(J476&lt;&gt;"",K476&lt;&gt;"",L476&lt;&gt;"")),Listes!$A$79,""))))))</f>
        <v/>
      </c>
      <c r="S476" s="57"/>
      <c r="T476" s="10">
        <f t="shared" si="38"/>
        <v>0</v>
      </c>
    </row>
    <row r="477" spans="1:20" ht="20.100000000000001" customHeight="1" x14ac:dyDescent="0.25">
      <c r="A477" s="109">
        <v>471</v>
      </c>
      <c r="B477" s="503" t="str">
        <f>IF('Dépenses sur frais réels'!B477="","",'Dépenses sur frais réels'!B477)</f>
        <v/>
      </c>
      <c r="C477" s="503" t="str">
        <f>IF('Dépenses sur frais réels'!C477="","",'Dépenses sur frais réels'!C477)</f>
        <v/>
      </c>
      <c r="D477" s="503" t="str">
        <f>IF('Dépenses sur frais réels'!D477="","",'Dépenses sur frais réels'!D477)</f>
        <v/>
      </c>
      <c r="E477" s="503" t="str">
        <f>IF('Dépenses sur frais réels'!E477="","",'Dépenses sur frais réels'!E477)</f>
        <v/>
      </c>
      <c r="F477" s="503" t="str">
        <f>IF('Dépenses sur frais réels'!F477="","",'Dépenses sur frais réels'!F477)</f>
        <v/>
      </c>
      <c r="G477" s="504" t="str">
        <f>IF('Dépenses sur frais réels'!G477="","",'Dépenses sur frais réels'!G477)</f>
        <v/>
      </c>
      <c r="H477" s="504" t="str">
        <f>IF('Dépenses sur frais réels'!H477="","",'Dépenses sur frais réels'!H477)</f>
        <v/>
      </c>
      <c r="I477" s="511" t="str">
        <f>IF('Dépenses sur frais réels'!I477="","",'Dépenses sur frais réels'!I477)</f>
        <v/>
      </c>
      <c r="J477" s="269"/>
      <c r="K477" s="270" t="str">
        <f t="shared" si="35"/>
        <v/>
      </c>
      <c r="L477" s="270" t="str">
        <f t="shared" si="36"/>
        <v/>
      </c>
      <c r="M477" s="37"/>
      <c r="N477" s="117"/>
      <c r="O477" s="118"/>
      <c r="P477" s="512" t="str">
        <f t="shared" si="39"/>
        <v/>
      </c>
      <c r="Q477" s="121" t="str">
        <f t="shared" si="37"/>
        <v/>
      </c>
      <c r="R477" s="501" t="str">
        <f>IF(AND(OR(J477="KO",M477&lt;&gt;""),OR(J477="",K477="",L477="")),Listes!$A$74,IF(AND(M477="",J477&lt;&gt;""),Listes!$A$75,IF(AND(I477&lt;M477,O477=""),Listes!$A$76,IF(AND(L477&lt;K477,O477=""),Listes!$A$77,IF(AND(M477&lt;I477,N477=""),Listes!$A$78,IF(AND(S477="",OR(J477&lt;&gt;"",K477&lt;&gt;"",L477&lt;&gt;"")),Listes!$A$79,""))))))</f>
        <v/>
      </c>
      <c r="S477" s="57"/>
      <c r="T477" s="10">
        <f t="shared" si="38"/>
        <v>0</v>
      </c>
    </row>
    <row r="478" spans="1:20" ht="20.100000000000001" customHeight="1" x14ac:dyDescent="0.25">
      <c r="A478" s="109">
        <v>472</v>
      </c>
      <c r="B478" s="503" t="str">
        <f>IF('Dépenses sur frais réels'!B478="","",'Dépenses sur frais réels'!B478)</f>
        <v/>
      </c>
      <c r="C478" s="503" t="str">
        <f>IF('Dépenses sur frais réels'!C478="","",'Dépenses sur frais réels'!C478)</f>
        <v/>
      </c>
      <c r="D478" s="503" t="str">
        <f>IF('Dépenses sur frais réels'!D478="","",'Dépenses sur frais réels'!D478)</f>
        <v/>
      </c>
      <c r="E478" s="503" t="str">
        <f>IF('Dépenses sur frais réels'!E478="","",'Dépenses sur frais réels'!E478)</f>
        <v/>
      </c>
      <c r="F478" s="503" t="str">
        <f>IF('Dépenses sur frais réels'!F478="","",'Dépenses sur frais réels'!F478)</f>
        <v/>
      </c>
      <c r="G478" s="504" t="str">
        <f>IF('Dépenses sur frais réels'!G478="","",'Dépenses sur frais réels'!G478)</f>
        <v/>
      </c>
      <c r="H478" s="504" t="str">
        <f>IF('Dépenses sur frais réels'!H478="","",'Dépenses sur frais réels'!H478)</f>
        <v/>
      </c>
      <c r="I478" s="511" t="str">
        <f>IF('Dépenses sur frais réels'!I478="","",'Dépenses sur frais réels'!I478)</f>
        <v/>
      </c>
      <c r="J478" s="269"/>
      <c r="K478" s="270" t="str">
        <f t="shared" si="35"/>
        <v/>
      </c>
      <c r="L478" s="270" t="str">
        <f t="shared" si="36"/>
        <v/>
      </c>
      <c r="M478" s="37"/>
      <c r="N478" s="117"/>
      <c r="O478" s="118"/>
      <c r="P478" s="512" t="str">
        <f t="shared" si="39"/>
        <v/>
      </c>
      <c r="Q478" s="121" t="str">
        <f t="shared" si="37"/>
        <v/>
      </c>
      <c r="R478" s="501" t="str">
        <f>IF(AND(OR(J478="KO",M478&lt;&gt;""),OR(J478="",K478="",L478="")),Listes!$A$74,IF(AND(M478="",J478&lt;&gt;""),Listes!$A$75,IF(AND(I478&lt;M478,O478=""),Listes!$A$76,IF(AND(L478&lt;K478,O478=""),Listes!$A$77,IF(AND(M478&lt;I478,N478=""),Listes!$A$78,IF(AND(S478="",OR(J478&lt;&gt;"",K478&lt;&gt;"",L478&lt;&gt;"")),Listes!$A$79,""))))))</f>
        <v/>
      </c>
      <c r="S478" s="57"/>
      <c r="T478" s="10">
        <f t="shared" si="38"/>
        <v>0</v>
      </c>
    </row>
    <row r="479" spans="1:20" ht="20.100000000000001" customHeight="1" x14ac:dyDescent="0.25">
      <c r="A479" s="109">
        <v>473</v>
      </c>
      <c r="B479" s="503" t="str">
        <f>IF('Dépenses sur frais réels'!B479="","",'Dépenses sur frais réels'!B479)</f>
        <v/>
      </c>
      <c r="C479" s="503" t="str">
        <f>IF('Dépenses sur frais réels'!C479="","",'Dépenses sur frais réels'!C479)</f>
        <v/>
      </c>
      <c r="D479" s="503" t="str">
        <f>IF('Dépenses sur frais réels'!D479="","",'Dépenses sur frais réels'!D479)</f>
        <v/>
      </c>
      <c r="E479" s="503" t="str">
        <f>IF('Dépenses sur frais réels'!E479="","",'Dépenses sur frais réels'!E479)</f>
        <v/>
      </c>
      <c r="F479" s="503" t="str">
        <f>IF('Dépenses sur frais réels'!F479="","",'Dépenses sur frais réels'!F479)</f>
        <v/>
      </c>
      <c r="G479" s="504" t="str">
        <f>IF('Dépenses sur frais réels'!G479="","",'Dépenses sur frais réels'!G479)</f>
        <v/>
      </c>
      <c r="H479" s="504" t="str">
        <f>IF('Dépenses sur frais réels'!H479="","",'Dépenses sur frais réels'!H479)</f>
        <v/>
      </c>
      <c r="I479" s="511" t="str">
        <f>IF('Dépenses sur frais réels'!I479="","",'Dépenses sur frais réels'!I479)</f>
        <v/>
      </c>
      <c r="J479" s="269"/>
      <c r="K479" s="270" t="str">
        <f t="shared" si="35"/>
        <v/>
      </c>
      <c r="L479" s="270" t="str">
        <f t="shared" si="36"/>
        <v/>
      </c>
      <c r="M479" s="37"/>
      <c r="N479" s="117"/>
      <c r="O479" s="118"/>
      <c r="P479" s="512" t="str">
        <f t="shared" si="39"/>
        <v/>
      </c>
      <c r="Q479" s="121" t="str">
        <f t="shared" si="37"/>
        <v/>
      </c>
      <c r="R479" s="501" t="str">
        <f>IF(AND(OR(J479="KO",M479&lt;&gt;""),OR(J479="",K479="",L479="")),Listes!$A$74,IF(AND(M479="",J479&lt;&gt;""),Listes!$A$75,IF(AND(I479&lt;M479,O479=""),Listes!$A$76,IF(AND(L479&lt;K479,O479=""),Listes!$A$77,IF(AND(M479&lt;I479,N479=""),Listes!$A$78,IF(AND(S479="",OR(J479&lt;&gt;"",K479&lt;&gt;"",L479&lt;&gt;"")),Listes!$A$79,""))))))</f>
        <v/>
      </c>
      <c r="S479" s="57"/>
      <c r="T479" s="10">
        <f t="shared" si="38"/>
        <v>0</v>
      </c>
    </row>
    <row r="480" spans="1:20" ht="20.100000000000001" customHeight="1" x14ac:dyDescent="0.25">
      <c r="A480" s="109">
        <v>474</v>
      </c>
      <c r="B480" s="503" t="str">
        <f>IF('Dépenses sur frais réels'!B480="","",'Dépenses sur frais réels'!B480)</f>
        <v/>
      </c>
      <c r="C480" s="503" t="str">
        <f>IF('Dépenses sur frais réels'!C480="","",'Dépenses sur frais réels'!C480)</f>
        <v/>
      </c>
      <c r="D480" s="503" t="str">
        <f>IF('Dépenses sur frais réels'!D480="","",'Dépenses sur frais réels'!D480)</f>
        <v/>
      </c>
      <c r="E480" s="503" t="str">
        <f>IF('Dépenses sur frais réels'!E480="","",'Dépenses sur frais réels'!E480)</f>
        <v/>
      </c>
      <c r="F480" s="503" t="str">
        <f>IF('Dépenses sur frais réels'!F480="","",'Dépenses sur frais réels'!F480)</f>
        <v/>
      </c>
      <c r="G480" s="504" t="str">
        <f>IF('Dépenses sur frais réels'!G480="","",'Dépenses sur frais réels'!G480)</f>
        <v/>
      </c>
      <c r="H480" s="504" t="str">
        <f>IF('Dépenses sur frais réels'!H480="","",'Dépenses sur frais réels'!H480)</f>
        <v/>
      </c>
      <c r="I480" s="511" t="str">
        <f>IF('Dépenses sur frais réels'!I480="","",'Dépenses sur frais réels'!I480)</f>
        <v/>
      </c>
      <c r="J480" s="269"/>
      <c r="K480" s="270" t="str">
        <f t="shared" si="35"/>
        <v/>
      </c>
      <c r="L480" s="270" t="str">
        <f t="shared" si="36"/>
        <v/>
      </c>
      <c r="M480" s="37"/>
      <c r="N480" s="117"/>
      <c r="O480" s="118"/>
      <c r="P480" s="512" t="str">
        <f t="shared" si="39"/>
        <v/>
      </c>
      <c r="Q480" s="121" t="str">
        <f t="shared" si="37"/>
        <v/>
      </c>
      <c r="R480" s="501" t="str">
        <f>IF(AND(OR(J480="KO",M480&lt;&gt;""),OR(J480="",K480="",L480="")),Listes!$A$74,IF(AND(M480="",J480&lt;&gt;""),Listes!$A$75,IF(AND(I480&lt;M480,O480=""),Listes!$A$76,IF(AND(L480&lt;K480,O480=""),Listes!$A$77,IF(AND(M480&lt;I480,N480=""),Listes!$A$78,IF(AND(S480="",OR(J480&lt;&gt;"",K480&lt;&gt;"",L480&lt;&gt;"")),Listes!$A$79,""))))))</f>
        <v/>
      </c>
      <c r="S480" s="57"/>
      <c r="T480" s="10">
        <f t="shared" si="38"/>
        <v>0</v>
      </c>
    </row>
    <row r="481" spans="1:20" ht="20.100000000000001" customHeight="1" x14ac:dyDescent="0.25">
      <c r="A481" s="109">
        <v>475</v>
      </c>
      <c r="B481" s="503" t="str">
        <f>IF('Dépenses sur frais réels'!B481="","",'Dépenses sur frais réels'!B481)</f>
        <v/>
      </c>
      <c r="C481" s="503" t="str">
        <f>IF('Dépenses sur frais réels'!C481="","",'Dépenses sur frais réels'!C481)</f>
        <v/>
      </c>
      <c r="D481" s="503" t="str">
        <f>IF('Dépenses sur frais réels'!D481="","",'Dépenses sur frais réels'!D481)</f>
        <v/>
      </c>
      <c r="E481" s="503" t="str">
        <f>IF('Dépenses sur frais réels'!E481="","",'Dépenses sur frais réels'!E481)</f>
        <v/>
      </c>
      <c r="F481" s="503" t="str">
        <f>IF('Dépenses sur frais réels'!F481="","",'Dépenses sur frais réels'!F481)</f>
        <v/>
      </c>
      <c r="G481" s="504" t="str">
        <f>IF('Dépenses sur frais réels'!G481="","",'Dépenses sur frais réels'!G481)</f>
        <v/>
      </c>
      <c r="H481" s="504" t="str">
        <f>IF('Dépenses sur frais réels'!H481="","",'Dépenses sur frais réels'!H481)</f>
        <v/>
      </c>
      <c r="I481" s="511" t="str">
        <f>IF('Dépenses sur frais réels'!I481="","",'Dépenses sur frais réels'!I481)</f>
        <v/>
      </c>
      <c r="J481" s="269"/>
      <c r="K481" s="270" t="str">
        <f t="shared" si="35"/>
        <v/>
      </c>
      <c r="L481" s="270" t="str">
        <f t="shared" si="36"/>
        <v/>
      </c>
      <c r="M481" s="37"/>
      <c r="N481" s="117"/>
      <c r="O481" s="118"/>
      <c r="P481" s="512" t="str">
        <f t="shared" si="39"/>
        <v/>
      </c>
      <c r="Q481" s="121" t="str">
        <f t="shared" si="37"/>
        <v/>
      </c>
      <c r="R481" s="501" t="str">
        <f>IF(AND(OR(J481="KO",M481&lt;&gt;""),OR(J481="",K481="",L481="")),Listes!$A$74,IF(AND(M481="",J481&lt;&gt;""),Listes!$A$75,IF(AND(I481&lt;M481,O481=""),Listes!$A$76,IF(AND(L481&lt;K481,O481=""),Listes!$A$77,IF(AND(M481&lt;I481,N481=""),Listes!$A$78,IF(AND(S481="",OR(J481&lt;&gt;"",K481&lt;&gt;"",L481&lt;&gt;"")),Listes!$A$79,""))))))</f>
        <v/>
      </c>
      <c r="S481" s="57"/>
      <c r="T481" s="10">
        <f t="shared" si="38"/>
        <v>0</v>
      </c>
    </row>
    <row r="482" spans="1:20" ht="20.100000000000001" customHeight="1" x14ac:dyDescent="0.25">
      <c r="A482" s="109">
        <v>476</v>
      </c>
      <c r="B482" s="503" t="str">
        <f>IF('Dépenses sur frais réels'!B482="","",'Dépenses sur frais réels'!B482)</f>
        <v/>
      </c>
      <c r="C482" s="503" t="str">
        <f>IF('Dépenses sur frais réels'!C482="","",'Dépenses sur frais réels'!C482)</f>
        <v/>
      </c>
      <c r="D482" s="503" t="str">
        <f>IF('Dépenses sur frais réels'!D482="","",'Dépenses sur frais réels'!D482)</f>
        <v/>
      </c>
      <c r="E482" s="503" t="str">
        <f>IF('Dépenses sur frais réels'!E482="","",'Dépenses sur frais réels'!E482)</f>
        <v/>
      </c>
      <c r="F482" s="503" t="str">
        <f>IF('Dépenses sur frais réels'!F482="","",'Dépenses sur frais réels'!F482)</f>
        <v/>
      </c>
      <c r="G482" s="504" t="str">
        <f>IF('Dépenses sur frais réels'!G482="","",'Dépenses sur frais réels'!G482)</f>
        <v/>
      </c>
      <c r="H482" s="504" t="str">
        <f>IF('Dépenses sur frais réels'!H482="","",'Dépenses sur frais réels'!H482)</f>
        <v/>
      </c>
      <c r="I482" s="511" t="str">
        <f>IF('Dépenses sur frais réels'!I482="","",'Dépenses sur frais réels'!I482)</f>
        <v/>
      </c>
      <c r="J482" s="269"/>
      <c r="K482" s="270" t="str">
        <f t="shared" si="35"/>
        <v/>
      </c>
      <c r="L482" s="270" t="str">
        <f t="shared" si="36"/>
        <v/>
      </c>
      <c r="M482" s="37"/>
      <c r="N482" s="117"/>
      <c r="O482" s="118"/>
      <c r="P482" s="512" t="str">
        <f t="shared" si="39"/>
        <v/>
      </c>
      <c r="Q482" s="121" t="str">
        <f t="shared" si="37"/>
        <v/>
      </c>
      <c r="R482" s="501" t="str">
        <f>IF(AND(OR(J482="KO",M482&lt;&gt;""),OR(J482="",K482="",L482="")),Listes!$A$74,IF(AND(M482="",J482&lt;&gt;""),Listes!$A$75,IF(AND(I482&lt;M482,O482=""),Listes!$A$76,IF(AND(L482&lt;K482,O482=""),Listes!$A$77,IF(AND(M482&lt;I482,N482=""),Listes!$A$78,IF(AND(S482="",OR(J482&lt;&gt;"",K482&lt;&gt;"",L482&lt;&gt;"")),Listes!$A$79,""))))))</f>
        <v/>
      </c>
      <c r="S482" s="57"/>
      <c r="T482" s="10">
        <f t="shared" si="38"/>
        <v>0</v>
      </c>
    </row>
    <row r="483" spans="1:20" ht="20.100000000000001" customHeight="1" x14ac:dyDescent="0.25">
      <c r="A483" s="109">
        <v>477</v>
      </c>
      <c r="B483" s="503" t="str">
        <f>IF('Dépenses sur frais réels'!B483="","",'Dépenses sur frais réels'!B483)</f>
        <v/>
      </c>
      <c r="C483" s="503" t="str">
        <f>IF('Dépenses sur frais réels'!C483="","",'Dépenses sur frais réels'!C483)</f>
        <v/>
      </c>
      <c r="D483" s="503" t="str">
        <f>IF('Dépenses sur frais réels'!D483="","",'Dépenses sur frais réels'!D483)</f>
        <v/>
      </c>
      <c r="E483" s="503" t="str">
        <f>IF('Dépenses sur frais réels'!E483="","",'Dépenses sur frais réels'!E483)</f>
        <v/>
      </c>
      <c r="F483" s="503" t="str">
        <f>IF('Dépenses sur frais réels'!F483="","",'Dépenses sur frais réels'!F483)</f>
        <v/>
      </c>
      <c r="G483" s="504" t="str">
        <f>IF('Dépenses sur frais réels'!G483="","",'Dépenses sur frais réels'!G483)</f>
        <v/>
      </c>
      <c r="H483" s="504" t="str">
        <f>IF('Dépenses sur frais réels'!H483="","",'Dépenses sur frais réels'!H483)</f>
        <v/>
      </c>
      <c r="I483" s="511" t="str">
        <f>IF('Dépenses sur frais réels'!I483="","",'Dépenses sur frais réels'!I483)</f>
        <v/>
      </c>
      <c r="J483" s="269"/>
      <c r="K483" s="270" t="str">
        <f t="shared" si="35"/>
        <v/>
      </c>
      <c r="L483" s="270" t="str">
        <f t="shared" si="36"/>
        <v/>
      </c>
      <c r="M483" s="37"/>
      <c r="N483" s="117"/>
      <c r="O483" s="118"/>
      <c r="P483" s="512" t="str">
        <f t="shared" si="39"/>
        <v/>
      </c>
      <c r="Q483" s="121" t="str">
        <f t="shared" si="37"/>
        <v/>
      </c>
      <c r="R483" s="501" t="str">
        <f>IF(AND(OR(J483="KO",M483&lt;&gt;""),OR(J483="",K483="",L483="")),Listes!$A$74,IF(AND(M483="",J483&lt;&gt;""),Listes!$A$75,IF(AND(I483&lt;M483,O483=""),Listes!$A$76,IF(AND(L483&lt;K483,O483=""),Listes!$A$77,IF(AND(M483&lt;I483,N483=""),Listes!$A$78,IF(AND(S483="",OR(J483&lt;&gt;"",K483&lt;&gt;"",L483&lt;&gt;"")),Listes!$A$79,""))))))</f>
        <v/>
      </c>
      <c r="S483" s="57"/>
      <c r="T483" s="10">
        <f t="shared" si="38"/>
        <v>0</v>
      </c>
    </row>
    <row r="484" spans="1:20" ht="20.100000000000001" customHeight="1" x14ac:dyDescent="0.25">
      <c r="A484" s="109">
        <v>478</v>
      </c>
      <c r="B484" s="503" t="str">
        <f>IF('Dépenses sur frais réels'!B484="","",'Dépenses sur frais réels'!B484)</f>
        <v/>
      </c>
      <c r="C484" s="503" t="str">
        <f>IF('Dépenses sur frais réels'!C484="","",'Dépenses sur frais réels'!C484)</f>
        <v/>
      </c>
      <c r="D484" s="503" t="str">
        <f>IF('Dépenses sur frais réels'!D484="","",'Dépenses sur frais réels'!D484)</f>
        <v/>
      </c>
      <c r="E484" s="503" t="str">
        <f>IF('Dépenses sur frais réels'!E484="","",'Dépenses sur frais réels'!E484)</f>
        <v/>
      </c>
      <c r="F484" s="503" t="str">
        <f>IF('Dépenses sur frais réels'!F484="","",'Dépenses sur frais réels'!F484)</f>
        <v/>
      </c>
      <c r="G484" s="504" t="str">
        <f>IF('Dépenses sur frais réels'!G484="","",'Dépenses sur frais réels'!G484)</f>
        <v/>
      </c>
      <c r="H484" s="504" t="str">
        <f>IF('Dépenses sur frais réels'!H484="","",'Dépenses sur frais réels'!H484)</f>
        <v/>
      </c>
      <c r="I484" s="511" t="str">
        <f>IF('Dépenses sur frais réels'!I484="","",'Dépenses sur frais réels'!I484)</f>
        <v/>
      </c>
      <c r="J484" s="269"/>
      <c r="K484" s="270" t="str">
        <f t="shared" si="35"/>
        <v/>
      </c>
      <c r="L484" s="270" t="str">
        <f t="shared" si="36"/>
        <v/>
      </c>
      <c r="M484" s="37"/>
      <c r="N484" s="117"/>
      <c r="O484" s="118"/>
      <c r="P484" s="512" t="str">
        <f t="shared" si="39"/>
        <v/>
      </c>
      <c r="Q484" s="121" t="str">
        <f t="shared" si="37"/>
        <v/>
      </c>
      <c r="R484" s="501" t="str">
        <f>IF(AND(OR(J484="KO",M484&lt;&gt;""),OR(J484="",K484="",L484="")),Listes!$A$74,IF(AND(M484="",J484&lt;&gt;""),Listes!$A$75,IF(AND(I484&lt;M484,O484=""),Listes!$A$76,IF(AND(L484&lt;K484,O484=""),Listes!$A$77,IF(AND(M484&lt;I484,N484=""),Listes!$A$78,IF(AND(S484="",OR(J484&lt;&gt;"",K484&lt;&gt;"",L484&lt;&gt;"")),Listes!$A$79,""))))))</f>
        <v/>
      </c>
      <c r="S484" s="57"/>
      <c r="T484" s="10">
        <f t="shared" si="38"/>
        <v>0</v>
      </c>
    </row>
    <row r="485" spans="1:20" ht="20.100000000000001" customHeight="1" x14ac:dyDescent="0.25">
      <c r="A485" s="109">
        <v>479</v>
      </c>
      <c r="B485" s="503" t="str">
        <f>IF('Dépenses sur frais réels'!B485="","",'Dépenses sur frais réels'!B485)</f>
        <v/>
      </c>
      <c r="C485" s="503" t="str">
        <f>IF('Dépenses sur frais réels'!C485="","",'Dépenses sur frais réels'!C485)</f>
        <v/>
      </c>
      <c r="D485" s="503" t="str">
        <f>IF('Dépenses sur frais réels'!D485="","",'Dépenses sur frais réels'!D485)</f>
        <v/>
      </c>
      <c r="E485" s="503" t="str">
        <f>IF('Dépenses sur frais réels'!E485="","",'Dépenses sur frais réels'!E485)</f>
        <v/>
      </c>
      <c r="F485" s="503" t="str">
        <f>IF('Dépenses sur frais réels'!F485="","",'Dépenses sur frais réels'!F485)</f>
        <v/>
      </c>
      <c r="G485" s="504" t="str">
        <f>IF('Dépenses sur frais réels'!G485="","",'Dépenses sur frais réels'!G485)</f>
        <v/>
      </c>
      <c r="H485" s="504" t="str">
        <f>IF('Dépenses sur frais réels'!H485="","",'Dépenses sur frais réels'!H485)</f>
        <v/>
      </c>
      <c r="I485" s="511" t="str">
        <f>IF('Dépenses sur frais réels'!I485="","",'Dépenses sur frais réels'!I485)</f>
        <v/>
      </c>
      <c r="J485" s="269"/>
      <c r="K485" s="270" t="str">
        <f t="shared" si="35"/>
        <v/>
      </c>
      <c r="L485" s="270" t="str">
        <f t="shared" si="36"/>
        <v/>
      </c>
      <c r="M485" s="37"/>
      <c r="N485" s="117"/>
      <c r="O485" s="118"/>
      <c r="P485" s="512" t="str">
        <f t="shared" si="39"/>
        <v/>
      </c>
      <c r="Q485" s="121" t="str">
        <f t="shared" si="37"/>
        <v/>
      </c>
      <c r="R485" s="501" t="str">
        <f>IF(AND(OR(J485="KO",M485&lt;&gt;""),OR(J485="",K485="",L485="")),Listes!$A$74,IF(AND(M485="",J485&lt;&gt;""),Listes!$A$75,IF(AND(I485&lt;M485,O485=""),Listes!$A$76,IF(AND(L485&lt;K485,O485=""),Listes!$A$77,IF(AND(M485&lt;I485,N485=""),Listes!$A$78,IF(AND(S485="",OR(J485&lt;&gt;"",K485&lt;&gt;"",L485&lt;&gt;"")),Listes!$A$79,""))))))</f>
        <v/>
      </c>
      <c r="S485" s="57"/>
      <c r="T485" s="10">
        <f t="shared" si="38"/>
        <v>0</v>
      </c>
    </row>
    <row r="486" spans="1:20" ht="20.100000000000001" customHeight="1" x14ac:dyDescent="0.25">
      <c r="A486" s="109">
        <v>480</v>
      </c>
      <c r="B486" s="503" t="str">
        <f>IF('Dépenses sur frais réels'!B486="","",'Dépenses sur frais réels'!B486)</f>
        <v/>
      </c>
      <c r="C486" s="503" t="str">
        <f>IF('Dépenses sur frais réels'!C486="","",'Dépenses sur frais réels'!C486)</f>
        <v/>
      </c>
      <c r="D486" s="503" t="str">
        <f>IF('Dépenses sur frais réels'!D486="","",'Dépenses sur frais réels'!D486)</f>
        <v/>
      </c>
      <c r="E486" s="503" t="str">
        <f>IF('Dépenses sur frais réels'!E486="","",'Dépenses sur frais réels'!E486)</f>
        <v/>
      </c>
      <c r="F486" s="503" t="str">
        <f>IF('Dépenses sur frais réels'!F486="","",'Dépenses sur frais réels'!F486)</f>
        <v/>
      </c>
      <c r="G486" s="504" t="str">
        <f>IF('Dépenses sur frais réels'!G486="","",'Dépenses sur frais réels'!G486)</f>
        <v/>
      </c>
      <c r="H486" s="504" t="str">
        <f>IF('Dépenses sur frais réels'!H486="","",'Dépenses sur frais réels'!H486)</f>
        <v/>
      </c>
      <c r="I486" s="511" t="str">
        <f>IF('Dépenses sur frais réels'!I486="","",'Dépenses sur frais réels'!I486)</f>
        <v/>
      </c>
      <c r="J486" s="269"/>
      <c r="K486" s="270" t="str">
        <f t="shared" si="35"/>
        <v/>
      </c>
      <c r="L486" s="270" t="str">
        <f t="shared" si="36"/>
        <v/>
      </c>
      <c r="M486" s="37"/>
      <c r="N486" s="117"/>
      <c r="O486" s="118"/>
      <c r="P486" s="512" t="str">
        <f t="shared" si="39"/>
        <v/>
      </c>
      <c r="Q486" s="121" t="str">
        <f t="shared" si="37"/>
        <v/>
      </c>
      <c r="R486" s="501" t="str">
        <f>IF(AND(OR(J486="KO",M486&lt;&gt;""),OR(J486="",K486="",L486="")),Listes!$A$74,IF(AND(M486="",J486&lt;&gt;""),Listes!$A$75,IF(AND(I486&lt;M486,O486=""),Listes!$A$76,IF(AND(L486&lt;K486,O486=""),Listes!$A$77,IF(AND(M486&lt;I486,N486=""),Listes!$A$78,IF(AND(S486="",OR(J486&lt;&gt;"",K486&lt;&gt;"",L486&lt;&gt;"")),Listes!$A$79,""))))))</f>
        <v/>
      </c>
      <c r="S486" s="57"/>
      <c r="T486" s="10">
        <f t="shared" si="38"/>
        <v>0</v>
      </c>
    </row>
    <row r="487" spans="1:20" ht="20.100000000000001" customHeight="1" x14ac:dyDescent="0.25">
      <c r="A487" s="109">
        <v>481</v>
      </c>
      <c r="B487" s="503" t="str">
        <f>IF('Dépenses sur frais réels'!B487="","",'Dépenses sur frais réels'!B487)</f>
        <v/>
      </c>
      <c r="C487" s="503" t="str">
        <f>IF('Dépenses sur frais réels'!C487="","",'Dépenses sur frais réels'!C487)</f>
        <v/>
      </c>
      <c r="D487" s="503" t="str">
        <f>IF('Dépenses sur frais réels'!D487="","",'Dépenses sur frais réels'!D487)</f>
        <v/>
      </c>
      <c r="E487" s="503" t="str">
        <f>IF('Dépenses sur frais réels'!E487="","",'Dépenses sur frais réels'!E487)</f>
        <v/>
      </c>
      <c r="F487" s="503" t="str">
        <f>IF('Dépenses sur frais réels'!F487="","",'Dépenses sur frais réels'!F487)</f>
        <v/>
      </c>
      <c r="G487" s="504" t="str">
        <f>IF('Dépenses sur frais réels'!G487="","",'Dépenses sur frais réels'!G487)</f>
        <v/>
      </c>
      <c r="H487" s="504" t="str">
        <f>IF('Dépenses sur frais réels'!H487="","",'Dépenses sur frais réels'!H487)</f>
        <v/>
      </c>
      <c r="I487" s="511" t="str">
        <f>IF('Dépenses sur frais réels'!I487="","",'Dépenses sur frais réels'!I487)</f>
        <v/>
      </c>
      <c r="J487" s="269"/>
      <c r="K487" s="270" t="str">
        <f t="shared" si="35"/>
        <v/>
      </c>
      <c r="L487" s="270" t="str">
        <f t="shared" si="36"/>
        <v/>
      </c>
      <c r="M487" s="37"/>
      <c r="N487" s="117"/>
      <c r="O487" s="118"/>
      <c r="P487" s="512" t="str">
        <f t="shared" si="39"/>
        <v/>
      </c>
      <c r="Q487" s="121" t="str">
        <f t="shared" si="37"/>
        <v/>
      </c>
      <c r="R487" s="501" t="str">
        <f>IF(AND(OR(J487="KO",M487&lt;&gt;""),OR(J487="",K487="",L487="")),Listes!$A$74,IF(AND(M487="",J487&lt;&gt;""),Listes!$A$75,IF(AND(I487&lt;M487,O487=""),Listes!$A$76,IF(AND(L487&lt;K487,O487=""),Listes!$A$77,IF(AND(M487&lt;I487,N487=""),Listes!$A$78,IF(AND(S487="",OR(J487&lt;&gt;"",K487&lt;&gt;"",L487&lt;&gt;"")),Listes!$A$79,""))))))</f>
        <v/>
      </c>
      <c r="S487" s="57"/>
      <c r="T487" s="10">
        <f t="shared" si="38"/>
        <v>0</v>
      </c>
    </row>
    <row r="488" spans="1:20" ht="20.100000000000001" customHeight="1" x14ac:dyDescent="0.25">
      <c r="A488" s="109">
        <v>482</v>
      </c>
      <c r="B488" s="503" t="str">
        <f>IF('Dépenses sur frais réels'!B488="","",'Dépenses sur frais réels'!B488)</f>
        <v/>
      </c>
      <c r="C488" s="503" t="str">
        <f>IF('Dépenses sur frais réels'!C488="","",'Dépenses sur frais réels'!C488)</f>
        <v/>
      </c>
      <c r="D488" s="503" t="str">
        <f>IF('Dépenses sur frais réels'!D488="","",'Dépenses sur frais réels'!D488)</f>
        <v/>
      </c>
      <c r="E488" s="503" t="str">
        <f>IF('Dépenses sur frais réels'!E488="","",'Dépenses sur frais réels'!E488)</f>
        <v/>
      </c>
      <c r="F488" s="503" t="str">
        <f>IF('Dépenses sur frais réels'!F488="","",'Dépenses sur frais réels'!F488)</f>
        <v/>
      </c>
      <c r="G488" s="504" t="str">
        <f>IF('Dépenses sur frais réels'!G488="","",'Dépenses sur frais réels'!G488)</f>
        <v/>
      </c>
      <c r="H488" s="504" t="str">
        <f>IF('Dépenses sur frais réels'!H488="","",'Dépenses sur frais réels'!H488)</f>
        <v/>
      </c>
      <c r="I488" s="511" t="str">
        <f>IF('Dépenses sur frais réels'!I488="","",'Dépenses sur frais réels'!I488)</f>
        <v/>
      </c>
      <c r="J488" s="269"/>
      <c r="K488" s="270" t="str">
        <f t="shared" si="35"/>
        <v/>
      </c>
      <c r="L488" s="270" t="str">
        <f t="shared" si="36"/>
        <v/>
      </c>
      <c r="M488" s="37"/>
      <c r="N488" s="117"/>
      <c r="O488" s="118"/>
      <c r="P488" s="512" t="str">
        <f t="shared" si="39"/>
        <v/>
      </c>
      <c r="Q488" s="121" t="str">
        <f t="shared" si="37"/>
        <v/>
      </c>
      <c r="R488" s="501" t="str">
        <f>IF(AND(OR(J488="KO",M488&lt;&gt;""),OR(J488="",K488="",L488="")),Listes!$A$74,IF(AND(M488="",J488&lt;&gt;""),Listes!$A$75,IF(AND(I488&lt;M488,O488=""),Listes!$A$76,IF(AND(L488&lt;K488,O488=""),Listes!$A$77,IF(AND(M488&lt;I488,N488=""),Listes!$A$78,IF(AND(S488="",OR(J488&lt;&gt;"",K488&lt;&gt;"",L488&lt;&gt;"")),Listes!$A$79,""))))))</f>
        <v/>
      </c>
      <c r="S488" s="57"/>
      <c r="T488" s="10">
        <f t="shared" si="38"/>
        <v>0</v>
      </c>
    </row>
    <row r="489" spans="1:20" ht="20.100000000000001" customHeight="1" x14ac:dyDescent="0.25">
      <c r="A489" s="109">
        <v>483</v>
      </c>
      <c r="B489" s="503" t="str">
        <f>IF('Dépenses sur frais réels'!B489="","",'Dépenses sur frais réels'!B489)</f>
        <v/>
      </c>
      <c r="C489" s="503" t="str">
        <f>IF('Dépenses sur frais réels'!C489="","",'Dépenses sur frais réels'!C489)</f>
        <v/>
      </c>
      <c r="D489" s="503" t="str">
        <f>IF('Dépenses sur frais réels'!D489="","",'Dépenses sur frais réels'!D489)</f>
        <v/>
      </c>
      <c r="E489" s="503" t="str">
        <f>IF('Dépenses sur frais réels'!E489="","",'Dépenses sur frais réels'!E489)</f>
        <v/>
      </c>
      <c r="F489" s="503" t="str">
        <f>IF('Dépenses sur frais réels'!F489="","",'Dépenses sur frais réels'!F489)</f>
        <v/>
      </c>
      <c r="G489" s="504" t="str">
        <f>IF('Dépenses sur frais réels'!G489="","",'Dépenses sur frais réels'!G489)</f>
        <v/>
      </c>
      <c r="H489" s="504" t="str">
        <f>IF('Dépenses sur frais réels'!H489="","",'Dépenses sur frais réels'!H489)</f>
        <v/>
      </c>
      <c r="I489" s="511" t="str">
        <f>IF('Dépenses sur frais réels'!I489="","",'Dépenses sur frais réels'!I489)</f>
        <v/>
      </c>
      <c r="J489" s="269"/>
      <c r="K489" s="270" t="str">
        <f t="shared" si="35"/>
        <v/>
      </c>
      <c r="L489" s="270" t="str">
        <f t="shared" si="36"/>
        <v/>
      </c>
      <c r="M489" s="37"/>
      <c r="N489" s="117"/>
      <c r="O489" s="118"/>
      <c r="P489" s="512" t="str">
        <f t="shared" si="39"/>
        <v/>
      </c>
      <c r="Q489" s="121" t="str">
        <f t="shared" si="37"/>
        <v/>
      </c>
      <c r="R489" s="501" t="str">
        <f>IF(AND(OR(J489="KO",M489&lt;&gt;""),OR(J489="",K489="",L489="")),Listes!$A$74,IF(AND(M489="",J489&lt;&gt;""),Listes!$A$75,IF(AND(I489&lt;M489,O489=""),Listes!$A$76,IF(AND(L489&lt;K489,O489=""),Listes!$A$77,IF(AND(M489&lt;I489,N489=""),Listes!$A$78,IF(AND(S489="",OR(J489&lt;&gt;"",K489&lt;&gt;"",L489&lt;&gt;"")),Listes!$A$79,""))))))</f>
        <v/>
      </c>
      <c r="S489" s="57"/>
      <c r="T489" s="10">
        <f t="shared" si="38"/>
        <v>0</v>
      </c>
    </row>
    <row r="490" spans="1:20" ht="20.100000000000001" customHeight="1" x14ac:dyDescent="0.25">
      <c r="A490" s="109">
        <v>484</v>
      </c>
      <c r="B490" s="503" t="str">
        <f>IF('Dépenses sur frais réels'!B490="","",'Dépenses sur frais réels'!B490)</f>
        <v/>
      </c>
      <c r="C490" s="503" t="str">
        <f>IF('Dépenses sur frais réels'!C490="","",'Dépenses sur frais réels'!C490)</f>
        <v/>
      </c>
      <c r="D490" s="503" t="str">
        <f>IF('Dépenses sur frais réels'!D490="","",'Dépenses sur frais réels'!D490)</f>
        <v/>
      </c>
      <c r="E490" s="503" t="str">
        <f>IF('Dépenses sur frais réels'!E490="","",'Dépenses sur frais réels'!E490)</f>
        <v/>
      </c>
      <c r="F490" s="503" t="str">
        <f>IF('Dépenses sur frais réels'!F490="","",'Dépenses sur frais réels'!F490)</f>
        <v/>
      </c>
      <c r="G490" s="504" t="str">
        <f>IF('Dépenses sur frais réels'!G490="","",'Dépenses sur frais réels'!G490)</f>
        <v/>
      </c>
      <c r="H490" s="504" t="str">
        <f>IF('Dépenses sur frais réels'!H490="","",'Dépenses sur frais réels'!H490)</f>
        <v/>
      </c>
      <c r="I490" s="511" t="str">
        <f>IF('Dépenses sur frais réels'!I490="","",'Dépenses sur frais réels'!I490)</f>
        <v/>
      </c>
      <c r="J490" s="269"/>
      <c r="K490" s="270" t="str">
        <f t="shared" si="35"/>
        <v/>
      </c>
      <c r="L490" s="270" t="str">
        <f t="shared" si="36"/>
        <v/>
      </c>
      <c r="M490" s="37"/>
      <c r="N490" s="117"/>
      <c r="O490" s="118"/>
      <c r="P490" s="512" t="str">
        <f t="shared" si="39"/>
        <v/>
      </c>
      <c r="Q490" s="121" t="str">
        <f t="shared" si="37"/>
        <v/>
      </c>
      <c r="R490" s="501" t="str">
        <f>IF(AND(OR(J490="KO",M490&lt;&gt;""),OR(J490="",K490="",L490="")),Listes!$A$74,IF(AND(M490="",J490&lt;&gt;""),Listes!$A$75,IF(AND(I490&lt;M490,O490=""),Listes!$A$76,IF(AND(L490&lt;K490,O490=""),Listes!$A$77,IF(AND(M490&lt;I490,N490=""),Listes!$A$78,IF(AND(S490="",OR(J490&lt;&gt;"",K490&lt;&gt;"",L490&lt;&gt;"")),Listes!$A$79,""))))))</f>
        <v/>
      </c>
      <c r="S490" s="57"/>
      <c r="T490" s="10">
        <f t="shared" si="38"/>
        <v>0</v>
      </c>
    </row>
    <row r="491" spans="1:20" ht="20.100000000000001" customHeight="1" x14ac:dyDescent="0.25">
      <c r="A491" s="109">
        <v>485</v>
      </c>
      <c r="B491" s="503" t="str">
        <f>IF('Dépenses sur frais réels'!B491="","",'Dépenses sur frais réels'!B491)</f>
        <v/>
      </c>
      <c r="C491" s="503" t="str">
        <f>IF('Dépenses sur frais réels'!C491="","",'Dépenses sur frais réels'!C491)</f>
        <v/>
      </c>
      <c r="D491" s="503" t="str">
        <f>IF('Dépenses sur frais réels'!D491="","",'Dépenses sur frais réels'!D491)</f>
        <v/>
      </c>
      <c r="E491" s="503" t="str">
        <f>IF('Dépenses sur frais réels'!E491="","",'Dépenses sur frais réels'!E491)</f>
        <v/>
      </c>
      <c r="F491" s="503" t="str">
        <f>IF('Dépenses sur frais réels'!F491="","",'Dépenses sur frais réels'!F491)</f>
        <v/>
      </c>
      <c r="G491" s="504" t="str">
        <f>IF('Dépenses sur frais réels'!G491="","",'Dépenses sur frais réels'!G491)</f>
        <v/>
      </c>
      <c r="H491" s="504" t="str">
        <f>IF('Dépenses sur frais réels'!H491="","",'Dépenses sur frais réels'!H491)</f>
        <v/>
      </c>
      <c r="I491" s="511" t="str">
        <f>IF('Dépenses sur frais réels'!I491="","",'Dépenses sur frais réels'!I491)</f>
        <v/>
      </c>
      <c r="J491" s="269"/>
      <c r="K491" s="270" t="str">
        <f t="shared" si="35"/>
        <v/>
      </c>
      <c r="L491" s="270" t="str">
        <f t="shared" si="36"/>
        <v/>
      </c>
      <c r="M491" s="37"/>
      <c r="N491" s="117"/>
      <c r="O491" s="118"/>
      <c r="P491" s="512" t="str">
        <f t="shared" si="39"/>
        <v/>
      </c>
      <c r="Q491" s="121" t="str">
        <f t="shared" si="37"/>
        <v/>
      </c>
      <c r="R491" s="501" t="str">
        <f>IF(AND(OR(J491="KO",M491&lt;&gt;""),OR(J491="",K491="",L491="")),Listes!$A$74,IF(AND(M491="",J491&lt;&gt;""),Listes!$A$75,IF(AND(I491&lt;M491,O491=""),Listes!$A$76,IF(AND(L491&lt;K491,O491=""),Listes!$A$77,IF(AND(M491&lt;I491,N491=""),Listes!$A$78,IF(AND(S491="",OR(J491&lt;&gt;"",K491&lt;&gt;"",L491&lt;&gt;"")),Listes!$A$79,""))))))</f>
        <v/>
      </c>
      <c r="S491" s="57"/>
      <c r="T491" s="10">
        <f t="shared" si="38"/>
        <v>0</v>
      </c>
    </row>
    <row r="492" spans="1:20" ht="20.100000000000001" customHeight="1" x14ac:dyDescent="0.25">
      <c r="A492" s="109">
        <v>486</v>
      </c>
      <c r="B492" s="503" t="str">
        <f>IF('Dépenses sur frais réels'!B492="","",'Dépenses sur frais réels'!B492)</f>
        <v/>
      </c>
      <c r="C492" s="503" t="str">
        <f>IF('Dépenses sur frais réels'!C492="","",'Dépenses sur frais réels'!C492)</f>
        <v/>
      </c>
      <c r="D492" s="503" t="str">
        <f>IF('Dépenses sur frais réels'!D492="","",'Dépenses sur frais réels'!D492)</f>
        <v/>
      </c>
      <c r="E492" s="503" t="str">
        <f>IF('Dépenses sur frais réels'!E492="","",'Dépenses sur frais réels'!E492)</f>
        <v/>
      </c>
      <c r="F492" s="503" t="str">
        <f>IF('Dépenses sur frais réels'!F492="","",'Dépenses sur frais réels'!F492)</f>
        <v/>
      </c>
      <c r="G492" s="504" t="str">
        <f>IF('Dépenses sur frais réels'!G492="","",'Dépenses sur frais réels'!G492)</f>
        <v/>
      </c>
      <c r="H492" s="504" t="str">
        <f>IF('Dépenses sur frais réels'!H492="","",'Dépenses sur frais réels'!H492)</f>
        <v/>
      </c>
      <c r="I492" s="511" t="str">
        <f>IF('Dépenses sur frais réels'!I492="","",'Dépenses sur frais réels'!I492)</f>
        <v/>
      </c>
      <c r="J492" s="269"/>
      <c r="K492" s="270" t="str">
        <f t="shared" si="35"/>
        <v/>
      </c>
      <c r="L492" s="270" t="str">
        <f t="shared" si="36"/>
        <v/>
      </c>
      <c r="M492" s="37"/>
      <c r="N492" s="117"/>
      <c r="O492" s="118"/>
      <c r="P492" s="512" t="str">
        <f t="shared" si="39"/>
        <v/>
      </c>
      <c r="Q492" s="121" t="str">
        <f t="shared" si="37"/>
        <v/>
      </c>
      <c r="R492" s="501" t="str">
        <f>IF(AND(OR(J492="KO",M492&lt;&gt;""),OR(J492="",K492="",L492="")),Listes!$A$74,IF(AND(M492="",J492&lt;&gt;""),Listes!$A$75,IF(AND(I492&lt;M492,O492=""),Listes!$A$76,IF(AND(L492&lt;K492,O492=""),Listes!$A$77,IF(AND(M492&lt;I492,N492=""),Listes!$A$78,IF(AND(S492="",OR(J492&lt;&gt;"",K492&lt;&gt;"",L492&lt;&gt;"")),Listes!$A$79,""))))))</f>
        <v/>
      </c>
      <c r="S492" s="57"/>
      <c r="T492" s="10">
        <f t="shared" si="38"/>
        <v>0</v>
      </c>
    </row>
    <row r="493" spans="1:20" ht="20.100000000000001" customHeight="1" x14ac:dyDescent="0.25">
      <c r="A493" s="109">
        <v>487</v>
      </c>
      <c r="B493" s="503" t="str">
        <f>IF('Dépenses sur frais réels'!B493="","",'Dépenses sur frais réels'!B493)</f>
        <v/>
      </c>
      <c r="C493" s="503" t="str">
        <f>IF('Dépenses sur frais réels'!C493="","",'Dépenses sur frais réels'!C493)</f>
        <v/>
      </c>
      <c r="D493" s="503" t="str">
        <f>IF('Dépenses sur frais réels'!D493="","",'Dépenses sur frais réels'!D493)</f>
        <v/>
      </c>
      <c r="E493" s="503" t="str">
        <f>IF('Dépenses sur frais réels'!E493="","",'Dépenses sur frais réels'!E493)</f>
        <v/>
      </c>
      <c r="F493" s="503" t="str">
        <f>IF('Dépenses sur frais réels'!F493="","",'Dépenses sur frais réels'!F493)</f>
        <v/>
      </c>
      <c r="G493" s="504" t="str">
        <f>IF('Dépenses sur frais réels'!G493="","",'Dépenses sur frais réels'!G493)</f>
        <v/>
      </c>
      <c r="H493" s="504" t="str">
        <f>IF('Dépenses sur frais réels'!H493="","",'Dépenses sur frais réels'!H493)</f>
        <v/>
      </c>
      <c r="I493" s="511" t="str">
        <f>IF('Dépenses sur frais réels'!I493="","",'Dépenses sur frais réels'!I493)</f>
        <v/>
      </c>
      <c r="J493" s="269"/>
      <c r="K493" s="270" t="str">
        <f t="shared" si="35"/>
        <v/>
      </c>
      <c r="L493" s="270" t="str">
        <f t="shared" si="36"/>
        <v/>
      </c>
      <c r="M493" s="37"/>
      <c r="N493" s="117"/>
      <c r="O493" s="118"/>
      <c r="P493" s="512" t="str">
        <f t="shared" si="39"/>
        <v/>
      </c>
      <c r="Q493" s="121" t="str">
        <f t="shared" si="37"/>
        <v/>
      </c>
      <c r="R493" s="501" t="str">
        <f>IF(AND(OR(J493="KO",M493&lt;&gt;""),OR(J493="",K493="",L493="")),Listes!$A$74,IF(AND(M493="",J493&lt;&gt;""),Listes!$A$75,IF(AND(I493&lt;M493,O493=""),Listes!$A$76,IF(AND(L493&lt;K493,O493=""),Listes!$A$77,IF(AND(M493&lt;I493,N493=""),Listes!$A$78,IF(AND(S493="",OR(J493&lt;&gt;"",K493&lt;&gt;"",L493&lt;&gt;"")),Listes!$A$79,""))))))</f>
        <v/>
      </c>
      <c r="S493" s="57"/>
      <c r="T493" s="10">
        <f t="shared" si="38"/>
        <v>0</v>
      </c>
    </row>
    <row r="494" spans="1:20" ht="20.100000000000001" customHeight="1" x14ac:dyDescent="0.25">
      <c r="A494" s="109">
        <v>488</v>
      </c>
      <c r="B494" s="503" t="str">
        <f>IF('Dépenses sur frais réels'!B494="","",'Dépenses sur frais réels'!B494)</f>
        <v/>
      </c>
      <c r="C494" s="503" t="str">
        <f>IF('Dépenses sur frais réels'!C494="","",'Dépenses sur frais réels'!C494)</f>
        <v/>
      </c>
      <c r="D494" s="503" t="str">
        <f>IF('Dépenses sur frais réels'!D494="","",'Dépenses sur frais réels'!D494)</f>
        <v/>
      </c>
      <c r="E494" s="503" t="str">
        <f>IF('Dépenses sur frais réels'!E494="","",'Dépenses sur frais réels'!E494)</f>
        <v/>
      </c>
      <c r="F494" s="503" t="str">
        <f>IF('Dépenses sur frais réels'!F494="","",'Dépenses sur frais réels'!F494)</f>
        <v/>
      </c>
      <c r="G494" s="504" t="str">
        <f>IF('Dépenses sur frais réels'!G494="","",'Dépenses sur frais réels'!G494)</f>
        <v/>
      </c>
      <c r="H494" s="504" t="str">
        <f>IF('Dépenses sur frais réels'!H494="","",'Dépenses sur frais réels'!H494)</f>
        <v/>
      </c>
      <c r="I494" s="511" t="str">
        <f>IF('Dépenses sur frais réels'!I494="","",'Dépenses sur frais réels'!I494)</f>
        <v/>
      </c>
      <c r="J494" s="269"/>
      <c r="K494" s="270" t="str">
        <f t="shared" si="35"/>
        <v/>
      </c>
      <c r="L494" s="270" t="str">
        <f t="shared" si="36"/>
        <v/>
      </c>
      <c r="M494" s="37"/>
      <c r="N494" s="117"/>
      <c r="O494" s="118"/>
      <c r="P494" s="512" t="str">
        <f t="shared" si="39"/>
        <v/>
      </c>
      <c r="Q494" s="121" t="str">
        <f t="shared" si="37"/>
        <v/>
      </c>
      <c r="R494" s="501" t="str">
        <f>IF(AND(OR(J494="KO",M494&lt;&gt;""),OR(J494="",K494="",L494="")),Listes!$A$74,IF(AND(M494="",J494&lt;&gt;""),Listes!$A$75,IF(AND(I494&lt;M494,O494=""),Listes!$A$76,IF(AND(L494&lt;K494,O494=""),Listes!$A$77,IF(AND(M494&lt;I494,N494=""),Listes!$A$78,IF(AND(S494="",OR(J494&lt;&gt;"",K494&lt;&gt;"",L494&lt;&gt;"")),Listes!$A$79,""))))))</f>
        <v/>
      </c>
      <c r="S494" s="57"/>
      <c r="T494" s="10">
        <f t="shared" si="38"/>
        <v>0</v>
      </c>
    </row>
    <row r="495" spans="1:20" ht="20.100000000000001" customHeight="1" x14ac:dyDescent="0.25">
      <c r="A495" s="109">
        <v>489</v>
      </c>
      <c r="B495" s="503" t="str">
        <f>IF('Dépenses sur frais réels'!B495="","",'Dépenses sur frais réels'!B495)</f>
        <v/>
      </c>
      <c r="C495" s="503" t="str">
        <f>IF('Dépenses sur frais réels'!C495="","",'Dépenses sur frais réels'!C495)</f>
        <v/>
      </c>
      <c r="D495" s="503" t="str">
        <f>IF('Dépenses sur frais réels'!D495="","",'Dépenses sur frais réels'!D495)</f>
        <v/>
      </c>
      <c r="E495" s="503" t="str">
        <f>IF('Dépenses sur frais réels'!E495="","",'Dépenses sur frais réels'!E495)</f>
        <v/>
      </c>
      <c r="F495" s="503" t="str">
        <f>IF('Dépenses sur frais réels'!F495="","",'Dépenses sur frais réels'!F495)</f>
        <v/>
      </c>
      <c r="G495" s="504" t="str">
        <f>IF('Dépenses sur frais réels'!G495="","",'Dépenses sur frais réels'!G495)</f>
        <v/>
      </c>
      <c r="H495" s="504" t="str">
        <f>IF('Dépenses sur frais réels'!H495="","",'Dépenses sur frais réels'!H495)</f>
        <v/>
      </c>
      <c r="I495" s="511" t="str">
        <f>IF('Dépenses sur frais réels'!I495="","",'Dépenses sur frais réels'!I495)</f>
        <v/>
      </c>
      <c r="J495" s="269"/>
      <c r="K495" s="270" t="str">
        <f t="shared" si="35"/>
        <v/>
      </c>
      <c r="L495" s="270" t="str">
        <f t="shared" si="36"/>
        <v/>
      </c>
      <c r="M495" s="37"/>
      <c r="N495" s="117"/>
      <c r="O495" s="118"/>
      <c r="P495" s="512" t="str">
        <f t="shared" si="39"/>
        <v/>
      </c>
      <c r="Q495" s="121" t="str">
        <f t="shared" si="37"/>
        <v/>
      </c>
      <c r="R495" s="501" t="str">
        <f>IF(AND(OR(J495="KO",M495&lt;&gt;""),OR(J495="",K495="",L495="")),Listes!$A$74,IF(AND(M495="",J495&lt;&gt;""),Listes!$A$75,IF(AND(I495&lt;M495,O495=""),Listes!$A$76,IF(AND(L495&lt;K495,O495=""),Listes!$A$77,IF(AND(M495&lt;I495,N495=""),Listes!$A$78,IF(AND(S495="",OR(J495&lt;&gt;"",K495&lt;&gt;"",L495&lt;&gt;"")),Listes!$A$79,""))))))</f>
        <v/>
      </c>
      <c r="S495" s="57"/>
      <c r="T495" s="10">
        <f t="shared" si="38"/>
        <v>0</v>
      </c>
    </row>
    <row r="496" spans="1:20" ht="20.100000000000001" customHeight="1" x14ac:dyDescent="0.25">
      <c r="A496" s="109">
        <v>490</v>
      </c>
      <c r="B496" s="503" t="str">
        <f>IF('Dépenses sur frais réels'!B496="","",'Dépenses sur frais réels'!B496)</f>
        <v/>
      </c>
      <c r="C496" s="503" t="str">
        <f>IF('Dépenses sur frais réels'!C496="","",'Dépenses sur frais réels'!C496)</f>
        <v/>
      </c>
      <c r="D496" s="503" t="str">
        <f>IF('Dépenses sur frais réels'!D496="","",'Dépenses sur frais réels'!D496)</f>
        <v/>
      </c>
      <c r="E496" s="503" t="str">
        <f>IF('Dépenses sur frais réels'!E496="","",'Dépenses sur frais réels'!E496)</f>
        <v/>
      </c>
      <c r="F496" s="503" t="str">
        <f>IF('Dépenses sur frais réels'!F496="","",'Dépenses sur frais réels'!F496)</f>
        <v/>
      </c>
      <c r="G496" s="504" t="str">
        <f>IF('Dépenses sur frais réels'!G496="","",'Dépenses sur frais réels'!G496)</f>
        <v/>
      </c>
      <c r="H496" s="504" t="str">
        <f>IF('Dépenses sur frais réels'!H496="","",'Dépenses sur frais réels'!H496)</f>
        <v/>
      </c>
      <c r="I496" s="511" t="str">
        <f>IF('Dépenses sur frais réels'!I496="","",'Dépenses sur frais réels'!I496)</f>
        <v/>
      </c>
      <c r="J496" s="269"/>
      <c r="K496" s="270" t="str">
        <f t="shared" si="35"/>
        <v/>
      </c>
      <c r="L496" s="270" t="str">
        <f t="shared" si="36"/>
        <v/>
      </c>
      <c r="M496" s="37"/>
      <c r="N496" s="117"/>
      <c r="O496" s="118"/>
      <c r="P496" s="512" t="str">
        <f t="shared" si="39"/>
        <v/>
      </c>
      <c r="Q496" s="121" t="str">
        <f t="shared" si="37"/>
        <v/>
      </c>
      <c r="R496" s="501" t="str">
        <f>IF(AND(OR(J496="KO",M496&lt;&gt;""),OR(J496="",K496="",L496="")),Listes!$A$74,IF(AND(M496="",J496&lt;&gt;""),Listes!$A$75,IF(AND(I496&lt;M496,O496=""),Listes!$A$76,IF(AND(L496&lt;K496,O496=""),Listes!$A$77,IF(AND(M496&lt;I496,N496=""),Listes!$A$78,IF(AND(S496="",OR(J496&lt;&gt;"",K496&lt;&gt;"",L496&lt;&gt;"")),Listes!$A$79,""))))))</f>
        <v/>
      </c>
      <c r="S496" s="57"/>
      <c r="T496" s="10">
        <f t="shared" si="38"/>
        <v>0</v>
      </c>
    </row>
    <row r="497" spans="1:26" ht="20.100000000000001" customHeight="1" x14ac:dyDescent="0.3">
      <c r="A497" s="109">
        <v>491</v>
      </c>
      <c r="B497" s="503" t="str">
        <f>IF('Dépenses sur frais réels'!B497="","",'Dépenses sur frais réels'!B497)</f>
        <v/>
      </c>
      <c r="C497" s="503" t="str">
        <f>IF('Dépenses sur frais réels'!C497="","",'Dépenses sur frais réels'!C497)</f>
        <v/>
      </c>
      <c r="D497" s="503" t="str">
        <f>IF('Dépenses sur frais réels'!D497="","",'Dépenses sur frais réels'!D497)</f>
        <v/>
      </c>
      <c r="E497" s="503" t="str">
        <f>IF('Dépenses sur frais réels'!E497="","",'Dépenses sur frais réels'!E497)</f>
        <v/>
      </c>
      <c r="F497" s="503" t="str">
        <f>IF('Dépenses sur frais réels'!F497="","",'Dépenses sur frais réels'!F497)</f>
        <v/>
      </c>
      <c r="G497" s="504" t="str">
        <f>IF('Dépenses sur frais réels'!G497="","",'Dépenses sur frais réels'!G497)</f>
        <v/>
      </c>
      <c r="H497" s="504" t="str">
        <f>IF('Dépenses sur frais réels'!H497="","",'Dépenses sur frais réels'!H497)</f>
        <v/>
      </c>
      <c r="I497" s="511" t="str">
        <f>IF('Dépenses sur frais réels'!I497="","",'Dépenses sur frais réels'!I497)</f>
        <v/>
      </c>
      <c r="J497" s="269"/>
      <c r="K497" s="270" t="str">
        <f t="shared" si="35"/>
        <v/>
      </c>
      <c r="L497" s="270" t="str">
        <f t="shared" si="36"/>
        <v/>
      </c>
      <c r="M497" s="37"/>
      <c r="N497" s="117"/>
      <c r="O497" s="118"/>
      <c r="P497" s="512" t="str">
        <f t="shared" si="39"/>
        <v/>
      </c>
      <c r="Q497" s="121" t="str">
        <f t="shared" si="37"/>
        <v/>
      </c>
      <c r="R497" s="501" t="str">
        <f>IF(AND(OR(J497="KO",M497&lt;&gt;""),OR(J497="",K497="",L497="")),Listes!$A$74,IF(AND(M497="",J497&lt;&gt;""),Listes!$A$75,IF(AND(I497&lt;M497,O497=""),Listes!$A$76,IF(AND(L497&lt;K497,O497=""),Listes!$A$77,IF(AND(M497&lt;I497,N497=""),Listes!$A$78,IF(AND(S497="",OR(J497&lt;&gt;"",K497&lt;&gt;"",L497&lt;&gt;"")),Listes!$A$79,""))))))</f>
        <v/>
      </c>
      <c r="S497" s="57"/>
      <c r="T497" s="10">
        <f t="shared" si="38"/>
        <v>0</v>
      </c>
      <c r="U497" s="110"/>
      <c r="V497" s="110"/>
      <c r="W497" s="110"/>
      <c r="X497" s="110"/>
    </row>
    <row r="498" spans="1:26" ht="20.100000000000001" customHeight="1" x14ac:dyDescent="0.25">
      <c r="A498" s="109">
        <v>492</v>
      </c>
      <c r="B498" s="503" t="str">
        <f>IF('Dépenses sur frais réels'!B498="","",'Dépenses sur frais réels'!B498)</f>
        <v/>
      </c>
      <c r="C498" s="503" t="str">
        <f>IF('Dépenses sur frais réels'!C498="","",'Dépenses sur frais réels'!C498)</f>
        <v/>
      </c>
      <c r="D498" s="503" t="str">
        <f>IF('Dépenses sur frais réels'!D498="","",'Dépenses sur frais réels'!D498)</f>
        <v/>
      </c>
      <c r="E498" s="503" t="str">
        <f>IF('Dépenses sur frais réels'!E498="","",'Dépenses sur frais réels'!E498)</f>
        <v/>
      </c>
      <c r="F498" s="503" t="str">
        <f>IF('Dépenses sur frais réels'!F498="","",'Dépenses sur frais réels'!F498)</f>
        <v/>
      </c>
      <c r="G498" s="504" t="str">
        <f>IF('Dépenses sur frais réels'!G498="","",'Dépenses sur frais réels'!G498)</f>
        <v/>
      </c>
      <c r="H498" s="504" t="str">
        <f>IF('Dépenses sur frais réels'!H498="","",'Dépenses sur frais réels'!H498)</f>
        <v/>
      </c>
      <c r="I498" s="511" t="str">
        <f>IF('Dépenses sur frais réels'!I498="","",'Dépenses sur frais réels'!I498)</f>
        <v/>
      </c>
      <c r="J498" s="269"/>
      <c r="K498" s="270" t="str">
        <f t="shared" si="35"/>
        <v/>
      </c>
      <c r="L498" s="270" t="str">
        <f t="shared" si="36"/>
        <v/>
      </c>
      <c r="M498" s="37"/>
      <c r="N498" s="117"/>
      <c r="O498" s="118"/>
      <c r="P498" s="512" t="str">
        <f t="shared" si="39"/>
        <v/>
      </c>
      <c r="Q498" s="121" t="str">
        <f t="shared" si="37"/>
        <v/>
      </c>
      <c r="R498" s="501" t="str">
        <f>IF(AND(OR(J498="KO",M498&lt;&gt;""),OR(J498="",K498="",L498="")),Listes!$A$74,IF(AND(M498="",J498&lt;&gt;""),Listes!$A$75,IF(AND(I498&lt;M498,O498=""),Listes!$A$76,IF(AND(L498&lt;K498,O498=""),Listes!$A$77,IF(AND(M498&lt;I498,N498=""),Listes!$A$78,IF(AND(S498="",OR(J498&lt;&gt;"",K498&lt;&gt;"",L498&lt;&gt;"")),Listes!$A$79,""))))))</f>
        <v/>
      </c>
      <c r="S498" s="57"/>
      <c r="T498" s="10">
        <f t="shared" si="38"/>
        <v>0</v>
      </c>
    </row>
    <row r="499" spans="1:26" ht="20.100000000000001" customHeight="1" x14ac:dyDescent="0.25">
      <c r="A499" s="109">
        <v>493</v>
      </c>
      <c r="B499" s="503" t="str">
        <f>IF('Dépenses sur frais réels'!B499="","",'Dépenses sur frais réels'!B499)</f>
        <v/>
      </c>
      <c r="C499" s="503" t="str">
        <f>IF('Dépenses sur frais réels'!C499="","",'Dépenses sur frais réels'!C499)</f>
        <v/>
      </c>
      <c r="D499" s="503" t="str">
        <f>IF('Dépenses sur frais réels'!D499="","",'Dépenses sur frais réels'!D499)</f>
        <v/>
      </c>
      <c r="E499" s="503" t="str">
        <f>IF('Dépenses sur frais réels'!E499="","",'Dépenses sur frais réels'!E499)</f>
        <v/>
      </c>
      <c r="F499" s="503" t="str">
        <f>IF('Dépenses sur frais réels'!F499="","",'Dépenses sur frais réels'!F499)</f>
        <v/>
      </c>
      <c r="G499" s="504" t="str">
        <f>IF('Dépenses sur frais réels'!G499="","",'Dépenses sur frais réels'!G499)</f>
        <v/>
      </c>
      <c r="H499" s="504" t="str">
        <f>IF('Dépenses sur frais réels'!H499="","",'Dépenses sur frais réels'!H499)</f>
        <v/>
      </c>
      <c r="I499" s="511" t="str">
        <f>IF('Dépenses sur frais réels'!I499="","",'Dépenses sur frais réels'!I499)</f>
        <v/>
      </c>
      <c r="J499" s="269"/>
      <c r="K499" s="270" t="str">
        <f t="shared" si="35"/>
        <v/>
      </c>
      <c r="L499" s="270" t="str">
        <f t="shared" si="36"/>
        <v/>
      </c>
      <c r="M499" s="37"/>
      <c r="N499" s="117"/>
      <c r="O499" s="118"/>
      <c r="P499" s="512" t="str">
        <f t="shared" si="39"/>
        <v/>
      </c>
      <c r="Q499" s="121" t="str">
        <f t="shared" si="37"/>
        <v/>
      </c>
      <c r="R499" s="501" t="str">
        <f>IF(AND(OR(J499="KO",M499&lt;&gt;""),OR(J499="",K499="",L499="")),Listes!$A$74,IF(AND(M499="",J499&lt;&gt;""),Listes!$A$75,IF(AND(I499&lt;M499,O499=""),Listes!$A$76,IF(AND(L499&lt;K499,O499=""),Listes!$A$77,IF(AND(M499&lt;I499,N499=""),Listes!$A$78,IF(AND(S499="",OR(J499&lt;&gt;"",K499&lt;&gt;"",L499&lt;&gt;"")),Listes!$A$79,""))))))</f>
        <v/>
      </c>
      <c r="S499" s="57"/>
      <c r="T499" s="10">
        <f t="shared" si="38"/>
        <v>0</v>
      </c>
    </row>
    <row r="500" spans="1:26" ht="20.100000000000001" customHeight="1" x14ac:dyDescent="0.3">
      <c r="A500" s="109">
        <v>494</v>
      </c>
      <c r="B500" s="503" t="str">
        <f>IF('Dépenses sur frais réels'!B500="","",'Dépenses sur frais réels'!B500)</f>
        <v/>
      </c>
      <c r="C500" s="503" t="str">
        <f>IF('Dépenses sur frais réels'!C500="","",'Dépenses sur frais réels'!C500)</f>
        <v/>
      </c>
      <c r="D500" s="503" t="str">
        <f>IF('Dépenses sur frais réels'!D500="","",'Dépenses sur frais réels'!D500)</f>
        <v/>
      </c>
      <c r="E500" s="503" t="str">
        <f>IF('Dépenses sur frais réels'!E500="","",'Dépenses sur frais réels'!E500)</f>
        <v/>
      </c>
      <c r="F500" s="503" t="str">
        <f>IF('Dépenses sur frais réels'!F500="","",'Dépenses sur frais réels'!F500)</f>
        <v/>
      </c>
      <c r="G500" s="504" t="str">
        <f>IF('Dépenses sur frais réels'!G500="","",'Dépenses sur frais réels'!G500)</f>
        <v/>
      </c>
      <c r="H500" s="504" t="str">
        <f>IF('Dépenses sur frais réels'!H500="","",'Dépenses sur frais réels'!H500)</f>
        <v/>
      </c>
      <c r="I500" s="511" t="str">
        <f>IF('Dépenses sur frais réels'!I500="","",'Dépenses sur frais réels'!I500)</f>
        <v/>
      </c>
      <c r="J500" s="269"/>
      <c r="K500" s="270" t="str">
        <f t="shared" si="35"/>
        <v/>
      </c>
      <c r="L500" s="270" t="str">
        <f t="shared" si="36"/>
        <v/>
      </c>
      <c r="M500" s="37"/>
      <c r="N500" s="117"/>
      <c r="O500" s="118"/>
      <c r="P500" s="512" t="str">
        <f t="shared" si="39"/>
        <v/>
      </c>
      <c r="Q500" s="121" t="str">
        <f t="shared" si="37"/>
        <v/>
      </c>
      <c r="R500" s="501" t="str">
        <f>IF(AND(OR(J500="KO",M500&lt;&gt;""),OR(J500="",K500="",L500="")),Listes!$A$74,IF(AND(M500="",J500&lt;&gt;""),Listes!$A$75,IF(AND(I500&lt;M500,O500=""),Listes!$A$76,IF(AND(L500&lt;K500,O500=""),Listes!$A$77,IF(AND(M500&lt;I500,N500=""),Listes!$A$78,IF(AND(S500="",OR(J500&lt;&gt;"",K500&lt;&gt;"",L500&lt;&gt;"")),Listes!$A$79,""))))))</f>
        <v/>
      </c>
      <c r="S500" s="57"/>
      <c r="T500" s="10">
        <f t="shared" si="38"/>
        <v>0</v>
      </c>
      <c r="Y500" s="110"/>
      <c r="Z500" s="110"/>
    </row>
    <row r="501" spans="1:26" ht="20.100000000000001" customHeight="1" x14ac:dyDescent="0.25">
      <c r="A501" s="109">
        <v>495</v>
      </c>
      <c r="B501" s="503" t="str">
        <f>IF('Dépenses sur frais réels'!B501="","",'Dépenses sur frais réels'!B501)</f>
        <v/>
      </c>
      <c r="C501" s="503" t="str">
        <f>IF('Dépenses sur frais réels'!C501="","",'Dépenses sur frais réels'!C501)</f>
        <v/>
      </c>
      <c r="D501" s="503" t="str">
        <f>IF('Dépenses sur frais réels'!D501="","",'Dépenses sur frais réels'!D501)</f>
        <v/>
      </c>
      <c r="E501" s="503" t="str">
        <f>IF('Dépenses sur frais réels'!E501="","",'Dépenses sur frais réels'!E501)</f>
        <v/>
      </c>
      <c r="F501" s="503" t="str">
        <f>IF('Dépenses sur frais réels'!F501="","",'Dépenses sur frais réels'!F501)</f>
        <v/>
      </c>
      <c r="G501" s="504" t="str">
        <f>IF('Dépenses sur frais réels'!G501="","",'Dépenses sur frais réels'!G501)</f>
        <v/>
      </c>
      <c r="H501" s="504" t="str">
        <f>IF('Dépenses sur frais réels'!H501="","",'Dépenses sur frais réels'!H501)</f>
        <v/>
      </c>
      <c r="I501" s="511" t="str">
        <f>IF('Dépenses sur frais réels'!I501="","",'Dépenses sur frais réels'!I501)</f>
        <v/>
      </c>
      <c r="J501" s="269"/>
      <c r="K501" s="270" t="str">
        <f t="shared" si="35"/>
        <v/>
      </c>
      <c r="L501" s="270" t="str">
        <f t="shared" si="36"/>
        <v/>
      </c>
      <c r="M501" s="37"/>
      <c r="N501" s="117"/>
      <c r="O501" s="118"/>
      <c r="P501" s="512" t="str">
        <f t="shared" si="39"/>
        <v/>
      </c>
      <c r="Q501" s="121" t="str">
        <f t="shared" si="37"/>
        <v/>
      </c>
      <c r="R501" s="501" t="str">
        <f>IF(AND(OR(J501="KO",M501&lt;&gt;""),OR(J501="",K501="",L501="")),Listes!$A$74,IF(AND(M501="",J501&lt;&gt;""),Listes!$A$75,IF(AND(I501&lt;M501,O501=""),Listes!$A$76,IF(AND(L501&lt;K501,O501=""),Listes!$A$77,IF(AND(M501&lt;I501,N501=""),Listes!$A$78,IF(AND(S501="",OR(J501&lt;&gt;"",K501&lt;&gt;"",L501&lt;&gt;"")),Listes!$A$79,""))))))</f>
        <v/>
      </c>
      <c r="S501" s="57"/>
      <c r="T501" s="10">
        <f t="shared" si="38"/>
        <v>0</v>
      </c>
    </row>
    <row r="502" spans="1:26" ht="20.100000000000001" customHeight="1" x14ac:dyDescent="0.25">
      <c r="A502" s="109">
        <v>496</v>
      </c>
      <c r="B502" s="503" t="str">
        <f>IF('Dépenses sur frais réels'!B502="","",'Dépenses sur frais réels'!B502)</f>
        <v/>
      </c>
      <c r="C502" s="503" t="str">
        <f>IF('Dépenses sur frais réels'!C502="","",'Dépenses sur frais réels'!C502)</f>
        <v/>
      </c>
      <c r="D502" s="503" t="str">
        <f>IF('Dépenses sur frais réels'!D502="","",'Dépenses sur frais réels'!D502)</f>
        <v/>
      </c>
      <c r="E502" s="503" t="str">
        <f>IF('Dépenses sur frais réels'!E502="","",'Dépenses sur frais réels'!E502)</f>
        <v/>
      </c>
      <c r="F502" s="503" t="str">
        <f>IF('Dépenses sur frais réels'!F502="","",'Dépenses sur frais réels'!F502)</f>
        <v/>
      </c>
      <c r="G502" s="504" t="str">
        <f>IF('Dépenses sur frais réels'!G502="","",'Dépenses sur frais réels'!G502)</f>
        <v/>
      </c>
      <c r="H502" s="504" t="str">
        <f>IF('Dépenses sur frais réels'!H502="","",'Dépenses sur frais réels'!H502)</f>
        <v/>
      </c>
      <c r="I502" s="511" t="str">
        <f>IF('Dépenses sur frais réels'!I502="","",'Dépenses sur frais réels'!I502)</f>
        <v/>
      </c>
      <c r="J502" s="269"/>
      <c r="K502" s="270" t="str">
        <f t="shared" si="35"/>
        <v/>
      </c>
      <c r="L502" s="270" t="str">
        <f t="shared" si="36"/>
        <v/>
      </c>
      <c r="M502" s="37"/>
      <c r="N502" s="117"/>
      <c r="O502" s="118"/>
      <c r="P502" s="512" t="str">
        <f t="shared" si="39"/>
        <v/>
      </c>
      <c r="Q502" s="121" t="str">
        <f t="shared" si="37"/>
        <v/>
      </c>
      <c r="R502" s="501" t="str">
        <f>IF(AND(OR(J502="KO",M502&lt;&gt;""),OR(J502="",K502="",L502="")),Listes!$A$74,IF(AND(M502="",J502&lt;&gt;""),Listes!$A$75,IF(AND(I502&lt;M502,O502=""),Listes!$A$76,IF(AND(L502&lt;K502,O502=""),Listes!$A$77,IF(AND(M502&lt;I502,N502=""),Listes!$A$78,IF(AND(S502="",OR(J502&lt;&gt;"",K502&lt;&gt;"",L502&lt;&gt;"")),Listes!$A$79,""))))))</f>
        <v/>
      </c>
      <c r="S502" s="57"/>
      <c r="T502" s="10">
        <f t="shared" si="38"/>
        <v>0</v>
      </c>
    </row>
    <row r="503" spans="1:26" ht="20.100000000000001" customHeight="1" x14ac:dyDescent="0.25">
      <c r="A503" s="109">
        <v>497</v>
      </c>
      <c r="B503" s="503" t="str">
        <f>IF('Dépenses sur frais réels'!B503="","",'Dépenses sur frais réels'!B503)</f>
        <v/>
      </c>
      <c r="C503" s="503" t="str">
        <f>IF('Dépenses sur frais réels'!C503="","",'Dépenses sur frais réels'!C503)</f>
        <v/>
      </c>
      <c r="D503" s="503" t="str">
        <f>IF('Dépenses sur frais réels'!D503="","",'Dépenses sur frais réels'!D503)</f>
        <v/>
      </c>
      <c r="E503" s="503" t="str">
        <f>IF('Dépenses sur frais réels'!E503="","",'Dépenses sur frais réels'!E503)</f>
        <v/>
      </c>
      <c r="F503" s="503" t="str">
        <f>IF('Dépenses sur frais réels'!F503="","",'Dépenses sur frais réels'!F503)</f>
        <v/>
      </c>
      <c r="G503" s="504" t="str">
        <f>IF('Dépenses sur frais réels'!G503="","",'Dépenses sur frais réels'!G503)</f>
        <v/>
      </c>
      <c r="H503" s="504" t="str">
        <f>IF('Dépenses sur frais réels'!H503="","",'Dépenses sur frais réels'!H503)</f>
        <v/>
      </c>
      <c r="I503" s="511" t="str">
        <f>IF('Dépenses sur frais réels'!I503="","",'Dépenses sur frais réels'!I503)</f>
        <v/>
      </c>
      <c r="J503" s="269"/>
      <c r="K503" s="270" t="str">
        <f t="shared" si="35"/>
        <v/>
      </c>
      <c r="L503" s="270" t="str">
        <f t="shared" si="36"/>
        <v/>
      </c>
      <c r="M503" s="37"/>
      <c r="N503" s="117"/>
      <c r="O503" s="118"/>
      <c r="P503" s="512" t="str">
        <f t="shared" si="39"/>
        <v/>
      </c>
      <c r="Q503" s="121" t="str">
        <f t="shared" si="37"/>
        <v/>
      </c>
      <c r="R503" s="501" t="str">
        <f>IF(AND(OR(J503="KO",M503&lt;&gt;""),OR(J503="",K503="",L503="")),Listes!$A$74,IF(AND(M503="",J503&lt;&gt;""),Listes!$A$75,IF(AND(I503&lt;M503,O503=""),Listes!$A$76,IF(AND(L503&lt;K503,O503=""),Listes!$A$77,IF(AND(M503&lt;I503,N503=""),Listes!$A$78,IF(AND(S503="",OR(J503&lt;&gt;"",K503&lt;&gt;"",L503&lt;&gt;"")),Listes!$A$79,""))))))</f>
        <v/>
      </c>
      <c r="S503" s="57"/>
      <c r="T503" s="10">
        <f t="shared" si="38"/>
        <v>0</v>
      </c>
    </row>
    <row r="504" spans="1:26" ht="20.100000000000001" customHeight="1" x14ac:dyDescent="0.25">
      <c r="A504" s="109">
        <v>498</v>
      </c>
      <c r="B504" s="503" t="str">
        <f>IF('Dépenses sur frais réels'!B504="","",'Dépenses sur frais réels'!B504)</f>
        <v/>
      </c>
      <c r="C504" s="503" t="str">
        <f>IF('Dépenses sur frais réels'!C504="","",'Dépenses sur frais réels'!C504)</f>
        <v/>
      </c>
      <c r="D504" s="503" t="str">
        <f>IF('Dépenses sur frais réels'!D504="","",'Dépenses sur frais réels'!D504)</f>
        <v/>
      </c>
      <c r="E504" s="503" t="str">
        <f>IF('Dépenses sur frais réels'!E504="","",'Dépenses sur frais réels'!E504)</f>
        <v/>
      </c>
      <c r="F504" s="503" t="str">
        <f>IF('Dépenses sur frais réels'!F504="","",'Dépenses sur frais réels'!F504)</f>
        <v/>
      </c>
      <c r="G504" s="504" t="str">
        <f>IF('Dépenses sur frais réels'!G504="","",'Dépenses sur frais réels'!G504)</f>
        <v/>
      </c>
      <c r="H504" s="504" t="str">
        <f>IF('Dépenses sur frais réels'!H504="","",'Dépenses sur frais réels'!H504)</f>
        <v/>
      </c>
      <c r="I504" s="511" t="str">
        <f>IF('Dépenses sur frais réels'!I504="","",'Dépenses sur frais réels'!I504)</f>
        <v/>
      </c>
      <c r="J504" s="269"/>
      <c r="K504" s="270" t="str">
        <f t="shared" si="35"/>
        <v/>
      </c>
      <c r="L504" s="270" t="str">
        <f t="shared" si="36"/>
        <v/>
      </c>
      <c r="M504" s="37"/>
      <c r="N504" s="117"/>
      <c r="O504" s="118"/>
      <c r="P504" s="512" t="str">
        <f t="shared" si="39"/>
        <v/>
      </c>
      <c r="Q504" s="121" t="str">
        <f t="shared" si="37"/>
        <v/>
      </c>
      <c r="R504" s="501" t="str">
        <f>IF(AND(OR(J504="KO",M504&lt;&gt;""),OR(J504="",K504="",L504="")),Listes!$A$74,IF(AND(M504="",J504&lt;&gt;""),Listes!$A$75,IF(AND(I504&lt;M504,O504=""),Listes!$A$76,IF(AND(L504&lt;K504,O504=""),Listes!$A$77,IF(AND(M504&lt;I504,N504=""),Listes!$A$78,IF(AND(S504="",OR(J504&lt;&gt;"",K504&lt;&gt;"",L504&lt;&gt;"")),Listes!$A$79,""))))))</f>
        <v/>
      </c>
      <c r="S504" s="57"/>
      <c r="T504" s="10">
        <f t="shared" si="38"/>
        <v>0</v>
      </c>
    </row>
    <row r="505" spans="1:26" ht="20.100000000000001" customHeight="1" x14ac:dyDescent="0.25">
      <c r="A505" s="109">
        <v>499</v>
      </c>
      <c r="B505" s="503" t="str">
        <f>IF('Dépenses sur frais réels'!B505="","",'Dépenses sur frais réels'!B505)</f>
        <v/>
      </c>
      <c r="C505" s="503" t="str">
        <f>IF('Dépenses sur frais réels'!C505="","",'Dépenses sur frais réels'!C505)</f>
        <v/>
      </c>
      <c r="D505" s="503" t="str">
        <f>IF('Dépenses sur frais réels'!D505="","",'Dépenses sur frais réels'!D505)</f>
        <v/>
      </c>
      <c r="E505" s="503" t="str">
        <f>IF('Dépenses sur frais réels'!E505="","",'Dépenses sur frais réels'!E505)</f>
        <v/>
      </c>
      <c r="F505" s="503" t="str">
        <f>IF('Dépenses sur frais réels'!F505="","",'Dépenses sur frais réels'!F505)</f>
        <v/>
      </c>
      <c r="G505" s="504" t="str">
        <f>IF('Dépenses sur frais réels'!G505="","",'Dépenses sur frais réels'!G505)</f>
        <v/>
      </c>
      <c r="H505" s="504" t="str">
        <f>IF('Dépenses sur frais réels'!H505="","",'Dépenses sur frais réels'!H505)</f>
        <v/>
      </c>
      <c r="I505" s="511" t="str">
        <f>IF('Dépenses sur frais réels'!I505="","",'Dépenses sur frais réels'!I505)</f>
        <v/>
      </c>
      <c r="J505" s="269"/>
      <c r="K505" s="270" t="str">
        <f t="shared" si="35"/>
        <v/>
      </c>
      <c r="L505" s="270" t="str">
        <f t="shared" si="36"/>
        <v/>
      </c>
      <c r="M505" s="37"/>
      <c r="N505" s="117"/>
      <c r="O505" s="118"/>
      <c r="P505" s="512" t="str">
        <f t="shared" si="39"/>
        <v/>
      </c>
      <c r="Q505" s="121" t="str">
        <f t="shared" si="37"/>
        <v/>
      </c>
      <c r="R505" s="501" t="str">
        <f>IF(AND(OR(J505="KO",M505&lt;&gt;""),OR(J505="",K505="",L505="")),Listes!$A$74,IF(AND(M505="",J505&lt;&gt;""),Listes!$A$75,IF(AND(I505&lt;M505,O505=""),Listes!$A$76,IF(AND(L505&lt;K505,O505=""),Listes!$A$77,IF(AND(M505&lt;I505,N505=""),Listes!$A$78,IF(AND(S505="",OR(J505&lt;&gt;"",K505&lt;&gt;"",L505&lt;&gt;"")),Listes!$A$79,""))))))</f>
        <v/>
      </c>
      <c r="S505" s="57"/>
      <c r="T505" s="10">
        <f t="shared" si="38"/>
        <v>0</v>
      </c>
    </row>
    <row r="506" spans="1:26" ht="20.100000000000001" customHeight="1" thickBot="1" x14ac:dyDescent="0.3">
      <c r="A506" s="111">
        <v>500</v>
      </c>
      <c r="B506" s="508" t="str">
        <f>IF('Dépenses sur frais réels'!B506="","",'Dépenses sur frais réels'!B506)</f>
        <v/>
      </c>
      <c r="C506" s="508" t="str">
        <f>IF('Dépenses sur frais réels'!C506="","",'Dépenses sur frais réels'!C506)</f>
        <v/>
      </c>
      <c r="D506" s="508" t="str">
        <f>IF('Dépenses sur frais réels'!D506="","",'Dépenses sur frais réels'!D506)</f>
        <v/>
      </c>
      <c r="E506" s="508" t="str">
        <f>IF('Dépenses sur frais réels'!E506="","",'Dépenses sur frais réels'!E506)</f>
        <v/>
      </c>
      <c r="F506" s="508" t="str">
        <f>IF('Dépenses sur frais réels'!F506="","",'Dépenses sur frais réels'!F506)</f>
        <v/>
      </c>
      <c r="G506" s="504" t="str">
        <f>IF('Dépenses sur frais réels'!G506="","",'Dépenses sur frais réels'!G506)</f>
        <v/>
      </c>
      <c r="H506" s="504" t="str">
        <f>IF('Dépenses sur frais réels'!H506="","",'Dépenses sur frais réels'!H506)</f>
        <v/>
      </c>
      <c r="I506" s="509" t="str">
        <f>IF('Dépenses sur frais réels'!I506="","",'Dépenses sur frais réels'!I506)</f>
        <v/>
      </c>
      <c r="J506" s="269"/>
      <c r="K506" s="270" t="str">
        <f t="shared" si="35"/>
        <v/>
      </c>
      <c r="L506" s="270" t="str">
        <f t="shared" si="36"/>
        <v/>
      </c>
      <c r="M506" s="82"/>
      <c r="N506" s="119"/>
      <c r="O506" s="120"/>
      <c r="P506" s="513" t="str">
        <f t="shared" si="39"/>
        <v/>
      </c>
      <c r="Q506" s="121" t="str">
        <f t="shared" si="37"/>
        <v/>
      </c>
      <c r="R506" s="501" t="str">
        <f>IF(AND(OR(J506="KO",M506&lt;&gt;""),OR(J506="",K506="",L506="")),Listes!$A$74,IF(AND(M506="",J506&lt;&gt;""),Listes!$A$75,IF(AND(I506&lt;M506,O506=""),Listes!$A$76,IF(AND(L506&lt;K506,O506=""),Listes!$A$77,IF(AND(M506&lt;I506,N506=""),Listes!$A$78,IF(AND(S506="",OR(J506&lt;&gt;"",K506&lt;&gt;"",L506&lt;&gt;"")),Listes!$A$79,""))))))</f>
        <v/>
      </c>
      <c r="S506" s="39"/>
      <c r="T506" s="10">
        <f t="shared" si="38"/>
        <v>0</v>
      </c>
    </row>
    <row r="507" spans="1:26" s="110" customFormat="1" ht="20.100000000000001" customHeight="1" thickBot="1" x14ac:dyDescent="0.35">
      <c r="C507" s="163"/>
      <c r="D507" s="173"/>
      <c r="E507" s="173"/>
      <c r="F507" s="174"/>
      <c r="G507" s="174"/>
      <c r="H507" s="174"/>
      <c r="I507" s="175" t="s">
        <v>40</v>
      </c>
      <c r="J507" s="267"/>
      <c r="K507" s="267"/>
      <c r="L507" s="267"/>
      <c r="M507" s="496">
        <f>SUM(M7:M506)</f>
        <v>0</v>
      </c>
      <c r="N507" s="115"/>
      <c r="O507" s="163"/>
      <c r="P507" s="175" t="s">
        <v>40</v>
      </c>
      <c r="Q507" s="496">
        <f>SUM(Q7:Q506)</f>
        <v>0</v>
      </c>
      <c r="S507" s="167"/>
      <c r="T507" s="23"/>
      <c r="U507" s="88"/>
      <c r="V507" s="88"/>
      <c r="W507" s="88"/>
      <c r="X507" s="88"/>
      <c r="Y507" s="88"/>
      <c r="Z507" s="88"/>
    </row>
  </sheetData>
  <sheetProtection algorithmName="SHA-512" hashValue="h9ZRtBeQKEyREEcOpi4Zsm7hw2LYxWD1oD2q1ViPLr1jH10gfbBcfbN8/pCNkWCYA50nlhX1zPqRHsAk7UldgA==" saltValue="8YEHedMAkaHfIiq/Z8xeag==" spinCount="100000" sheet="1" objects="1" scenarios="1"/>
  <mergeCells count="4">
    <mergeCell ref="A3:A4"/>
    <mergeCell ref="C4:D4"/>
    <mergeCell ref="A2:S2"/>
    <mergeCell ref="A1:S1"/>
  </mergeCells>
  <conditionalFormatting sqref="A7:S506">
    <cfRule type="expression" dxfId="4" priority="2">
      <formula>$S7="Oui"</formula>
    </cfRule>
  </conditionalFormatting>
  <pageMargins left="0.7" right="0.7" top="0.75" bottom="0.75" header="0.3" footer="0.3"/>
  <pageSetup paperSize="9" scale="22"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Listes!$A$14:$A$31</xm:f>
          </x14:formula1>
          <xm:sqref>N7:N506</xm:sqref>
        </x14:dataValidation>
        <x14:dataValidation type="list" allowBlank="1" showInputMessage="1" showErrorMessage="1">
          <x14:formula1>
            <xm:f>Listes!$E$3</xm:f>
          </x14:formula1>
          <xm:sqref>S7:S506</xm:sqref>
        </x14:dataValidation>
        <x14:dataValidation type="list" allowBlank="1" showInputMessage="1" showErrorMessage="1">
          <x14:formula1>
            <xm:f>Listes!$A$97:$A$98</xm:f>
          </x14:formula1>
          <xm:sqref>J7:J506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4" tint="0.79998168889431442"/>
  </sheetPr>
  <dimension ref="A1:Q510"/>
  <sheetViews>
    <sheetView topLeftCell="F1" zoomScale="80" zoomScaleNormal="80" workbookViewId="0">
      <pane ySplit="6" topLeftCell="A7" activePane="bottomLeft" state="frozen"/>
      <selection activeCell="I86" sqref="I86"/>
      <selection pane="bottomLeft" activeCell="I7" sqref="I7"/>
    </sheetView>
  </sheetViews>
  <sheetFormatPr baseColWidth="10" defaultColWidth="11.42578125" defaultRowHeight="15" x14ac:dyDescent="0.25"/>
  <cols>
    <col min="1" max="1" width="10.7109375" style="88" customWidth="1"/>
    <col min="2" max="2" width="50.7109375" style="88" customWidth="1"/>
    <col min="3" max="4" width="31" style="88" customWidth="1"/>
    <col min="5" max="5" width="81.7109375" style="88" bestFit="1" customWidth="1"/>
    <col min="6" max="8" width="17.7109375" style="88" customWidth="1"/>
    <col min="9" max="9" width="8.7109375" style="88" bestFit="1" customWidth="1"/>
    <col min="10" max="10" width="16.85546875" style="88" bestFit="1" customWidth="1"/>
    <col min="11" max="11" width="16.28515625" style="88" bestFit="1" customWidth="1"/>
    <col min="12" max="12" width="17.7109375" style="88" customWidth="1"/>
    <col min="13" max="13" width="65.85546875" style="88" bestFit="1" customWidth="1"/>
    <col min="14" max="14" width="28.85546875" style="88" customWidth="1"/>
    <col min="15" max="15" width="86.28515625" style="88" customWidth="1"/>
    <col min="16" max="16" width="10.7109375" style="88" customWidth="1"/>
    <col min="17" max="17" width="11.42578125" style="10"/>
    <col min="18" max="16384" width="11.42578125" style="88"/>
  </cols>
  <sheetData>
    <row r="1" spans="1:17" ht="30" customHeight="1" thickBot="1" x14ac:dyDescent="0.3">
      <c r="A1" s="414" t="s">
        <v>153</v>
      </c>
      <c r="B1" s="415"/>
      <c r="C1" s="415"/>
      <c r="D1" s="415"/>
      <c r="E1" s="415"/>
      <c r="F1" s="415"/>
      <c r="G1" s="415"/>
      <c r="H1" s="415"/>
      <c r="I1" s="415"/>
      <c r="J1" s="415"/>
      <c r="K1" s="415"/>
      <c r="L1" s="415"/>
      <c r="M1" s="415"/>
      <c r="N1" s="415"/>
      <c r="O1" s="415"/>
      <c r="P1" s="416"/>
    </row>
    <row r="2" spans="1:17" ht="45" customHeight="1" thickBot="1" x14ac:dyDescent="0.3">
      <c r="A2" s="403" t="s">
        <v>255</v>
      </c>
      <c r="B2" s="404"/>
      <c r="C2" s="404"/>
      <c r="D2" s="404"/>
      <c r="E2" s="404"/>
      <c r="F2" s="404"/>
      <c r="G2" s="404"/>
      <c r="H2" s="404"/>
      <c r="I2" s="404"/>
      <c r="J2" s="404"/>
      <c r="K2" s="404"/>
      <c r="L2" s="404"/>
      <c r="M2" s="404"/>
      <c r="N2" s="404"/>
      <c r="O2" s="404"/>
      <c r="P2" s="405"/>
    </row>
    <row r="3" spans="1:17" ht="30" customHeight="1" x14ac:dyDescent="0.25">
      <c r="A3" s="406" t="s">
        <v>0</v>
      </c>
      <c r="B3" s="86" t="s">
        <v>3</v>
      </c>
      <c r="C3" s="86" t="s">
        <v>304</v>
      </c>
      <c r="D3" s="86" t="s">
        <v>43</v>
      </c>
      <c r="E3" s="86" t="s">
        <v>39</v>
      </c>
      <c r="F3" s="86" t="s">
        <v>299</v>
      </c>
      <c r="G3" s="86" t="s">
        <v>300</v>
      </c>
      <c r="H3" s="86" t="s">
        <v>319</v>
      </c>
      <c r="I3" s="255" t="s">
        <v>312</v>
      </c>
      <c r="J3" s="255" t="s">
        <v>318</v>
      </c>
      <c r="K3" s="255" t="s">
        <v>300</v>
      </c>
      <c r="L3" s="87" t="s">
        <v>46</v>
      </c>
      <c r="M3" s="87" t="s">
        <v>5</v>
      </c>
      <c r="N3" s="87" t="s">
        <v>23</v>
      </c>
      <c r="O3" s="87" t="s">
        <v>315</v>
      </c>
      <c r="P3" s="92" t="s">
        <v>52</v>
      </c>
    </row>
    <row r="4" spans="1:17" ht="42.75" customHeight="1" x14ac:dyDescent="0.25">
      <c r="A4" s="407"/>
      <c r="B4" s="75" t="s">
        <v>33</v>
      </c>
      <c r="C4" s="75" t="s">
        <v>303</v>
      </c>
      <c r="D4" s="75" t="s">
        <v>305</v>
      </c>
      <c r="E4" s="75" t="s">
        <v>34</v>
      </c>
      <c r="F4" s="75" t="s">
        <v>301</v>
      </c>
      <c r="G4" s="75" t="s">
        <v>302</v>
      </c>
      <c r="H4" s="75" t="s">
        <v>307</v>
      </c>
      <c r="I4" s="75"/>
      <c r="J4" s="75"/>
      <c r="K4" s="75"/>
      <c r="L4" s="79"/>
      <c r="M4" s="258" t="str">
        <f>IF(Q6&gt;0,"Une ou plusieurs lignes ne sont pas instruites","")</f>
        <v/>
      </c>
      <c r="N4" s="79"/>
      <c r="O4" s="177"/>
      <c r="P4" s="97"/>
    </row>
    <row r="5" spans="1:17" ht="15.75" thickBot="1" x14ac:dyDescent="0.3">
      <c r="A5" s="99" t="s">
        <v>36</v>
      </c>
      <c r="B5" s="100" t="s">
        <v>259</v>
      </c>
      <c r="C5" s="100"/>
      <c r="D5" s="100"/>
      <c r="E5" s="100" t="s">
        <v>226</v>
      </c>
      <c r="F5" s="178"/>
      <c r="G5" s="46"/>
      <c r="H5" s="76"/>
      <c r="I5" s="76"/>
      <c r="J5" s="76"/>
      <c r="K5" s="76"/>
      <c r="L5" s="45">
        <v>4850</v>
      </c>
      <c r="M5" s="159" t="s">
        <v>17</v>
      </c>
      <c r="N5" s="80"/>
      <c r="O5" s="45"/>
      <c r="P5" s="102" t="s">
        <v>53</v>
      </c>
      <c r="Q5" s="10" t="s">
        <v>316</v>
      </c>
    </row>
    <row r="6" spans="1:17" ht="18" thickBot="1" x14ac:dyDescent="0.35">
      <c r="A6" s="103"/>
      <c r="B6" s="105"/>
      <c r="C6" s="105"/>
      <c r="D6" s="105"/>
      <c r="E6" s="105"/>
      <c r="F6" s="77"/>
      <c r="G6" s="77"/>
      <c r="H6" s="77"/>
      <c r="I6" s="77"/>
      <c r="J6" s="77"/>
      <c r="K6" s="58" t="s">
        <v>2</v>
      </c>
      <c r="L6" s="493">
        <f>SUM(L7:L506)</f>
        <v>0</v>
      </c>
      <c r="M6" s="77"/>
      <c r="N6" s="77"/>
      <c r="O6" s="77"/>
      <c r="P6" s="107"/>
      <c r="Q6" s="10">
        <f>SUM(Q7:Q506)</f>
        <v>0</v>
      </c>
    </row>
    <row r="7" spans="1:17" ht="20.100000000000001" customHeight="1" x14ac:dyDescent="0.25">
      <c r="A7" s="108">
        <v>1</v>
      </c>
      <c r="B7" s="505" t="str">
        <f>IF(' Dépenses Autres frais'!B7="","",' Dépenses Autres frais'!B7)</f>
        <v/>
      </c>
      <c r="C7" s="505" t="str">
        <f>IF(' Dépenses Autres frais'!C7="","",' Dépenses Autres frais'!C7)</f>
        <v/>
      </c>
      <c r="D7" s="505" t="str">
        <f>IF(' Dépenses Autres frais'!D7="","",' Dépenses Autres frais'!D7)</f>
        <v/>
      </c>
      <c r="E7" s="505" t="str">
        <f>IF(' Dépenses Autres frais'!E7="","",' Dépenses Autres frais'!E7)</f>
        <v/>
      </c>
      <c r="F7" s="515" t="str">
        <f>IF(' Dépenses Autres frais'!F7="","",' Dépenses Autres frais'!F7)</f>
        <v/>
      </c>
      <c r="G7" s="515" t="str">
        <f>IF(' Dépenses Autres frais'!G7="","",' Dépenses Autres frais'!G7)</f>
        <v/>
      </c>
      <c r="H7" s="516" t="str">
        <f>IF(' Dépenses Autres frais'!H7="","",' Dépenses Autres frais'!H7)</f>
        <v/>
      </c>
      <c r="I7" s="272"/>
      <c r="J7" s="273" t="str">
        <f>IF(I7="KO","",IF(I7="","",F7))</f>
        <v/>
      </c>
      <c r="K7" s="273" t="str">
        <f>IF(I7="KO","",IF(I7="","",G7))</f>
        <v/>
      </c>
      <c r="L7" s="37"/>
      <c r="M7" s="117"/>
      <c r="N7" s="274"/>
      <c r="O7" s="514" t="str">
        <f>IF(AND(OR(I7="KO",L7&lt;&gt;""),OR(I7="",J7="",K7="")),Listes!$A$74,IF(AND(L7="",I7&lt;&gt;""),Listes!$A$75,IF(AND(H7&lt;L7,N7=""),Listes!$A$76,IF(AND(K7&lt;J7,N7=""),Listes!$A$77,IF(AND(L7&lt;&gt;"",L7&lt;H7,M7=""),Listes!$A$78,IF(AND(P7="",OR(I7&lt;&gt;"",J7&lt;&gt;"",K7&lt;&gt;"")),Listes!$A$79,""))))))</f>
        <v/>
      </c>
      <c r="P7" s="38"/>
      <c r="Q7" s="10">
        <f>IF(AND(B7&lt;&gt;"",P7&lt;&gt;"Oui"),1,0)</f>
        <v>0</v>
      </c>
    </row>
    <row r="8" spans="1:17" ht="20.100000000000001" customHeight="1" x14ac:dyDescent="0.25">
      <c r="A8" s="109">
        <v>2</v>
      </c>
      <c r="B8" s="505" t="str">
        <f>IF(' Dépenses Autres frais'!B8="","",' Dépenses Autres frais'!B8)</f>
        <v/>
      </c>
      <c r="C8" s="505" t="str">
        <f>IF(' Dépenses Autres frais'!C8="","",' Dépenses Autres frais'!C8)</f>
        <v/>
      </c>
      <c r="D8" s="505" t="str">
        <f>IF(' Dépenses Autres frais'!D8="","",' Dépenses Autres frais'!D8)</f>
        <v/>
      </c>
      <c r="E8" s="505" t="str">
        <f>IF(' Dépenses Autres frais'!E8="","",' Dépenses Autres frais'!E8)</f>
        <v/>
      </c>
      <c r="F8" s="515" t="str">
        <f>IF(' Dépenses Autres frais'!F8="","",' Dépenses Autres frais'!F8)</f>
        <v/>
      </c>
      <c r="G8" s="515" t="str">
        <f>IF(' Dépenses Autres frais'!G8="","",' Dépenses Autres frais'!G8)</f>
        <v/>
      </c>
      <c r="H8" s="516" t="str">
        <f>IF(' Dépenses Autres frais'!H8="","",' Dépenses Autres frais'!H8)</f>
        <v/>
      </c>
      <c r="I8" s="272"/>
      <c r="J8" s="273" t="str">
        <f t="shared" ref="J8:J71" si="0">IF(I8="KO","",IF(I8="","",F8))</f>
        <v/>
      </c>
      <c r="K8" s="273" t="str">
        <f t="shared" ref="K8:K71" si="1">IF(I8="KO","",IF(I8="","",G8))</f>
        <v/>
      </c>
      <c r="L8" s="37"/>
      <c r="M8" s="117"/>
      <c r="N8" s="274"/>
      <c r="O8" s="514" t="str">
        <f>IF(AND(OR(I8="KO",L8&lt;&gt;""),OR(I8="",J8="",K8="")),Listes!$A$74,IF(AND(L8="",I8&lt;&gt;""),Listes!$A$75,IF(AND(H8&lt;L8,N8=""),Listes!$A$76,IF(AND(K8&lt;J8,N8=""),Listes!$A$77,IF(AND(L8&lt;&gt;"",L8&lt;H8,M8=""),Listes!$A$78,IF(AND(P8="",OR(I8&lt;&gt;"",J8&lt;&gt;"",K8&lt;&gt;"")),Listes!$A$79,""))))))</f>
        <v/>
      </c>
      <c r="P8" s="38"/>
      <c r="Q8" s="10">
        <f t="shared" ref="Q8:Q71" si="2">IF(AND(B8&lt;&gt;"",P8&lt;&gt;"Oui"),1,0)</f>
        <v>0</v>
      </c>
    </row>
    <row r="9" spans="1:17" ht="20.100000000000001" customHeight="1" x14ac:dyDescent="0.25">
      <c r="A9" s="109">
        <v>3</v>
      </c>
      <c r="B9" s="505" t="str">
        <f>IF(' Dépenses Autres frais'!B9="","",' Dépenses Autres frais'!B9)</f>
        <v/>
      </c>
      <c r="C9" s="505" t="str">
        <f>IF(' Dépenses Autres frais'!C9="","",' Dépenses Autres frais'!C9)</f>
        <v/>
      </c>
      <c r="D9" s="505" t="str">
        <f>IF(' Dépenses Autres frais'!D9="","",' Dépenses Autres frais'!D9)</f>
        <v/>
      </c>
      <c r="E9" s="505" t="str">
        <f>IF(' Dépenses Autres frais'!E9="","",' Dépenses Autres frais'!E9)</f>
        <v/>
      </c>
      <c r="F9" s="515" t="str">
        <f>IF(' Dépenses Autres frais'!F9="","",' Dépenses Autres frais'!F9)</f>
        <v/>
      </c>
      <c r="G9" s="515" t="str">
        <f>IF(' Dépenses Autres frais'!G9="","",' Dépenses Autres frais'!G9)</f>
        <v/>
      </c>
      <c r="H9" s="516" t="str">
        <f>IF(' Dépenses Autres frais'!H9="","",' Dépenses Autres frais'!H9)</f>
        <v/>
      </c>
      <c r="I9" s="272"/>
      <c r="J9" s="273" t="str">
        <f t="shared" si="0"/>
        <v/>
      </c>
      <c r="K9" s="273" t="str">
        <f t="shared" si="1"/>
        <v/>
      </c>
      <c r="L9" s="37"/>
      <c r="M9" s="117"/>
      <c r="N9" s="274"/>
      <c r="O9" s="514" t="str">
        <f>IF(AND(OR(I9="KO",L9&lt;&gt;""),OR(I9="",J9="",K9="")),Listes!$A$74,IF(AND(L9="",I9&lt;&gt;""),Listes!$A$75,IF(AND(H9&lt;L9,N9=""),Listes!$A$76,IF(AND(K9&lt;J9,N9=""),Listes!$A$77,IF(AND(L9&lt;&gt;"",L9&lt;H9,M9=""),Listes!$A$78,IF(AND(P9="",OR(I9&lt;&gt;"",J9&lt;&gt;"",K9&lt;&gt;"")),Listes!$A$79,""))))))</f>
        <v/>
      </c>
      <c r="P9" s="38"/>
      <c r="Q9" s="10">
        <f t="shared" si="2"/>
        <v>0</v>
      </c>
    </row>
    <row r="10" spans="1:17" ht="20.100000000000001" customHeight="1" x14ac:dyDescent="0.25">
      <c r="A10" s="109">
        <v>4</v>
      </c>
      <c r="B10" s="505" t="str">
        <f>IF(' Dépenses Autres frais'!B10="","",' Dépenses Autres frais'!B10)</f>
        <v/>
      </c>
      <c r="C10" s="505" t="str">
        <f>IF(' Dépenses Autres frais'!C10="","",' Dépenses Autres frais'!C10)</f>
        <v/>
      </c>
      <c r="D10" s="505" t="str">
        <f>IF(' Dépenses Autres frais'!D10="","",' Dépenses Autres frais'!D10)</f>
        <v/>
      </c>
      <c r="E10" s="505" t="str">
        <f>IF(' Dépenses Autres frais'!E10="","",' Dépenses Autres frais'!E10)</f>
        <v/>
      </c>
      <c r="F10" s="515" t="str">
        <f>IF(' Dépenses Autres frais'!F10="","",' Dépenses Autres frais'!F10)</f>
        <v/>
      </c>
      <c r="G10" s="515" t="str">
        <f>IF(' Dépenses Autres frais'!G10="","",' Dépenses Autres frais'!G10)</f>
        <v/>
      </c>
      <c r="H10" s="516" t="str">
        <f>IF(' Dépenses Autres frais'!H10="","",' Dépenses Autres frais'!H10)</f>
        <v/>
      </c>
      <c r="I10" s="272"/>
      <c r="J10" s="273" t="str">
        <f t="shared" si="0"/>
        <v/>
      </c>
      <c r="K10" s="273" t="str">
        <f t="shared" si="1"/>
        <v/>
      </c>
      <c r="L10" s="37"/>
      <c r="M10" s="117"/>
      <c r="N10" s="274"/>
      <c r="O10" s="514" t="str">
        <f>IF(AND(OR(I10="KO",L10&lt;&gt;""),OR(I10="",J10="",K10="")),Listes!$A$74,IF(AND(L10="",I10&lt;&gt;""),Listes!$A$75,IF(AND(H10&lt;L10,N10=""),Listes!$A$76,IF(AND(K10&lt;J10,N10=""),Listes!$A$77,IF(AND(L10&lt;&gt;"",L10&lt;H10,M10=""),Listes!$A$78,IF(AND(P10="",OR(I10&lt;&gt;"",J10&lt;&gt;"",K10&lt;&gt;"")),Listes!$A$79,""))))))</f>
        <v/>
      </c>
      <c r="P10" s="38"/>
      <c r="Q10" s="10">
        <f t="shared" si="2"/>
        <v>0</v>
      </c>
    </row>
    <row r="11" spans="1:17" ht="20.100000000000001" customHeight="1" x14ac:dyDescent="0.25">
      <c r="A11" s="109">
        <v>5</v>
      </c>
      <c r="B11" s="505" t="str">
        <f>IF(' Dépenses Autres frais'!B11="","",' Dépenses Autres frais'!B11)</f>
        <v/>
      </c>
      <c r="C11" s="505" t="str">
        <f>IF(' Dépenses Autres frais'!C11="","",' Dépenses Autres frais'!C11)</f>
        <v/>
      </c>
      <c r="D11" s="505" t="str">
        <f>IF(' Dépenses Autres frais'!D11="","",' Dépenses Autres frais'!D11)</f>
        <v/>
      </c>
      <c r="E11" s="505" t="str">
        <f>IF(' Dépenses Autres frais'!E11="","",' Dépenses Autres frais'!E11)</f>
        <v/>
      </c>
      <c r="F11" s="515" t="str">
        <f>IF(' Dépenses Autres frais'!F11="","",' Dépenses Autres frais'!F11)</f>
        <v/>
      </c>
      <c r="G11" s="515" t="str">
        <f>IF(' Dépenses Autres frais'!G11="","",' Dépenses Autres frais'!G11)</f>
        <v/>
      </c>
      <c r="H11" s="516" t="str">
        <f>IF(' Dépenses Autres frais'!H11="","",' Dépenses Autres frais'!H11)</f>
        <v/>
      </c>
      <c r="I11" s="272"/>
      <c r="J11" s="273" t="str">
        <f t="shared" si="0"/>
        <v/>
      </c>
      <c r="K11" s="273" t="str">
        <f t="shared" si="1"/>
        <v/>
      </c>
      <c r="L11" s="37"/>
      <c r="M11" s="117"/>
      <c r="N11" s="274"/>
      <c r="O11" s="514" t="str">
        <f>IF(AND(OR(I11="KO",L11&lt;&gt;""),OR(I11="",J11="",K11="")),Listes!$A$74,IF(AND(L11="",I11&lt;&gt;""),Listes!$A$75,IF(AND(H11&lt;L11,N11=""),Listes!$A$76,IF(AND(K11&lt;J11,N11=""),Listes!$A$77,IF(AND(L11&lt;&gt;"",L11&lt;H11,M11=""),Listes!$A$78,IF(AND(P11="",OR(I11&lt;&gt;"",J11&lt;&gt;"",K11&lt;&gt;"")),Listes!$A$79,""))))))</f>
        <v/>
      </c>
      <c r="P11" s="38"/>
      <c r="Q11" s="10">
        <f t="shared" si="2"/>
        <v>0</v>
      </c>
    </row>
    <row r="12" spans="1:17" ht="20.100000000000001" customHeight="1" x14ac:dyDescent="0.25">
      <c r="A12" s="109">
        <v>6</v>
      </c>
      <c r="B12" s="505" t="str">
        <f>IF(' Dépenses Autres frais'!B12="","",' Dépenses Autres frais'!B12)</f>
        <v/>
      </c>
      <c r="C12" s="505" t="str">
        <f>IF(' Dépenses Autres frais'!C12="","",' Dépenses Autres frais'!C12)</f>
        <v/>
      </c>
      <c r="D12" s="505" t="str">
        <f>IF(' Dépenses Autres frais'!D12="","",' Dépenses Autres frais'!D12)</f>
        <v/>
      </c>
      <c r="E12" s="505" t="str">
        <f>IF(' Dépenses Autres frais'!E12="","",' Dépenses Autres frais'!E12)</f>
        <v/>
      </c>
      <c r="F12" s="515" t="str">
        <f>IF(' Dépenses Autres frais'!F12="","",' Dépenses Autres frais'!F12)</f>
        <v/>
      </c>
      <c r="G12" s="515" t="str">
        <f>IF(' Dépenses Autres frais'!G12="","",' Dépenses Autres frais'!G12)</f>
        <v/>
      </c>
      <c r="H12" s="516" t="str">
        <f>IF(' Dépenses Autres frais'!H12="","",' Dépenses Autres frais'!H12)</f>
        <v/>
      </c>
      <c r="I12" s="272"/>
      <c r="J12" s="273" t="str">
        <f t="shared" si="0"/>
        <v/>
      </c>
      <c r="K12" s="273" t="str">
        <f t="shared" si="1"/>
        <v/>
      </c>
      <c r="L12" s="37"/>
      <c r="M12" s="117"/>
      <c r="N12" s="274"/>
      <c r="O12" s="514" t="str">
        <f>IF(AND(OR(I12="KO",L12&lt;&gt;""),OR(I12="",J12="",K12="")),Listes!$A$74,IF(AND(L12="",I12&lt;&gt;""),Listes!$A$75,IF(AND(H12&lt;L12,N12=""),Listes!$A$76,IF(AND(K12&lt;J12,N12=""),Listes!$A$77,IF(AND(L12&lt;&gt;"",L12&lt;H12,M12=""),Listes!$A$78,IF(AND(P12="",OR(I12&lt;&gt;"",J12&lt;&gt;"",K12&lt;&gt;"")),Listes!$A$79,""))))))</f>
        <v/>
      </c>
      <c r="P12" s="38"/>
      <c r="Q12" s="10">
        <f t="shared" si="2"/>
        <v>0</v>
      </c>
    </row>
    <row r="13" spans="1:17" ht="20.100000000000001" customHeight="1" x14ac:dyDescent="0.25">
      <c r="A13" s="109">
        <v>7</v>
      </c>
      <c r="B13" s="505" t="str">
        <f>IF(' Dépenses Autres frais'!B13="","",' Dépenses Autres frais'!B13)</f>
        <v/>
      </c>
      <c r="C13" s="505" t="str">
        <f>IF(' Dépenses Autres frais'!C13="","",' Dépenses Autres frais'!C13)</f>
        <v/>
      </c>
      <c r="D13" s="505" t="str">
        <f>IF(' Dépenses Autres frais'!D13="","",' Dépenses Autres frais'!D13)</f>
        <v/>
      </c>
      <c r="E13" s="505" t="str">
        <f>IF(' Dépenses Autres frais'!E13="","",' Dépenses Autres frais'!E13)</f>
        <v/>
      </c>
      <c r="F13" s="515" t="str">
        <f>IF(' Dépenses Autres frais'!F13="","",' Dépenses Autres frais'!F13)</f>
        <v/>
      </c>
      <c r="G13" s="515" t="str">
        <f>IF(' Dépenses Autres frais'!G13="","",' Dépenses Autres frais'!G13)</f>
        <v/>
      </c>
      <c r="H13" s="516" t="str">
        <f>IF(' Dépenses Autres frais'!H13="","",' Dépenses Autres frais'!H13)</f>
        <v/>
      </c>
      <c r="I13" s="272"/>
      <c r="J13" s="273" t="str">
        <f t="shared" si="0"/>
        <v/>
      </c>
      <c r="K13" s="273" t="str">
        <f t="shared" si="1"/>
        <v/>
      </c>
      <c r="L13" s="37"/>
      <c r="M13" s="117"/>
      <c r="N13" s="274"/>
      <c r="O13" s="514" t="str">
        <f>IF(AND(OR(I13="KO",L13&lt;&gt;""),OR(I13="",J13="",K13="")),Listes!$A$74,IF(AND(L13="",I13&lt;&gt;""),Listes!$A$75,IF(AND(H13&lt;L13,N13=""),Listes!$A$76,IF(AND(K13&lt;J13,N13=""),Listes!$A$77,IF(AND(L13&lt;&gt;"",L13&lt;H13,M13=""),Listes!$A$78,IF(AND(P13="",OR(I13&lt;&gt;"",J13&lt;&gt;"",K13&lt;&gt;"")),Listes!$A$79,""))))))</f>
        <v/>
      </c>
      <c r="P13" s="38"/>
      <c r="Q13" s="10">
        <f t="shared" si="2"/>
        <v>0</v>
      </c>
    </row>
    <row r="14" spans="1:17" ht="20.100000000000001" customHeight="1" x14ac:dyDescent="0.25">
      <c r="A14" s="109">
        <v>8</v>
      </c>
      <c r="B14" s="505" t="str">
        <f>IF(' Dépenses Autres frais'!B14="","",' Dépenses Autres frais'!B14)</f>
        <v/>
      </c>
      <c r="C14" s="505" t="str">
        <f>IF(' Dépenses Autres frais'!C14="","",' Dépenses Autres frais'!C14)</f>
        <v/>
      </c>
      <c r="D14" s="505" t="str">
        <f>IF(' Dépenses Autres frais'!D14="","",' Dépenses Autres frais'!D14)</f>
        <v/>
      </c>
      <c r="E14" s="505" t="str">
        <f>IF(' Dépenses Autres frais'!E14="","",' Dépenses Autres frais'!E14)</f>
        <v/>
      </c>
      <c r="F14" s="515" t="str">
        <f>IF(' Dépenses Autres frais'!F14="","",' Dépenses Autres frais'!F14)</f>
        <v/>
      </c>
      <c r="G14" s="515" t="str">
        <f>IF(' Dépenses Autres frais'!G14="","",' Dépenses Autres frais'!G14)</f>
        <v/>
      </c>
      <c r="H14" s="516" t="str">
        <f>IF(' Dépenses Autres frais'!H14="","",' Dépenses Autres frais'!H14)</f>
        <v/>
      </c>
      <c r="I14" s="272"/>
      <c r="J14" s="273" t="str">
        <f t="shared" si="0"/>
        <v/>
      </c>
      <c r="K14" s="273" t="str">
        <f t="shared" si="1"/>
        <v/>
      </c>
      <c r="L14" s="37"/>
      <c r="M14" s="117"/>
      <c r="N14" s="274"/>
      <c r="O14" s="514" t="str">
        <f>IF(AND(OR(I14="KO",L14&lt;&gt;""),OR(I14="",J14="",K14="")),Listes!$A$74,IF(AND(L14="",I14&lt;&gt;""),Listes!$A$75,IF(AND(H14&lt;L14,N14=""),Listes!$A$76,IF(AND(K14&lt;J14,N14=""),Listes!$A$77,IF(AND(L14&lt;&gt;"",L14&lt;H14,M14=""),Listes!$A$78,IF(AND(P14="",OR(I14&lt;&gt;"",J14&lt;&gt;"",K14&lt;&gt;"")),Listes!$A$79,""))))))</f>
        <v/>
      </c>
      <c r="P14" s="38"/>
      <c r="Q14" s="10">
        <f t="shared" si="2"/>
        <v>0</v>
      </c>
    </row>
    <row r="15" spans="1:17" ht="20.100000000000001" customHeight="1" x14ac:dyDescent="0.25">
      <c r="A15" s="109">
        <v>9</v>
      </c>
      <c r="B15" s="505" t="str">
        <f>IF(' Dépenses Autres frais'!B15="","",' Dépenses Autres frais'!B15)</f>
        <v/>
      </c>
      <c r="C15" s="505" t="str">
        <f>IF(' Dépenses Autres frais'!C15="","",' Dépenses Autres frais'!C15)</f>
        <v/>
      </c>
      <c r="D15" s="505" t="str">
        <f>IF(' Dépenses Autres frais'!D15="","",' Dépenses Autres frais'!D15)</f>
        <v/>
      </c>
      <c r="E15" s="505" t="str">
        <f>IF(' Dépenses Autres frais'!E15="","",' Dépenses Autres frais'!E15)</f>
        <v/>
      </c>
      <c r="F15" s="515" t="str">
        <f>IF(' Dépenses Autres frais'!F15="","",' Dépenses Autres frais'!F15)</f>
        <v/>
      </c>
      <c r="G15" s="515" t="str">
        <f>IF(' Dépenses Autres frais'!G15="","",' Dépenses Autres frais'!G15)</f>
        <v/>
      </c>
      <c r="H15" s="516" t="str">
        <f>IF(' Dépenses Autres frais'!H15="","",' Dépenses Autres frais'!H15)</f>
        <v/>
      </c>
      <c r="I15" s="272"/>
      <c r="J15" s="273" t="str">
        <f t="shared" si="0"/>
        <v/>
      </c>
      <c r="K15" s="273" t="str">
        <f t="shared" si="1"/>
        <v/>
      </c>
      <c r="L15" s="37"/>
      <c r="M15" s="117"/>
      <c r="N15" s="274"/>
      <c r="O15" s="514" t="str">
        <f>IF(AND(OR(I15="KO",L15&lt;&gt;""),OR(I15="",J15="",K15="")),Listes!$A$74,IF(AND(L15="",I15&lt;&gt;""),Listes!$A$75,IF(AND(H15&lt;L15,N15=""),Listes!$A$76,IF(AND(K15&lt;J15,N15=""),Listes!$A$77,IF(AND(L15&lt;&gt;"",L15&lt;H15,M15=""),Listes!$A$78,IF(AND(P15="",OR(I15&lt;&gt;"",J15&lt;&gt;"",K15&lt;&gt;"")),Listes!$A$79,""))))))</f>
        <v/>
      </c>
      <c r="P15" s="38"/>
      <c r="Q15" s="10">
        <f t="shared" si="2"/>
        <v>0</v>
      </c>
    </row>
    <row r="16" spans="1:17" ht="20.100000000000001" customHeight="1" x14ac:dyDescent="0.25">
      <c r="A16" s="109">
        <v>10</v>
      </c>
      <c r="B16" s="505" t="str">
        <f>IF(' Dépenses Autres frais'!B16="","",' Dépenses Autres frais'!B16)</f>
        <v/>
      </c>
      <c r="C16" s="505" t="str">
        <f>IF(' Dépenses Autres frais'!C16="","",' Dépenses Autres frais'!C16)</f>
        <v/>
      </c>
      <c r="D16" s="505" t="str">
        <f>IF(' Dépenses Autres frais'!D16="","",' Dépenses Autres frais'!D16)</f>
        <v/>
      </c>
      <c r="E16" s="505" t="str">
        <f>IF(' Dépenses Autres frais'!E16="","",' Dépenses Autres frais'!E16)</f>
        <v/>
      </c>
      <c r="F16" s="515" t="str">
        <f>IF(' Dépenses Autres frais'!F16="","",' Dépenses Autres frais'!F16)</f>
        <v/>
      </c>
      <c r="G16" s="515" t="str">
        <f>IF(' Dépenses Autres frais'!G16="","",' Dépenses Autres frais'!G16)</f>
        <v/>
      </c>
      <c r="H16" s="516" t="str">
        <f>IF(' Dépenses Autres frais'!H16="","",' Dépenses Autres frais'!H16)</f>
        <v/>
      </c>
      <c r="I16" s="272"/>
      <c r="J16" s="273" t="str">
        <f t="shared" si="0"/>
        <v/>
      </c>
      <c r="K16" s="273" t="str">
        <f t="shared" si="1"/>
        <v/>
      </c>
      <c r="L16" s="37"/>
      <c r="M16" s="117"/>
      <c r="N16" s="274"/>
      <c r="O16" s="514" t="str">
        <f>IF(AND(OR(I16="KO",L16&lt;&gt;""),OR(I16="",J16="",K16="")),Listes!$A$74,IF(AND(L16="",I16&lt;&gt;""),Listes!$A$75,IF(AND(H16&lt;L16,N16=""),Listes!$A$76,IF(AND(K16&lt;J16,N16=""),Listes!$A$77,IF(AND(L16&lt;&gt;"",L16&lt;H16,M16=""),Listes!$A$78,IF(AND(P16="",OR(I16&lt;&gt;"",J16&lt;&gt;"",K16&lt;&gt;"")),Listes!$A$79,""))))))</f>
        <v/>
      </c>
      <c r="P16" s="38"/>
      <c r="Q16" s="10">
        <f t="shared" si="2"/>
        <v>0</v>
      </c>
    </row>
    <row r="17" spans="1:17" ht="20.100000000000001" customHeight="1" x14ac:dyDescent="0.25">
      <c r="A17" s="109">
        <v>11</v>
      </c>
      <c r="B17" s="505" t="str">
        <f>IF(' Dépenses Autres frais'!B17="","",' Dépenses Autres frais'!B17)</f>
        <v/>
      </c>
      <c r="C17" s="505" t="str">
        <f>IF(' Dépenses Autres frais'!C17="","",' Dépenses Autres frais'!C17)</f>
        <v/>
      </c>
      <c r="D17" s="505" t="str">
        <f>IF(' Dépenses Autres frais'!D17="","",' Dépenses Autres frais'!D17)</f>
        <v/>
      </c>
      <c r="E17" s="505" t="str">
        <f>IF(' Dépenses Autres frais'!E17="","",' Dépenses Autres frais'!E17)</f>
        <v/>
      </c>
      <c r="F17" s="515" t="str">
        <f>IF(' Dépenses Autres frais'!F17="","",' Dépenses Autres frais'!F17)</f>
        <v/>
      </c>
      <c r="G17" s="515" t="str">
        <f>IF(' Dépenses Autres frais'!G17="","",' Dépenses Autres frais'!G17)</f>
        <v/>
      </c>
      <c r="H17" s="516" t="str">
        <f>IF(' Dépenses Autres frais'!H17="","",' Dépenses Autres frais'!H17)</f>
        <v/>
      </c>
      <c r="I17" s="272"/>
      <c r="J17" s="273" t="str">
        <f t="shared" si="0"/>
        <v/>
      </c>
      <c r="K17" s="273" t="str">
        <f t="shared" si="1"/>
        <v/>
      </c>
      <c r="L17" s="37"/>
      <c r="M17" s="117"/>
      <c r="N17" s="274"/>
      <c r="O17" s="514" t="str">
        <f>IF(AND(OR(I17="KO",L17&lt;&gt;""),OR(I17="",J17="",K17="")),Listes!$A$74,IF(AND(L17="",I17&lt;&gt;""),Listes!$A$75,IF(AND(H17&lt;L17,N17=""),Listes!$A$76,IF(AND(K17&lt;J17,N17=""),Listes!$A$77,IF(AND(L17&lt;&gt;"",L17&lt;H17,M17=""),Listes!$A$78,IF(AND(P17="",OR(I17&lt;&gt;"",J17&lt;&gt;"",K17&lt;&gt;"")),Listes!$A$79,""))))))</f>
        <v/>
      </c>
      <c r="P17" s="38"/>
      <c r="Q17" s="10">
        <f t="shared" si="2"/>
        <v>0</v>
      </c>
    </row>
    <row r="18" spans="1:17" ht="20.100000000000001" customHeight="1" x14ac:dyDescent="0.25">
      <c r="A18" s="109">
        <v>12</v>
      </c>
      <c r="B18" s="505" t="str">
        <f>IF(' Dépenses Autres frais'!B18="","",' Dépenses Autres frais'!B18)</f>
        <v/>
      </c>
      <c r="C18" s="505" t="str">
        <f>IF(' Dépenses Autres frais'!C18="","",' Dépenses Autres frais'!C18)</f>
        <v/>
      </c>
      <c r="D18" s="505" t="str">
        <f>IF(' Dépenses Autres frais'!D18="","",' Dépenses Autres frais'!D18)</f>
        <v/>
      </c>
      <c r="E18" s="505" t="str">
        <f>IF(' Dépenses Autres frais'!E18="","",' Dépenses Autres frais'!E18)</f>
        <v/>
      </c>
      <c r="F18" s="515" t="str">
        <f>IF(' Dépenses Autres frais'!F18="","",' Dépenses Autres frais'!F18)</f>
        <v/>
      </c>
      <c r="G18" s="515" t="str">
        <f>IF(' Dépenses Autres frais'!G18="","",' Dépenses Autres frais'!G18)</f>
        <v/>
      </c>
      <c r="H18" s="516" t="str">
        <f>IF(' Dépenses Autres frais'!H18="","",' Dépenses Autres frais'!H18)</f>
        <v/>
      </c>
      <c r="I18" s="272"/>
      <c r="J18" s="273" t="str">
        <f t="shared" si="0"/>
        <v/>
      </c>
      <c r="K18" s="273" t="str">
        <f t="shared" si="1"/>
        <v/>
      </c>
      <c r="L18" s="37"/>
      <c r="M18" s="117"/>
      <c r="N18" s="274"/>
      <c r="O18" s="514" t="str">
        <f>IF(AND(OR(I18="KO",L18&lt;&gt;""),OR(I18="",J18="",K18="")),Listes!$A$74,IF(AND(L18="",I18&lt;&gt;""),Listes!$A$75,IF(AND(H18&lt;L18,N18=""),Listes!$A$76,IF(AND(K18&lt;J18,N18=""),Listes!$A$77,IF(AND(L18&lt;&gt;"",L18&lt;H18,M18=""),Listes!$A$78,IF(AND(P18="",OR(I18&lt;&gt;"",J18&lt;&gt;"",K18&lt;&gt;"")),Listes!$A$79,""))))))</f>
        <v/>
      </c>
      <c r="P18" s="38"/>
      <c r="Q18" s="10">
        <f t="shared" si="2"/>
        <v>0</v>
      </c>
    </row>
    <row r="19" spans="1:17" ht="20.100000000000001" customHeight="1" x14ac:dyDescent="0.25">
      <c r="A19" s="109">
        <v>13</v>
      </c>
      <c r="B19" s="505" t="str">
        <f>IF(' Dépenses Autres frais'!B19="","",' Dépenses Autres frais'!B19)</f>
        <v/>
      </c>
      <c r="C19" s="505" t="str">
        <f>IF(' Dépenses Autres frais'!C19="","",' Dépenses Autres frais'!C19)</f>
        <v/>
      </c>
      <c r="D19" s="505" t="str">
        <f>IF(' Dépenses Autres frais'!D19="","",' Dépenses Autres frais'!D19)</f>
        <v/>
      </c>
      <c r="E19" s="505" t="str">
        <f>IF(' Dépenses Autres frais'!E19="","",' Dépenses Autres frais'!E19)</f>
        <v/>
      </c>
      <c r="F19" s="515" t="str">
        <f>IF(' Dépenses Autres frais'!F19="","",' Dépenses Autres frais'!F19)</f>
        <v/>
      </c>
      <c r="G19" s="515" t="str">
        <f>IF(' Dépenses Autres frais'!G19="","",' Dépenses Autres frais'!G19)</f>
        <v/>
      </c>
      <c r="H19" s="516" t="str">
        <f>IF(' Dépenses Autres frais'!H19="","",' Dépenses Autres frais'!H19)</f>
        <v/>
      </c>
      <c r="I19" s="272"/>
      <c r="J19" s="273" t="str">
        <f t="shared" si="0"/>
        <v/>
      </c>
      <c r="K19" s="273" t="str">
        <f t="shared" si="1"/>
        <v/>
      </c>
      <c r="L19" s="37"/>
      <c r="M19" s="117"/>
      <c r="N19" s="274"/>
      <c r="O19" s="514" t="str">
        <f>IF(AND(OR(I19="KO",L19&lt;&gt;""),OR(I19="",J19="",K19="")),Listes!$A$74,IF(AND(L19="",I19&lt;&gt;""),Listes!$A$75,IF(AND(H19&lt;L19,N19=""),Listes!$A$76,IF(AND(K19&lt;J19,N19=""),Listes!$A$77,IF(AND(L19&lt;&gt;"",L19&lt;H19,M19=""),Listes!$A$78,IF(AND(P19="",OR(I19&lt;&gt;"",J19&lt;&gt;"",K19&lt;&gt;"")),Listes!$A$79,""))))))</f>
        <v/>
      </c>
      <c r="P19" s="38"/>
      <c r="Q19" s="10">
        <f t="shared" si="2"/>
        <v>0</v>
      </c>
    </row>
    <row r="20" spans="1:17" ht="20.100000000000001" customHeight="1" x14ac:dyDescent="0.25">
      <c r="A20" s="109">
        <v>14</v>
      </c>
      <c r="B20" s="505" t="str">
        <f>IF(' Dépenses Autres frais'!B20="","",' Dépenses Autres frais'!B20)</f>
        <v/>
      </c>
      <c r="C20" s="505" t="str">
        <f>IF(' Dépenses Autres frais'!C20="","",' Dépenses Autres frais'!C20)</f>
        <v/>
      </c>
      <c r="D20" s="505" t="str">
        <f>IF(' Dépenses Autres frais'!D20="","",' Dépenses Autres frais'!D20)</f>
        <v/>
      </c>
      <c r="E20" s="505" t="str">
        <f>IF(' Dépenses Autres frais'!E20="","",' Dépenses Autres frais'!E20)</f>
        <v/>
      </c>
      <c r="F20" s="515" t="str">
        <f>IF(' Dépenses Autres frais'!F20="","",' Dépenses Autres frais'!F20)</f>
        <v/>
      </c>
      <c r="G20" s="515" t="str">
        <f>IF(' Dépenses Autres frais'!G20="","",' Dépenses Autres frais'!G20)</f>
        <v/>
      </c>
      <c r="H20" s="516" t="str">
        <f>IF(' Dépenses Autres frais'!H20="","",' Dépenses Autres frais'!H20)</f>
        <v/>
      </c>
      <c r="I20" s="272"/>
      <c r="J20" s="273" t="str">
        <f t="shared" si="0"/>
        <v/>
      </c>
      <c r="K20" s="273" t="str">
        <f t="shared" si="1"/>
        <v/>
      </c>
      <c r="L20" s="37"/>
      <c r="M20" s="117"/>
      <c r="N20" s="274"/>
      <c r="O20" s="514" t="str">
        <f>IF(AND(OR(I20="KO",L20&lt;&gt;""),OR(I20="",J20="",K20="")),Listes!$A$74,IF(AND(L20="",I20&lt;&gt;""),Listes!$A$75,IF(AND(H20&lt;L20,N20=""),Listes!$A$76,IF(AND(K20&lt;J20,N20=""),Listes!$A$77,IF(AND(L20&lt;&gt;"",L20&lt;H20,M20=""),Listes!$A$78,IF(AND(P20="",OR(I20&lt;&gt;"",J20&lt;&gt;"",K20&lt;&gt;"")),Listes!$A$79,""))))))</f>
        <v/>
      </c>
      <c r="P20" s="38"/>
      <c r="Q20" s="10">
        <f t="shared" si="2"/>
        <v>0</v>
      </c>
    </row>
    <row r="21" spans="1:17" ht="20.100000000000001" customHeight="1" x14ac:dyDescent="0.25">
      <c r="A21" s="109">
        <v>15</v>
      </c>
      <c r="B21" s="505" t="str">
        <f>IF(' Dépenses Autres frais'!B21="","",' Dépenses Autres frais'!B21)</f>
        <v/>
      </c>
      <c r="C21" s="505" t="str">
        <f>IF(' Dépenses Autres frais'!C21="","",' Dépenses Autres frais'!C21)</f>
        <v/>
      </c>
      <c r="D21" s="505" t="str">
        <f>IF(' Dépenses Autres frais'!D21="","",' Dépenses Autres frais'!D21)</f>
        <v/>
      </c>
      <c r="E21" s="505" t="str">
        <f>IF(' Dépenses Autres frais'!E21="","",' Dépenses Autres frais'!E21)</f>
        <v/>
      </c>
      <c r="F21" s="515" t="str">
        <f>IF(' Dépenses Autres frais'!F21="","",' Dépenses Autres frais'!F21)</f>
        <v/>
      </c>
      <c r="G21" s="515" t="str">
        <f>IF(' Dépenses Autres frais'!G21="","",' Dépenses Autres frais'!G21)</f>
        <v/>
      </c>
      <c r="H21" s="516" t="str">
        <f>IF(' Dépenses Autres frais'!H21="","",' Dépenses Autres frais'!H21)</f>
        <v/>
      </c>
      <c r="I21" s="272"/>
      <c r="J21" s="273" t="str">
        <f t="shared" si="0"/>
        <v/>
      </c>
      <c r="K21" s="273" t="str">
        <f t="shared" si="1"/>
        <v/>
      </c>
      <c r="L21" s="37"/>
      <c r="M21" s="117"/>
      <c r="N21" s="274"/>
      <c r="O21" s="514" t="str">
        <f>IF(AND(OR(I21="KO",L21&lt;&gt;""),OR(I21="",J21="",K21="")),Listes!$A$74,IF(AND(L21="",I21&lt;&gt;""),Listes!$A$75,IF(AND(H21&lt;L21,N21=""),Listes!$A$76,IF(AND(K21&lt;J21,N21=""),Listes!$A$77,IF(AND(L21&lt;&gt;"",L21&lt;H21,M21=""),Listes!$A$78,IF(AND(P21="",OR(I21&lt;&gt;"",J21&lt;&gt;"",K21&lt;&gt;"")),Listes!$A$79,""))))))</f>
        <v/>
      </c>
      <c r="P21" s="38"/>
      <c r="Q21" s="10">
        <f t="shared" si="2"/>
        <v>0</v>
      </c>
    </row>
    <row r="22" spans="1:17" ht="20.100000000000001" customHeight="1" x14ac:dyDescent="0.25">
      <c r="A22" s="109">
        <v>16</v>
      </c>
      <c r="B22" s="505" t="str">
        <f>IF(' Dépenses Autres frais'!B22="","",' Dépenses Autres frais'!B22)</f>
        <v/>
      </c>
      <c r="C22" s="505" t="str">
        <f>IF(' Dépenses Autres frais'!C22="","",' Dépenses Autres frais'!C22)</f>
        <v/>
      </c>
      <c r="D22" s="505" t="str">
        <f>IF(' Dépenses Autres frais'!D22="","",' Dépenses Autres frais'!D22)</f>
        <v/>
      </c>
      <c r="E22" s="505" t="str">
        <f>IF(' Dépenses Autres frais'!E22="","",' Dépenses Autres frais'!E22)</f>
        <v/>
      </c>
      <c r="F22" s="515" t="str">
        <f>IF(' Dépenses Autres frais'!F22="","",' Dépenses Autres frais'!F22)</f>
        <v/>
      </c>
      <c r="G22" s="515" t="str">
        <f>IF(' Dépenses Autres frais'!G22="","",' Dépenses Autres frais'!G22)</f>
        <v/>
      </c>
      <c r="H22" s="516" t="str">
        <f>IF(' Dépenses Autres frais'!H22="","",' Dépenses Autres frais'!H22)</f>
        <v/>
      </c>
      <c r="I22" s="272"/>
      <c r="J22" s="273" t="str">
        <f t="shared" si="0"/>
        <v/>
      </c>
      <c r="K22" s="273" t="str">
        <f t="shared" si="1"/>
        <v/>
      </c>
      <c r="L22" s="37"/>
      <c r="M22" s="117"/>
      <c r="N22" s="274"/>
      <c r="O22" s="514" t="str">
        <f>IF(AND(OR(I22="KO",L22&lt;&gt;""),OR(I22="",J22="",K22="")),Listes!$A$74,IF(AND(L22="",I22&lt;&gt;""),Listes!$A$75,IF(AND(H22&lt;L22,N22=""),Listes!$A$76,IF(AND(K22&lt;J22,N22=""),Listes!$A$77,IF(AND(L22&lt;&gt;"",L22&lt;H22,M22=""),Listes!$A$78,IF(AND(P22="",OR(I22&lt;&gt;"",J22&lt;&gt;"",K22&lt;&gt;"")),Listes!$A$79,""))))))</f>
        <v/>
      </c>
      <c r="P22" s="38"/>
      <c r="Q22" s="10">
        <f t="shared" si="2"/>
        <v>0</v>
      </c>
    </row>
    <row r="23" spans="1:17" ht="20.100000000000001" customHeight="1" x14ac:dyDescent="0.25">
      <c r="A23" s="109">
        <v>17</v>
      </c>
      <c r="B23" s="505" t="str">
        <f>IF(' Dépenses Autres frais'!B23="","",' Dépenses Autres frais'!B23)</f>
        <v/>
      </c>
      <c r="C23" s="505" t="str">
        <f>IF(' Dépenses Autres frais'!C23="","",' Dépenses Autres frais'!C23)</f>
        <v/>
      </c>
      <c r="D23" s="505" t="str">
        <f>IF(' Dépenses Autres frais'!D23="","",' Dépenses Autres frais'!D23)</f>
        <v/>
      </c>
      <c r="E23" s="505" t="str">
        <f>IF(' Dépenses Autres frais'!E23="","",' Dépenses Autres frais'!E23)</f>
        <v/>
      </c>
      <c r="F23" s="515" t="str">
        <f>IF(' Dépenses Autres frais'!F23="","",' Dépenses Autres frais'!F23)</f>
        <v/>
      </c>
      <c r="G23" s="515" t="str">
        <f>IF(' Dépenses Autres frais'!G23="","",' Dépenses Autres frais'!G23)</f>
        <v/>
      </c>
      <c r="H23" s="516" t="str">
        <f>IF(' Dépenses Autres frais'!H23="","",' Dépenses Autres frais'!H23)</f>
        <v/>
      </c>
      <c r="I23" s="272"/>
      <c r="J23" s="273" t="str">
        <f t="shared" si="0"/>
        <v/>
      </c>
      <c r="K23" s="273" t="str">
        <f t="shared" si="1"/>
        <v/>
      </c>
      <c r="L23" s="37"/>
      <c r="M23" s="117"/>
      <c r="N23" s="274"/>
      <c r="O23" s="514" t="str">
        <f>IF(AND(OR(I23="KO",L23&lt;&gt;""),OR(I23="",J23="",K23="")),Listes!$A$74,IF(AND(L23="",I23&lt;&gt;""),Listes!$A$75,IF(AND(H23&lt;L23,N23=""),Listes!$A$76,IF(AND(K23&lt;J23,N23=""),Listes!$A$77,IF(AND(L23&lt;&gt;"",L23&lt;H23,M23=""),Listes!$A$78,IF(AND(P23="",OR(I23&lt;&gt;"",J23&lt;&gt;"",K23&lt;&gt;"")),Listes!$A$79,""))))))</f>
        <v/>
      </c>
      <c r="P23" s="38"/>
      <c r="Q23" s="10">
        <f t="shared" si="2"/>
        <v>0</v>
      </c>
    </row>
    <row r="24" spans="1:17" ht="20.100000000000001" customHeight="1" x14ac:dyDescent="0.25">
      <c r="A24" s="109">
        <v>18</v>
      </c>
      <c r="B24" s="505" t="str">
        <f>IF(' Dépenses Autres frais'!B24="","",' Dépenses Autres frais'!B24)</f>
        <v/>
      </c>
      <c r="C24" s="505" t="str">
        <f>IF(' Dépenses Autres frais'!C24="","",' Dépenses Autres frais'!C24)</f>
        <v/>
      </c>
      <c r="D24" s="505" t="str">
        <f>IF(' Dépenses Autres frais'!D24="","",' Dépenses Autres frais'!D24)</f>
        <v/>
      </c>
      <c r="E24" s="505" t="str">
        <f>IF(' Dépenses Autres frais'!E24="","",' Dépenses Autres frais'!E24)</f>
        <v/>
      </c>
      <c r="F24" s="515" t="str">
        <f>IF(' Dépenses Autres frais'!F24="","",' Dépenses Autres frais'!F24)</f>
        <v/>
      </c>
      <c r="G24" s="515" t="str">
        <f>IF(' Dépenses Autres frais'!G24="","",' Dépenses Autres frais'!G24)</f>
        <v/>
      </c>
      <c r="H24" s="516" t="str">
        <f>IF(' Dépenses Autres frais'!H24="","",' Dépenses Autres frais'!H24)</f>
        <v/>
      </c>
      <c r="I24" s="272"/>
      <c r="J24" s="273" t="str">
        <f t="shared" si="0"/>
        <v/>
      </c>
      <c r="K24" s="273" t="str">
        <f t="shared" si="1"/>
        <v/>
      </c>
      <c r="L24" s="37"/>
      <c r="M24" s="117"/>
      <c r="N24" s="274"/>
      <c r="O24" s="514" t="str">
        <f>IF(AND(OR(I24="KO",L24&lt;&gt;""),OR(I24="",J24="",K24="")),Listes!$A$74,IF(AND(L24="",I24&lt;&gt;""),Listes!$A$75,IF(AND(H24&lt;L24,N24=""),Listes!$A$76,IF(AND(K24&lt;J24,N24=""),Listes!$A$77,IF(AND(L24&lt;&gt;"",L24&lt;H24,M24=""),Listes!$A$78,IF(AND(P24="",OR(I24&lt;&gt;"",J24&lt;&gt;"",K24&lt;&gt;"")),Listes!$A$79,""))))))</f>
        <v/>
      </c>
      <c r="P24" s="38"/>
      <c r="Q24" s="10">
        <f t="shared" si="2"/>
        <v>0</v>
      </c>
    </row>
    <row r="25" spans="1:17" ht="20.100000000000001" customHeight="1" x14ac:dyDescent="0.25">
      <c r="A25" s="109">
        <v>19</v>
      </c>
      <c r="B25" s="505" t="str">
        <f>IF(' Dépenses Autres frais'!B25="","",' Dépenses Autres frais'!B25)</f>
        <v/>
      </c>
      <c r="C25" s="505" t="str">
        <f>IF(' Dépenses Autres frais'!C25="","",' Dépenses Autres frais'!C25)</f>
        <v/>
      </c>
      <c r="D25" s="505" t="str">
        <f>IF(' Dépenses Autres frais'!D25="","",' Dépenses Autres frais'!D25)</f>
        <v/>
      </c>
      <c r="E25" s="505" t="str">
        <f>IF(' Dépenses Autres frais'!E25="","",' Dépenses Autres frais'!E25)</f>
        <v/>
      </c>
      <c r="F25" s="515" t="str">
        <f>IF(' Dépenses Autres frais'!F25="","",' Dépenses Autres frais'!F25)</f>
        <v/>
      </c>
      <c r="G25" s="515" t="str">
        <f>IF(' Dépenses Autres frais'!G25="","",' Dépenses Autres frais'!G25)</f>
        <v/>
      </c>
      <c r="H25" s="516" t="str">
        <f>IF(' Dépenses Autres frais'!H25="","",' Dépenses Autres frais'!H25)</f>
        <v/>
      </c>
      <c r="I25" s="272"/>
      <c r="J25" s="273" t="str">
        <f t="shared" si="0"/>
        <v/>
      </c>
      <c r="K25" s="273" t="str">
        <f t="shared" si="1"/>
        <v/>
      </c>
      <c r="L25" s="37"/>
      <c r="M25" s="117"/>
      <c r="N25" s="274"/>
      <c r="O25" s="514" t="str">
        <f>IF(AND(OR(I25="KO",L25&lt;&gt;""),OR(I25="",J25="",K25="")),Listes!$A$74,IF(AND(L25="",I25&lt;&gt;""),Listes!$A$75,IF(AND(H25&lt;L25,N25=""),Listes!$A$76,IF(AND(K25&lt;J25,N25=""),Listes!$A$77,IF(AND(L25&lt;&gt;"",L25&lt;H25,M25=""),Listes!$A$78,IF(AND(P25="",OR(I25&lt;&gt;"",J25&lt;&gt;"",K25&lt;&gt;"")),Listes!$A$79,""))))))</f>
        <v/>
      </c>
      <c r="P25" s="38"/>
      <c r="Q25" s="10">
        <f t="shared" si="2"/>
        <v>0</v>
      </c>
    </row>
    <row r="26" spans="1:17" ht="20.100000000000001" customHeight="1" x14ac:dyDescent="0.25">
      <c r="A26" s="109">
        <v>20</v>
      </c>
      <c r="B26" s="505" t="str">
        <f>IF(' Dépenses Autres frais'!B26="","",' Dépenses Autres frais'!B26)</f>
        <v/>
      </c>
      <c r="C26" s="505" t="str">
        <f>IF(' Dépenses Autres frais'!C26="","",' Dépenses Autres frais'!C26)</f>
        <v/>
      </c>
      <c r="D26" s="505" t="str">
        <f>IF(' Dépenses Autres frais'!D26="","",' Dépenses Autres frais'!D26)</f>
        <v/>
      </c>
      <c r="E26" s="505" t="str">
        <f>IF(' Dépenses Autres frais'!E26="","",' Dépenses Autres frais'!E26)</f>
        <v/>
      </c>
      <c r="F26" s="515" t="str">
        <f>IF(' Dépenses Autres frais'!F26="","",' Dépenses Autres frais'!F26)</f>
        <v/>
      </c>
      <c r="G26" s="515" t="str">
        <f>IF(' Dépenses Autres frais'!G26="","",' Dépenses Autres frais'!G26)</f>
        <v/>
      </c>
      <c r="H26" s="516" t="str">
        <f>IF(' Dépenses Autres frais'!H26="","",' Dépenses Autres frais'!H26)</f>
        <v/>
      </c>
      <c r="I26" s="272"/>
      <c r="J26" s="273" t="str">
        <f t="shared" si="0"/>
        <v/>
      </c>
      <c r="K26" s="273" t="str">
        <f t="shared" si="1"/>
        <v/>
      </c>
      <c r="L26" s="37"/>
      <c r="M26" s="117"/>
      <c r="N26" s="274"/>
      <c r="O26" s="514" t="str">
        <f>IF(AND(OR(I26="KO",L26&lt;&gt;""),OR(I26="",J26="",K26="")),Listes!$A$74,IF(AND(L26="",I26&lt;&gt;""),Listes!$A$75,IF(AND(H26&lt;L26,N26=""),Listes!$A$76,IF(AND(K26&lt;J26,N26=""),Listes!$A$77,IF(AND(L26&lt;&gt;"",L26&lt;H26,M26=""),Listes!$A$78,IF(AND(P26="",OR(I26&lt;&gt;"",J26&lt;&gt;"",K26&lt;&gt;"")),Listes!$A$79,""))))))</f>
        <v/>
      </c>
      <c r="P26" s="38"/>
      <c r="Q26" s="10">
        <f t="shared" si="2"/>
        <v>0</v>
      </c>
    </row>
    <row r="27" spans="1:17" ht="20.100000000000001" customHeight="1" x14ac:dyDescent="0.25">
      <c r="A27" s="109">
        <v>21</v>
      </c>
      <c r="B27" s="505" t="str">
        <f>IF(' Dépenses Autres frais'!B27="","",' Dépenses Autres frais'!B27)</f>
        <v/>
      </c>
      <c r="C27" s="505" t="str">
        <f>IF(' Dépenses Autres frais'!C27="","",' Dépenses Autres frais'!C27)</f>
        <v/>
      </c>
      <c r="D27" s="505" t="str">
        <f>IF(' Dépenses Autres frais'!D27="","",' Dépenses Autres frais'!D27)</f>
        <v/>
      </c>
      <c r="E27" s="505" t="str">
        <f>IF(' Dépenses Autres frais'!E27="","",' Dépenses Autres frais'!E27)</f>
        <v/>
      </c>
      <c r="F27" s="515" t="str">
        <f>IF(' Dépenses Autres frais'!F27="","",' Dépenses Autres frais'!F27)</f>
        <v/>
      </c>
      <c r="G27" s="515" t="str">
        <f>IF(' Dépenses Autres frais'!G27="","",' Dépenses Autres frais'!G27)</f>
        <v/>
      </c>
      <c r="H27" s="516" t="str">
        <f>IF(' Dépenses Autres frais'!H27="","",' Dépenses Autres frais'!H27)</f>
        <v/>
      </c>
      <c r="I27" s="272"/>
      <c r="J27" s="273" t="str">
        <f t="shared" si="0"/>
        <v/>
      </c>
      <c r="K27" s="273" t="str">
        <f t="shared" si="1"/>
        <v/>
      </c>
      <c r="L27" s="37"/>
      <c r="M27" s="117"/>
      <c r="N27" s="274"/>
      <c r="O27" s="514" t="str">
        <f>IF(AND(OR(I27="KO",L27&lt;&gt;""),OR(I27="",J27="",K27="")),Listes!$A$74,IF(AND(L27="",I27&lt;&gt;""),Listes!$A$75,IF(AND(H27&lt;L27,N27=""),Listes!$A$76,IF(AND(K27&lt;J27,N27=""),Listes!$A$77,IF(AND(L27&lt;&gt;"",L27&lt;H27,M27=""),Listes!$A$78,IF(AND(P27="",OR(I27&lt;&gt;"",J27&lt;&gt;"",K27&lt;&gt;"")),Listes!$A$79,""))))))</f>
        <v/>
      </c>
      <c r="P27" s="38"/>
      <c r="Q27" s="10">
        <f t="shared" si="2"/>
        <v>0</v>
      </c>
    </row>
    <row r="28" spans="1:17" ht="20.100000000000001" customHeight="1" x14ac:dyDescent="0.25">
      <c r="A28" s="109">
        <v>22</v>
      </c>
      <c r="B28" s="505" t="str">
        <f>IF(' Dépenses Autres frais'!B28="","",' Dépenses Autres frais'!B28)</f>
        <v/>
      </c>
      <c r="C28" s="505" t="str">
        <f>IF(' Dépenses Autres frais'!C28="","",' Dépenses Autres frais'!C28)</f>
        <v/>
      </c>
      <c r="D28" s="505" t="str">
        <f>IF(' Dépenses Autres frais'!D28="","",' Dépenses Autres frais'!D28)</f>
        <v/>
      </c>
      <c r="E28" s="505" t="str">
        <f>IF(' Dépenses Autres frais'!E28="","",' Dépenses Autres frais'!E28)</f>
        <v/>
      </c>
      <c r="F28" s="515" t="str">
        <f>IF(' Dépenses Autres frais'!F28="","",' Dépenses Autres frais'!F28)</f>
        <v/>
      </c>
      <c r="G28" s="515" t="str">
        <f>IF(' Dépenses Autres frais'!G28="","",' Dépenses Autres frais'!G28)</f>
        <v/>
      </c>
      <c r="H28" s="516" t="str">
        <f>IF(' Dépenses Autres frais'!H28="","",' Dépenses Autres frais'!H28)</f>
        <v/>
      </c>
      <c r="I28" s="272"/>
      <c r="J28" s="273" t="str">
        <f t="shared" si="0"/>
        <v/>
      </c>
      <c r="K28" s="273" t="str">
        <f t="shared" si="1"/>
        <v/>
      </c>
      <c r="L28" s="37"/>
      <c r="M28" s="117"/>
      <c r="N28" s="274"/>
      <c r="O28" s="514" t="str">
        <f>IF(AND(OR(I28="KO",L28&lt;&gt;""),OR(I28="",J28="",K28="")),Listes!$A$74,IF(AND(L28="",I28&lt;&gt;""),Listes!$A$75,IF(AND(H28&lt;L28,N28=""),Listes!$A$76,IF(AND(K28&lt;J28,N28=""),Listes!$A$77,IF(AND(L28&lt;&gt;"",L28&lt;H28,M28=""),Listes!$A$78,IF(AND(P28="",OR(I28&lt;&gt;"",J28&lt;&gt;"",K28&lt;&gt;"")),Listes!$A$79,""))))))</f>
        <v/>
      </c>
      <c r="P28" s="38"/>
      <c r="Q28" s="10">
        <f t="shared" si="2"/>
        <v>0</v>
      </c>
    </row>
    <row r="29" spans="1:17" ht="20.100000000000001" customHeight="1" x14ac:dyDescent="0.25">
      <c r="A29" s="109">
        <v>23</v>
      </c>
      <c r="B29" s="505" t="str">
        <f>IF(' Dépenses Autres frais'!B29="","",' Dépenses Autres frais'!B29)</f>
        <v/>
      </c>
      <c r="C29" s="505" t="str">
        <f>IF(' Dépenses Autres frais'!C29="","",' Dépenses Autres frais'!C29)</f>
        <v/>
      </c>
      <c r="D29" s="505" t="str">
        <f>IF(' Dépenses Autres frais'!D29="","",' Dépenses Autres frais'!D29)</f>
        <v/>
      </c>
      <c r="E29" s="505" t="str">
        <f>IF(' Dépenses Autres frais'!E29="","",' Dépenses Autres frais'!E29)</f>
        <v/>
      </c>
      <c r="F29" s="515" t="str">
        <f>IF(' Dépenses Autres frais'!F29="","",' Dépenses Autres frais'!F29)</f>
        <v/>
      </c>
      <c r="G29" s="515" t="str">
        <f>IF(' Dépenses Autres frais'!G29="","",' Dépenses Autres frais'!G29)</f>
        <v/>
      </c>
      <c r="H29" s="516" t="str">
        <f>IF(' Dépenses Autres frais'!H29="","",' Dépenses Autres frais'!H29)</f>
        <v/>
      </c>
      <c r="I29" s="272"/>
      <c r="J29" s="273" t="str">
        <f t="shared" si="0"/>
        <v/>
      </c>
      <c r="K29" s="273" t="str">
        <f t="shared" si="1"/>
        <v/>
      </c>
      <c r="L29" s="37"/>
      <c r="M29" s="117"/>
      <c r="N29" s="274"/>
      <c r="O29" s="514" t="str">
        <f>IF(AND(OR(I29="KO",L29&lt;&gt;""),OR(I29="",J29="",K29="")),Listes!$A$74,IF(AND(L29="",I29&lt;&gt;""),Listes!$A$75,IF(AND(H29&lt;L29,N29=""),Listes!$A$76,IF(AND(K29&lt;J29,N29=""),Listes!$A$77,IF(AND(L29&lt;&gt;"",L29&lt;H29,M29=""),Listes!$A$78,IF(AND(P29="",OR(I29&lt;&gt;"",J29&lt;&gt;"",K29&lt;&gt;"")),Listes!$A$79,""))))))</f>
        <v/>
      </c>
      <c r="P29" s="38"/>
      <c r="Q29" s="10">
        <f t="shared" si="2"/>
        <v>0</v>
      </c>
    </row>
    <row r="30" spans="1:17" ht="20.100000000000001" customHeight="1" x14ac:dyDescent="0.25">
      <c r="A30" s="109">
        <v>24</v>
      </c>
      <c r="B30" s="505" t="str">
        <f>IF(' Dépenses Autres frais'!B30="","",' Dépenses Autres frais'!B30)</f>
        <v/>
      </c>
      <c r="C30" s="505" t="str">
        <f>IF(' Dépenses Autres frais'!C30="","",' Dépenses Autres frais'!C30)</f>
        <v/>
      </c>
      <c r="D30" s="505" t="str">
        <f>IF(' Dépenses Autres frais'!D30="","",' Dépenses Autres frais'!D30)</f>
        <v/>
      </c>
      <c r="E30" s="505" t="str">
        <f>IF(' Dépenses Autres frais'!E30="","",' Dépenses Autres frais'!E30)</f>
        <v/>
      </c>
      <c r="F30" s="515" t="str">
        <f>IF(' Dépenses Autres frais'!F30="","",' Dépenses Autres frais'!F30)</f>
        <v/>
      </c>
      <c r="G30" s="515" t="str">
        <f>IF(' Dépenses Autres frais'!G30="","",' Dépenses Autres frais'!G30)</f>
        <v/>
      </c>
      <c r="H30" s="516" t="str">
        <f>IF(' Dépenses Autres frais'!H30="","",' Dépenses Autres frais'!H30)</f>
        <v/>
      </c>
      <c r="I30" s="272"/>
      <c r="J30" s="273" t="str">
        <f t="shared" si="0"/>
        <v/>
      </c>
      <c r="K30" s="273" t="str">
        <f t="shared" si="1"/>
        <v/>
      </c>
      <c r="L30" s="37"/>
      <c r="M30" s="117"/>
      <c r="N30" s="274"/>
      <c r="O30" s="514" t="str">
        <f>IF(AND(OR(I30="KO",L30&lt;&gt;""),OR(I30="",J30="",K30="")),Listes!$A$74,IF(AND(L30="",I30&lt;&gt;""),Listes!$A$75,IF(AND(H30&lt;L30,N30=""),Listes!$A$76,IF(AND(K30&lt;J30,N30=""),Listes!$A$77,IF(AND(L30&lt;&gt;"",L30&lt;H30,M30=""),Listes!$A$78,IF(AND(P30="",OR(I30&lt;&gt;"",J30&lt;&gt;"",K30&lt;&gt;"")),Listes!$A$79,""))))))</f>
        <v/>
      </c>
      <c r="P30" s="38"/>
      <c r="Q30" s="10">
        <f t="shared" si="2"/>
        <v>0</v>
      </c>
    </row>
    <row r="31" spans="1:17" ht="20.100000000000001" customHeight="1" x14ac:dyDescent="0.25">
      <c r="A31" s="109">
        <v>25</v>
      </c>
      <c r="B31" s="505" t="str">
        <f>IF(' Dépenses Autres frais'!B31="","",' Dépenses Autres frais'!B31)</f>
        <v/>
      </c>
      <c r="C31" s="505" t="str">
        <f>IF(' Dépenses Autres frais'!C31="","",' Dépenses Autres frais'!C31)</f>
        <v/>
      </c>
      <c r="D31" s="505" t="str">
        <f>IF(' Dépenses Autres frais'!D31="","",' Dépenses Autres frais'!D31)</f>
        <v/>
      </c>
      <c r="E31" s="505" t="str">
        <f>IF(' Dépenses Autres frais'!E31="","",' Dépenses Autres frais'!E31)</f>
        <v/>
      </c>
      <c r="F31" s="515" t="str">
        <f>IF(' Dépenses Autres frais'!F31="","",' Dépenses Autres frais'!F31)</f>
        <v/>
      </c>
      <c r="G31" s="515" t="str">
        <f>IF(' Dépenses Autres frais'!G31="","",' Dépenses Autres frais'!G31)</f>
        <v/>
      </c>
      <c r="H31" s="516" t="str">
        <f>IF(' Dépenses Autres frais'!H31="","",' Dépenses Autres frais'!H31)</f>
        <v/>
      </c>
      <c r="I31" s="272"/>
      <c r="J31" s="273" t="str">
        <f t="shared" si="0"/>
        <v/>
      </c>
      <c r="K31" s="273" t="str">
        <f t="shared" si="1"/>
        <v/>
      </c>
      <c r="L31" s="37"/>
      <c r="M31" s="117"/>
      <c r="N31" s="274"/>
      <c r="O31" s="514" t="str">
        <f>IF(AND(OR(I31="KO",L31&lt;&gt;""),OR(I31="",J31="",K31="")),Listes!$A$74,IF(AND(L31="",I31&lt;&gt;""),Listes!$A$75,IF(AND(H31&lt;L31,N31=""),Listes!$A$76,IF(AND(K31&lt;J31,N31=""),Listes!$A$77,IF(AND(L31&lt;&gt;"",L31&lt;H31,M31=""),Listes!$A$78,IF(AND(P31="",OR(I31&lt;&gt;"",J31&lt;&gt;"",K31&lt;&gt;"")),Listes!$A$79,""))))))</f>
        <v/>
      </c>
      <c r="P31" s="38"/>
      <c r="Q31" s="10">
        <f t="shared" si="2"/>
        <v>0</v>
      </c>
    </row>
    <row r="32" spans="1:17" ht="20.100000000000001" customHeight="1" x14ac:dyDescent="0.25">
      <c r="A32" s="109">
        <v>26</v>
      </c>
      <c r="B32" s="505" t="str">
        <f>IF(' Dépenses Autres frais'!B32="","",' Dépenses Autres frais'!B32)</f>
        <v/>
      </c>
      <c r="C32" s="505" t="str">
        <f>IF(' Dépenses Autres frais'!C32="","",' Dépenses Autres frais'!C32)</f>
        <v/>
      </c>
      <c r="D32" s="505" t="str">
        <f>IF(' Dépenses Autres frais'!D32="","",' Dépenses Autres frais'!D32)</f>
        <v/>
      </c>
      <c r="E32" s="505" t="str">
        <f>IF(' Dépenses Autres frais'!E32="","",' Dépenses Autres frais'!E32)</f>
        <v/>
      </c>
      <c r="F32" s="515" t="str">
        <f>IF(' Dépenses Autres frais'!F32="","",' Dépenses Autres frais'!F32)</f>
        <v/>
      </c>
      <c r="G32" s="515" t="str">
        <f>IF(' Dépenses Autres frais'!G32="","",' Dépenses Autres frais'!G32)</f>
        <v/>
      </c>
      <c r="H32" s="516" t="str">
        <f>IF(' Dépenses Autres frais'!H32="","",' Dépenses Autres frais'!H32)</f>
        <v/>
      </c>
      <c r="I32" s="272"/>
      <c r="J32" s="273" t="str">
        <f t="shared" si="0"/>
        <v/>
      </c>
      <c r="K32" s="273" t="str">
        <f t="shared" si="1"/>
        <v/>
      </c>
      <c r="L32" s="37"/>
      <c r="M32" s="117"/>
      <c r="N32" s="274"/>
      <c r="O32" s="514" t="str">
        <f>IF(AND(OR(I32="KO",L32&lt;&gt;""),OR(I32="",J32="",K32="")),Listes!$A$74,IF(AND(L32="",I32&lt;&gt;""),Listes!$A$75,IF(AND(H32&lt;L32,N32=""),Listes!$A$76,IF(AND(K32&lt;J32,N32=""),Listes!$A$77,IF(AND(L32&lt;&gt;"",L32&lt;H32,M32=""),Listes!$A$78,IF(AND(P32="",OR(I32&lt;&gt;"",J32&lt;&gt;"",K32&lt;&gt;"")),Listes!$A$79,""))))))</f>
        <v/>
      </c>
      <c r="P32" s="38"/>
      <c r="Q32" s="10">
        <f t="shared" si="2"/>
        <v>0</v>
      </c>
    </row>
    <row r="33" spans="1:17" ht="20.100000000000001" customHeight="1" x14ac:dyDescent="0.25">
      <c r="A33" s="109">
        <v>27</v>
      </c>
      <c r="B33" s="505" t="str">
        <f>IF(' Dépenses Autres frais'!B33="","",' Dépenses Autres frais'!B33)</f>
        <v/>
      </c>
      <c r="C33" s="505" t="str">
        <f>IF(' Dépenses Autres frais'!C33="","",' Dépenses Autres frais'!C33)</f>
        <v/>
      </c>
      <c r="D33" s="505" t="str">
        <f>IF(' Dépenses Autres frais'!D33="","",' Dépenses Autres frais'!D33)</f>
        <v/>
      </c>
      <c r="E33" s="505" t="str">
        <f>IF(' Dépenses Autres frais'!E33="","",' Dépenses Autres frais'!E33)</f>
        <v/>
      </c>
      <c r="F33" s="515" t="str">
        <f>IF(' Dépenses Autres frais'!F33="","",' Dépenses Autres frais'!F33)</f>
        <v/>
      </c>
      <c r="G33" s="515" t="str">
        <f>IF(' Dépenses Autres frais'!G33="","",' Dépenses Autres frais'!G33)</f>
        <v/>
      </c>
      <c r="H33" s="516" t="str">
        <f>IF(' Dépenses Autres frais'!H33="","",' Dépenses Autres frais'!H33)</f>
        <v/>
      </c>
      <c r="I33" s="272"/>
      <c r="J33" s="273" t="str">
        <f t="shared" si="0"/>
        <v/>
      </c>
      <c r="K33" s="273" t="str">
        <f t="shared" si="1"/>
        <v/>
      </c>
      <c r="L33" s="37"/>
      <c r="M33" s="117"/>
      <c r="N33" s="274"/>
      <c r="O33" s="514" t="str">
        <f>IF(AND(OR(I33="KO",L33&lt;&gt;""),OR(I33="",J33="",K33="")),Listes!$A$74,IF(AND(L33="",I33&lt;&gt;""),Listes!$A$75,IF(AND(H33&lt;L33,N33=""),Listes!$A$76,IF(AND(K33&lt;J33,N33=""),Listes!$A$77,IF(AND(L33&lt;&gt;"",L33&lt;H33,M33=""),Listes!$A$78,IF(AND(P33="",OR(I33&lt;&gt;"",J33&lt;&gt;"",K33&lt;&gt;"")),Listes!$A$79,""))))))</f>
        <v/>
      </c>
      <c r="P33" s="38"/>
      <c r="Q33" s="10">
        <f t="shared" si="2"/>
        <v>0</v>
      </c>
    </row>
    <row r="34" spans="1:17" ht="20.100000000000001" customHeight="1" x14ac:dyDescent="0.25">
      <c r="A34" s="109">
        <v>28</v>
      </c>
      <c r="B34" s="505" t="str">
        <f>IF(' Dépenses Autres frais'!B34="","",' Dépenses Autres frais'!B34)</f>
        <v/>
      </c>
      <c r="C34" s="505" t="str">
        <f>IF(' Dépenses Autres frais'!C34="","",' Dépenses Autres frais'!C34)</f>
        <v/>
      </c>
      <c r="D34" s="505" t="str">
        <f>IF(' Dépenses Autres frais'!D34="","",' Dépenses Autres frais'!D34)</f>
        <v/>
      </c>
      <c r="E34" s="505" t="str">
        <f>IF(' Dépenses Autres frais'!E34="","",' Dépenses Autres frais'!E34)</f>
        <v/>
      </c>
      <c r="F34" s="515" t="str">
        <f>IF(' Dépenses Autres frais'!F34="","",' Dépenses Autres frais'!F34)</f>
        <v/>
      </c>
      <c r="G34" s="515" t="str">
        <f>IF(' Dépenses Autres frais'!G34="","",' Dépenses Autres frais'!G34)</f>
        <v/>
      </c>
      <c r="H34" s="516" t="str">
        <f>IF(' Dépenses Autres frais'!H34="","",' Dépenses Autres frais'!H34)</f>
        <v/>
      </c>
      <c r="I34" s="272"/>
      <c r="J34" s="273" t="str">
        <f t="shared" si="0"/>
        <v/>
      </c>
      <c r="K34" s="273" t="str">
        <f t="shared" si="1"/>
        <v/>
      </c>
      <c r="L34" s="37"/>
      <c r="M34" s="117"/>
      <c r="N34" s="274"/>
      <c r="O34" s="514" t="str">
        <f>IF(AND(OR(I34="KO",L34&lt;&gt;""),OR(I34="",J34="",K34="")),Listes!$A$74,IF(AND(L34="",I34&lt;&gt;""),Listes!$A$75,IF(AND(H34&lt;L34,N34=""),Listes!$A$76,IF(AND(K34&lt;J34,N34=""),Listes!$A$77,IF(AND(L34&lt;&gt;"",L34&lt;H34,M34=""),Listes!$A$78,IF(AND(P34="",OR(I34&lt;&gt;"",J34&lt;&gt;"",K34&lt;&gt;"")),Listes!$A$79,""))))))</f>
        <v/>
      </c>
      <c r="P34" s="38"/>
      <c r="Q34" s="10">
        <f t="shared" si="2"/>
        <v>0</v>
      </c>
    </row>
    <row r="35" spans="1:17" ht="20.100000000000001" customHeight="1" x14ac:dyDescent="0.25">
      <c r="A35" s="109">
        <v>29</v>
      </c>
      <c r="B35" s="505" t="str">
        <f>IF(' Dépenses Autres frais'!B35="","",' Dépenses Autres frais'!B35)</f>
        <v/>
      </c>
      <c r="C35" s="505" t="str">
        <f>IF(' Dépenses Autres frais'!C35="","",' Dépenses Autres frais'!C35)</f>
        <v/>
      </c>
      <c r="D35" s="505" t="str">
        <f>IF(' Dépenses Autres frais'!D35="","",' Dépenses Autres frais'!D35)</f>
        <v/>
      </c>
      <c r="E35" s="505" t="str">
        <f>IF(' Dépenses Autres frais'!E35="","",' Dépenses Autres frais'!E35)</f>
        <v/>
      </c>
      <c r="F35" s="515" t="str">
        <f>IF(' Dépenses Autres frais'!F35="","",' Dépenses Autres frais'!F35)</f>
        <v/>
      </c>
      <c r="G35" s="515" t="str">
        <f>IF(' Dépenses Autres frais'!G35="","",' Dépenses Autres frais'!G35)</f>
        <v/>
      </c>
      <c r="H35" s="516" t="str">
        <f>IF(' Dépenses Autres frais'!H35="","",' Dépenses Autres frais'!H35)</f>
        <v/>
      </c>
      <c r="I35" s="272"/>
      <c r="J35" s="273" t="str">
        <f t="shared" si="0"/>
        <v/>
      </c>
      <c r="K35" s="273" t="str">
        <f t="shared" si="1"/>
        <v/>
      </c>
      <c r="L35" s="37"/>
      <c r="M35" s="117"/>
      <c r="N35" s="274"/>
      <c r="O35" s="514" t="str">
        <f>IF(AND(OR(I35="KO",L35&lt;&gt;""),OR(I35="",J35="",K35="")),Listes!$A$74,IF(AND(L35="",I35&lt;&gt;""),Listes!$A$75,IF(AND(H35&lt;L35,N35=""),Listes!$A$76,IF(AND(K35&lt;J35,N35=""),Listes!$A$77,IF(AND(L35&lt;&gt;"",L35&lt;H35,M35=""),Listes!$A$78,IF(AND(P35="",OR(I35&lt;&gt;"",J35&lt;&gt;"",K35&lt;&gt;"")),Listes!$A$79,""))))))</f>
        <v/>
      </c>
      <c r="P35" s="38"/>
      <c r="Q35" s="10">
        <f t="shared" si="2"/>
        <v>0</v>
      </c>
    </row>
    <row r="36" spans="1:17" ht="20.100000000000001" customHeight="1" x14ac:dyDescent="0.25">
      <c r="A36" s="109">
        <v>30</v>
      </c>
      <c r="B36" s="505" t="str">
        <f>IF(' Dépenses Autres frais'!B36="","",' Dépenses Autres frais'!B36)</f>
        <v/>
      </c>
      <c r="C36" s="505" t="str">
        <f>IF(' Dépenses Autres frais'!C36="","",' Dépenses Autres frais'!C36)</f>
        <v/>
      </c>
      <c r="D36" s="505" t="str">
        <f>IF(' Dépenses Autres frais'!D36="","",' Dépenses Autres frais'!D36)</f>
        <v/>
      </c>
      <c r="E36" s="505" t="str">
        <f>IF(' Dépenses Autres frais'!E36="","",' Dépenses Autres frais'!E36)</f>
        <v/>
      </c>
      <c r="F36" s="515" t="str">
        <f>IF(' Dépenses Autres frais'!F36="","",' Dépenses Autres frais'!F36)</f>
        <v/>
      </c>
      <c r="G36" s="515" t="str">
        <f>IF(' Dépenses Autres frais'!G36="","",' Dépenses Autres frais'!G36)</f>
        <v/>
      </c>
      <c r="H36" s="516" t="str">
        <f>IF(' Dépenses Autres frais'!H36="","",' Dépenses Autres frais'!H36)</f>
        <v/>
      </c>
      <c r="I36" s="272"/>
      <c r="J36" s="273" t="str">
        <f t="shared" si="0"/>
        <v/>
      </c>
      <c r="K36" s="273" t="str">
        <f t="shared" si="1"/>
        <v/>
      </c>
      <c r="L36" s="37"/>
      <c r="M36" s="117"/>
      <c r="N36" s="274"/>
      <c r="O36" s="514" t="str">
        <f>IF(AND(OR(I36="KO",L36&lt;&gt;""),OR(I36="",J36="",K36="")),Listes!$A$74,IF(AND(L36="",I36&lt;&gt;""),Listes!$A$75,IF(AND(H36&lt;L36,N36=""),Listes!$A$76,IF(AND(K36&lt;J36,N36=""),Listes!$A$77,IF(AND(L36&lt;&gt;"",L36&lt;H36,M36=""),Listes!$A$78,IF(AND(P36="",OR(I36&lt;&gt;"",J36&lt;&gt;"",K36&lt;&gt;"")),Listes!$A$79,""))))))</f>
        <v/>
      </c>
      <c r="P36" s="38"/>
      <c r="Q36" s="10">
        <f t="shared" si="2"/>
        <v>0</v>
      </c>
    </row>
    <row r="37" spans="1:17" ht="20.100000000000001" customHeight="1" x14ac:dyDescent="0.25">
      <c r="A37" s="109">
        <v>31</v>
      </c>
      <c r="B37" s="505" t="str">
        <f>IF(' Dépenses Autres frais'!B37="","",' Dépenses Autres frais'!B37)</f>
        <v/>
      </c>
      <c r="C37" s="505" t="str">
        <f>IF(' Dépenses Autres frais'!C37="","",' Dépenses Autres frais'!C37)</f>
        <v/>
      </c>
      <c r="D37" s="505" t="str">
        <f>IF(' Dépenses Autres frais'!D37="","",' Dépenses Autres frais'!D37)</f>
        <v/>
      </c>
      <c r="E37" s="505" t="str">
        <f>IF(' Dépenses Autres frais'!E37="","",' Dépenses Autres frais'!E37)</f>
        <v/>
      </c>
      <c r="F37" s="515" t="str">
        <f>IF(' Dépenses Autres frais'!F37="","",' Dépenses Autres frais'!F37)</f>
        <v/>
      </c>
      <c r="G37" s="515" t="str">
        <f>IF(' Dépenses Autres frais'!G37="","",' Dépenses Autres frais'!G37)</f>
        <v/>
      </c>
      <c r="H37" s="516" t="str">
        <f>IF(' Dépenses Autres frais'!H37="","",' Dépenses Autres frais'!H37)</f>
        <v/>
      </c>
      <c r="I37" s="272"/>
      <c r="J37" s="273" t="str">
        <f t="shared" si="0"/>
        <v/>
      </c>
      <c r="K37" s="273" t="str">
        <f t="shared" si="1"/>
        <v/>
      </c>
      <c r="L37" s="37"/>
      <c r="M37" s="117"/>
      <c r="N37" s="274"/>
      <c r="O37" s="514" t="str">
        <f>IF(AND(OR(I37="KO",L37&lt;&gt;""),OR(I37="",J37="",K37="")),Listes!$A$74,IF(AND(L37="",I37&lt;&gt;""),Listes!$A$75,IF(AND(H37&lt;L37,N37=""),Listes!$A$76,IF(AND(K37&lt;J37,N37=""),Listes!$A$77,IF(AND(L37&lt;&gt;"",L37&lt;H37,M37=""),Listes!$A$78,IF(AND(P37="",OR(I37&lt;&gt;"",J37&lt;&gt;"",K37&lt;&gt;"")),Listes!$A$79,""))))))</f>
        <v/>
      </c>
      <c r="P37" s="38"/>
      <c r="Q37" s="10">
        <f t="shared" si="2"/>
        <v>0</v>
      </c>
    </row>
    <row r="38" spans="1:17" ht="20.100000000000001" customHeight="1" x14ac:dyDescent="0.25">
      <c r="A38" s="109">
        <v>32</v>
      </c>
      <c r="B38" s="505" t="str">
        <f>IF(' Dépenses Autres frais'!B38="","",' Dépenses Autres frais'!B38)</f>
        <v/>
      </c>
      <c r="C38" s="505" t="str">
        <f>IF(' Dépenses Autres frais'!C38="","",' Dépenses Autres frais'!C38)</f>
        <v/>
      </c>
      <c r="D38" s="505" t="str">
        <f>IF(' Dépenses Autres frais'!D38="","",' Dépenses Autres frais'!D38)</f>
        <v/>
      </c>
      <c r="E38" s="505" t="str">
        <f>IF(' Dépenses Autres frais'!E38="","",' Dépenses Autres frais'!E38)</f>
        <v/>
      </c>
      <c r="F38" s="515" t="str">
        <f>IF(' Dépenses Autres frais'!F38="","",' Dépenses Autres frais'!F38)</f>
        <v/>
      </c>
      <c r="G38" s="515" t="str">
        <f>IF(' Dépenses Autres frais'!G38="","",' Dépenses Autres frais'!G38)</f>
        <v/>
      </c>
      <c r="H38" s="516" t="str">
        <f>IF(' Dépenses Autres frais'!H38="","",' Dépenses Autres frais'!H38)</f>
        <v/>
      </c>
      <c r="I38" s="272"/>
      <c r="J38" s="273" t="str">
        <f t="shared" si="0"/>
        <v/>
      </c>
      <c r="K38" s="273" t="str">
        <f t="shared" si="1"/>
        <v/>
      </c>
      <c r="L38" s="37"/>
      <c r="M38" s="117"/>
      <c r="N38" s="274"/>
      <c r="O38" s="514" t="str">
        <f>IF(AND(OR(I38="KO",L38&lt;&gt;""),OR(I38="",J38="",K38="")),Listes!$A$74,IF(AND(L38="",I38&lt;&gt;""),Listes!$A$75,IF(AND(H38&lt;L38,N38=""),Listes!$A$76,IF(AND(K38&lt;J38,N38=""),Listes!$A$77,IF(AND(L38&lt;&gt;"",L38&lt;H38,M38=""),Listes!$A$78,IF(AND(P38="",OR(I38&lt;&gt;"",J38&lt;&gt;"",K38&lt;&gt;"")),Listes!$A$79,""))))))</f>
        <v/>
      </c>
      <c r="P38" s="38"/>
      <c r="Q38" s="10">
        <f t="shared" si="2"/>
        <v>0</v>
      </c>
    </row>
    <row r="39" spans="1:17" ht="20.100000000000001" customHeight="1" x14ac:dyDescent="0.25">
      <c r="A39" s="109">
        <v>33</v>
      </c>
      <c r="B39" s="505" t="str">
        <f>IF(' Dépenses Autres frais'!B39="","",' Dépenses Autres frais'!B39)</f>
        <v/>
      </c>
      <c r="C39" s="505" t="str">
        <f>IF(' Dépenses Autres frais'!C39="","",' Dépenses Autres frais'!C39)</f>
        <v/>
      </c>
      <c r="D39" s="505" t="str">
        <f>IF(' Dépenses Autres frais'!D39="","",' Dépenses Autres frais'!D39)</f>
        <v/>
      </c>
      <c r="E39" s="505" t="str">
        <f>IF(' Dépenses Autres frais'!E39="","",' Dépenses Autres frais'!E39)</f>
        <v/>
      </c>
      <c r="F39" s="515" t="str">
        <f>IF(' Dépenses Autres frais'!F39="","",' Dépenses Autres frais'!F39)</f>
        <v/>
      </c>
      <c r="G39" s="515" t="str">
        <f>IF(' Dépenses Autres frais'!G39="","",' Dépenses Autres frais'!G39)</f>
        <v/>
      </c>
      <c r="H39" s="516" t="str">
        <f>IF(' Dépenses Autres frais'!H39="","",' Dépenses Autres frais'!H39)</f>
        <v/>
      </c>
      <c r="I39" s="272"/>
      <c r="J39" s="273" t="str">
        <f t="shared" si="0"/>
        <v/>
      </c>
      <c r="K39" s="273" t="str">
        <f t="shared" si="1"/>
        <v/>
      </c>
      <c r="L39" s="37"/>
      <c r="M39" s="117"/>
      <c r="N39" s="274"/>
      <c r="O39" s="514" t="str">
        <f>IF(AND(OR(I39="KO",L39&lt;&gt;""),OR(I39="",J39="",K39="")),Listes!$A$74,IF(AND(L39="",I39&lt;&gt;""),Listes!$A$75,IF(AND(H39&lt;L39,N39=""),Listes!$A$76,IF(AND(K39&lt;J39,N39=""),Listes!$A$77,IF(AND(L39&lt;&gt;"",L39&lt;H39,M39=""),Listes!$A$78,IF(AND(P39="",OR(I39&lt;&gt;"",J39&lt;&gt;"",K39&lt;&gt;"")),Listes!$A$79,""))))))</f>
        <v/>
      </c>
      <c r="P39" s="38"/>
      <c r="Q39" s="10">
        <f t="shared" si="2"/>
        <v>0</v>
      </c>
    </row>
    <row r="40" spans="1:17" ht="20.100000000000001" customHeight="1" x14ac:dyDescent="0.25">
      <c r="A40" s="109">
        <v>34</v>
      </c>
      <c r="B40" s="505" t="str">
        <f>IF(' Dépenses Autres frais'!B40="","",' Dépenses Autres frais'!B40)</f>
        <v/>
      </c>
      <c r="C40" s="505" t="str">
        <f>IF(' Dépenses Autres frais'!C40="","",' Dépenses Autres frais'!C40)</f>
        <v/>
      </c>
      <c r="D40" s="505" t="str">
        <f>IF(' Dépenses Autres frais'!D40="","",' Dépenses Autres frais'!D40)</f>
        <v/>
      </c>
      <c r="E40" s="505" t="str">
        <f>IF(' Dépenses Autres frais'!E40="","",' Dépenses Autres frais'!E40)</f>
        <v/>
      </c>
      <c r="F40" s="515" t="str">
        <f>IF(' Dépenses Autres frais'!F40="","",' Dépenses Autres frais'!F40)</f>
        <v/>
      </c>
      <c r="G40" s="515" t="str">
        <f>IF(' Dépenses Autres frais'!G40="","",' Dépenses Autres frais'!G40)</f>
        <v/>
      </c>
      <c r="H40" s="516" t="str">
        <f>IF(' Dépenses Autres frais'!H40="","",' Dépenses Autres frais'!H40)</f>
        <v/>
      </c>
      <c r="I40" s="272"/>
      <c r="J40" s="273" t="str">
        <f t="shared" si="0"/>
        <v/>
      </c>
      <c r="K40" s="273" t="str">
        <f t="shared" si="1"/>
        <v/>
      </c>
      <c r="L40" s="37"/>
      <c r="M40" s="117"/>
      <c r="N40" s="274"/>
      <c r="O40" s="514" t="str">
        <f>IF(AND(OR(I40="KO",L40&lt;&gt;""),OR(I40="",J40="",K40="")),Listes!$A$74,IF(AND(L40="",I40&lt;&gt;""),Listes!$A$75,IF(AND(H40&lt;L40,N40=""),Listes!$A$76,IF(AND(K40&lt;J40,N40=""),Listes!$A$77,IF(AND(L40&lt;&gt;"",L40&lt;H40,M40=""),Listes!$A$78,IF(AND(P40="",OR(I40&lt;&gt;"",J40&lt;&gt;"",K40&lt;&gt;"")),Listes!$A$79,""))))))</f>
        <v/>
      </c>
      <c r="P40" s="38"/>
      <c r="Q40" s="10">
        <f t="shared" si="2"/>
        <v>0</v>
      </c>
    </row>
    <row r="41" spans="1:17" ht="20.100000000000001" customHeight="1" x14ac:dyDescent="0.25">
      <c r="A41" s="109">
        <v>35</v>
      </c>
      <c r="B41" s="505" t="str">
        <f>IF(' Dépenses Autres frais'!B41="","",' Dépenses Autres frais'!B41)</f>
        <v/>
      </c>
      <c r="C41" s="505" t="str">
        <f>IF(' Dépenses Autres frais'!C41="","",' Dépenses Autres frais'!C41)</f>
        <v/>
      </c>
      <c r="D41" s="505" t="str">
        <f>IF(' Dépenses Autres frais'!D41="","",' Dépenses Autres frais'!D41)</f>
        <v/>
      </c>
      <c r="E41" s="505" t="str">
        <f>IF(' Dépenses Autres frais'!E41="","",' Dépenses Autres frais'!E41)</f>
        <v/>
      </c>
      <c r="F41" s="515" t="str">
        <f>IF(' Dépenses Autres frais'!F41="","",' Dépenses Autres frais'!F41)</f>
        <v/>
      </c>
      <c r="G41" s="515" t="str">
        <f>IF(' Dépenses Autres frais'!G41="","",' Dépenses Autres frais'!G41)</f>
        <v/>
      </c>
      <c r="H41" s="516" t="str">
        <f>IF(' Dépenses Autres frais'!H41="","",' Dépenses Autres frais'!H41)</f>
        <v/>
      </c>
      <c r="I41" s="272"/>
      <c r="J41" s="273" t="str">
        <f t="shared" si="0"/>
        <v/>
      </c>
      <c r="K41" s="273" t="str">
        <f t="shared" si="1"/>
        <v/>
      </c>
      <c r="L41" s="37"/>
      <c r="M41" s="117"/>
      <c r="N41" s="274"/>
      <c r="O41" s="514" t="str">
        <f>IF(AND(OR(I41="KO",L41&lt;&gt;""),OR(I41="",J41="",K41="")),Listes!$A$74,IF(AND(L41="",I41&lt;&gt;""),Listes!$A$75,IF(AND(H41&lt;L41,N41=""),Listes!$A$76,IF(AND(K41&lt;J41,N41=""),Listes!$A$77,IF(AND(L41&lt;&gt;"",L41&lt;H41,M41=""),Listes!$A$78,IF(AND(P41="",OR(I41&lt;&gt;"",J41&lt;&gt;"",K41&lt;&gt;"")),Listes!$A$79,""))))))</f>
        <v/>
      </c>
      <c r="P41" s="38"/>
      <c r="Q41" s="10">
        <f t="shared" si="2"/>
        <v>0</v>
      </c>
    </row>
    <row r="42" spans="1:17" ht="20.100000000000001" customHeight="1" x14ac:dyDescent="0.25">
      <c r="A42" s="109">
        <v>36</v>
      </c>
      <c r="B42" s="505" t="str">
        <f>IF(' Dépenses Autres frais'!B42="","",' Dépenses Autres frais'!B42)</f>
        <v/>
      </c>
      <c r="C42" s="505" t="str">
        <f>IF(' Dépenses Autres frais'!C42="","",' Dépenses Autres frais'!C42)</f>
        <v/>
      </c>
      <c r="D42" s="505" t="str">
        <f>IF(' Dépenses Autres frais'!D42="","",' Dépenses Autres frais'!D42)</f>
        <v/>
      </c>
      <c r="E42" s="505" t="str">
        <f>IF(' Dépenses Autres frais'!E42="","",' Dépenses Autres frais'!E42)</f>
        <v/>
      </c>
      <c r="F42" s="515" t="str">
        <f>IF(' Dépenses Autres frais'!F42="","",' Dépenses Autres frais'!F42)</f>
        <v/>
      </c>
      <c r="G42" s="515" t="str">
        <f>IF(' Dépenses Autres frais'!G42="","",' Dépenses Autres frais'!G42)</f>
        <v/>
      </c>
      <c r="H42" s="516" t="str">
        <f>IF(' Dépenses Autres frais'!H42="","",' Dépenses Autres frais'!H42)</f>
        <v/>
      </c>
      <c r="I42" s="272"/>
      <c r="J42" s="273" t="str">
        <f t="shared" si="0"/>
        <v/>
      </c>
      <c r="K42" s="273" t="str">
        <f t="shared" si="1"/>
        <v/>
      </c>
      <c r="L42" s="37"/>
      <c r="M42" s="117"/>
      <c r="N42" s="274"/>
      <c r="O42" s="514" t="str">
        <f>IF(AND(OR(I42="KO",L42&lt;&gt;""),OR(I42="",J42="",K42="")),Listes!$A$74,IF(AND(L42="",I42&lt;&gt;""),Listes!$A$75,IF(AND(H42&lt;L42,N42=""),Listes!$A$76,IF(AND(K42&lt;J42,N42=""),Listes!$A$77,IF(AND(L42&lt;&gt;"",L42&lt;H42,M42=""),Listes!$A$78,IF(AND(P42="",OR(I42&lt;&gt;"",J42&lt;&gt;"",K42&lt;&gt;"")),Listes!$A$79,""))))))</f>
        <v/>
      </c>
      <c r="P42" s="38"/>
      <c r="Q42" s="10">
        <f t="shared" si="2"/>
        <v>0</v>
      </c>
    </row>
    <row r="43" spans="1:17" ht="20.100000000000001" customHeight="1" x14ac:dyDescent="0.25">
      <c r="A43" s="109">
        <v>37</v>
      </c>
      <c r="B43" s="505" t="str">
        <f>IF(' Dépenses Autres frais'!B43="","",' Dépenses Autres frais'!B43)</f>
        <v/>
      </c>
      <c r="C43" s="505" t="str">
        <f>IF(' Dépenses Autres frais'!C43="","",' Dépenses Autres frais'!C43)</f>
        <v/>
      </c>
      <c r="D43" s="505" t="str">
        <f>IF(' Dépenses Autres frais'!D43="","",' Dépenses Autres frais'!D43)</f>
        <v/>
      </c>
      <c r="E43" s="505" t="str">
        <f>IF(' Dépenses Autres frais'!E43="","",' Dépenses Autres frais'!E43)</f>
        <v/>
      </c>
      <c r="F43" s="515" t="str">
        <f>IF(' Dépenses Autres frais'!F43="","",' Dépenses Autres frais'!F43)</f>
        <v/>
      </c>
      <c r="G43" s="515" t="str">
        <f>IF(' Dépenses Autres frais'!G43="","",' Dépenses Autres frais'!G43)</f>
        <v/>
      </c>
      <c r="H43" s="516" t="str">
        <f>IF(' Dépenses Autres frais'!H43="","",' Dépenses Autres frais'!H43)</f>
        <v/>
      </c>
      <c r="I43" s="272"/>
      <c r="J43" s="273" t="str">
        <f t="shared" si="0"/>
        <v/>
      </c>
      <c r="K43" s="273" t="str">
        <f t="shared" si="1"/>
        <v/>
      </c>
      <c r="L43" s="37"/>
      <c r="M43" s="117"/>
      <c r="N43" s="274"/>
      <c r="O43" s="514" t="str">
        <f>IF(AND(OR(I43="KO",L43&lt;&gt;""),OR(I43="",J43="",K43="")),Listes!$A$74,IF(AND(L43="",I43&lt;&gt;""),Listes!$A$75,IF(AND(H43&lt;L43,N43=""),Listes!$A$76,IF(AND(K43&lt;J43,N43=""),Listes!$A$77,IF(AND(L43&lt;&gt;"",L43&lt;H43,M43=""),Listes!$A$78,IF(AND(P43="",OR(I43&lt;&gt;"",J43&lt;&gt;"",K43&lt;&gt;"")),Listes!$A$79,""))))))</f>
        <v/>
      </c>
      <c r="P43" s="38"/>
      <c r="Q43" s="10">
        <f t="shared" si="2"/>
        <v>0</v>
      </c>
    </row>
    <row r="44" spans="1:17" ht="20.100000000000001" customHeight="1" x14ac:dyDescent="0.25">
      <c r="A44" s="109">
        <v>38</v>
      </c>
      <c r="B44" s="505" t="str">
        <f>IF(' Dépenses Autres frais'!B44="","",' Dépenses Autres frais'!B44)</f>
        <v/>
      </c>
      <c r="C44" s="505" t="str">
        <f>IF(' Dépenses Autres frais'!C44="","",' Dépenses Autres frais'!C44)</f>
        <v/>
      </c>
      <c r="D44" s="505" t="str">
        <f>IF(' Dépenses Autres frais'!D44="","",' Dépenses Autres frais'!D44)</f>
        <v/>
      </c>
      <c r="E44" s="505" t="str">
        <f>IF(' Dépenses Autres frais'!E44="","",' Dépenses Autres frais'!E44)</f>
        <v/>
      </c>
      <c r="F44" s="515" t="str">
        <f>IF(' Dépenses Autres frais'!F44="","",' Dépenses Autres frais'!F44)</f>
        <v/>
      </c>
      <c r="G44" s="515" t="str">
        <f>IF(' Dépenses Autres frais'!G44="","",' Dépenses Autres frais'!G44)</f>
        <v/>
      </c>
      <c r="H44" s="516" t="str">
        <f>IF(' Dépenses Autres frais'!H44="","",' Dépenses Autres frais'!H44)</f>
        <v/>
      </c>
      <c r="I44" s="272"/>
      <c r="J44" s="273" t="str">
        <f t="shared" si="0"/>
        <v/>
      </c>
      <c r="K44" s="273" t="str">
        <f t="shared" si="1"/>
        <v/>
      </c>
      <c r="L44" s="37"/>
      <c r="M44" s="117"/>
      <c r="N44" s="274"/>
      <c r="O44" s="514" t="str">
        <f>IF(AND(OR(I44="KO",L44&lt;&gt;""),OR(I44="",J44="",K44="")),Listes!$A$74,IF(AND(L44="",I44&lt;&gt;""),Listes!$A$75,IF(AND(H44&lt;L44,N44=""),Listes!$A$76,IF(AND(K44&lt;J44,N44=""),Listes!$A$77,IF(AND(L44&lt;&gt;"",L44&lt;H44,M44=""),Listes!$A$78,IF(AND(P44="",OR(I44&lt;&gt;"",J44&lt;&gt;"",K44&lt;&gt;"")),Listes!$A$79,""))))))</f>
        <v/>
      </c>
      <c r="P44" s="38"/>
      <c r="Q44" s="10">
        <f t="shared" si="2"/>
        <v>0</v>
      </c>
    </row>
    <row r="45" spans="1:17" ht="20.100000000000001" customHeight="1" x14ac:dyDescent="0.25">
      <c r="A45" s="109">
        <v>39</v>
      </c>
      <c r="B45" s="505" t="str">
        <f>IF(' Dépenses Autres frais'!B45="","",' Dépenses Autres frais'!B45)</f>
        <v/>
      </c>
      <c r="C45" s="505" t="str">
        <f>IF(' Dépenses Autres frais'!C45="","",' Dépenses Autres frais'!C45)</f>
        <v/>
      </c>
      <c r="D45" s="505" t="str">
        <f>IF(' Dépenses Autres frais'!D45="","",' Dépenses Autres frais'!D45)</f>
        <v/>
      </c>
      <c r="E45" s="505" t="str">
        <f>IF(' Dépenses Autres frais'!E45="","",' Dépenses Autres frais'!E45)</f>
        <v/>
      </c>
      <c r="F45" s="515" t="str">
        <f>IF(' Dépenses Autres frais'!F45="","",' Dépenses Autres frais'!F45)</f>
        <v/>
      </c>
      <c r="G45" s="515" t="str">
        <f>IF(' Dépenses Autres frais'!G45="","",' Dépenses Autres frais'!G45)</f>
        <v/>
      </c>
      <c r="H45" s="516" t="str">
        <f>IF(' Dépenses Autres frais'!H45="","",' Dépenses Autres frais'!H45)</f>
        <v/>
      </c>
      <c r="I45" s="272"/>
      <c r="J45" s="273" t="str">
        <f t="shared" si="0"/>
        <v/>
      </c>
      <c r="K45" s="273" t="str">
        <f t="shared" si="1"/>
        <v/>
      </c>
      <c r="L45" s="37"/>
      <c r="M45" s="117"/>
      <c r="N45" s="274"/>
      <c r="O45" s="514" t="str">
        <f>IF(AND(OR(I45="KO",L45&lt;&gt;""),OR(I45="",J45="",K45="")),Listes!$A$74,IF(AND(L45="",I45&lt;&gt;""),Listes!$A$75,IF(AND(H45&lt;L45,N45=""),Listes!$A$76,IF(AND(K45&lt;J45,N45=""),Listes!$A$77,IF(AND(L45&lt;&gt;"",L45&lt;H45,M45=""),Listes!$A$78,IF(AND(P45="",OR(I45&lt;&gt;"",J45&lt;&gt;"",K45&lt;&gt;"")),Listes!$A$79,""))))))</f>
        <v/>
      </c>
      <c r="P45" s="38"/>
      <c r="Q45" s="10">
        <f t="shared" si="2"/>
        <v>0</v>
      </c>
    </row>
    <row r="46" spans="1:17" ht="20.100000000000001" customHeight="1" x14ac:dyDescent="0.25">
      <c r="A46" s="109">
        <v>40</v>
      </c>
      <c r="B46" s="505" t="str">
        <f>IF(' Dépenses Autres frais'!B46="","",' Dépenses Autres frais'!B46)</f>
        <v/>
      </c>
      <c r="C46" s="505" t="str">
        <f>IF(' Dépenses Autres frais'!C46="","",' Dépenses Autres frais'!C46)</f>
        <v/>
      </c>
      <c r="D46" s="505" t="str">
        <f>IF(' Dépenses Autres frais'!D46="","",' Dépenses Autres frais'!D46)</f>
        <v/>
      </c>
      <c r="E46" s="505" t="str">
        <f>IF(' Dépenses Autres frais'!E46="","",' Dépenses Autres frais'!E46)</f>
        <v/>
      </c>
      <c r="F46" s="515" t="str">
        <f>IF(' Dépenses Autres frais'!F46="","",' Dépenses Autres frais'!F46)</f>
        <v/>
      </c>
      <c r="G46" s="515" t="str">
        <f>IF(' Dépenses Autres frais'!G46="","",' Dépenses Autres frais'!G46)</f>
        <v/>
      </c>
      <c r="H46" s="516" t="str">
        <f>IF(' Dépenses Autres frais'!H46="","",' Dépenses Autres frais'!H46)</f>
        <v/>
      </c>
      <c r="I46" s="272"/>
      <c r="J46" s="273" t="str">
        <f t="shared" si="0"/>
        <v/>
      </c>
      <c r="K46" s="273" t="str">
        <f t="shared" si="1"/>
        <v/>
      </c>
      <c r="L46" s="37"/>
      <c r="M46" s="117"/>
      <c r="N46" s="274"/>
      <c r="O46" s="514" t="str">
        <f>IF(AND(OR(I46="KO",L46&lt;&gt;""),OR(I46="",J46="",K46="")),Listes!$A$74,IF(AND(L46="",I46&lt;&gt;""),Listes!$A$75,IF(AND(H46&lt;L46,N46=""),Listes!$A$76,IF(AND(K46&lt;J46,N46=""),Listes!$A$77,IF(AND(L46&lt;&gt;"",L46&lt;H46,M46=""),Listes!$A$78,IF(AND(P46="",OR(I46&lt;&gt;"",J46&lt;&gt;"",K46&lt;&gt;"")),Listes!$A$79,""))))))</f>
        <v/>
      </c>
      <c r="P46" s="38"/>
      <c r="Q46" s="10">
        <f t="shared" si="2"/>
        <v>0</v>
      </c>
    </row>
    <row r="47" spans="1:17" ht="20.100000000000001" customHeight="1" x14ac:dyDescent="0.25">
      <c r="A47" s="109">
        <v>41</v>
      </c>
      <c r="B47" s="505" t="str">
        <f>IF(' Dépenses Autres frais'!B47="","",' Dépenses Autres frais'!B47)</f>
        <v/>
      </c>
      <c r="C47" s="505" t="str">
        <f>IF(' Dépenses Autres frais'!C47="","",' Dépenses Autres frais'!C47)</f>
        <v/>
      </c>
      <c r="D47" s="505" t="str">
        <f>IF(' Dépenses Autres frais'!D47="","",' Dépenses Autres frais'!D47)</f>
        <v/>
      </c>
      <c r="E47" s="505" t="str">
        <f>IF(' Dépenses Autres frais'!E47="","",' Dépenses Autres frais'!E47)</f>
        <v/>
      </c>
      <c r="F47" s="515" t="str">
        <f>IF(' Dépenses Autres frais'!F47="","",' Dépenses Autres frais'!F47)</f>
        <v/>
      </c>
      <c r="G47" s="515" t="str">
        <f>IF(' Dépenses Autres frais'!G47="","",' Dépenses Autres frais'!G47)</f>
        <v/>
      </c>
      <c r="H47" s="516" t="str">
        <f>IF(' Dépenses Autres frais'!H47="","",' Dépenses Autres frais'!H47)</f>
        <v/>
      </c>
      <c r="I47" s="272"/>
      <c r="J47" s="273" t="str">
        <f t="shared" si="0"/>
        <v/>
      </c>
      <c r="K47" s="273" t="str">
        <f t="shared" si="1"/>
        <v/>
      </c>
      <c r="L47" s="37"/>
      <c r="M47" s="117"/>
      <c r="N47" s="274"/>
      <c r="O47" s="514" t="str">
        <f>IF(AND(OR(I47="KO",L47&lt;&gt;""),OR(I47="",J47="",K47="")),Listes!$A$74,IF(AND(L47="",I47&lt;&gt;""),Listes!$A$75,IF(AND(H47&lt;L47,N47=""),Listes!$A$76,IF(AND(K47&lt;J47,N47=""),Listes!$A$77,IF(AND(L47&lt;&gt;"",L47&lt;H47,M47=""),Listes!$A$78,IF(AND(P47="",OR(I47&lt;&gt;"",J47&lt;&gt;"",K47&lt;&gt;"")),Listes!$A$79,""))))))</f>
        <v/>
      </c>
      <c r="P47" s="38"/>
      <c r="Q47" s="10">
        <f t="shared" si="2"/>
        <v>0</v>
      </c>
    </row>
    <row r="48" spans="1:17" ht="20.100000000000001" customHeight="1" x14ac:dyDescent="0.25">
      <c r="A48" s="109">
        <v>42</v>
      </c>
      <c r="B48" s="505" t="str">
        <f>IF(' Dépenses Autres frais'!B48="","",' Dépenses Autres frais'!B48)</f>
        <v/>
      </c>
      <c r="C48" s="505" t="str">
        <f>IF(' Dépenses Autres frais'!C48="","",' Dépenses Autres frais'!C48)</f>
        <v/>
      </c>
      <c r="D48" s="505" t="str">
        <f>IF(' Dépenses Autres frais'!D48="","",' Dépenses Autres frais'!D48)</f>
        <v/>
      </c>
      <c r="E48" s="505" t="str">
        <f>IF(' Dépenses Autres frais'!E48="","",' Dépenses Autres frais'!E48)</f>
        <v/>
      </c>
      <c r="F48" s="515" t="str">
        <f>IF(' Dépenses Autres frais'!F48="","",' Dépenses Autres frais'!F48)</f>
        <v/>
      </c>
      <c r="G48" s="515" t="str">
        <f>IF(' Dépenses Autres frais'!G48="","",' Dépenses Autres frais'!G48)</f>
        <v/>
      </c>
      <c r="H48" s="516" t="str">
        <f>IF(' Dépenses Autres frais'!H48="","",' Dépenses Autres frais'!H48)</f>
        <v/>
      </c>
      <c r="I48" s="272"/>
      <c r="J48" s="273" t="str">
        <f t="shared" si="0"/>
        <v/>
      </c>
      <c r="K48" s="273" t="str">
        <f t="shared" si="1"/>
        <v/>
      </c>
      <c r="L48" s="37"/>
      <c r="M48" s="117"/>
      <c r="N48" s="274"/>
      <c r="O48" s="514" t="str">
        <f>IF(AND(OR(I48="KO",L48&lt;&gt;""),OR(I48="",J48="",K48="")),Listes!$A$74,IF(AND(L48="",I48&lt;&gt;""),Listes!$A$75,IF(AND(H48&lt;L48,N48=""),Listes!$A$76,IF(AND(K48&lt;J48,N48=""),Listes!$A$77,IF(AND(L48&lt;&gt;"",L48&lt;H48,M48=""),Listes!$A$78,IF(AND(P48="",OR(I48&lt;&gt;"",J48&lt;&gt;"",K48&lt;&gt;"")),Listes!$A$79,""))))))</f>
        <v/>
      </c>
      <c r="P48" s="38"/>
      <c r="Q48" s="10">
        <f t="shared" si="2"/>
        <v>0</v>
      </c>
    </row>
    <row r="49" spans="1:17" ht="20.100000000000001" customHeight="1" x14ac:dyDescent="0.25">
      <c r="A49" s="109">
        <v>43</v>
      </c>
      <c r="B49" s="505" t="str">
        <f>IF(' Dépenses Autres frais'!B49="","",' Dépenses Autres frais'!B49)</f>
        <v/>
      </c>
      <c r="C49" s="505" t="str">
        <f>IF(' Dépenses Autres frais'!C49="","",' Dépenses Autres frais'!C49)</f>
        <v/>
      </c>
      <c r="D49" s="505" t="str">
        <f>IF(' Dépenses Autres frais'!D49="","",' Dépenses Autres frais'!D49)</f>
        <v/>
      </c>
      <c r="E49" s="505" t="str">
        <f>IF(' Dépenses Autres frais'!E49="","",' Dépenses Autres frais'!E49)</f>
        <v/>
      </c>
      <c r="F49" s="515" t="str">
        <f>IF(' Dépenses Autres frais'!F49="","",' Dépenses Autres frais'!F49)</f>
        <v/>
      </c>
      <c r="G49" s="515" t="str">
        <f>IF(' Dépenses Autres frais'!G49="","",' Dépenses Autres frais'!G49)</f>
        <v/>
      </c>
      <c r="H49" s="516" t="str">
        <f>IF(' Dépenses Autres frais'!H49="","",' Dépenses Autres frais'!H49)</f>
        <v/>
      </c>
      <c r="I49" s="272"/>
      <c r="J49" s="273" t="str">
        <f t="shared" si="0"/>
        <v/>
      </c>
      <c r="K49" s="273" t="str">
        <f t="shared" si="1"/>
        <v/>
      </c>
      <c r="L49" s="37"/>
      <c r="M49" s="117"/>
      <c r="N49" s="274"/>
      <c r="O49" s="514" t="str">
        <f>IF(AND(OR(I49="KO",L49&lt;&gt;""),OR(I49="",J49="",K49="")),Listes!$A$74,IF(AND(L49="",I49&lt;&gt;""),Listes!$A$75,IF(AND(H49&lt;L49,N49=""),Listes!$A$76,IF(AND(K49&lt;J49,N49=""),Listes!$A$77,IF(AND(L49&lt;&gt;"",L49&lt;H49,M49=""),Listes!$A$78,IF(AND(P49="",OR(I49&lt;&gt;"",J49&lt;&gt;"",K49&lt;&gt;"")),Listes!$A$79,""))))))</f>
        <v/>
      </c>
      <c r="P49" s="38"/>
      <c r="Q49" s="10">
        <f t="shared" si="2"/>
        <v>0</v>
      </c>
    </row>
    <row r="50" spans="1:17" ht="20.100000000000001" customHeight="1" x14ac:dyDescent="0.25">
      <c r="A50" s="109">
        <v>44</v>
      </c>
      <c r="B50" s="505" t="str">
        <f>IF(' Dépenses Autres frais'!B50="","",' Dépenses Autres frais'!B50)</f>
        <v/>
      </c>
      <c r="C50" s="505" t="str">
        <f>IF(' Dépenses Autres frais'!C50="","",' Dépenses Autres frais'!C50)</f>
        <v/>
      </c>
      <c r="D50" s="505" t="str">
        <f>IF(' Dépenses Autres frais'!D50="","",' Dépenses Autres frais'!D50)</f>
        <v/>
      </c>
      <c r="E50" s="505" t="str">
        <f>IF(' Dépenses Autres frais'!E50="","",' Dépenses Autres frais'!E50)</f>
        <v/>
      </c>
      <c r="F50" s="515" t="str">
        <f>IF(' Dépenses Autres frais'!F50="","",' Dépenses Autres frais'!F50)</f>
        <v/>
      </c>
      <c r="G50" s="515" t="str">
        <f>IF(' Dépenses Autres frais'!G50="","",' Dépenses Autres frais'!G50)</f>
        <v/>
      </c>
      <c r="H50" s="516" t="str">
        <f>IF(' Dépenses Autres frais'!H50="","",' Dépenses Autres frais'!H50)</f>
        <v/>
      </c>
      <c r="I50" s="272"/>
      <c r="J50" s="273" t="str">
        <f t="shared" si="0"/>
        <v/>
      </c>
      <c r="K50" s="273" t="str">
        <f t="shared" si="1"/>
        <v/>
      </c>
      <c r="L50" s="37"/>
      <c r="M50" s="117"/>
      <c r="N50" s="274"/>
      <c r="O50" s="514" t="str">
        <f>IF(AND(OR(I50="KO",L50&lt;&gt;""),OR(I50="",J50="",K50="")),Listes!$A$74,IF(AND(L50="",I50&lt;&gt;""),Listes!$A$75,IF(AND(H50&lt;L50,N50=""),Listes!$A$76,IF(AND(K50&lt;J50,N50=""),Listes!$A$77,IF(AND(L50&lt;&gt;"",L50&lt;H50,M50=""),Listes!$A$78,IF(AND(P50="",OR(I50&lt;&gt;"",J50&lt;&gt;"",K50&lt;&gt;"")),Listes!$A$79,""))))))</f>
        <v/>
      </c>
      <c r="P50" s="38"/>
      <c r="Q50" s="10">
        <f t="shared" si="2"/>
        <v>0</v>
      </c>
    </row>
    <row r="51" spans="1:17" ht="20.100000000000001" customHeight="1" x14ac:dyDescent="0.25">
      <c r="A51" s="109">
        <v>45</v>
      </c>
      <c r="B51" s="505" t="str">
        <f>IF(' Dépenses Autres frais'!B51="","",' Dépenses Autres frais'!B51)</f>
        <v/>
      </c>
      <c r="C51" s="505" t="str">
        <f>IF(' Dépenses Autres frais'!C51="","",' Dépenses Autres frais'!C51)</f>
        <v/>
      </c>
      <c r="D51" s="505" t="str">
        <f>IF(' Dépenses Autres frais'!D51="","",' Dépenses Autres frais'!D51)</f>
        <v/>
      </c>
      <c r="E51" s="505" t="str">
        <f>IF(' Dépenses Autres frais'!E51="","",' Dépenses Autres frais'!E51)</f>
        <v/>
      </c>
      <c r="F51" s="515" t="str">
        <f>IF(' Dépenses Autres frais'!F51="","",' Dépenses Autres frais'!F51)</f>
        <v/>
      </c>
      <c r="G51" s="515" t="str">
        <f>IF(' Dépenses Autres frais'!G51="","",' Dépenses Autres frais'!G51)</f>
        <v/>
      </c>
      <c r="H51" s="516" t="str">
        <f>IF(' Dépenses Autres frais'!H51="","",' Dépenses Autres frais'!H51)</f>
        <v/>
      </c>
      <c r="I51" s="272"/>
      <c r="J51" s="273" t="str">
        <f t="shared" si="0"/>
        <v/>
      </c>
      <c r="K51" s="273" t="str">
        <f t="shared" si="1"/>
        <v/>
      </c>
      <c r="L51" s="37"/>
      <c r="M51" s="117"/>
      <c r="N51" s="274"/>
      <c r="O51" s="514" t="str">
        <f>IF(AND(OR(I51="KO",L51&lt;&gt;""),OR(I51="",J51="",K51="")),Listes!$A$74,IF(AND(L51="",I51&lt;&gt;""),Listes!$A$75,IF(AND(H51&lt;L51,N51=""),Listes!$A$76,IF(AND(K51&lt;J51,N51=""),Listes!$A$77,IF(AND(L51&lt;&gt;"",L51&lt;H51,M51=""),Listes!$A$78,IF(AND(P51="",OR(I51&lt;&gt;"",J51&lt;&gt;"",K51&lt;&gt;"")),Listes!$A$79,""))))))</f>
        <v/>
      </c>
      <c r="P51" s="38"/>
      <c r="Q51" s="10">
        <f t="shared" si="2"/>
        <v>0</v>
      </c>
    </row>
    <row r="52" spans="1:17" ht="20.100000000000001" customHeight="1" x14ac:dyDescent="0.25">
      <c r="A52" s="109">
        <v>46</v>
      </c>
      <c r="B52" s="505" t="str">
        <f>IF(' Dépenses Autres frais'!B52="","",' Dépenses Autres frais'!B52)</f>
        <v/>
      </c>
      <c r="C52" s="505" t="str">
        <f>IF(' Dépenses Autres frais'!C52="","",' Dépenses Autres frais'!C52)</f>
        <v/>
      </c>
      <c r="D52" s="505" t="str">
        <f>IF(' Dépenses Autres frais'!D52="","",' Dépenses Autres frais'!D52)</f>
        <v/>
      </c>
      <c r="E52" s="505" t="str">
        <f>IF(' Dépenses Autres frais'!E52="","",' Dépenses Autres frais'!E52)</f>
        <v/>
      </c>
      <c r="F52" s="515" t="str">
        <f>IF(' Dépenses Autres frais'!F52="","",' Dépenses Autres frais'!F52)</f>
        <v/>
      </c>
      <c r="G52" s="515" t="str">
        <f>IF(' Dépenses Autres frais'!G52="","",' Dépenses Autres frais'!G52)</f>
        <v/>
      </c>
      <c r="H52" s="516" t="str">
        <f>IF(' Dépenses Autres frais'!H52="","",' Dépenses Autres frais'!H52)</f>
        <v/>
      </c>
      <c r="I52" s="272"/>
      <c r="J52" s="273" t="str">
        <f t="shared" si="0"/>
        <v/>
      </c>
      <c r="K52" s="273" t="str">
        <f t="shared" si="1"/>
        <v/>
      </c>
      <c r="L52" s="37"/>
      <c r="M52" s="117"/>
      <c r="N52" s="274"/>
      <c r="O52" s="514" t="str">
        <f>IF(AND(OR(I52="KO",L52&lt;&gt;""),OR(I52="",J52="",K52="")),Listes!$A$74,IF(AND(L52="",I52&lt;&gt;""),Listes!$A$75,IF(AND(H52&lt;L52,N52=""),Listes!$A$76,IF(AND(K52&lt;J52,N52=""),Listes!$A$77,IF(AND(L52&lt;&gt;"",L52&lt;H52,M52=""),Listes!$A$78,IF(AND(P52="",OR(I52&lt;&gt;"",J52&lt;&gt;"",K52&lt;&gt;"")),Listes!$A$79,""))))))</f>
        <v/>
      </c>
      <c r="P52" s="38"/>
      <c r="Q52" s="10">
        <f t="shared" si="2"/>
        <v>0</v>
      </c>
    </row>
    <row r="53" spans="1:17" ht="20.100000000000001" customHeight="1" x14ac:dyDescent="0.25">
      <c r="A53" s="109">
        <v>47</v>
      </c>
      <c r="B53" s="505" t="str">
        <f>IF(' Dépenses Autres frais'!B53="","",' Dépenses Autres frais'!B53)</f>
        <v/>
      </c>
      <c r="C53" s="505" t="str">
        <f>IF(' Dépenses Autres frais'!C53="","",' Dépenses Autres frais'!C53)</f>
        <v/>
      </c>
      <c r="D53" s="505" t="str">
        <f>IF(' Dépenses Autres frais'!D53="","",' Dépenses Autres frais'!D53)</f>
        <v/>
      </c>
      <c r="E53" s="505" t="str">
        <f>IF(' Dépenses Autres frais'!E53="","",' Dépenses Autres frais'!E53)</f>
        <v/>
      </c>
      <c r="F53" s="515" t="str">
        <f>IF(' Dépenses Autres frais'!F53="","",' Dépenses Autres frais'!F53)</f>
        <v/>
      </c>
      <c r="G53" s="515" t="str">
        <f>IF(' Dépenses Autres frais'!G53="","",' Dépenses Autres frais'!G53)</f>
        <v/>
      </c>
      <c r="H53" s="516" t="str">
        <f>IF(' Dépenses Autres frais'!H53="","",' Dépenses Autres frais'!H53)</f>
        <v/>
      </c>
      <c r="I53" s="272"/>
      <c r="J53" s="273" t="str">
        <f t="shared" si="0"/>
        <v/>
      </c>
      <c r="K53" s="273" t="str">
        <f t="shared" si="1"/>
        <v/>
      </c>
      <c r="L53" s="37"/>
      <c r="M53" s="117"/>
      <c r="N53" s="274"/>
      <c r="O53" s="514" t="str">
        <f>IF(AND(OR(I53="KO",L53&lt;&gt;""),OR(I53="",J53="",K53="")),Listes!$A$74,IF(AND(L53="",I53&lt;&gt;""),Listes!$A$75,IF(AND(H53&lt;L53,N53=""),Listes!$A$76,IF(AND(K53&lt;J53,N53=""),Listes!$A$77,IF(AND(L53&lt;&gt;"",L53&lt;H53,M53=""),Listes!$A$78,IF(AND(P53="",OR(I53&lt;&gt;"",J53&lt;&gt;"",K53&lt;&gt;"")),Listes!$A$79,""))))))</f>
        <v/>
      </c>
      <c r="P53" s="38"/>
      <c r="Q53" s="10">
        <f t="shared" si="2"/>
        <v>0</v>
      </c>
    </row>
    <row r="54" spans="1:17" ht="20.100000000000001" customHeight="1" x14ac:dyDescent="0.25">
      <c r="A54" s="109">
        <v>48</v>
      </c>
      <c r="B54" s="505" t="str">
        <f>IF(' Dépenses Autres frais'!B54="","",' Dépenses Autres frais'!B54)</f>
        <v/>
      </c>
      <c r="C54" s="505" t="str">
        <f>IF(' Dépenses Autres frais'!C54="","",' Dépenses Autres frais'!C54)</f>
        <v/>
      </c>
      <c r="D54" s="505" t="str">
        <f>IF(' Dépenses Autres frais'!D54="","",' Dépenses Autres frais'!D54)</f>
        <v/>
      </c>
      <c r="E54" s="505" t="str">
        <f>IF(' Dépenses Autres frais'!E54="","",' Dépenses Autres frais'!E54)</f>
        <v/>
      </c>
      <c r="F54" s="515" t="str">
        <f>IF(' Dépenses Autres frais'!F54="","",' Dépenses Autres frais'!F54)</f>
        <v/>
      </c>
      <c r="G54" s="515" t="str">
        <f>IF(' Dépenses Autres frais'!G54="","",' Dépenses Autres frais'!G54)</f>
        <v/>
      </c>
      <c r="H54" s="516" t="str">
        <f>IF(' Dépenses Autres frais'!H54="","",' Dépenses Autres frais'!H54)</f>
        <v/>
      </c>
      <c r="I54" s="272"/>
      <c r="J54" s="273" t="str">
        <f t="shared" si="0"/>
        <v/>
      </c>
      <c r="K54" s="273" t="str">
        <f t="shared" si="1"/>
        <v/>
      </c>
      <c r="L54" s="37"/>
      <c r="M54" s="117"/>
      <c r="N54" s="274"/>
      <c r="O54" s="514" t="str">
        <f>IF(AND(OR(I54="KO",L54&lt;&gt;""),OR(I54="",J54="",K54="")),Listes!$A$74,IF(AND(L54="",I54&lt;&gt;""),Listes!$A$75,IF(AND(H54&lt;L54,N54=""),Listes!$A$76,IF(AND(K54&lt;J54,N54=""),Listes!$A$77,IF(AND(L54&lt;&gt;"",L54&lt;H54,M54=""),Listes!$A$78,IF(AND(P54="",OR(I54&lt;&gt;"",J54&lt;&gt;"",K54&lt;&gt;"")),Listes!$A$79,""))))))</f>
        <v/>
      </c>
      <c r="P54" s="38"/>
      <c r="Q54" s="10">
        <f t="shared" si="2"/>
        <v>0</v>
      </c>
    </row>
    <row r="55" spans="1:17" ht="20.100000000000001" customHeight="1" x14ac:dyDescent="0.25">
      <c r="A55" s="109">
        <v>49</v>
      </c>
      <c r="B55" s="505" t="str">
        <f>IF(' Dépenses Autres frais'!B55="","",' Dépenses Autres frais'!B55)</f>
        <v/>
      </c>
      <c r="C55" s="505" t="str">
        <f>IF(' Dépenses Autres frais'!C55="","",' Dépenses Autres frais'!C55)</f>
        <v/>
      </c>
      <c r="D55" s="505" t="str">
        <f>IF(' Dépenses Autres frais'!D55="","",' Dépenses Autres frais'!D55)</f>
        <v/>
      </c>
      <c r="E55" s="505" t="str">
        <f>IF(' Dépenses Autres frais'!E55="","",' Dépenses Autres frais'!E55)</f>
        <v/>
      </c>
      <c r="F55" s="515" t="str">
        <f>IF(' Dépenses Autres frais'!F55="","",' Dépenses Autres frais'!F55)</f>
        <v/>
      </c>
      <c r="G55" s="515" t="str">
        <f>IF(' Dépenses Autres frais'!G55="","",' Dépenses Autres frais'!G55)</f>
        <v/>
      </c>
      <c r="H55" s="516" t="str">
        <f>IF(' Dépenses Autres frais'!H55="","",' Dépenses Autres frais'!H55)</f>
        <v/>
      </c>
      <c r="I55" s="272"/>
      <c r="J55" s="273" t="str">
        <f t="shared" si="0"/>
        <v/>
      </c>
      <c r="K55" s="273" t="str">
        <f t="shared" si="1"/>
        <v/>
      </c>
      <c r="L55" s="37"/>
      <c r="M55" s="117"/>
      <c r="N55" s="274"/>
      <c r="O55" s="514" t="str">
        <f>IF(AND(OR(I55="KO",L55&lt;&gt;""),OR(I55="",J55="",K55="")),Listes!$A$74,IF(AND(L55="",I55&lt;&gt;""),Listes!$A$75,IF(AND(H55&lt;L55,N55=""),Listes!$A$76,IF(AND(K55&lt;J55,N55=""),Listes!$A$77,IF(AND(L55&lt;&gt;"",L55&lt;H55,M55=""),Listes!$A$78,IF(AND(P55="",OR(I55&lt;&gt;"",J55&lt;&gt;"",K55&lt;&gt;"")),Listes!$A$79,""))))))</f>
        <v/>
      </c>
      <c r="P55" s="38"/>
      <c r="Q55" s="10">
        <f t="shared" si="2"/>
        <v>0</v>
      </c>
    </row>
    <row r="56" spans="1:17" ht="20.100000000000001" customHeight="1" x14ac:dyDescent="0.25">
      <c r="A56" s="109">
        <v>50</v>
      </c>
      <c r="B56" s="505" t="str">
        <f>IF(' Dépenses Autres frais'!B56="","",' Dépenses Autres frais'!B56)</f>
        <v/>
      </c>
      <c r="C56" s="505" t="str">
        <f>IF(' Dépenses Autres frais'!C56="","",' Dépenses Autres frais'!C56)</f>
        <v/>
      </c>
      <c r="D56" s="505" t="str">
        <f>IF(' Dépenses Autres frais'!D56="","",' Dépenses Autres frais'!D56)</f>
        <v/>
      </c>
      <c r="E56" s="505" t="str">
        <f>IF(' Dépenses Autres frais'!E56="","",' Dépenses Autres frais'!E56)</f>
        <v/>
      </c>
      <c r="F56" s="515" t="str">
        <f>IF(' Dépenses Autres frais'!F56="","",' Dépenses Autres frais'!F56)</f>
        <v/>
      </c>
      <c r="G56" s="515" t="str">
        <f>IF(' Dépenses Autres frais'!G56="","",' Dépenses Autres frais'!G56)</f>
        <v/>
      </c>
      <c r="H56" s="516" t="str">
        <f>IF(' Dépenses Autres frais'!H56="","",' Dépenses Autres frais'!H56)</f>
        <v/>
      </c>
      <c r="I56" s="272"/>
      <c r="J56" s="273" t="str">
        <f t="shared" si="0"/>
        <v/>
      </c>
      <c r="K56" s="273" t="str">
        <f t="shared" si="1"/>
        <v/>
      </c>
      <c r="L56" s="37"/>
      <c r="M56" s="117"/>
      <c r="N56" s="274"/>
      <c r="O56" s="514" t="str">
        <f>IF(AND(OR(I56="KO",L56&lt;&gt;""),OR(I56="",J56="",K56="")),Listes!$A$74,IF(AND(L56="",I56&lt;&gt;""),Listes!$A$75,IF(AND(H56&lt;L56,N56=""),Listes!$A$76,IF(AND(K56&lt;J56,N56=""),Listes!$A$77,IF(AND(L56&lt;&gt;"",L56&lt;H56,M56=""),Listes!$A$78,IF(AND(P56="",OR(I56&lt;&gt;"",J56&lt;&gt;"",K56&lt;&gt;"")),Listes!$A$79,""))))))</f>
        <v/>
      </c>
      <c r="P56" s="38"/>
      <c r="Q56" s="10">
        <f t="shared" si="2"/>
        <v>0</v>
      </c>
    </row>
    <row r="57" spans="1:17" ht="20.100000000000001" customHeight="1" x14ac:dyDescent="0.25">
      <c r="A57" s="109">
        <v>51</v>
      </c>
      <c r="B57" s="505" t="str">
        <f>IF(' Dépenses Autres frais'!B57="","",' Dépenses Autres frais'!B57)</f>
        <v/>
      </c>
      <c r="C57" s="505" t="str">
        <f>IF(' Dépenses Autres frais'!C57="","",' Dépenses Autres frais'!C57)</f>
        <v/>
      </c>
      <c r="D57" s="505" t="str">
        <f>IF(' Dépenses Autres frais'!D57="","",' Dépenses Autres frais'!D57)</f>
        <v/>
      </c>
      <c r="E57" s="505" t="str">
        <f>IF(' Dépenses Autres frais'!E57="","",' Dépenses Autres frais'!E57)</f>
        <v/>
      </c>
      <c r="F57" s="515" t="str">
        <f>IF(' Dépenses Autres frais'!F57="","",' Dépenses Autres frais'!F57)</f>
        <v/>
      </c>
      <c r="G57" s="515" t="str">
        <f>IF(' Dépenses Autres frais'!G57="","",' Dépenses Autres frais'!G57)</f>
        <v/>
      </c>
      <c r="H57" s="516" t="str">
        <f>IF(' Dépenses Autres frais'!H57="","",' Dépenses Autres frais'!H57)</f>
        <v/>
      </c>
      <c r="I57" s="272"/>
      <c r="J57" s="273" t="str">
        <f t="shared" si="0"/>
        <v/>
      </c>
      <c r="K57" s="273" t="str">
        <f t="shared" si="1"/>
        <v/>
      </c>
      <c r="L57" s="37"/>
      <c r="M57" s="117"/>
      <c r="N57" s="274"/>
      <c r="O57" s="514" t="str">
        <f>IF(AND(OR(I57="KO",L57&lt;&gt;""),OR(I57="",J57="",K57="")),Listes!$A$74,IF(AND(L57="",I57&lt;&gt;""),Listes!$A$75,IF(AND(H57&lt;L57,N57=""),Listes!$A$76,IF(AND(K57&lt;J57,N57=""),Listes!$A$77,IF(AND(L57&lt;&gt;"",L57&lt;H57,M57=""),Listes!$A$78,IF(AND(P57="",OR(I57&lt;&gt;"",J57&lt;&gt;"",K57&lt;&gt;"")),Listes!$A$79,""))))))</f>
        <v/>
      </c>
      <c r="P57" s="38"/>
      <c r="Q57" s="10">
        <f t="shared" si="2"/>
        <v>0</v>
      </c>
    </row>
    <row r="58" spans="1:17" ht="20.100000000000001" customHeight="1" x14ac:dyDescent="0.25">
      <c r="A58" s="109">
        <v>52</v>
      </c>
      <c r="B58" s="505" t="str">
        <f>IF(' Dépenses Autres frais'!B58="","",' Dépenses Autres frais'!B58)</f>
        <v/>
      </c>
      <c r="C58" s="505" t="str">
        <f>IF(' Dépenses Autres frais'!C58="","",' Dépenses Autres frais'!C58)</f>
        <v/>
      </c>
      <c r="D58" s="505" t="str">
        <f>IF(' Dépenses Autres frais'!D58="","",' Dépenses Autres frais'!D58)</f>
        <v/>
      </c>
      <c r="E58" s="505" t="str">
        <f>IF(' Dépenses Autres frais'!E58="","",' Dépenses Autres frais'!E58)</f>
        <v/>
      </c>
      <c r="F58" s="515" t="str">
        <f>IF(' Dépenses Autres frais'!F58="","",' Dépenses Autres frais'!F58)</f>
        <v/>
      </c>
      <c r="G58" s="515" t="str">
        <f>IF(' Dépenses Autres frais'!G58="","",' Dépenses Autres frais'!G58)</f>
        <v/>
      </c>
      <c r="H58" s="516" t="str">
        <f>IF(' Dépenses Autres frais'!H58="","",' Dépenses Autres frais'!H58)</f>
        <v/>
      </c>
      <c r="I58" s="272"/>
      <c r="J58" s="273" t="str">
        <f t="shared" si="0"/>
        <v/>
      </c>
      <c r="K58" s="273" t="str">
        <f t="shared" si="1"/>
        <v/>
      </c>
      <c r="L58" s="37"/>
      <c r="M58" s="117"/>
      <c r="N58" s="274"/>
      <c r="O58" s="514" t="str">
        <f>IF(AND(OR(I58="KO",L58&lt;&gt;""),OR(I58="",J58="",K58="")),Listes!$A$74,IF(AND(L58="",I58&lt;&gt;""),Listes!$A$75,IF(AND(H58&lt;L58,N58=""),Listes!$A$76,IF(AND(K58&lt;J58,N58=""),Listes!$A$77,IF(AND(L58&lt;&gt;"",L58&lt;H58,M58=""),Listes!$A$78,IF(AND(P58="",OR(I58&lt;&gt;"",J58&lt;&gt;"",K58&lt;&gt;"")),Listes!$A$79,""))))))</f>
        <v/>
      </c>
      <c r="P58" s="38"/>
      <c r="Q58" s="10">
        <f t="shared" si="2"/>
        <v>0</v>
      </c>
    </row>
    <row r="59" spans="1:17" ht="20.100000000000001" customHeight="1" x14ac:dyDescent="0.25">
      <c r="A59" s="109">
        <v>53</v>
      </c>
      <c r="B59" s="505" t="str">
        <f>IF(' Dépenses Autres frais'!B59="","",' Dépenses Autres frais'!B59)</f>
        <v/>
      </c>
      <c r="C59" s="505" t="str">
        <f>IF(' Dépenses Autres frais'!C59="","",' Dépenses Autres frais'!C59)</f>
        <v/>
      </c>
      <c r="D59" s="505" t="str">
        <f>IF(' Dépenses Autres frais'!D59="","",' Dépenses Autres frais'!D59)</f>
        <v/>
      </c>
      <c r="E59" s="505" t="str">
        <f>IF(' Dépenses Autres frais'!E59="","",' Dépenses Autres frais'!E59)</f>
        <v/>
      </c>
      <c r="F59" s="515" t="str">
        <f>IF(' Dépenses Autres frais'!F59="","",' Dépenses Autres frais'!F59)</f>
        <v/>
      </c>
      <c r="G59" s="515" t="str">
        <f>IF(' Dépenses Autres frais'!G59="","",' Dépenses Autres frais'!G59)</f>
        <v/>
      </c>
      <c r="H59" s="516" t="str">
        <f>IF(' Dépenses Autres frais'!H59="","",' Dépenses Autres frais'!H59)</f>
        <v/>
      </c>
      <c r="I59" s="272"/>
      <c r="J59" s="273" t="str">
        <f t="shared" si="0"/>
        <v/>
      </c>
      <c r="K59" s="273" t="str">
        <f t="shared" si="1"/>
        <v/>
      </c>
      <c r="L59" s="37"/>
      <c r="M59" s="117"/>
      <c r="N59" s="274"/>
      <c r="O59" s="514" t="str">
        <f>IF(AND(OR(I59="KO",L59&lt;&gt;""),OR(I59="",J59="",K59="")),Listes!$A$74,IF(AND(L59="",I59&lt;&gt;""),Listes!$A$75,IF(AND(H59&lt;L59,N59=""),Listes!$A$76,IF(AND(K59&lt;J59,N59=""),Listes!$A$77,IF(AND(L59&lt;&gt;"",L59&lt;H59,M59=""),Listes!$A$78,IF(AND(P59="",OR(I59&lt;&gt;"",J59&lt;&gt;"",K59&lt;&gt;"")),Listes!$A$79,""))))))</f>
        <v/>
      </c>
      <c r="P59" s="38"/>
      <c r="Q59" s="10">
        <f t="shared" si="2"/>
        <v>0</v>
      </c>
    </row>
    <row r="60" spans="1:17" ht="20.100000000000001" customHeight="1" x14ac:dyDescent="0.25">
      <c r="A60" s="109">
        <v>54</v>
      </c>
      <c r="B60" s="505" t="str">
        <f>IF(' Dépenses Autres frais'!B60="","",' Dépenses Autres frais'!B60)</f>
        <v/>
      </c>
      <c r="C60" s="505" t="str">
        <f>IF(' Dépenses Autres frais'!C60="","",' Dépenses Autres frais'!C60)</f>
        <v/>
      </c>
      <c r="D60" s="505" t="str">
        <f>IF(' Dépenses Autres frais'!D60="","",' Dépenses Autres frais'!D60)</f>
        <v/>
      </c>
      <c r="E60" s="505" t="str">
        <f>IF(' Dépenses Autres frais'!E60="","",' Dépenses Autres frais'!E60)</f>
        <v/>
      </c>
      <c r="F60" s="515" t="str">
        <f>IF(' Dépenses Autres frais'!F60="","",' Dépenses Autres frais'!F60)</f>
        <v/>
      </c>
      <c r="G60" s="515" t="str">
        <f>IF(' Dépenses Autres frais'!G60="","",' Dépenses Autres frais'!G60)</f>
        <v/>
      </c>
      <c r="H60" s="516" t="str">
        <f>IF(' Dépenses Autres frais'!H60="","",' Dépenses Autres frais'!H60)</f>
        <v/>
      </c>
      <c r="I60" s="272"/>
      <c r="J60" s="273" t="str">
        <f t="shared" si="0"/>
        <v/>
      </c>
      <c r="K60" s="273" t="str">
        <f t="shared" si="1"/>
        <v/>
      </c>
      <c r="L60" s="37"/>
      <c r="M60" s="117"/>
      <c r="N60" s="274"/>
      <c r="O60" s="514" t="str">
        <f>IF(AND(OR(I60="KO",L60&lt;&gt;""),OR(I60="",J60="",K60="")),Listes!$A$74,IF(AND(L60="",I60&lt;&gt;""),Listes!$A$75,IF(AND(H60&lt;L60,N60=""),Listes!$A$76,IF(AND(K60&lt;J60,N60=""),Listes!$A$77,IF(AND(L60&lt;&gt;"",L60&lt;H60,M60=""),Listes!$A$78,IF(AND(P60="",OR(I60&lt;&gt;"",J60&lt;&gt;"",K60&lt;&gt;"")),Listes!$A$79,""))))))</f>
        <v/>
      </c>
      <c r="P60" s="38"/>
      <c r="Q60" s="10">
        <f t="shared" si="2"/>
        <v>0</v>
      </c>
    </row>
    <row r="61" spans="1:17" ht="20.100000000000001" customHeight="1" x14ac:dyDescent="0.25">
      <c r="A61" s="109">
        <v>55</v>
      </c>
      <c r="B61" s="505" t="str">
        <f>IF(' Dépenses Autres frais'!B61="","",' Dépenses Autres frais'!B61)</f>
        <v/>
      </c>
      <c r="C61" s="505" t="str">
        <f>IF(' Dépenses Autres frais'!C61="","",' Dépenses Autres frais'!C61)</f>
        <v/>
      </c>
      <c r="D61" s="505" t="str">
        <f>IF(' Dépenses Autres frais'!D61="","",' Dépenses Autres frais'!D61)</f>
        <v/>
      </c>
      <c r="E61" s="505" t="str">
        <f>IF(' Dépenses Autres frais'!E61="","",' Dépenses Autres frais'!E61)</f>
        <v/>
      </c>
      <c r="F61" s="515" t="str">
        <f>IF(' Dépenses Autres frais'!F61="","",' Dépenses Autres frais'!F61)</f>
        <v/>
      </c>
      <c r="G61" s="515" t="str">
        <f>IF(' Dépenses Autres frais'!G61="","",' Dépenses Autres frais'!G61)</f>
        <v/>
      </c>
      <c r="H61" s="516" t="str">
        <f>IF(' Dépenses Autres frais'!H61="","",' Dépenses Autres frais'!H61)</f>
        <v/>
      </c>
      <c r="I61" s="272"/>
      <c r="J61" s="273" t="str">
        <f t="shared" si="0"/>
        <v/>
      </c>
      <c r="K61" s="273" t="str">
        <f t="shared" si="1"/>
        <v/>
      </c>
      <c r="L61" s="37"/>
      <c r="M61" s="117"/>
      <c r="N61" s="274"/>
      <c r="O61" s="514" t="str">
        <f>IF(AND(OR(I61="KO",L61&lt;&gt;""),OR(I61="",J61="",K61="")),Listes!$A$74,IF(AND(L61="",I61&lt;&gt;""),Listes!$A$75,IF(AND(H61&lt;L61,N61=""),Listes!$A$76,IF(AND(K61&lt;J61,N61=""),Listes!$A$77,IF(AND(L61&lt;&gt;"",L61&lt;H61,M61=""),Listes!$A$78,IF(AND(P61="",OR(I61&lt;&gt;"",J61&lt;&gt;"",K61&lt;&gt;"")),Listes!$A$79,""))))))</f>
        <v/>
      </c>
      <c r="P61" s="38"/>
      <c r="Q61" s="10">
        <f t="shared" si="2"/>
        <v>0</v>
      </c>
    </row>
    <row r="62" spans="1:17" ht="20.100000000000001" customHeight="1" x14ac:dyDescent="0.25">
      <c r="A62" s="109">
        <v>56</v>
      </c>
      <c r="B62" s="505" t="str">
        <f>IF(' Dépenses Autres frais'!B62="","",' Dépenses Autres frais'!B62)</f>
        <v/>
      </c>
      <c r="C62" s="505" t="str">
        <f>IF(' Dépenses Autres frais'!C62="","",' Dépenses Autres frais'!C62)</f>
        <v/>
      </c>
      <c r="D62" s="505" t="str">
        <f>IF(' Dépenses Autres frais'!D62="","",' Dépenses Autres frais'!D62)</f>
        <v/>
      </c>
      <c r="E62" s="505" t="str">
        <f>IF(' Dépenses Autres frais'!E62="","",' Dépenses Autres frais'!E62)</f>
        <v/>
      </c>
      <c r="F62" s="515" t="str">
        <f>IF(' Dépenses Autres frais'!F62="","",' Dépenses Autres frais'!F62)</f>
        <v/>
      </c>
      <c r="G62" s="515" t="str">
        <f>IF(' Dépenses Autres frais'!G62="","",' Dépenses Autres frais'!G62)</f>
        <v/>
      </c>
      <c r="H62" s="516" t="str">
        <f>IF(' Dépenses Autres frais'!H62="","",' Dépenses Autres frais'!H62)</f>
        <v/>
      </c>
      <c r="I62" s="272"/>
      <c r="J62" s="273" t="str">
        <f t="shared" si="0"/>
        <v/>
      </c>
      <c r="K62" s="273" t="str">
        <f t="shared" si="1"/>
        <v/>
      </c>
      <c r="L62" s="37"/>
      <c r="M62" s="117"/>
      <c r="N62" s="274"/>
      <c r="O62" s="514" t="str">
        <f>IF(AND(OR(I62="KO",L62&lt;&gt;""),OR(I62="",J62="",K62="")),Listes!$A$74,IF(AND(L62="",I62&lt;&gt;""),Listes!$A$75,IF(AND(H62&lt;L62,N62=""),Listes!$A$76,IF(AND(K62&lt;J62,N62=""),Listes!$A$77,IF(AND(L62&lt;&gt;"",L62&lt;H62,M62=""),Listes!$A$78,IF(AND(P62="",OR(I62&lt;&gt;"",J62&lt;&gt;"",K62&lt;&gt;"")),Listes!$A$79,""))))))</f>
        <v/>
      </c>
      <c r="P62" s="38"/>
      <c r="Q62" s="10">
        <f t="shared" si="2"/>
        <v>0</v>
      </c>
    </row>
    <row r="63" spans="1:17" ht="20.100000000000001" customHeight="1" x14ac:dyDescent="0.25">
      <c r="A63" s="109">
        <v>57</v>
      </c>
      <c r="B63" s="505" t="str">
        <f>IF(' Dépenses Autres frais'!B63="","",' Dépenses Autres frais'!B63)</f>
        <v/>
      </c>
      <c r="C63" s="505" t="str">
        <f>IF(' Dépenses Autres frais'!C63="","",' Dépenses Autres frais'!C63)</f>
        <v/>
      </c>
      <c r="D63" s="505" t="str">
        <f>IF(' Dépenses Autres frais'!D63="","",' Dépenses Autres frais'!D63)</f>
        <v/>
      </c>
      <c r="E63" s="505" t="str">
        <f>IF(' Dépenses Autres frais'!E63="","",' Dépenses Autres frais'!E63)</f>
        <v/>
      </c>
      <c r="F63" s="515" t="str">
        <f>IF(' Dépenses Autres frais'!F63="","",' Dépenses Autres frais'!F63)</f>
        <v/>
      </c>
      <c r="G63" s="515" t="str">
        <f>IF(' Dépenses Autres frais'!G63="","",' Dépenses Autres frais'!G63)</f>
        <v/>
      </c>
      <c r="H63" s="516" t="str">
        <f>IF(' Dépenses Autres frais'!H63="","",' Dépenses Autres frais'!H63)</f>
        <v/>
      </c>
      <c r="I63" s="272"/>
      <c r="J63" s="273" t="str">
        <f t="shared" si="0"/>
        <v/>
      </c>
      <c r="K63" s="273" t="str">
        <f t="shared" si="1"/>
        <v/>
      </c>
      <c r="L63" s="37"/>
      <c r="M63" s="117"/>
      <c r="N63" s="274"/>
      <c r="O63" s="514" t="str">
        <f>IF(AND(OR(I63="KO",L63&lt;&gt;""),OR(I63="",J63="",K63="")),Listes!$A$74,IF(AND(L63="",I63&lt;&gt;""),Listes!$A$75,IF(AND(H63&lt;L63,N63=""),Listes!$A$76,IF(AND(K63&lt;J63,N63=""),Listes!$A$77,IF(AND(L63&lt;&gt;"",L63&lt;H63,M63=""),Listes!$A$78,IF(AND(P63="",OR(I63&lt;&gt;"",J63&lt;&gt;"",K63&lt;&gt;"")),Listes!$A$79,""))))))</f>
        <v/>
      </c>
      <c r="P63" s="38"/>
      <c r="Q63" s="10">
        <f t="shared" si="2"/>
        <v>0</v>
      </c>
    </row>
    <row r="64" spans="1:17" ht="20.100000000000001" customHeight="1" x14ac:dyDescent="0.25">
      <c r="A64" s="109">
        <v>58</v>
      </c>
      <c r="B64" s="505" t="str">
        <f>IF(' Dépenses Autres frais'!B64="","",' Dépenses Autres frais'!B64)</f>
        <v/>
      </c>
      <c r="C64" s="505" t="str">
        <f>IF(' Dépenses Autres frais'!C64="","",' Dépenses Autres frais'!C64)</f>
        <v/>
      </c>
      <c r="D64" s="505" t="str">
        <f>IF(' Dépenses Autres frais'!D64="","",' Dépenses Autres frais'!D64)</f>
        <v/>
      </c>
      <c r="E64" s="505" t="str">
        <f>IF(' Dépenses Autres frais'!E64="","",' Dépenses Autres frais'!E64)</f>
        <v/>
      </c>
      <c r="F64" s="515" t="str">
        <f>IF(' Dépenses Autres frais'!F64="","",' Dépenses Autres frais'!F64)</f>
        <v/>
      </c>
      <c r="G64" s="515" t="str">
        <f>IF(' Dépenses Autres frais'!G64="","",' Dépenses Autres frais'!G64)</f>
        <v/>
      </c>
      <c r="H64" s="516" t="str">
        <f>IF(' Dépenses Autres frais'!H64="","",' Dépenses Autres frais'!H64)</f>
        <v/>
      </c>
      <c r="I64" s="272"/>
      <c r="J64" s="273" t="str">
        <f t="shared" si="0"/>
        <v/>
      </c>
      <c r="K64" s="273" t="str">
        <f t="shared" si="1"/>
        <v/>
      </c>
      <c r="L64" s="37"/>
      <c r="M64" s="117"/>
      <c r="N64" s="274"/>
      <c r="O64" s="514" t="str">
        <f>IF(AND(OR(I64="KO",L64&lt;&gt;""),OR(I64="",J64="",K64="")),Listes!$A$74,IF(AND(L64="",I64&lt;&gt;""),Listes!$A$75,IF(AND(H64&lt;L64,N64=""),Listes!$A$76,IF(AND(K64&lt;J64,N64=""),Listes!$A$77,IF(AND(L64&lt;&gt;"",L64&lt;H64,M64=""),Listes!$A$78,IF(AND(P64="",OR(I64&lt;&gt;"",J64&lt;&gt;"",K64&lt;&gt;"")),Listes!$A$79,""))))))</f>
        <v/>
      </c>
      <c r="P64" s="38"/>
      <c r="Q64" s="10">
        <f t="shared" si="2"/>
        <v>0</v>
      </c>
    </row>
    <row r="65" spans="1:17" ht="20.100000000000001" customHeight="1" x14ac:dyDescent="0.25">
      <c r="A65" s="109">
        <v>59</v>
      </c>
      <c r="B65" s="505" t="str">
        <f>IF(' Dépenses Autres frais'!B65="","",' Dépenses Autres frais'!B65)</f>
        <v/>
      </c>
      <c r="C65" s="505" t="str">
        <f>IF(' Dépenses Autres frais'!C65="","",' Dépenses Autres frais'!C65)</f>
        <v/>
      </c>
      <c r="D65" s="505" t="str">
        <f>IF(' Dépenses Autres frais'!D65="","",' Dépenses Autres frais'!D65)</f>
        <v/>
      </c>
      <c r="E65" s="505" t="str">
        <f>IF(' Dépenses Autres frais'!E65="","",' Dépenses Autres frais'!E65)</f>
        <v/>
      </c>
      <c r="F65" s="515" t="str">
        <f>IF(' Dépenses Autres frais'!F65="","",' Dépenses Autres frais'!F65)</f>
        <v/>
      </c>
      <c r="G65" s="515" t="str">
        <f>IF(' Dépenses Autres frais'!G65="","",' Dépenses Autres frais'!G65)</f>
        <v/>
      </c>
      <c r="H65" s="516" t="str">
        <f>IF(' Dépenses Autres frais'!H65="","",' Dépenses Autres frais'!H65)</f>
        <v/>
      </c>
      <c r="I65" s="272"/>
      <c r="J65" s="273" t="str">
        <f t="shared" si="0"/>
        <v/>
      </c>
      <c r="K65" s="273" t="str">
        <f t="shared" si="1"/>
        <v/>
      </c>
      <c r="L65" s="37"/>
      <c r="M65" s="117"/>
      <c r="N65" s="274"/>
      <c r="O65" s="514" t="str">
        <f>IF(AND(OR(I65="KO",L65&lt;&gt;""),OR(I65="",J65="",K65="")),Listes!$A$74,IF(AND(L65="",I65&lt;&gt;""),Listes!$A$75,IF(AND(H65&lt;L65,N65=""),Listes!$A$76,IF(AND(K65&lt;J65,N65=""),Listes!$A$77,IF(AND(L65&lt;&gt;"",L65&lt;H65,M65=""),Listes!$A$78,IF(AND(P65="",OR(I65&lt;&gt;"",J65&lt;&gt;"",K65&lt;&gt;"")),Listes!$A$79,""))))))</f>
        <v/>
      </c>
      <c r="P65" s="38"/>
      <c r="Q65" s="10">
        <f t="shared" si="2"/>
        <v>0</v>
      </c>
    </row>
    <row r="66" spans="1:17" ht="20.100000000000001" customHeight="1" x14ac:dyDescent="0.25">
      <c r="A66" s="109">
        <v>60</v>
      </c>
      <c r="B66" s="505" t="str">
        <f>IF(' Dépenses Autres frais'!B66="","",' Dépenses Autres frais'!B66)</f>
        <v/>
      </c>
      <c r="C66" s="505" t="str">
        <f>IF(' Dépenses Autres frais'!C66="","",' Dépenses Autres frais'!C66)</f>
        <v/>
      </c>
      <c r="D66" s="505" t="str">
        <f>IF(' Dépenses Autres frais'!D66="","",' Dépenses Autres frais'!D66)</f>
        <v/>
      </c>
      <c r="E66" s="505" t="str">
        <f>IF(' Dépenses Autres frais'!E66="","",' Dépenses Autres frais'!E66)</f>
        <v/>
      </c>
      <c r="F66" s="515" t="str">
        <f>IF(' Dépenses Autres frais'!F66="","",' Dépenses Autres frais'!F66)</f>
        <v/>
      </c>
      <c r="G66" s="515" t="str">
        <f>IF(' Dépenses Autres frais'!G66="","",' Dépenses Autres frais'!G66)</f>
        <v/>
      </c>
      <c r="H66" s="516" t="str">
        <f>IF(' Dépenses Autres frais'!H66="","",' Dépenses Autres frais'!H66)</f>
        <v/>
      </c>
      <c r="I66" s="272"/>
      <c r="J66" s="273" t="str">
        <f t="shared" si="0"/>
        <v/>
      </c>
      <c r="K66" s="273" t="str">
        <f t="shared" si="1"/>
        <v/>
      </c>
      <c r="L66" s="37"/>
      <c r="M66" s="117"/>
      <c r="N66" s="274"/>
      <c r="O66" s="514" t="str">
        <f>IF(AND(OR(I66="KO",L66&lt;&gt;""),OR(I66="",J66="",K66="")),Listes!$A$74,IF(AND(L66="",I66&lt;&gt;""),Listes!$A$75,IF(AND(H66&lt;L66,N66=""),Listes!$A$76,IF(AND(K66&lt;J66,N66=""),Listes!$A$77,IF(AND(L66&lt;&gt;"",L66&lt;H66,M66=""),Listes!$A$78,IF(AND(P66="",OR(I66&lt;&gt;"",J66&lt;&gt;"",K66&lt;&gt;"")),Listes!$A$79,""))))))</f>
        <v/>
      </c>
      <c r="P66" s="38"/>
      <c r="Q66" s="10">
        <f t="shared" si="2"/>
        <v>0</v>
      </c>
    </row>
    <row r="67" spans="1:17" ht="20.100000000000001" customHeight="1" x14ac:dyDescent="0.25">
      <c r="A67" s="109">
        <v>61</v>
      </c>
      <c r="B67" s="505" t="str">
        <f>IF(' Dépenses Autres frais'!B67="","",' Dépenses Autres frais'!B67)</f>
        <v/>
      </c>
      <c r="C67" s="505" t="str">
        <f>IF(' Dépenses Autres frais'!C67="","",' Dépenses Autres frais'!C67)</f>
        <v/>
      </c>
      <c r="D67" s="505" t="str">
        <f>IF(' Dépenses Autres frais'!D67="","",' Dépenses Autres frais'!D67)</f>
        <v/>
      </c>
      <c r="E67" s="505" t="str">
        <f>IF(' Dépenses Autres frais'!E67="","",' Dépenses Autres frais'!E67)</f>
        <v/>
      </c>
      <c r="F67" s="515" t="str">
        <f>IF(' Dépenses Autres frais'!F67="","",' Dépenses Autres frais'!F67)</f>
        <v/>
      </c>
      <c r="G67" s="515" t="str">
        <f>IF(' Dépenses Autres frais'!G67="","",' Dépenses Autres frais'!G67)</f>
        <v/>
      </c>
      <c r="H67" s="516" t="str">
        <f>IF(' Dépenses Autres frais'!H67="","",' Dépenses Autres frais'!H67)</f>
        <v/>
      </c>
      <c r="I67" s="272"/>
      <c r="J67" s="273" t="str">
        <f t="shared" si="0"/>
        <v/>
      </c>
      <c r="K67" s="273" t="str">
        <f t="shared" si="1"/>
        <v/>
      </c>
      <c r="L67" s="37"/>
      <c r="M67" s="117"/>
      <c r="N67" s="274"/>
      <c r="O67" s="514" t="str">
        <f>IF(AND(OR(I67="KO",L67&lt;&gt;""),OR(I67="",J67="",K67="")),Listes!$A$74,IF(AND(L67="",I67&lt;&gt;""),Listes!$A$75,IF(AND(H67&lt;L67,N67=""),Listes!$A$76,IF(AND(K67&lt;J67,N67=""),Listes!$A$77,IF(AND(L67&lt;&gt;"",L67&lt;H67,M67=""),Listes!$A$78,IF(AND(P67="",OR(I67&lt;&gt;"",J67&lt;&gt;"",K67&lt;&gt;"")),Listes!$A$79,""))))))</f>
        <v/>
      </c>
      <c r="P67" s="38"/>
      <c r="Q67" s="10">
        <f t="shared" si="2"/>
        <v>0</v>
      </c>
    </row>
    <row r="68" spans="1:17" ht="20.100000000000001" customHeight="1" x14ac:dyDescent="0.25">
      <c r="A68" s="109">
        <v>62</v>
      </c>
      <c r="B68" s="505" t="str">
        <f>IF(' Dépenses Autres frais'!B68="","",' Dépenses Autres frais'!B68)</f>
        <v/>
      </c>
      <c r="C68" s="505" t="str">
        <f>IF(' Dépenses Autres frais'!C68="","",' Dépenses Autres frais'!C68)</f>
        <v/>
      </c>
      <c r="D68" s="505" t="str">
        <f>IF(' Dépenses Autres frais'!D68="","",' Dépenses Autres frais'!D68)</f>
        <v/>
      </c>
      <c r="E68" s="505" t="str">
        <f>IF(' Dépenses Autres frais'!E68="","",' Dépenses Autres frais'!E68)</f>
        <v/>
      </c>
      <c r="F68" s="515" t="str">
        <f>IF(' Dépenses Autres frais'!F68="","",' Dépenses Autres frais'!F68)</f>
        <v/>
      </c>
      <c r="G68" s="515" t="str">
        <f>IF(' Dépenses Autres frais'!G68="","",' Dépenses Autres frais'!G68)</f>
        <v/>
      </c>
      <c r="H68" s="516" t="str">
        <f>IF(' Dépenses Autres frais'!H68="","",' Dépenses Autres frais'!H68)</f>
        <v/>
      </c>
      <c r="I68" s="272"/>
      <c r="J68" s="273" t="str">
        <f t="shared" si="0"/>
        <v/>
      </c>
      <c r="K68" s="273" t="str">
        <f t="shared" si="1"/>
        <v/>
      </c>
      <c r="L68" s="37"/>
      <c r="M68" s="117"/>
      <c r="N68" s="274"/>
      <c r="O68" s="514" t="str">
        <f>IF(AND(OR(I68="KO",L68&lt;&gt;""),OR(I68="",J68="",K68="")),Listes!$A$74,IF(AND(L68="",I68&lt;&gt;""),Listes!$A$75,IF(AND(H68&lt;L68,N68=""),Listes!$A$76,IF(AND(K68&lt;J68,N68=""),Listes!$A$77,IF(AND(L68&lt;&gt;"",L68&lt;H68,M68=""),Listes!$A$78,IF(AND(P68="",OR(I68&lt;&gt;"",J68&lt;&gt;"",K68&lt;&gt;"")),Listes!$A$79,""))))))</f>
        <v/>
      </c>
      <c r="P68" s="38"/>
      <c r="Q68" s="10">
        <f t="shared" si="2"/>
        <v>0</v>
      </c>
    </row>
    <row r="69" spans="1:17" ht="20.100000000000001" customHeight="1" x14ac:dyDescent="0.25">
      <c r="A69" s="109">
        <v>63</v>
      </c>
      <c r="B69" s="505" t="str">
        <f>IF(' Dépenses Autres frais'!B69="","",' Dépenses Autres frais'!B69)</f>
        <v/>
      </c>
      <c r="C69" s="505" t="str">
        <f>IF(' Dépenses Autres frais'!C69="","",' Dépenses Autres frais'!C69)</f>
        <v/>
      </c>
      <c r="D69" s="505" t="str">
        <f>IF(' Dépenses Autres frais'!D69="","",' Dépenses Autres frais'!D69)</f>
        <v/>
      </c>
      <c r="E69" s="505" t="str">
        <f>IF(' Dépenses Autres frais'!E69="","",' Dépenses Autres frais'!E69)</f>
        <v/>
      </c>
      <c r="F69" s="515" t="str">
        <f>IF(' Dépenses Autres frais'!F69="","",' Dépenses Autres frais'!F69)</f>
        <v/>
      </c>
      <c r="G69" s="515" t="str">
        <f>IF(' Dépenses Autres frais'!G69="","",' Dépenses Autres frais'!G69)</f>
        <v/>
      </c>
      <c r="H69" s="516" t="str">
        <f>IF(' Dépenses Autres frais'!H69="","",' Dépenses Autres frais'!H69)</f>
        <v/>
      </c>
      <c r="I69" s="272"/>
      <c r="J69" s="273" t="str">
        <f t="shared" si="0"/>
        <v/>
      </c>
      <c r="K69" s="273" t="str">
        <f t="shared" si="1"/>
        <v/>
      </c>
      <c r="L69" s="37"/>
      <c r="M69" s="117"/>
      <c r="N69" s="274"/>
      <c r="O69" s="514" t="str">
        <f>IF(AND(OR(I69="KO",L69&lt;&gt;""),OR(I69="",J69="",K69="")),Listes!$A$74,IF(AND(L69="",I69&lt;&gt;""),Listes!$A$75,IF(AND(H69&lt;L69,N69=""),Listes!$A$76,IF(AND(K69&lt;J69,N69=""),Listes!$A$77,IF(AND(L69&lt;&gt;"",L69&lt;H69,M69=""),Listes!$A$78,IF(AND(P69="",OR(I69&lt;&gt;"",J69&lt;&gt;"",K69&lt;&gt;"")),Listes!$A$79,""))))))</f>
        <v/>
      </c>
      <c r="P69" s="38"/>
      <c r="Q69" s="10">
        <f t="shared" si="2"/>
        <v>0</v>
      </c>
    </row>
    <row r="70" spans="1:17" ht="20.100000000000001" customHeight="1" x14ac:dyDescent="0.25">
      <c r="A70" s="109">
        <v>64</v>
      </c>
      <c r="B70" s="505" t="str">
        <f>IF(' Dépenses Autres frais'!B70="","",' Dépenses Autres frais'!B70)</f>
        <v/>
      </c>
      <c r="C70" s="505" t="str">
        <f>IF(' Dépenses Autres frais'!C70="","",' Dépenses Autres frais'!C70)</f>
        <v/>
      </c>
      <c r="D70" s="505" t="str">
        <f>IF(' Dépenses Autres frais'!D70="","",' Dépenses Autres frais'!D70)</f>
        <v/>
      </c>
      <c r="E70" s="505" t="str">
        <f>IF(' Dépenses Autres frais'!E70="","",' Dépenses Autres frais'!E70)</f>
        <v/>
      </c>
      <c r="F70" s="515" t="str">
        <f>IF(' Dépenses Autres frais'!F70="","",' Dépenses Autres frais'!F70)</f>
        <v/>
      </c>
      <c r="G70" s="515" t="str">
        <f>IF(' Dépenses Autres frais'!G70="","",' Dépenses Autres frais'!G70)</f>
        <v/>
      </c>
      <c r="H70" s="516" t="str">
        <f>IF(' Dépenses Autres frais'!H70="","",' Dépenses Autres frais'!H70)</f>
        <v/>
      </c>
      <c r="I70" s="272"/>
      <c r="J70" s="273" t="str">
        <f t="shared" si="0"/>
        <v/>
      </c>
      <c r="K70" s="273" t="str">
        <f t="shared" si="1"/>
        <v/>
      </c>
      <c r="L70" s="37"/>
      <c r="M70" s="117"/>
      <c r="N70" s="274"/>
      <c r="O70" s="514" t="str">
        <f>IF(AND(OR(I70="KO",L70&lt;&gt;""),OR(I70="",J70="",K70="")),Listes!$A$74,IF(AND(L70="",I70&lt;&gt;""),Listes!$A$75,IF(AND(H70&lt;L70,N70=""),Listes!$A$76,IF(AND(K70&lt;J70,N70=""),Listes!$A$77,IF(AND(L70&lt;&gt;"",L70&lt;H70,M70=""),Listes!$A$78,IF(AND(P70="",OR(I70&lt;&gt;"",J70&lt;&gt;"",K70&lt;&gt;"")),Listes!$A$79,""))))))</f>
        <v/>
      </c>
      <c r="P70" s="38"/>
      <c r="Q70" s="10">
        <f t="shared" si="2"/>
        <v>0</v>
      </c>
    </row>
    <row r="71" spans="1:17" ht="20.100000000000001" customHeight="1" x14ac:dyDescent="0.25">
      <c r="A71" s="109">
        <v>65</v>
      </c>
      <c r="B71" s="505" t="str">
        <f>IF(' Dépenses Autres frais'!B71="","",' Dépenses Autres frais'!B71)</f>
        <v/>
      </c>
      <c r="C71" s="505" t="str">
        <f>IF(' Dépenses Autres frais'!C71="","",' Dépenses Autres frais'!C71)</f>
        <v/>
      </c>
      <c r="D71" s="505" t="str">
        <f>IF(' Dépenses Autres frais'!D71="","",' Dépenses Autres frais'!D71)</f>
        <v/>
      </c>
      <c r="E71" s="505" t="str">
        <f>IF(' Dépenses Autres frais'!E71="","",' Dépenses Autres frais'!E71)</f>
        <v/>
      </c>
      <c r="F71" s="515" t="str">
        <f>IF(' Dépenses Autres frais'!F71="","",' Dépenses Autres frais'!F71)</f>
        <v/>
      </c>
      <c r="G71" s="515" t="str">
        <f>IF(' Dépenses Autres frais'!G71="","",' Dépenses Autres frais'!G71)</f>
        <v/>
      </c>
      <c r="H71" s="516" t="str">
        <f>IF(' Dépenses Autres frais'!H71="","",' Dépenses Autres frais'!H71)</f>
        <v/>
      </c>
      <c r="I71" s="272"/>
      <c r="J71" s="273" t="str">
        <f t="shared" si="0"/>
        <v/>
      </c>
      <c r="K71" s="273" t="str">
        <f t="shared" si="1"/>
        <v/>
      </c>
      <c r="L71" s="37"/>
      <c r="M71" s="117"/>
      <c r="N71" s="274"/>
      <c r="O71" s="514" t="str">
        <f>IF(AND(OR(I71="KO",L71&lt;&gt;""),OR(I71="",J71="",K71="")),Listes!$A$74,IF(AND(L71="",I71&lt;&gt;""),Listes!$A$75,IF(AND(H71&lt;L71,N71=""),Listes!$A$76,IF(AND(K71&lt;J71,N71=""),Listes!$A$77,IF(AND(L71&lt;&gt;"",L71&lt;H71,M71=""),Listes!$A$78,IF(AND(P71="",OR(I71&lt;&gt;"",J71&lt;&gt;"",K71&lt;&gt;"")),Listes!$A$79,""))))))</f>
        <v/>
      </c>
      <c r="P71" s="38"/>
      <c r="Q71" s="10">
        <f t="shared" si="2"/>
        <v>0</v>
      </c>
    </row>
    <row r="72" spans="1:17" ht="20.100000000000001" customHeight="1" x14ac:dyDescent="0.25">
      <c r="A72" s="109">
        <v>66</v>
      </c>
      <c r="B72" s="505" t="str">
        <f>IF(' Dépenses Autres frais'!B72="","",' Dépenses Autres frais'!B72)</f>
        <v/>
      </c>
      <c r="C72" s="505" t="str">
        <f>IF(' Dépenses Autres frais'!C72="","",' Dépenses Autres frais'!C72)</f>
        <v/>
      </c>
      <c r="D72" s="505" t="str">
        <f>IF(' Dépenses Autres frais'!D72="","",' Dépenses Autres frais'!D72)</f>
        <v/>
      </c>
      <c r="E72" s="505" t="str">
        <f>IF(' Dépenses Autres frais'!E72="","",' Dépenses Autres frais'!E72)</f>
        <v/>
      </c>
      <c r="F72" s="515" t="str">
        <f>IF(' Dépenses Autres frais'!F72="","",' Dépenses Autres frais'!F72)</f>
        <v/>
      </c>
      <c r="G72" s="515" t="str">
        <f>IF(' Dépenses Autres frais'!G72="","",' Dépenses Autres frais'!G72)</f>
        <v/>
      </c>
      <c r="H72" s="516" t="str">
        <f>IF(' Dépenses Autres frais'!H72="","",' Dépenses Autres frais'!H72)</f>
        <v/>
      </c>
      <c r="I72" s="272"/>
      <c r="J72" s="273" t="str">
        <f t="shared" ref="J72:J135" si="3">IF(I72="KO","",IF(I72="","",F72))</f>
        <v/>
      </c>
      <c r="K72" s="273" t="str">
        <f t="shared" ref="K72:K135" si="4">IF(I72="KO","",IF(I72="","",G72))</f>
        <v/>
      </c>
      <c r="L72" s="37"/>
      <c r="M72" s="117"/>
      <c r="N72" s="274"/>
      <c r="O72" s="514" t="str">
        <f>IF(AND(OR(I72="KO",L72&lt;&gt;""),OR(I72="",J72="",K72="")),Listes!$A$74,IF(AND(L72="",I72&lt;&gt;""),Listes!$A$75,IF(AND(H72&lt;L72,N72=""),Listes!$A$76,IF(AND(K72&lt;J72,N72=""),Listes!$A$77,IF(AND(L72&lt;&gt;"",L72&lt;H72,M72=""),Listes!$A$78,IF(AND(P72="",OR(I72&lt;&gt;"",J72&lt;&gt;"",K72&lt;&gt;"")),Listes!$A$79,""))))))</f>
        <v/>
      </c>
      <c r="P72" s="38"/>
      <c r="Q72" s="10">
        <f t="shared" ref="Q72:Q135" si="5">IF(AND(B72&lt;&gt;"",P72&lt;&gt;"Oui"),1,0)</f>
        <v>0</v>
      </c>
    </row>
    <row r="73" spans="1:17" ht="20.100000000000001" customHeight="1" x14ac:dyDescent="0.25">
      <c r="A73" s="109">
        <v>67</v>
      </c>
      <c r="B73" s="505" t="str">
        <f>IF(' Dépenses Autres frais'!B73="","",' Dépenses Autres frais'!B73)</f>
        <v/>
      </c>
      <c r="C73" s="505" t="str">
        <f>IF(' Dépenses Autres frais'!C73="","",' Dépenses Autres frais'!C73)</f>
        <v/>
      </c>
      <c r="D73" s="505" t="str">
        <f>IF(' Dépenses Autres frais'!D73="","",' Dépenses Autres frais'!D73)</f>
        <v/>
      </c>
      <c r="E73" s="505" t="str">
        <f>IF(' Dépenses Autres frais'!E73="","",' Dépenses Autres frais'!E73)</f>
        <v/>
      </c>
      <c r="F73" s="515" t="str">
        <f>IF(' Dépenses Autres frais'!F73="","",' Dépenses Autres frais'!F73)</f>
        <v/>
      </c>
      <c r="G73" s="515" t="str">
        <f>IF(' Dépenses Autres frais'!G73="","",' Dépenses Autres frais'!G73)</f>
        <v/>
      </c>
      <c r="H73" s="516" t="str">
        <f>IF(' Dépenses Autres frais'!H73="","",' Dépenses Autres frais'!H73)</f>
        <v/>
      </c>
      <c r="I73" s="272"/>
      <c r="J73" s="273" t="str">
        <f t="shared" si="3"/>
        <v/>
      </c>
      <c r="K73" s="273" t="str">
        <f t="shared" si="4"/>
        <v/>
      </c>
      <c r="L73" s="37"/>
      <c r="M73" s="117"/>
      <c r="N73" s="274"/>
      <c r="O73" s="514" t="str">
        <f>IF(AND(OR(I73="KO",L73&lt;&gt;""),OR(I73="",J73="",K73="")),Listes!$A$74,IF(AND(L73="",I73&lt;&gt;""),Listes!$A$75,IF(AND(H73&lt;L73,N73=""),Listes!$A$76,IF(AND(K73&lt;J73,N73=""),Listes!$A$77,IF(AND(L73&lt;&gt;"",L73&lt;H73,M73=""),Listes!$A$78,IF(AND(P73="",OR(I73&lt;&gt;"",J73&lt;&gt;"",K73&lt;&gt;"")),Listes!$A$79,""))))))</f>
        <v/>
      </c>
      <c r="P73" s="38"/>
      <c r="Q73" s="10">
        <f t="shared" si="5"/>
        <v>0</v>
      </c>
    </row>
    <row r="74" spans="1:17" ht="20.100000000000001" customHeight="1" x14ac:dyDescent="0.25">
      <c r="A74" s="109">
        <v>68</v>
      </c>
      <c r="B74" s="505" t="str">
        <f>IF(' Dépenses Autres frais'!B74="","",' Dépenses Autres frais'!B74)</f>
        <v/>
      </c>
      <c r="C74" s="505" t="str">
        <f>IF(' Dépenses Autres frais'!C74="","",' Dépenses Autres frais'!C74)</f>
        <v/>
      </c>
      <c r="D74" s="505" t="str">
        <f>IF(' Dépenses Autres frais'!D74="","",' Dépenses Autres frais'!D74)</f>
        <v/>
      </c>
      <c r="E74" s="505" t="str">
        <f>IF(' Dépenses Autres frais'!E74="","",' Dépenses Autres frais'!E74)</f>
        <v/>
      </c>
      <c r="F74" s="515" t="str">
        <f>IF(' Dépenses Autres frais'!F74="","",' Dépenses Autres frais'!F74)</f>
        <v/>
      </c>
      <c r="G74" s="515" t="str">
        <f>IF(' Dépenses Autres frais'!G74="","",' Dépenses Autres frais'!G74)</f>
        <v/>
      </c>
      <c r="H74" s="516" t="str">
        <f>IF(' Dépenses Autres frais'!H74="","",' Dépenses Autres frais'!H74)</f>
        <v/>
      </c>
      <c r="I74" s="272"/>
      <c r="J74" s="273" t="str">
        <f t="shared" si="3"/>
        <v/>
      </c>
      <c r="K74" s="273" t="str">
        <f t="shared" si="4"/>
        <v/>
      </c>
      <c r="L74" s="37"/>
      <c r="M74" s="117"/>
      <c r="N74" s="274"/>
      <c r="O74" s="514" t="str">
        <f>IF(AND(OR(I74="KO",L74&lt;&gt;""),OR(I74="",J74="",K74="")),Listes!$A$74,IF(AND(L74="",I74&lt;&gt;""),Listes!$A$75,IF(AND(H74&lt;L74,N74=""),Listes!$A$76,IF(AND(K74&lt;J74,N74=""),Listes!$A$77,IF(AND(L74&lt;&gt;"",L74&lt;H74,M74=""),Listes!$A$78,IF(AND(P74="",OR(I74&lt;&gt;"",J74&lt;&gt;"",K74&lt;&gt;"")),Listes!$A$79,""))))))</f>
        <v/>
      </c>
      <c r="P74" s="38"/>
      <c r="Q74" s="10">
        <f t="shared" si="5"/>
        <v>0</v>
      </c>
    </row>
    <row r="75" spans="1:17" ht="20.100000000000001" customHeight="1" x14ac:dyDescent="0.25">
      <c r="A75" s="109">
        <v>69</v>
      </c>
      <c r="B75" s="505" t="str">
        <f>IF(' Dépenses Autres frais'!B75="","",' Dépenses Autres frais'!B75)</f>
        <v/>
      </c>
      <c r="C75" s="505" t="str">
        <f>IF(' Dépenses Autres frais'!C75="","",' Dépenses Autres frais'!C75)</f>
        <v/>
      </c>
      <c r="D75" s="505" t="str">
        <f>IF(' Dépenses Autres frais'!D75="","",' Dépenses Autres frais'!D75)</f>
        <v/>
      </c>
      <c r="E75" s="505" t="str">
        <f>IF(' Dépenses Autres frais'!E75="","",' Dépenses Autres frais'!E75)</f>
        <v/>
      </c>
      <c r="F75" s="515" t="str">
        <f>IF(' Dépenses Autres frais'!F75="","",' Dépenses Autres frais'!F75)</f>
        <v/>
      </c>
      <c r="G75" s="515" t="str">
        <f>IF(' Dépenses Autres frais'!G75="","",' Dépenses Autres frais'!G75)</f>
        <v/>
      </c>
      <c r="H75" s="516" t="str">
        <f>IF(' Dépenses Autres frais'!H75="","",' Dépenses Autres frais'!H75)</f>
        <v/>
      </c>
      <c r="I75" s="272"/>
      <c r="J75" s="273" t="str">
        <f t="shared" si="3"/>
        <v/>
      </c>
      <c r="K75" s="273" t="str">
        <f t="shared" si="4"/>
        <v/>
      </c>
      <c r="L75" s="37"/>
      <c r="M75" s="117"/>
      <c r="N75" s="274"/>
      <c r="O75" s="514" t="str">
        <f>IF(AND(OR(I75="KO",L75&lt;&gt;""),OR(I75="",J75="",K75="")),Listes!$A$74,IF(AND(L75="",I75&lt;&gt;""),Listes!$A$75,IF(AND(H75&lt;L75,N75=""),Listes!$A$76,IF(AND(K75&lt;J75,N75=""),Listes!$A$77,IF(AND(L75&lt;&gt;"",L75&lt;H75,M75=""),Listes!$A$78,IF(AND(P75="",OR(I75&lt;&gt;"",J75&lt;&gt;"",K75&lt;&gt;"")),Listes!$A$79,""))))))</f>
        <v/>
      </c>
      <c r="P75" s="38"/>
      <c r="Q75" s="10">
        <f t="shared" si="5"/>
        <v>0</v>
      </c>
    </row>
    <row r="76" spans="1:17" ht="20.100000000000001" customHeight="1" x14ac:dyDescent="0.25">
      <c r="A76" s="109">
        <v>70</v>
      </c>
      <c r="B76" s="505" t="str">
        <f>IF(' Dépenses Autres frais'!B76="","",' Dépenses Autres frais'!B76)</f>
        <v/>
      </c>
      <c r="C76" s="505" t="str">
        <f>IF(' Dépenses Autres frais'!C76="","",' Dépenses Autres frais'!C76)</f>
        <v/>
      </c>
      <c r="D76" s="505" t="str">
        <f>IF(' Dépenses Autres frais'!D76="","",' Dépenses Autres frais'!D76)</f>
        <v/>
      </c>
      <c r="E76" s="505" t="str">
        <f>IF(' Dépenses Autres frais'!E76="","",' Dépenses Autres frais'!E76)</f>
        <v/>
      </c>
      <c r="F76" s="515" t="str">
        <f>IF(' Dépenses Autres frais'!F76="","",' Dépenses Autres frais'!F76)</f>
        <v/>
      </c>
      <c r="G76" s="515" t="str">
        <f>IF(' Dépenses Autres frais'!G76="","",' Dépenses Autres frais'!G76)</f>
        <v/>
      </c>
      <c r="H76" s="516" t="str">
        <f>IF(' Dépenses Autres frais'!H76="","",' Dépenses Autres frais'!H76)</f>
        <v/>
      </c>
      <c r="I76" s="272"/>
      <c r="J76" s="273" t="str">
        <f t="shared" si="3"/>
        <v/>
      </c>
      <c r="K76" s="273" t="str">
        <f t="shared" si="4"/>
        <v/>
      </c>
      <c r="L76" s="37"/>
      <c r="M76" s="117"/>
      <c r="N76" s="274"/>
      <c r="O76" s="514" t="str">
        <f>IF(AND(OR(I76="KO",L76&lt;&gt;""),OR(I76="",J76="",K76="")),Listes!$A$74,IF(AND(L76="",I76&lt;&gt;""),Listes!$A$75,IF(AND(H76&lt;L76,N76=""),Listes!$A$76,IF(AND(K76&lt;J76,N76=""),Listes!$A$77,IF(AND(L76&lt;&gt;"",L76&lt;H76,M76=""),Listes!$A$78,IF(AND(P76="",OR(I76&lt;&gt;"",J76&lt;&gt;"",K76&lt;&gt;"")),Listes!$A$79,""))))))</f>
        <v/>
      </c>
      <c r="P76" s="38"/>
      <c r="Q76" s="10">
        <f t="shared" si="5"/>
        <v>0</v>
      </c>
    </row>
    <row r="77" spans="1:17" ht="20.100000000000001" customHeight="1" x14ac:dyDescent="0.25">
      <c r="A77" s="109">
        <v>71</v>
      </c>
      <c r="B77" s="505" t="str">
        <f>IF(' Dépenses Autres frais'!B77="","",' Dépenses Autres frais'!B77)</f>
        <v/>
      </c>
      <c r="C77" s="505" t="str">
        <f>IF(' Dépenses Autres frais'!C77="","",' Dépenses Autres frais'!C77)</f>
        <v/>
      </c>
      <c r="D77" s="505" t="str">
        <f>IF(' Dépenses Autres frais'!D77="","",' Dépenses Autres frais'!D77)</f>
        <v/>
      </c>
      <c r="E77" s="505" t="str">
        <f>IF(' Dépenses Autres frais'!E77="","",' Dépenses Autres frais'!E77)</f>
        <v/>
      </c>
      <c r="F77" s="515" t="str">
        <f>IF(' Dépenses Autres frais'!F77="","",' Dépenses Autres frais'!F77)</f>
        <v/>
      </c>
      <c r="G77" s="515" t="str">
        <f>IF(' Dépenses Autres frais'!G77="","",' Dépenses Autres frais'!G77)</f>
        <v/>
      </c>
      <c r="H77" s="516" t="str">
        <f>IF(' Dépenses Autres frais'!H77="","",' Dépenses Autres frais'!H77)</f>
        <v/>
      </c>
      <c r="I77" s="272"/>
      <c r="J77" s="273" t="str">
        <f t="shared" si="3"/>
        <v/>
      </c>
      <c r="K77" s="273" t="str">
        <f t="shared" si="4"/>
        <v/>
      </c>
      <c r="L77" s="37"/>
      <c r="M77" s="117"/>
      <c r="N77" s="274"/>
      <c r="O77" s="514" t="str">
        <f>IF(AND(OR(I77="KO",L77&lt;&gt;""),OR(I77="",J77="",K77="")),Listes!$A$74,IF(AND(L77="",I77&lt;&gt;""),Listes!$A$75,IF(AND(H77&lt;L77,N77=""),Listes!$A$76,IF(AND(K77&lt;J77,N77=""),Listes!$A$77,IF(AND(L77&lt;&gt;"",L77&lt;H77,M77=""),Listes!$A$78,IF(AND(P77="",OR(I77&lt;&gt;"",J77&lt;&gt;"",K77&lt;&gt;"")),Listes!$A$79,""))))))</f>
        <v/>
      </c>
      <c r="P77" s="38"/>
      <c r="Q77" s="10">
        <f t="shared" si="5"/>
        <v>0</v>
      </c>
    </row>
    <row r="78" spans="1:17" ht="20.100000000000001" customHeight="1" x14ac:dyDescent="0.25">
      <c r="A78" s="109">
        <v>72</v>
      </c>
      <c r="B78" s="505" t="str">
        <f>IF(' Dépenses Autres frais'!B78="","",' Dépenses Autres frais'!B78)</f>
        <v/>
      </c>
      <c r="C78" s="505" t="str">
        <f>IF(' Dépenses Autres frais'!C78="","",' Dépenses Autres frais'!C78)</f>
        <v/>
      </c>
      <c r="D78" s="505" t="str">
        <f>IF(' Dépenses Autres frais'!D78="","",' Dépenses Autres frais'!D78)</f>
        <v/>
      </c>
      <c r="E78" s="505" t="str">
        <f>IF(' Dépenses Autres frais'!E78="","",' Dépenses Autres frais'!E78)</f>
        <v/>
      </c>
      <c r="F78" s="515" t="str">
        <f>IF(' Dépenses Autres frais'!F78="","",' Dépenses Autres frais'!F78)</f>
        <v/>
      </c>
      <c r="G78" s="515" t="str">
        <f>IF(' Dépenses Autres frais'!G78="","",' Dépenses Autres frais'!G78)</f>
        <v/>
      </c>
      <c r="H78" s="516" t="str">
        <f>IF(' Dépenses Autres frais'!H78="","",' Dépenses Autres frais'!H78)</f>
        <v/>
      </c>
      <c r="I78" s="272"/>
      <c r="J78" s="273" t="str">
        <f t="shared" si="3"/>
        <v/>
      </c>
      <c r="K78" s="273" t="str">
        <f t="shared" si="4"/>
        <v/>
      </c>
      <c r="L78" s="37"/>
      <c r="M78" s="117"/>
      <c r="N78" s="274"/>
      <c r="O78" s="514" t="str">
        <f>IF(AND(OR(I78="KO",L78&lt;&gt;""),OR(I78="",J78="",K78="")),Listes!$A$74,IF(AND(L78="",I78&lt;&gt;""),Listes!$A$75,IF(AND(H78&lt;L78,N78=""),Listes!$A$76,IF(AND(K78&lt;J78,N78=""),Listes!$A$77,IF(AND(L78&lt;&gt;"",L78&lt;H78,M78=""),Listes!$A$78,IF(AND(P78="",OR(I78&lt;&gt;"",J78&lt;&gt;"",K78&lt;&gt;"")),Listes!$A$79,""))))))</f>
        <v/>
      </c>
      <c r="P78" s="38"/>
      <c r="Q78" s="10">
        <f t="shared" si="5"/>
        <v>0</v>
      </c>
    </row>
    <row r="79" spans="1:17" ht="20.100000000000001" customHeight="1" x14ac:dyDescent="0.25">
      <c r="A79" s="109">
        <v>73</v>
      </c>
      <c r="B79" s="505" t="str">
        <f>IF(' Dépenses Autres frais'!B79="","",' Dépenses Autres frais'!B79)</f>
        <v/>
      </c>
      <c r="C79" s="505" t="str">
        <f>IF(' Dépenses Autres frais'!C79="","",' Dépenses Autres frais'!C79)</f>
        <v/>
      </c>
      <c r="D79" s="505" t="str">
        <f>IF(' Dépenses Autres frais'!D79="","",' Dépenses Autres frais'!D79)</f>
        <v/>
      </c>
      <c r="E79" s="505" t="str">
        <f>IF(' Dépenses Autres frais'!E79="","",' Dépenses Autres frais'!E79)</f>
        <v/>
      </c>
      <c r="F79" s="515" t="str">
        <f>IF(' Dépenses Autres frais'!F79="","",' Dépenses Autres frais'!F79)</f>
        <v/>
      </c>
      <c r="G79" s="515" t="str">
        <f>IF(' Dépenses Autres frais'!G79="","",' Dépenses Autres frais'!G79)</f>
        <v/>
      </c>
      <c r="H79" s="516" t="str">
        <f>IF(' Dépenses Autres frais'!H79="","",' Dépenses Autres frais'!H79)</f>
        <v/>
      </c>
      <c r="I79" s="272"/>
      <c r="J79" s="273" t="str">
        <f t="shared" si="3"/>
        <v/>
      </c>
      <c r="K79" s="273" t="str">
        <f t="shared" si="4"/>
        <v/>
      </c>
      <c r="L79" s="37"/>
      <c r="M79" s="117"/>
      <c r="N79" s="274"/>
      <c r="O79" s="514" t="str">
        <f>IF(AND(OR(I79="KO",L79&lt;&gt;""),OR(I79="",J79="",K79="")),Listes!$A$74,IF(AND(L79="",I79&lt;&gt;""),Listes!$A$75,IF(AND(H79&lt;L79,N79=""),Listes!$A$76,IF(AND(K79&lt;J79,N79=""),Listes!$A$77,IF(AND(L79&lt;&gt;"",L79&lt;H79,M79=""),Listes!$A$78,IF(AND(P79="",OR(I79&lt;&gt;"",J79&lt;&gt;"",K79&lt;&gt;"")),Listes!$A$79,""))))))</f>
        <v/>
      </c>
      <c r="P79" s="38"/>
      <c r="Q79" s="10">
        <f t="shared" si="5"/>
        <v>0</v>
      </c>
    </row>
    <row r="80" spans="1:17" ht="20.100000000000001" customHeight="1" x14ac:dyDescent="0.25">
      <c r="A80" s="109">
        <v>74</v>
      </c>
      <c r="B80" s="505" t="str">
        <f>IF(' Dépenses Autres frais'!B80="","",' Dépenses Autres frais'!B80)</f>
        <v/>
      </c>
      <c r="C80" s="505" t="str">
        <f>IF(' Dépenses Autres frais'!C80="","",' Dépenses Autres frais'!C80)</f>
        <v/>
      </c>
      <c r="D80" s="505" t="str">
        <f>IF(' Dépenses Autres frais'!D80="","",' Dépenses Autres frais'!D80)</f>
        <v/>
      </c>
      <c r="E80" s="505" t="str">
        <f>IF(' Dépenses Autres frais'!E80="","",' Dépenses Autres frais'!E80)</f>
        <v/>
      </c>
      <c r="F80" s="515" t="str">
        <f>IF(' Dépenses Autres frais'!F80="","",' Dépenses Autres frais'!F80)</f>
        <v/>
      </c>
      <c r="G80" s="515" t="str">
        <f>IF(' Dépenses Autres frais'!G80="","",' Dépenses Autres frais'!G80)</f>
        <v/>
      </c>
      <c r="H80" s="516" t="str">
        <f>IF(' Dépenses Autres frais'!H80="","",' Dépenses Autres frais'!H80)</f>
        <v/>
      </c>
      <c r="I80" s="272"/>
      <c r="J80" s="273" t="str">
        <f t="shared" si="3"/>
        <v/>
      </c>
      <c r="K80" s="273" t="str">
        <f t="shared" si="4"/>
        <v/>
      </c>
      <c r="L80" s="37"/>
      <c r="M80" s="117"/>
      <c r="N80" s="274"/>
      <c r="O80" s="514" t="str">
        <f>IF(AND(OR(I80="KO",L80&lt;&gt;""),OR(I80="",J80="",K80="")),Listes!$A$74,IF(AND(L80="",I80&lt;&gt;""),Listes!$A$75,IF(AND(H80&lt;L80,N80=""),Listes!$A$76,IF(AND(K80&lt;J80,N80=""),Listes!$A$77,IF(AND(L80&lt;&gt;"",L80&lt;H80,M80=""),Listes!$A$78,IF(AND(P80="",OR(I80&lt;&gt;"",J80&lt;&gt;"",K80&lt;&gt;"")),Listes!$A$79,""))))))</f>
        <v/>
      </c>
      <c r="P80" s="38"/>
      <c r="Q80" s="10">
        <f t="shared" si="5"/>
        <v>0</v>
      </c>
    </row>
    <row r="81" spans="1:17" ht="20.100000000000001" customHeight="1" x14ac:dyDescent="0.25">
      <c r="A81" s="109">
        <v>75</v>
      </c>
      <c r="B81" s="505" t="str">
        <f>IF(' Dépenses Autres frais'!B81="","",' Dépenses Autres frais'!B81)</f>
        <v/>
      </c>
      <c r="C81" s="505" t="str">
        <f>IF(' Dépenses Autres frais'!C81="","",' Dépenses Autres frais'!C81)</f>
        <v/>
      </c>
      <c r="D81" s="505" t="str">
        <f>IF(' Dépenses Autres frais'!D81="","",' Dépenses Autres frais'!D81)</f>
        <v/>
      </c>
      <c r="E81" s="505" t="str">
        <f>IF(' Dépenses Autres frais'!E81="","",' Dépenses Autres frais'!E81)</f>
        <v/>
      </c>
      <c r="F81" s="515" t="str">
        <f>IF(' Dépenses Autres frais'!F81="","",' Dépenses Autres frais'!F81)</f>
        <v/>
      </c>
      <c r="G81" s="515" t="str">
        <f>IF(' Dépenses Autres frais'!G81="","",' Dépenses Autres frais'!G81)</f>
        <v/>
      </c>
      <c r="H81" s="516" t="str">
        <f>IF(' Dépenses Autres frais'!H81="","",' Dépenses Autres frais'!H81)</f>
        <v/>
      </c>
      <c r="I81" s="272"/>
      <c r="J81" s="273" t="str">
        <f t="shared" si="3"/>
        <v/>
      </c>
      <c r="K81" s="273" t="str">
        <f t="shared" si="4"/>
        <v/>
      </c>
      <c r="L81" s="37"/>
      <c r="M81" s="117"/>
      <c r="N81" s="274"/>
      <c r="O81" s="514" t="str">
        <f>IF(AND(OR(I81="KO",L81&lt;&gt;""),OR(I81="",J81="",K81="")),Listes!$A$74,IF(AND(L81="",I81&lt;&gt;""),Listes!$A$75,IF(AND(H81&lt;L81,N81=""),Listes!$A$76,IF(AND(K81&lt;J81,N81=""),Listes!$A$77,IF(AND(L81&lt;&gt;"",L81&lt;H81,M81=""),Listes!$A$78,IF(AND(P81="",OR(I81&lt;&gt;"",J81&lt;&gt;"",K81&lt;&gt;"")),Listes!$A$79,""))))))</f>
        <v/>
      </c>
      <c r="P81" s="38"/>
      <c r="Q81" s="10">
        <f t="shared" si="5"/>
        <v>0</v>
      </c>
    </row>
    <row r="82" spans="1:17" ht="20.100000000000001" customHeight="1" x14ac:dyDescent="0.25">
      <c r="A82" s="109">
        <v>76</v>
      </c>
      <c r="B82" s="505" t="str">
        <f>IF(' Dépenses Autres frais'!B82="","",' Dépenses Autres frais'!B82)</f>
        <v/>
      </c>
      <c r="C82" s="505" t="str">
        <f>IF(' Dépenses Autres frais'!C82="","",' Dépenses Autres frais'!C82)</f>
        <v/>
      </c>
      <c r="D82" s="505" t="str">
        <f>IF(' Dépenses Autres frais'!D82="","",' Dépenses Autres frais'!D82)</f>
        <v/>
      </c>
      <c r="E82" s="505" t="str">
        <f>IF(' Dépenses Autres frais'!E82="","",' Dépenses Autres frais'!E82)</f>
        <v/>
      </c>
      <c r="F82" s="515" t="str">
        <f>IF(' Dépenses Autres frais'!F82="","",' Dépenses Autres frais'!F82)</f>
        <v/>
      </c>
      <c r="G82" s="515" t="str">
        <f>IF(' Dépenses Autres frais'!G82="","",' Dépenses Autres frais'!G82)</f>
        <v/>
      </c>
      <c r="H82" s="516" t="str">
        <f>IF(' Dépenses Autres frais'!H82="","",' Dépenses Autres frais'!H82)</f>
        <v/>
      </c>
      <c r="I82" s="272"/>
      <c r="J82" s="273" t="str">
        <f t="shared" si="3"/>
        <v/>
      </c>
      <c r="K82" s="273" t="str">
        <f t="shared" si="4"/>
        <v/>
      </c>
      <c r="L82" s="37"/>
      <c r="M82" s="117"/>
      <c r="N82" s="274"/>
      <c r="O82" s="514" t="str">
        <f>IF(AND(OR(I82="KO",L82&lt;&gt;""),OR(I82="",J82="",K82="")),Listes!$A$74,IF(AND(L82="",I82&lt;&gt;""),Listes!$A$75,IF(AND(H82&lt;L82,N82=""),Listes!$A$76,IF(AND(K82&lt;J82,N82=""),Listes!$A$77,IF(AND(L82&lt;&gt;"",L82&lt;H82,M82=""),Listes!$A$78,IF(AND(P82="",OR(I82&lt;&gt;"",J82&lt;&gt;"",K82&lt;&gt;"")),Listes!$A$79,""))))))</f>
        <v/>
      </c>
      <c r="P82" s="38"/>
      <c r="Q82" s="10">
        <f t="shared" si="5"/>
        <v>0</v>
      </c>
    </row>
    <row r="83" spans="1:17" ht="20.100000000000001" customHeight="1" x14ac:dyDescent="0.25">
      <c r="A83" s="109">
        <v>77</v>
      </c>
      <c r="B83" s="505" t="str">
        <f>IF(' Dépenses Autres frais'!B83="","",' Dépenses Autres frais'!B83)</f>
        <v/>
      </c>
      <c r="C83" s="505" t="str">
        <f>IF(' Dépenses Autres frais'!C83="","",' Dépenses Autres frais'!C83)</f>
        <v/>
      </c>
      <c r="D83" s="505" t="str">
        <f>IF(' Dépenses Autres frais'!D83="","",' Dépenses Autres frais'!D83)</f>
        <v/>
      </c>
      <c r="E83" s="505" t="str">
        <f>IF(' Dépenses Autres frais'!E83="","",' Dépenses Autres frais'!E83)</f>
        <v/>
      </c>
      <c r="F83" s="515" t="str">
        <f>IF(' Dépenses Autres frais'!F83="","",' Dépenses Autres frais'!F83)</f>
        <v/>
      </c>
      <c r="G83" s="515" t="str">
        <f>IF(' Dépenses Autres frais'!G83="","",' Dépenses Autres frais'!G83)</f>
        <v/>
      </c>
      <c r="H83" s="516" t="str">
        <f>IF(' Dépenses Autres frais'!H83="","",' Dépenses Autres frais'!H83)</f>
        <v/>
      </c>
      <c r="I83" s="272"/>
      <c r="J83" s="273" t="str">
        <f t="shared" si="3"/>
        <v/>
      </c>
      <c r="K83" s="273" t="str">
        <f t="shared" si="4"/>
        <v/>
      </c>
      <c r="L83" s="37"/>
      <c r="M83" s="117"/>
      <c r="N83" s="274"/>
      <c r="O83" s="514" t="str">
        <f>IF(AND(OR(I83="KO",L83&lt;&gt;""),OR(I83="",J83="",K83="")),Listes!$A$74,IF(AND(L83="",I83&lt;&gt;""),Listes!$A$75,IF(AND(H83&lt;L83,N83=""),Listes!$A$76,IF(AND(K83&lt;J83,N83=""),Listes!$A$77,IF(AND(L83&lt;&gt;"",L83&lt;H83,M83=""),Listes!$A$78,IF(AND(P83="",OR(I83&lt;&gt;"",J83&lt;&gt;"",K83&lt;&gt;"")),Listes!$A$79,""))))))</f>
        <v/>
      </c>
      <c r="P83" s="38"/>
      <c r="Q83" s="10">
        <f t="shared" si="5"/>
        <v>0</v>
      </c>
    </row>
    <row r="84" spans="1:17" ht="20.100000000000001" customHeight="1" x14ac:dyDescent="0.25">
      <c r="A84" s="109">
        <v>78</v>
      </c>
      <c r="B84" s="505" t="str">
        <f>IF(' Dépenses Autres frais'!B84="","",' Dépenses Autres frais'!B84)</f>
        <v/>
      </c>
      <c r="C84" s="505" t="str">
        <f>IF(' Dépenses Autres frais'!C84="","",' Dépenses Autres frais'!C84)</f>
        <v/>
      </c>
      <c r="D84" s="505" t="str">
        <f>IF(' Dépenses Autres frais'!D84="","",' Dépenses Autres frais'!D84)</f>
        <v/>
      </c>
      <c r="E84" s="505" t="str">
        <f>IF(' Dépenses Autres frais'!E84="","",' Dépenses Autres frais'!E84)</f>
        <v/>
      </c>
      <c r="F84" s="515" t="str">
        <f>IF(' Dépenses Autres frais'!F84="","",' Dépenses Autres frais'!F84)</f>
        <v/>
      </c>
      <c r="G84" s="515" t="str">
        <f>IF(' Dépenses Autres frais'!G84="","",' Dépenses Autres frais'!G84)</f>
        <v/>
      </c>
      <c r="H84" s="516" t="str">
        <f>IF(' Dépenses Autres frais'!H84="","",' Dépenses Autres frais'!H84)</f>
        <v/>
      </c>
      <c r="I84" s="272"/>
      <c r="J84" s="273" t="str">
        <f t="shared" si="3"/>
        <v/>
      </c>
      <c r="K84" s="273" t="str">
        <f t="shared" si="4"/>
        <v/>
      </c>
      <c r="L84" s="37"/>
      <c r="M84" s="117"/>
      <c r="N84" s="274"/>
      <c r="O84" s="514" t="str">
        <f>IF(AND(OR(I84="KO",L84&lt;&gt;""),OR(I84="",J84="",K84="")),Listes!$A$74,IF(AND(L84="",I84&lt;&gt;""),Listes!$A$75,IF(AND(H84&lt;L84,N84=""),Listes!$A$76,IF(AND(K84&lt;J84,N84=""),Listes!$A$77,IF(AND(L84&lt;&gt;"",L84&lt;H84,M84=""),Listes!$A$78,IF(AND(P84="",OR(I84&lt;&gt;"",J84&lt;&gt;"",K84&lt;&gt;"")),Listes!$A$79,""))))))</f>
        <v/>
      </c>
      <c r="P84" s="38"/>
      <c r="Q84" s="10">
        <f t="shared" si="5"/>
        <v>0</v>
      </c>
    </row>
    <row r="85" spans="1:17" ht="20.100000000000001" customHeight="1" x14ac:dyDescent="0.25">
      <c r="A85" s="109">
        <v>79</v>
      </c>
      <c r="B85" s="505" t="str">
        <f>IF(' Dépenses Autres frais'!B85="","",' Dépenses Autres frais'!B85)</f>
        <v/>
      </c>
      <c r="C85" s="505" t="str">
        <f>IF(' Dépenses Autres frais'!C85="","",' Dépenses Autres frais'!C85)</f>
        <v/>
      </c>
      <c r="D85" s="505" t="str">
        <f>IF(' Dépenses Autres frais'!D85="","",' Dépenses Autres frais'!D85)</f>
        <v/>
      </c>
      <c r="E85" s="505" t="str">
        <f>IF(' Dépenses Autres frais'!E85="","",' Dépenses Autres frais'!E85)</f>
        <v/>
      </c>
      <c r="F85" s="515" t="str">
        <f>IF(' Dépenses Autres frais'!F85="","",' Dépenses Autres frais'!F85)</f>
        <v/>
      </c>
      <c r="G85" s="515" t="str">
        <f>IF(' Dépenses Autres frais'!G85="","",' Dépenses Autres frais'!G85)</f>
        <v/>
      </c>
      <c r="H85" s="516" t="str">
        <f>IF(' Dépenses Autres frais'!H85="","",' Dépenses Autres frais'!H85)</f>
        <v/>
      </c>
      <c r="I85" s="272"/>
      <c r="J85" s="273" t="str">
        <f t="shared" si="3"/>
        <v/>
      </c>
      <c r="K85" s="273" t="str">
        <f t="shared" si="4"/>
        <v/>
      </c>
      <c r="L85" s="37"/>
      <c r="M85" s="117"/>
      <c r="N85" s="274"/>
      <c r="O85" s="514" t="str">
        <f>IF(AND(OR(I85="KO",L85&lt;&gt;""),OR(I85="",J85="",K85="")),Listes!$A$74,IF(AND(L85="",I85&lt;&gt;""),Listes!$A$75,IF(AND(H85&lt;L85,N85=""),Listes!$A$76,IF(AND(K85&lt;J85,N85=""),Listes!$A$77,IF(AND(L85&lt;&gt;"",L85&lt;H85,M85=""),Listes!$A$78,IF(AND(P85="",OR(I85&lt;&gt;"",J85&lt;&gt;"",K85&lt;&gt;"")),Listes!$A$79,""))))))</f>
        <v/>
      </c>
      <c r="P85" s="38"/>
      <c r="Q85" s="10">
        <f t="shared" si="5"/>
        <v>0</v>
      </c>
    </row>
    <row r="86" spans="1:17" ht="20.100000000000001" customHeight="1" x14ac:dyDescent="0.25">
      <c r="A86" s="109">
        <v>80</v>
      </c>
      <c r="B86" s="505" t="str">
        <f>IF(' Dépenses Autres frais'!B86="","",' Dépenses Autres frais'!B86)</f>
        <v/>
      </c>
      <c r="C86" s="505" t="str">
        <f>IF(' Dépenses Autres frais'!C86="","",' Dépenses Autres frais'!C86)</f>
        <v/>
      </c>
      <c r="D86" s="505" t="str">
        <f>IF(' Dépenses Autres frais'!D86="","",' Dépenses Autres frais'!D86)</f>
        <v/>
      </c>
      <c r="E86" s="505" t="str">
        <f>IF(' Dépenses Autres frais'!E86="","",' Dépenses Autres frais'!E86)</f>
        <v/>
      </c>
      <c r="F86" s="515" t="str">
        <f>IF(' Dépenses Autres frais'!F86="","",' Dépenses Autres frais'!F86)</f>
        <v/>
      </c>
      <c r="G86" s="515" t="str">
        <f>IF(' Dépenses Autres frais'!G86="","",' Dépenses Autres frais'!G86)</f>
        <v/>
      </c>
      <c r="H86" s="516" t="str">
        <f>IF(' Dépenses Autres frais'!H86="","",' Dépenses Autres frais'!H86)</f>
        <v/>
      </c>
      <c r="I86" s="272"/>
      <c r="J86" s="273" t="str">
        <f t="shared" si="3"/>
        <v/>
      </c>
      <c r="K86" s="273" t="str">
        <f t="shared" si="4"/>
        <v/>
      </c>
      <c r="L86" s="37"/>
      <c r="M86" s="117"/>
      <c r="N86" s="274"/>
      <c r="O86" s="514" t="str">
        <f>IF(AND(OR(I86="KO",L86&lt;&gt;""),OR(I86="",J86="",K86="")),Listes!$A$74,IF(AND(L86="",I86&lt;&gt;""),Listes!$A$75,IF(AND(H86&lt;L86,N86=""),Listes!$A$76,IF(AND(K86&lt;J86,N86=""),Listes!$A$77,IF(AND(L86&lt;&gt;"",L86&lt;H86,M86=""),Listes!$A$78,IF(AND(P86="",OR(I86&lt;&gt;"",J86&lt;&gt;"",K86&lt;&gt;"")),Listes!$A$79,""))))))</f>
        <v/>
      </c>
      <c r="P86" s="38"/>
      <c r="Q86" s="10">
        <f t="shared" si="5"/>
        <v>0</v>
      </c>
    </row>
    <row r="87" spans="1:17" ht="20.100000000000001" customHeight="1" x14ac:dyDescent="0.25">
      <c r="A87" s="109">
        <v>81</v>
      </c>
      <c r="B87" s="505" t="str">
        <f>IF(' Dépenses Autres frais'!B87="","",' Dépenses Autres frais'!B87)</f>
        <v/>
      </c>
      <c r="C87" s="505" t="str">
        <f>IF(' Dépenses Autres frais'!C87="","",' Dépenses Autres frais'!C87)</f>
        <v/>
      </c>
      <c r="D87" s="505" t="str">
        <f>IF(' Dépenses Autres frais'!D87="","",' Dépenses Autres frais'!D87)</f>
        <v/>
      </c>
      <c r="E87" s="505" t="str">
        <f>IF(' Dépenses Autres frais'!E87="","",' Dépenses Autres frais'!E87)</f>
        <v/>
      </c>
      <c r="F87" s="515" t="str">
        <f>IF(' Dépenses Autres frais'!F87="","",' Dépenses Autres frais'!F87)</f>
        <v/>
      </c>
      <c r="G87" s="515" t="str">
        <f>IF(' Dépenses Autres frais'!G87="","",' Dépenses Autres frais'!G87)</f>
        <v/>
      </c>
      <c r="H87" s="516" t="str">
        <f>IF(' Dépenses Autres frais'!H87="","",' Dépenses Autres frais'!H87)</f>
        <v/>
      </c>
      <c r="I87" s="272"/>
      <c r="J87" s="273" t="str">
        <f t="shared" si="3"/>
        <v/>
      </c>
      <c r="K87" s="273" t="str">
        <f t="shared" si="4"/>
        <v/>
      </c>
      <c r="L87" s="37"/>
      <c r="M87" s="117"/>
      <c r="N87" s="274"/>
      <c r="O87" s="514" t="str">
        <f>IF(AND(OR(I87="KO",L87&lt;&gt;""),OR(I87="",J87="",K87="")),Listes!$A$74,IF(AND(L87="",I87&lt;&gt;""),Listes!$A$75,IF(AND(H87&lt;L87,N87=""),Listes!$A$76,IF(AND(K87&lt;J87,N87=""),Listes!$A$77,IF(AND(L87&lt;&gt;"",L87&lt;H87,M87=""),Listes!$A$78,IF(AND(P87="",OR(I87&lt;&gt;"",J87&lt;&gt;"",K87&lt;&gt;"")),Listes!$A$79,""))))))</f>
        <v/>
      </c>
      <c r="P87" s="38"/>
      <c r="Q87" s="10">
        <f t="shared" si="5"/>
        <v>0</v>
      </c>
    </row>
    <row r="88" spans="1:17" ht="20.100000000000001" customHeight="1" x14ac:dyDescent="0.25">
      <c r="A88" s="109">
        <v>82</v>
      </c>
      <c r="B88" s="505" t="str">
        <f>IF(' Dépenses Autres frais'!B88="","",' Dépenses Autres frais'!B88)</f>
        <v/>
      </c>
      <c r="C88" s="505" t="str">
        <f>IF(' Dépenses Autres frais'!C88="","",' Dépenses Autres frais'!C88)</f>
        <v/>
      </c>
      <c r="D88" s="505" t="str">
        <f>IF(' Dépenses Autres frais'!D88="","",' Dépenses Autres frais'!D88)</f>
        <v/>
      </c>
      <c r="E88" s="505" t="str">
        <f>IF(' Dépenses Autres frais'!E88="","",' Dépenses Autres frais'!E88)</f>
        <v/>
      </c>
      <c r="F88" s="515" t="str">
        <f>IF(' Dépenses Autres frais'!F88="","",' Dépenses Autres frais'!F88)</f>
        <v/>
      </c>
      <c r="G88" s="515" t="str">
        <f>IF(' Dépenses Autres frais'!G88="","",' Dépenses Autres frais'!G88)</f>
        <v/>
      </c>
      <c r="H88" s="516" t="str">
        <f>IF(' Dépenses Autres frais'!H88="","",' Dépenses Autres frais'!H88)</f>
        <v/>
      </c>
      <c r="I88" s="272"/>
      <c r="J88" s="273" t="str">
        <f t="shared" si="3"/>
        <v/>
      </c>
      <c r="K88" s="273" t="str">
        <f t="shared" si="4"/>
        <v/>
      </c>
      <c r="L88" s="37"/>
      <c r="M88" s="117"/>
      <c r="N88" s="274"/>
      <c r="O88" s="514" t="str">
        <f>IF(AND(OR(I88="KO",L88&lt;&gt;""),OR(I88="",J88="",K88="")),Listes!$A$74,IF(AND(L88="",I88&lt;&gt;""),Listes!$A$75,IF(AND(H88&lt;L88,N88=""),Listes!$A$76,IF(AND(K88&lt;J88,N88=""),Listes!$A$77,IF(AND(L88&lt;&gt;"",L88&lt;H88,M88=""),Listes!$A$78,IF(AND(P88="",OR(I88&lt;&gt;"",J88&lt;&gt;"",K88&lt;&gt;"")),Listes!$A$79,""))))))</f>
        <v/>
      </c>
      <c r="P88" s="38"/>
      <c r="Q88" s="10">
        <f t="shared" si="5"/>
        <v>0</v>
      </c>
    </row>
    <row r="89" spans="1:17" ht="20.100000000000001" customHeight="1" x14ac:dyDescent="0.25">
      <c r="A89" s="109">
        <v>83</v>
      </c>
      <c r="B89" s="505" t="str">
        <f>IF(' Dépenses Autres frais'!B89="","",' Dépenses Autres frais'!B89)</f>
        <v/>
      </c>
      <c r="C89" s="505" t="str">
        <f>IF(' Dépenses Autres frais'!C89="","",' Dépenses Autres frais'!C89)</f>
        <v/>
      </c>
      <c r="D89" s="505" t="str">
        <f>IF(' Dépenses Autres frais'!D89="","",' Dépenses Autres frais'!D89)</f>
        <v/>
      </c>
      <c r="E89" s="505" t="str">
        <f>IF(' Dépenses Autres frais'!E89="","",' Dépenses Autres frais'!E89)</f>
        <v/>
      </c>
      <c r="F89" s="515" t="str">
        <f>IF(' Dépenses Autres frais'!F89="","",' Dépenses Autres frais'!F89)</f>
        <v/>
      </c>
      <c r="G89" s="515" t="str">
        <f>IF(' Dépenses Autres frais'!G89="","",' Dépenses Autres frais'!G89)</f>
        <v/>
      </c>
      <c r="H89" s="516" t="str">
        <f>IF(' Dépenses Autres frais'!H89="","",' Dépenses Autres frais'!H89)</f>
        <v/>
      </c>
      <c r="I89" s="272"/>
      <c r="J89" s="273" t="str">
        <f t="shared" si="3"/>
        <v/>
      </c>
      <c r="K89" s="273" t="str">
        <f t="shared" si="4"/>
        <v/>
      </c>
      <c r="L89" s="37"/>
      <c r="M89" s="117"/>
      <c r="N89" s="274"/>
      <c r="O89" s="514" t="str">
        <f>IF(AND(OR(I89="KO",L89&lt;&gt;""),OR(I89="",J89="",K89="")),Listes!$A$74,IF(AND(L89="",I89&lt;&gt;""),Listes!$A$75,IF(AND(H89&lt;L89,N89=""),Listes!$A$76,IF(AND(K89&lt;J89,N89=""),Listes!$A$77,IF(AND(L89&lt;&gt;"",L89&lt;H89,M89=""),Listes!$A$78,IF(AND(P89="",OR(I89&lt;&gt;"",J89&lt;&gt;"",K89&lt;&gt;"")),Listes!$A$79,""))))))</f>
        <v/>
      </c>
      <c r="P89" s="38"/>
      <c r="Q89" s="10">
        <f t="shared" si="5"/>
        <v>0</v>
      </c>
    </row>
    <row r="90" spans="1:17" ht="20.100000000000001" customHeight="1" x14ac:dyDescent="0.25">
      <c r="A90" s="109">
        <v>84</v>
      </c>
      <c r="B90" s="505" t="str">
        <f>IF(' Dépenses Autres frais'!B90="","",' Dépenses Autres frais'!B90)</f>
        <v/>
      </c>
      <c r="C90" s="505" t="str">
        <f>IF(' Dépenses Autres frais'!C90="","",' Dépenses Autres frais'!C90)</f>
        <v/>
      </c>
      <c r="D90" s="505" t="str">
        <f>IF(' Dépenses Autres frais'!D90="","",' Dépenses Autres frais'!D90)</f>
        <v/>
      </c>
      <c r="E90" s="505" t="str">
        <f>IF(' Dépenses Autres frais'!E90="","",' Dépenses Autres frais'!E90)</f>
        <v/>
      </c>
      <c r="F90" s="515" t="str">
        <f>IF(' Dépenses Autres frais'!F90="","",' Dépenses Autres frais'!F90)</f>
        <v/>
      </c>
      <c r="G90" s="515" t="str">
        <f>IF(' Dépenses Autres frais'!G90="","",' Dépenses Autres frais'!G90)</f>
        <v/>
      </c>
      <c r="H90" s="516" t="str">
        <f>IF(' Dépenses Autres frais'!H90="","",' Dépenses Autres frais'!H90)</f>
        <v/>
      </c>
      <c r="I90" s="272"/>
      <c r="J90" s="273" t="str">
        <f t="shared" si="3"/>
        <v/>
      </c>
      <c r="K90" s="273" t="str">
        <f t="shared" si="4"/>
        <v/>
      </c>
      <c r="L90" s="37"/>
      <c r="M90" s="117"/>
      <c r="N90" s="274"/>
      <c r="O90" s="514" t="str">
        <f>IF(AND(OR(I90="KO",L90&lt;&gt;""),OR(I90="",J90="",K90="")),Listes!$A$74,IF(AND(L90="",I90&lt;&gt;""),Listes!$A$75,IF(AND(H90&lt;L90,N90=""),Listes!$A$76,IF(AND(K90&lt;J90,N90=""),Listes!$A$77,IF(AND(L90&lt;&gt;"",L90&lt;H90,M90=""),Listes!$A$78,IF(AND(P90="",OR(I90&lt;&gt;"",J90&lt;&gt;"",K90&lt;&gt;"")),Listes!$A$79,""))))))</f>
        <v/>
      </c>
      <c r="P90" s="38"/>
      <c r="Q90" s="10">
        <f t="shared" si="5"/>
        <v>0</v>
      </c>
    </row>
    <row r="91" spans="1:17" ht="20.100000000000001" customHeight="1" x14ac:dyDescent="0.25">
      <c r="A91" s="109">
        <v>85</v>
      </c>
      <c r="B91" s="505" t="str">
        <f>IF(' Dépenses Autres frais'!B91="","",' Dépenses Autres frais'!B91)</f>
        <v/>
      </c>
      <c r="C91" s="505" t="str">
        <f>IF(' Dépenses Autres frais'!C91="","",' Dépenses Autres frais'!C91)</f>
        <v/>
      </c>
      <c r="D91" s="505" t="str">
        <f>IF(' Dépenses Autres frais'!D91="","",' Dépenses Autres frais'!D91)</f>
        <v/>
      </c>
      <c r="E91" s="505" t="str">
        <f>IF(' Dépenses Autres frais'!E91="","",' Dépenses Autres frais'!E91)</f>
        <v/>
      </c>
      <c r="F91" s="515" t="str">
        <f>IF(' Dépenses Autres frais'!F91="","",' Dépenses Autres frais'!F91)</f>
        <v/>
      </c>
      <c r="G91" s="515" t="str">
        <f>IF(' Dépenses Autres frais'!G91="","",' Dépenses Autres frais'!G91)</f>
        <v/>
      </c>
      <c r="H91" s="516" t="str">
        <f>IF(' Dépenses Autres frais'!H91="","",' Dépenses Autres frais'!H91)</f>
        <v/>
      </c>
      <c r="I91" s="272"/>
      <c r="J91" s="273" t="str">
        <f t="shared" si="3"/>
        <v/>
      </c>
      <c r="K91" s="273" t="str">
        <f t="shared" si="4"/>
        <v/>
      </c>
      <c r="L91" s="37"/>
      <c r="M91" s="117"/>
      <c r="N91" s="274"/>
      <c r="O91" s="514" t="str">
        <f>IF(AND(OR(I91="KO",L91&lt;&gt;""),OR(I91="",J91="",K91="")),Listes!$A$74,IF(AND(L91="",I91&lt;&gt;""),Listes!$A$75,IF(AND(H91&lt;L91,N91=""),Listes!$A$76,IF(AND(K91&lt;J91,N91=""),Listes!$A$77,IF(AND(L91&lt;&gt;"",L91&lt;H91,M91=""),Listes!$A$78,IF(AND(P91="",OR(I91&lt;&gt;"",J91&lt;&gt;"",K91&lt;&gt;"")),Listes!$A$79,""))))))</f>
        <v/>
      </c>
      <c r="P91" s="38"/>
      <c r="Q91" s="10">
        <f t="shared" si="5"/>
        <v>0</v>
      </c>
    </row>
    <row r="92" spans="1:17" ht="20.100000000000001" customHeight="1" x14ac:dyDescent="0.25">
      <c r="A92" s="109">
        <v>86</v>
      </c>
      <c r="B92" s="505" t="str">
        <f>IF(' Dépenses Autres frais'!B92="","",' Dépenses Autres frais'!B92)</f>
        <v/>
      </c>
      <c r="C92" s="505" t="str">
        <f>IF(' Dépenses Autres frais'!C92="","",' Dépenses Autres frais'!C92)</f>
        <v/>
      </c>
      <c r="D92" s="505" t="str">
        <f>IF(' Dépenses Autres frais'!D92="","",' Dépenses Autres frais'!D92)</f>
        <v/>
      </c>
      <c r="E92" s="505" t="str">
        <f>IF(' Dépenses Autres frais'!E92="","",' Dépenses Autres frais'!E92)</f>
        <v/>
      </c>
      <c r="F92" s="515" t="str">
        <f>IF(' Dépenses Autres frais'!F92="","",' Dépenses Autres frais'!F92)</f>
        <v/>
      </c>
      <c r="G92" s="515" t="str">
        <f>IF(' Dépenses Autres frais'!G92="","",' Dépenses Autres frais'!G92)</f>
        <v/>
      </c>
      <c r="H92" s="516" t="str">
        <f>IF(' Dépenses Autres frais'!H92="","",' Dépenses Autres frais'!H92)</f>
        <v/>
      </c>
      <c r="I92" s="272"/>
      <c r="J92" s="273" t="str">
        <f t="shared" si="3"/>
        <v/>
      </c>
      <c r="K92" s="273" t="str">
        <f t="shared" si="4"/>
        <v/>
      </c>
      <c r="L92" s="37"/>
      <c r="M92" s="117"/>
      <c r="N92" s="274"/>
      <c r="O92" s="514" t="str">
        <f>IF(AND(OR(I92="KO",L92&lt;&gt;""),OR(I92="",J92="",K92="")),Listes!$A$74,IF(AND(L92="",I92&lt;&gt;""),Listes!$A$75,IF(AND(H92&lt;L92,N92=""),Listes!$A$76,IF(AND(K92&lt;J92,N92=""),Listes!$A$77,IF(AND(L92&lt;&gt;"",L92&lt;H92,M92=""),Listes!$A$78,IF(AND(P92="",OR(I92&lt;&gt;"",J92&lt;&gt;"",K92&lt;&gt;"")),Listes!$A$79,""))))))</f>
        <v/>
      </c>
      <c r="P92" s="38"/>
      <c r="Q92" s="10">
        <f t="shared" si="5"/>
        <v>0</v>
      </c>
    </row>
    <row r="93" spans="1:17" ht="20.100000000000001" customHeight="1" x14ac:dyDescent="0.25">
      <c r="A93" s="109">
        <v>87</v>
      </c>
      <c r="B93" s="505" t="str">
        <f>IF(' Dépenses Autres frais'!B93="","",' Dépenses Autres frais'!B93)</f>
        <v/>
      </c>
      <c r="C93" s="505" t="str">
        <f>IF(' Dépenses Autres frais'!C93="","",' Dépenses Autres frais'!C93)</f>
        <v/>
      </c>
      <c r="D93" s="505" t="str">
        <f>IF(' Dépenses Autres frais'!D93="","",' Dépenses Autres frais'!D93)</f>
        <v/>
      </c>
      <c r="E93" s="505" t="str">
        <f>IF(' Dépenses Autres frais'!E93="","",' Dépenses Autres frais'!E93)</f>
        <v/>
      </c>
      <c r="F93" s="515" t="str">
        <f>IF(' Dépenses Autres frais'!F93="","",' Dépenses Autres frais'!F93)</f>
        <v/>
      </c>
      <c r="G93" s="515" t="str">
        <f>IF(' Dépenses Autres frais'!G93="","",' Dépenses Autres frais'!G93)</f>
        <v/>
      </c>
      <c r="H93" s="516" t="str">
        <f>IF(' Dépenses Autres frais'!H93="","",' Dépenses Autres frais'!H93)</f>
        <v/>
      </c>
      <c r="I93" s="272"/>
      <c r="J93" s="273" t="str">
        <f t="shared" si="3"/>
        <v/>
      </c>
      <c r="K93" s="273" t="str">
        <f t="shared" si="4"/>
        <v/>
      </c>
      <c r="L93" s="37"/>
      <c r="M93" s="117"/>
      <c r="N93" s="274"/>
      <c r="O93" s="514" t="str">
        <f>IF(AND(OR(I93="KO",L93&lt;&gt;""),OR(I93="",J93="",K93="")),Listes!$A$74,IF(AND(L93="",I93&lt;&gt;""),Listes!$A$75,IF(AND(H93&lt;L93,N93=""),Listes!$A$76,IF(AND(K93&lt;J93,N93=""),Listes!$A$77,IF(AND(L93&lt;&gt;"",L93&lt;H93,M93=""),Listes!$A$78,IF(AND(P93="",OR(I93&lt;&gt;"",J93&lt;&gt;"",K93&lt;&gt;"")),Listes!$A$79,""))))))</f>
        <v/>
      </c>
      <c r="P93" s="38"/>
      <c r="Q93" s="10">
        <f t="shared" si="5"/>
        <v>0</v>
      </c>
    </row>
    <row r="94" spans="1:17" ht="20.100000000000001" customHeight="1" x14ac:dyDescent="0.25">
      <c r="A94" s="109">
        <v>88</v>
      </c>
      <c r="B94" s="505" t="str">
        <f>IF(' Dépenses Autres frais'!B94="","",' Dépenses Autres frais'!B94)</f>
        <v/>
      </c>
      <c r="C94" s="505" t="str">
        <f>IF(' Dépenses Autres frais'!C94="","",' Dépenses Autres frais'!C94)</f>
        <v/>
      </c>
      <c r="D94" s="505" t="str">
        <f>IF(' Dépenses Autres frais'!D94="","",' Dépenses Autres frais'!D94)</f>
        <v/>
      </c>
      <c r="E94" s="505" t="str">
        <f>IF(' Dépenses Autres frais'!E94="","",' Dépenses Autres frais'!E94)</f>
        <v/>
      </c>
      <c r="F94" s="515" t="str">
        <f>IF(' Dépenses Autres frais'!F94="","",' Dépenses Autres frais'!F94)</f>
        <v/>
      </c>
      <c r="G94" s="515" t="str">
        <f>IF(' Dépenses Autres frais'!G94="","",' Dépenses Autres frais'!G94)</f>
        <v/>
      </c>
      <c r="H94" s="516" t="str">
        <f>IF(' Dépenses Autres frais'!H94="","",' Dépenses Autres frais'!H94)</f>
        <v/>
      </c>
      <c r="I94" s="272"/>
      <c r="J94" s="273" t="str">
        <f t="shared" si="3"/>
        <v/>
      </c>
      <c r="K94" s="273" t="str">
        <f t="shared" si="4"/>
        <v/>
      </c>
      <c r="L94" s="37"/>
      <c r="M94" s="117"/>
      <c r="N94" s="274"/>
      <c r="O94" s="514" t="str">
        <f>IF(AND(OR(I94="KO",L94&lt;&gt;""),OR(I94="",J94="",K94="")),Listes!$A$74,IF(AND(L94="",I94&lt;&gt;""),Listes!$A$75,IF(AND(H94&lt;L94,N94=""),Listes!$A$76,IF(AND(K94&lt;J94,N94=""),Listes!$A$77,IF(AND(L94&lt;&gt;"",L94&lt;H94,M94=""),Listes!$A$78,IF(AND(P94="",OR(I94&lt;&gt;"",J94&lt;&gt;"",K94&lt;&gt;"")),Listes!$A$79,""))))))</f>
        <v/>
      </c>
      <c r="P94" s="38"/>
      <c r="Q94" s="10">
        <f t="shared" si="5"/>
        <v>0</v>
      </c>
    </row>
    <row r="95" spans="1:17" ht="20.100000000000001" customHeight="1" x14ac:dyDescent="0.25">
      <c r="A95" s="109">
        <v>89</v>
      </c>
      <c r="B95" s="505" t="str">
        <f>IF(' Dépenses Autres frais'!B95="","",' Dépenses Autres frais'!B95)</f>
        <v/>
      </c>
      <c r="C95" s="505" t="str">
        <f>IF(' Dépenses Autres frais'!C95="","",' Dépenses Autres frais'!C95)</f>
        <v/>
      </c>
      <c r="D95" s="505" t="str">
        <f>IF(' Dépenses Autres frais'!D95="","",' Dépenses Autres frais'!D95)</f>
        <v/>
      </c>
      <c r="E95" s="505" t="str">
        <f>IF(' Dépenses Autres frais'!E95="","",' Dépenses Autres frais'!E95)</f>
        <v/>
      </c>
      <c r="F95" s="515" t="str">
        <f>IF(' Dépenses Autres frais'!F95="","",' Dépenses Autres frais'!F95)</f>
        <v/>
      </c>
      <c r="G95" s="515" t="str">
        <f>IF(' Dépenses Autres frais'!G95="","",' Dépenses Autres frais'!G95)</f>
        <v/>
      </c>
      <c r="H95" s="516" t="str">
        <f>IF(' Dépenses Autres frais'!H95="","",' Dépenses Autres frais'!H95)</f>
        <v/>
      </c>
      <c r="I95" s="272"/>
      <c r="J95" s="273" t="str">
        <f t="shared" si="3"/>
        <v/>
      </c>
      <c r="K95" s="273" t="str">
        <f t="shared" si="4"/>
        <v/>
      </c>
      <c r="L95" s="37"/>
      <c r="M95" s="117"/>
      <c r="N95" s="274"/>
      <c r="O95" s="514" t="str">
        <f>IF(AND(OR(I95="KO",L95&lt;&gt;""),OR(I95="",J95="",K95="")),Listes!$A$74,IF(AND(L95="",I95&lt;&gt;""),Listes!$A$75,IF(AND(H95&lt;L95,N95=""),Listes!$A$76,IF(AND(K95&lt;J95,N95=""),Listes!$A$77,IF(AND(L95&lt;&gt;"",L95&lt;H95,M95=""),Listes!$A$78,IF(AND(P95="",OR(I95&lt;&gt;"",J95&lt;&gt;"",K95&lt;&gt;"")),Listes!$A$79,""))))))</f>
        <v/>
      </c>
      <c r="P95" s="38"/>
      <c r="Q95" s="10">
        <f t="shared" si="5"/>
        <v>0</v>
      </c>
    </row>
    <row r="96" spans="1:17" ht="20.100000000000001" customHeight="1" x14ac:dyDescent="0.25">
      <c r="A96" s="109">
        <v>90</v>
      </c>
      <c r="B96" s="505" t="str">
        <f>IF(' Dépenses Autres frais'!B96="","",' Dépenses Autres frais'!B96)</f>
        <v/>
      </c>
      <c r="C96" s="505" t="str">
        <f>IF(' Dépenses Autres frais'!C96="","",' Dépenses Autres frais'!C96)</f>
        <v/>
      </c>
      <c r="D96" s="505" t="str">
        <f>IF(' Dépenses Autres frais'!D96="","",' Dépenses Autres frais'!D96)</f>
        <v/>
      </c>
      <c r="E96" s="505" t="str">
        <f>IF(' Dépenses Autres frais'!E96="","",' Dépenses Autres frais'!E96)</f>
        <v/>
      </c>
      <c r="F96" s="515" t="str">
        <f>IF(' Dépenses Autres frais'!F96="","",' Dépenses Autres frais'!F96)</f>
        <v/>
      </c>
      <c r="G96" s="515" t="str">
        <f>IF(' Dépenses Autres frais'!G96="","",' Dépenses Autres frais'!G96)</f>
        <v/>
      </c>
      <c r="H96" s="516" t="str">
        <f>IF(' Dépenses Autres frais'!H96="","",' Dépenses Autres frais'!H96)</f>
        <v/>
      </c>
      <c r="I96" s="272"/>
      <c r="J96" s="273" t="str">
        <f t="shared" si="3"/>
        <v/>
      </c>
      <c r="K96" s="273" t="str">
        <f t="shared" si="4"/>
        <v/>
      </c>
      <c r="L96" s="37"/>
      <c r="M96" s="117"/>
      <c r="N96" s="274"/>
      <c r="O96" s="514" t="str">
        <f>IF(AND(OR(I96="KO",L96&lt;&gt;""),OR(I96="",J96="",K96="")),Listes!$A$74,IF(AND(L96="",I96&lt;&gt;""),Listes!$A$75,IF(AND(H96&lt;L96,N96=""),Listes!$A$76,IF(AND(K96&lt;J96,N96=""),Listes!$A$77,IF(AND(L96&lt;&gt;"",L96&lt;H96,M96=""),Listes!$A$78,IF(AND(P96="",OR(I96&lt;&gt;"",J96&lt;&gt;"",K96&lt;&gt;"")),Listes!$A$79,""))))))</f>
        <v/>
      </c>
      <c r="P96" s="38"/>
      <c r="Q96" s="10">
        <f t="shared" si="5"/>
        <v>0</v>
      </c>
    </row>
    <row r="97" spans="1:17" ht="20.100000000000001" customHeight="1" x14ac:dyDescent="0.25">
      <c r="A97" s="109">
        <v>91</v>
      </c>
      <c r="B97" s="505" t="str">
        <f>IF(' Dépenses Autres frais'!B97="","",' Dépenses Autres frais'!B97)</f>
        <v/>
      </c>
      <c r="C97" s="505" t="str">
        <f>IF(' Dépenses Autres frais'!C97="","",' Dépenses Autres frais'!C97)</f>
        <v/>
      </c>
      <c r="D97" s="505" t="str">
        <f>IF(' Dépenses Autres frais'!D97="","",' Dépenses Autres frais'!D97)</f>
        <v/>
      </c>
      <c r="E97" s="505" t="str">
        <f>IF(' Dépenses Autres frais'!E97="","",' Dépenses Autres frais'!E97)</f>
        <v/>
      </c>
      <c r="F97" s="515" t="str">
        <f>IF(' Dépenses Autres frais'!F97="","",' Dépenses Autres frais'!F97)</f>
        <v/>
      </c>
      <c r="G97" s="515" t="str">
        <f>IF(' Dépenses Autres frais'!G97="","",' Dépenses Autres frais'!G97)</f>
        <v/>
      </c>
      <c r="H97" s="516" t="str">
        <f>IF(' Dépenses Autres frais'!H97="","",' Dépenses Autres frais'!H97)</f>
        <v/>
      </c>
      <c r="I97" s="272"/>
      <c r="J97" s="273" t="str">
        <f t="shared" si="3"/>
        <v/>
      </c>
      <c r="K97" s="273" t="str">
        <f t="shared" si="4"/>
        <v/>
      </c>
      <c r="L97" s="37"/>
      <c r="M97" s="117"/>
      <c r="N97" s="274"/>
      <c r="O97" s="514" t="str">
        <f>IF(AND(OR(I97="KO",L97&lt;&gt;""),OR(I97="",J97="",K97="")),Listes!$A$74,IF(AND(L97="",I97&lt;&gt;""),Listes!$A$75,IF(AND(H97&lt;L97,N97=""),Listes!$A$76,IF(AND(K97&lt;J97,N97=""),Listes!$A$77,IF(AND(L97&lt;&gt;"",L97&lt;H97,M97=""),Listes!$A$78,IF(AND(P97="",OR(I97&lt;&gt;"",J97&lt;&gt;"",K97&lt;&gt;"")),Listes!$A$79,""))))))</f>
        <v/>
      </c>
      <c r="P97" s="38"/>
      <c r="Q97" s="10">
        <f t="shared" si="5"/>
        <v>0</v>
      </c>
    </row>
    <row r="98" spans="1:17" ht="20.100000000000001" customHeight="1" x14ac:dyDescent="0.25">
      <c r="A98" s="109">
        <v>92</v>
      </c>
      <c r="B98" s="505" t="str">
        <f>IF(' Dépenses Autres frais'!B98="","",' Dépenses Autres frais'!B98)</f>
        <v/>
      </c>
      <c r="C98" s="505" t="str">
        <f>IF(' Dépenses Autres frais'!C98="","",' Dépenses Autres frais'!C98)</f>
        <v/>
      </c>
      <c r="D98" s="505" t="str">
        <f>IF(' Dépenses Autres frais'!D98="","",' Dépenses Autres frais'!D98)</f>
        <v/>
      </c>
      <c r="E98" s="505" t="str">
        <f>IF(' Dépenses Autres frais'!E98="","",' Dépenses Autres frais'!E98)</f>
        <v/>
      </c>
      <c r="F98" s="515" t="str">
        <f>IF(' Dépenses Autres frais'!F98="","",' Dépenses Autres frais'!F98)</f>
        <v/>
      </c>
      <c r="G98" s="515" t="str">
        <f>IF(' Dépenses Autres frais'!G98="","",' Dépenses Autres frais'!G98)</f>
        <v/>
      </c>
      <c r="H98" s="516" t="str">
        <f>IF(' Dépenses Autres frais'!H98="","",' Dépenses Autres frais'!H98)</f>
        <v/>
      </c>
      <c r="I98" s="272"/>
      <c r="J98" s="273" t="str">
        <f t="shared" si="3"/>
        <v/>
      </c>
      <c r="K98" s="273" t="str">
        <f t="shared" si="4"/>
        <v/>
      </c>
      <c r="L98" s="37"/>
      <c r="M98" s="117"/>
      <c r="N98" s="274"/>
      <c r="O98" s="514" t="str">
        <f>IF(AND(OR(I98="KO",L98&lt;&gt;""),OR(I98="",J98="",K98="")),Listes!$A$74,IF(AND(L98="",I98&lt;&gt;""),Listes!$A$75,IF(AND(H98&lt;L98,N98=""),Listes!$A$76,IF(AND(K98&lt;J98,N98=""),Listes!$A$77,IF(AND(L98&lt;&gt;"",L98&lt;H98,M98=""),Listes!$A$78,IF(AND(P98="",OR(I98&lt;&gt;"",J98&lt;&gt;"",K98&lt;&gt;"")),Listes!$A$79,""))))))</f>
        <v/>
      </c>
      <c r="P98" s="38"/>
      <c r="Q98" s="10">
        <f t="shared" si="5"/>
        <v>0</v>
      </c>
    </row>
    <row r="99" spans="1:17" ht="20.100000000000001" customHeight="1" x14ac:dyDescent="0.25">
      <c r="A99" s="109">
        <v>93</v>
      </c>
      <c r="B99" s="505" t="str">
        <f>IF(' Dépenses Autres frais'!B99="","",' Dépenses Autres frais'!B99)</f>
        <v/>
      </c>
      <c r="C99" s="505" t="str">
        <f>IF(' Dépenses Autres frais'!C99="","",' Dépenses Autres frais'!C99)</f>
        <v/>
      </c>
      <c r="D99" s="505" t="str">
        <f>IF(' Dépenses Autres frais'!D99="","",' Dépenses Autres frais'!D99)</f>
        <v/>
      </c>
      <c r="E99" s="505" t="str">
        <f>IF(' Dépenses Autres frais'!E99="","",' Dépenses Autres frais'!E99)</f>
        <v/>
      </c>
      <c r="F99" s="515" t="str">
        <f>IF(' Dépenses Autres frais'!F99="","",' Dépenses Autres frais'!F99)</f>
        <v/>
      </c>
      <c r="G99" s="515" t="str">
        <f>IF(' Dépenses Autres frais'!G99="","",' Dépenses Autres frais'!G99)</f>
        <v/>
      </c>
      <c r="H99" s="516" t="str">
        <f>IF(' Dépenses Autres frais'!H99="","",' Dépenses Autres frais'!H99)</f>
        <v/>
      </c>
      <c r="I99" s="272"/>
      <c r="J99" s="273" t="str">
        <f t="shared" si="3"/>
        <v/>
      </c>
      <c r="K99" s="273" t="str">
        <f t="shared" si="4"/>
        <v/>
      </c>
      <c r="L99" s="37"/>
      <c r="M99" s="117"/>
      <c r="N99" s="274"/>
      <c r="O99" s="514" t="str">
        <f>IF(AND(OR(I99="KO",L99&lt;&gt;""),OR(I99="",J99="",K99="")),Listes!$A$74,IF(AND(L99="",I99&lt;&gt;""),Listes!$A$75,IF(AND(H99&lt;L99,N99=""),Listes!$A$76,IF(AND(K99&lt;J99,N99=""),Listes!$A$77,IF(AND(L99&lt;&gt;"",L99&lt;H99,M99=""),Listes!$A$78,IF(AND(P99="",OR(I99&lt;&gt;"",J99&lt;&gt;"",K99&lt;&gt;"")),Listes!$A$79,""))))))</f>
        <v/>
      </c>
      <c r="P99" s="38"/>
      <c r="Q99" s="10">
        <f t="shared" si="5"/>
        <v>0</v>
      </c>
    </row>
    <row r="100" spans="1:17" ht="20.100000000000001" customHeight="1" x14ac:dyDescent="0.25">
      <c r="A100" s="109">
        <v>94</v>
      </c>
      <c r="B100" s="505" t="str">
        <f>IF(' Dépenses Autres frais'!B100="","",' Dépenses Autres frais'!B100)</f>
        <v/>
      </c>
      <c r="C100" s="505" t="str">
        <f>IF(' Dépenses Autres frais'!C100="","",' Dépenses Autres frais'!C100)</f>
        <v/>
      </c>
      <c r="D100" s="505" t="str">
        <f>IF(' Dépenses Autres frais'!D100="","",' Dépenses Autres frais'!D100)</f>
        <v/>
      </c>
      <c r="E100" s="505" t="str">
        <f>IF(' Dépenses Autres frais'!E100="","",' Dépenses Autres frais'!E100)</f>
        <v/>
      </c>
      <c r="F100" s="515" t="str">
        <f>IF(' Dépenses Autres frais'!F100="","",' Dépenses Autres frais'!F100)</f>
        <v/>
      </c>
      <c r="G100" s="515" t="str">
        <f>IF(' Dépenses Autres frais'!G100="","",' Dépenses Autres frais'!G100)</f>
        <v/>
      </c>
      <c r="H100" s="516" t="str">
        <f>IF(' Dépenses Autres frais'!H100="","",' Dépenses Autres frais'!H100)</f>
        <v/>
      </c>
      <c r="I100" s="272"/>
      <c r="J100" s="273" t="str">
        <f t="shared" si="3"/>
        <v/>
      </c>
      <c r="K100" s="273" t="str">
        <f t="shared" si="4"/>
        <v/>
      </c>
      <c r="L100" s="37"/>
      <c r="M100" s="117"/>
      <c r="N100" s="274"/>
      <c r="O100" s="514" t="str">
        <f>IF(AND(OR(I100="KO",L100&lt;&gt;""),OR(I100="",J100="",K100="")),Listes!$A$74,IF(AND(L100="",I100&lt;&gt;""),Listes!$A$75,IF(AND(H100&lt;L100,N100=""),Listes!$A$76,IF(AND(K100&lt;J100,N100=""),Listes!$A$77,IF(AND(L100&lt;&gt;"",L100&lt;H100,M100=""),Listes!$A$78,IF(AND(P100="",OR(I100&lt;&gt;"",J100&lt;&gt;"",K100&lt;&gt;"")),Listes!$A$79,""))))))</f>
        <v/>
      </c>
      <c r="P100" s="38"/>
      <c r="Q100" s="10">
        <f t="shared" si="5"/>
        <v>0</v>
      </c>
    </row>
    <row r="101" spans="1:17" ht="20.100000000000001" customHeight="1" x14ac:dyDescent="0.25">
      <c r="A101" s="109">
        <v>95</v>
      </c>
      <c r="B101" s="505" t="str">
        <f>IF(' Dépenses Autres frais'!B101="","",' Dépenses Autres frais'!B101)</f>
        <v/>
      </c>
      <c r="C101" s="505" t="str">
        <f>IF(' Dépenses Autres frais'!C101="","",' Dépenses Autres frais'!C101)</f>
        <v/>
      </c>
      <c r="D101" s="505" t="str">
        <f>IF(' Dépenses Autres frais'!D101="","",' Dépenses Autres frais'!D101)</f>
        <v/>
      </c>
      <c r="E101" s="505" t="str">
        <f>IF(' Dépenses Autres frais'!E101="","",' Dépenses Autres frais'!E101)</f>
        <v/>
      </c>
      <c r="F101" s="515" t="str">
        <f>IF(' Dépenses Autres frais'!F101="","",' Dépenses Autres frais'!F101)</f>
        <v/>
      </c>
      <c r="G101" s="515" t="str">
        <f>IF(' Dépenses Autres frais'!G101="","",' Dépenses Autres frais'!G101)</f>
        <v/>
      </c>
      <c r="H101" s="516" t="str">
        <f>IF(' Dépenses Autres frais'!H101="","",' Dépenses Autres frais'!H101)</f>
        <v/>
      </c>
      <c r="I101" s="272"/>
      <c r="J101" s="273" t="str">
        <f t="shared" si="3"/>
        <v/>
      </c>
      <c r="K101" s="273" t="str">
        <f t="shared" si="4"/>
        <v/>
      </c>
      <c r="L101" s="37"/>
      <c r="M101" s="117"/>
      <c r="N101" s="274"/>
      <c r="O101" s="514" t="str">
        <f>IF(AND(OR(I101="KO",L101&lt;&gt;""),OR(I101="",J101="",K101="")),Listes!$A$74,IF(AND(L101="",I101&lt;&gt;""),Listes!$A$75,IF(AND(H101&lt;L101,N101=""),Listes!$A$76,IF(AND(K101&lt;J101,N101=""),Listes!$A$77,IF(AND(L101&lt;&gt;"",L101&lt;H101,M101=""),Listes!$A$78,IF(AND(P101="",OR(I101&lt;&gt;"",J101&lt;&gt;"",K101&lt;&gt;"")),Listes!$A$79,""))))))</f>
        <v/>
      </c>
      <c r="P101" s="38"/>
      <c r="Q101" s="10">
        <f t="shared" si="5"/>
        <v>0</v>
      </c>
    </row>
    <row r="102" spans="1:17" ht="20.100000000000001" customHeight="1" x14ac:dyDescent="0.25">
      <c r="A102" s="109">
        <v>96</v>
      </c>
      <c r="B102" s="505" t="str">
        <f>IF(' Dépenses Autres frais'!B102="","",' Dépenses Autres frais'!B102)</f>
        <v/>
      </c>
      <c r="C102" s="505" t="str">
        <f>IF(' Dépenses Autres frais'!C102="","",' Dépenses Autres frais'!C102)</f>
        <v/>
      </c>
      <c r="D102" s="505" t="str">
        <f>IF(' Dépenses Autres frais'!D102="","",' Dépenses Autres frais'!D102)</f>
        <v/>
      </c>
      <c r="E102" s="505" t="str">
        <f>IF(' Dépenses Autres frais'!E102="","",' Dépenses Autres frais'!E102)</f>
        <v/>
      </c>
      <c r="F102" s="515" t="str">
        <f>IF(' Dépenses Autres frais'!F102="","",' Dépenses Autres frais'!F102)</f>
        <v/>
      </c>
      <c r="G102" s="515" t="str">
        <f>IF(' Dépenses Autres frais'!G102="","",' Dépenses Autres frais'!G102)</f>
        <v/>
      </c>
      <c r="H102" s="516" t="str">
        <f>IF(' Dépenses Autres frais'!H102="","",' Dépenses Autres frais'!H102)</f>
        <v/>
      </c>
      <c r="I102" s="272"/>
      <c r="J102" s="273" t="str">
        <f t="shared" si="3"/>
        <v/>
      </c>
      <c r="K102" s="273" t="str">
        <f t="shared" si="4"/>
        <v/>
      </c>
      <c r="L102" s="37"/>
      <c r="M102" s="117"/>
      <c r="N102" s="274"/>
      <c r="O102" s="514" t="str">
        <f>IF(AND(OR(I102="KO",L102&lt;&gt;""),OR(I102="",J102="",K102="")),Listes!$A$74,IF(AND(L102="",I102&lt;&gt;""),Listes!$A$75,IF(AND(H102&lt;L102,N102=""),Listes!$A$76,IF(AND(K102&lt;J102,N102=""),Listes!$A$77,IF(AND(L102&lt;&gt;"",L102&lt;H102,M102=""),Listes!$A$78,IF(AND(P102="",OR(I102&lt;&gt;"",J102&lt;&gt;"",K102&lt;&gt;"")),Listes!$A$79,""))))))</f>
        <v/>
      </c>
      <c r="P102" s="38"/>
      <c r="Q102" s="10">
        <f t="shared" si="5"/>
        <v>0</v>
      </c>
    </row>
    <row r="103" spans="1:17" ht="20.100000000000001" customHeight="1" x14ac:dyDescent="0.25">
      <c r="A103" s="109">
        <v>97</v>
      </c>
      <c r="B103" s="505" t="str">
        <f>IF(' Dépenses Autres frais'!B103="","",' Dépenses Autres frais'!B103)</f>
        <v/>
      </c>
      <c r="C103" s="505" t="str">
        <f>IF(' Dépenses Autres frais'!C103="","",' Dépenses Autres frais'!C103)</f>
        <v/>
      </c>
      <c r="D103" s="505" t="str">
        <f>IF(' Dépenses Autres frais'!D103="","",' Dépenses Autres frais'!D103)</f>
        <v/>
      </c>
      <c r="E103" s="505" t="str">
        <f>IF(' Dépenses Autres frais'!E103="","",' Dépenses Autres frais'!E103)</f>
        <v/>
      </c>
      <c r="F103" s="515" t="str">
        <f>IF(' Dépenses Autres frais'!F103="","",' Dépenses Autres frais'!F103)</f>
        <v/>
      </c>
      <c r="G103" s="515" t="str">
        <f>IF(' Dépenses Autres frais'!G103="","",' Dépenses Autres frais'!G103)</f>
        <v/>
      </c>
      <c r="H103" s="516" t="str">
        <f>IF(' Dépenses Autres frais'!H103="","",' Dépenses Autres frais'!H103)</f>
        <v/>
      </c>
      <c r="I103" s="272"/>
      <c r="J103" s="273" t="str">
        <f t="shared" si="3"/>
        <v/>
      </c>
      <c r="K103" s="273" t="str">
        <f t="shared" si="4"/>
        <v/>
      </c>
      <c r="L103" s="37"/>
      <c r="M103" s="117"/>
      <c r="N103" s="274"/>
      <c r="O103" s="514" t="str">
        <f>IF(AND(OR(I103="KO",L103&lt;&gt;""),OR(I103="",J103="",K103="")),Listes!$A$74,IF(AND(L103="",I103&lt;&gt;""),Listes!$A$75,IF(AND(H103&lt;L103,N103=""),Listes!$A$76,IF(AND(K103&lt;J103,N103=""),Listes!$A$77,IF(AND(L103&lt;&gt;"",L103&lt;H103,M103=""),Listes!$A$78,IF(AND(P103="",OR(I103&lt;&gt;"",J103&lt;&gt;"",K103&lt;&gt;"")),Listes!$A$79,""))))))</f>
        <v/>
      </c>
      <c r="P103" s="38"/>
      <c r="Q103" s="10">
        <f t="shared" si="5"/>
        <v>0</v>
      </c>
    </row>
    <row r="104" spans="1:17" ht="20.100000000000001" customHeight="1" x14ac:dyDescent="0.25">
      <c r="A104" s="109">
        <v>98</v>
      </c>
      <c r="B104" s="505" t="str">
        <f>IF(' Dépenses Autres frais'!B104="","",' Dépenses Autres frais'!B104)</f>
        <v/>
      </c>
      <c r="C104" s="505" t="str">
        <f>IF(' Dépenses Autres frais'!C104="","",' Dépenses Autres frais'!C104)</f>
        <v/>
      </c>
      <c r="D104" s="505" t="str">
        <f>IF(' Dépenses Autres frais'!D104="","",' Dépenses Autres frais'!D104)</f>
        <v/>
      </c>
      <c r="E104" s="505" t="str">
        <f>IF(' Dépenses Autres frais'!E104="","",' Dépenses Autres frais'!E104)</f>
        <v/>
      </c>
      <c r="F104" s="515" t="str">
        <f>IF(' Dépenses Autres frais'!F104="","",' Dépenses Autres frais'!F104)</f>
        <v/>
      </c>
      <c r="G104" s="515" t="str">
        <f>IF(' Dépenses Autres frais'!G104="","",' Dépenses Autres frais'!G104)</f>
        <v/>
      </c>
      <c r="H104" s="516" t="str">
        <f>IF(' Dépenses Autres frais'!H104="","",' Dépenses Autres frais'!H104)</f>
        <v/>
      </c>
      <c r="I104" s="272"/>
      <c r="J104" s="273" t="str">
        <f t="shared" si="3"/>
        <v/>
      </c>
      <c r="K104" s="273" t="str">
        <f t="shared" si="4"/>
        <v/>
      </c>
      <c r="L104" s="37"/>
      <c r="M104" s="117"/>
      <c r="N104" s="274"/>
      <c r="O104" s="514" t="str">
        <f>IF(AND(OR(I104="KO",L104&lt;&gt;""),OR(I104="",J104="",K104="")),Listes!$A$74,IF(AND(L104="",I104&lt;&gt;""),Listes!$A$75,IF(AND(H104&lt;L104,N104=""),Listes!$A$76,IF(AND(K104&lt;J104,N104=""),Listes!$A$77,IF(AND(L104&lt;&gt;"",L104&lt;H104,M104=""),Listes!$A$78,IF(AND(P104="",OR(I104&lt;&gt;"",J104&lt;&gt;"",K104&lt;&gt;"")),Listes!$A$79,""))))))</f>
        <v/>
      </c>
      <c r="P104" s="38"/>
      <c r="Q104" s="10">
        <f t="shared" si="5"/>
        <v>0</v>
      </c>
    </row>
    <row r="105" spans="1:17" ht="20.100000000000001" customHeight="1" x14ac:dyDescent="0.25">
      <c r="A105" s="109">
        <v>99</v>
      </c>
      <c r="B105" s="505" t="str">
        <f>IF(' Dépenses Autres frais'!B105="","",' Dépenses Autres frais'!B105)</f>
        <v/>
      </c>
      <c r="C105" s="505" t="str">
        <f>IF(' Dépenses Autres frais'!C105="","",' Dépenses Autres frais'!C105)</f>
        <v/>
      </c>
      <c r="D105" s="505" t="str">
        <f>IF(' Dépenses Autres frais'!D105="","",' Dépenses Autres frais'!D105)</f>
        <v/>
      </c>
      <c r="E105" s="505" t="str">
        <f>IF(' Dépenses Autres frais'!E105="","",' Dépenses Autres frais'!E105)</f>
        <v/>
      </c>
      <c r="F105" s="515" t="str">
        <f>IF(' Dépenses Autres frais'!F105="","",' Dépenses Autres frais'!F105)</f>
        <v/>
      </c>
      <c r="G105" s="515" t="str">
        <f>IF(' Dépenses Autres frais'!G105="","",' Dépenses Autres frais'!G105)</f>
        <v/>
      </c>
      <c r="H105" s="516" t="str">
        <f>IF(' Dépenses Autres frais'!H105="","",' Dépenses Autres frais'!H105)</f>
        <v/>
      </c>
      <c r="I105" s="272"/>
      <c r="J105" s="273" t="str">
        <f t="shared" si="3"/>
        <v/>
      </c>
      <c r="K105" s="273" t="str">
        <f t="shared" si="4"/>
        <v/>
      </c>
      <c r="L105" s="37"/>
      <c r="M105" s="117"/>
      <c r="N105" s="274"/>
      <c r="O105" s="514" t="str">
        <f>IF(AND(OR(I105="KO",L105&lt;&gt;""),OR(I105="",J105="",K105="")),Listes!$A$74,IF(AND(L105="",I105&lt;&gt;""),Listes!$A$75,IF(AND(H105&lt;L105,N105=""),Listes!$A$76,IF(AND(K105&lt;J105,N105=""),Listes!$A$77,IF(AND(L105&lt;&gt;"",L105&lt;H105,M105=""),Listes!$A$78,IF(AND(P105="",OR(I105&lt;&gt;"",J105&lt;&gt;"",K105&lt;&gt;"")),Listes!$A$79,""))))))</f>
        <v/>
      </c>
      <c r="P105" s="38"/>
      <c r="Q105" s="10">
        <f t="shared" si="5"/>
        <v>0</v>
      </c>
    </row>
    <row r="106" spans="1:17" ht="20.100000000000001" customHeight="1" x14ac:dyDescent="0.25">
      <c r="A106" s="109">
        <v>100</v>
      </c>
      <c r="B106" s="505" t="str">
        <f>IF(' Dépenses Autres frais'!B106="","",' Dépenses Autres frais'!B106)</f>
        <v/>
      </c>
      <c r="C106" s="505" t="str">
        <f>IF(' Dépenses Autres frais'!C106="","",' Dépenses Autres frais'!C106)</f>
        <v/>
      </c>
      <c r="D106" s="505" t="str">
        <f>IF(' Dépenses Autres frais'!D106="","",' Dépenses Autres frais'!D106)</f>
        <v/>
      </c>
      <c r="E106" s="505" t="str">
        <f>IF(' Dépenses Autres frais'!E106="","",' Dépenses Autres frais'!E106)</f>
        <v/>
      </c>
      <c r="F106" s="515" t="str">
        <f>IF(' Dépenses Autres frais'!F106="","",' Dépenses Autres frais'!F106)</f>
        <v/>
      </c>
      <c r="G106" s="515" t="str">
        <f>IF(' Dépenses Autres frais'!G106="","",' Dépenses Autres frais'!G106)</f>
        <v/>
      </c>
      <c r="H106" s="516" t="str">
        <f>IF(' Dépenses Autres frais'!H106="","",' Dépenses Autres frais'!H106)</f>
        <v/>
      </c>
      <c r="I106" s="272"/>
      <c r="J106" s="273" t="str">
        <f t="shared" si="3"/>
        <v/>
      </c>
      <c r="K106" s="273" t="str">
        <f t="shared" si="4"/>
        <v/>
      </c>
      <c r="L106" s="37"/>
      <c r="M106" s="117"/>
      <c r="N106" s="274"/>
      <c r="O106" s="514" t="str">
        <f>IF(AND(OR(I106="KO",L106&lt;&gt;""),OR(I106="",J106="",K106="")),Listes!$A$74,IF(AND(L106="",I106&lt;&gt;""),Listes!$A$75,IF(AND(H106&lt;L106,N106=""),Listes!$A$76,IF(AND(K106&lt;J106,N106=""),Listes!$A$77,IF(AND(L106&lt;&gt;"",L106&lt;H106,M106=""),Listes!$A$78,IF(AND(P106="",OR(I106&lt;&gt;"",J106&lt;&gt;"",K106&lt;&gt;"")),Listes!$A$79,""))))))</f>
        <v/>
      </c>
      <c r="P106" s="38"/>
      <c r="Q106" s="10">
        <f t="shared" si="5"/>
        <v>0</v>
      </c>
    </row>
    <row r="107" spans="1:17" ht="20.100000000000001" customHeight="1" x14ac:dyDescent="0.25">
      <c r="A107" s="109">
        <v>101</v>
      </c>
      <c r="B107" s="505" t="str">
        <f>IF(' Dépenses Autres frais'!B107="","",' Dépenses Autres frais'!B107)</f>
        <v/>
      </c>
      <c r="C107" s="505" t="str">
        <f>IF(' Dépenses Autres frais'!C107="","",' Dépenses Autres frais'!C107)</f>
        <v/>
      </c>
      <c r="D107" s="505" t="str">
        <f>IF(' Dépenses Autres frais'!D107="","",' Dépenses Autres frais'!D107)</f>
        <v/>
      </c>
      <c r="E107" s="505" t="str">
        <f>IF(' Dépenses Autres frais'!E107="","",' Dépenses Autres frais'!E107)</f>
        <v/>
      </c>
      <c r="F107" s="515" t="str">
        <f>IF(' Dépenses Autres frais'!F107="","",' Dépenses Autres frais'!F107)</f>
        <v/>
      </c>
      <c r="G107" s="515" t="str">
        <f>IF(' Dépenses Autres frais'!G107="","",' Dépenses Autres frais'!G107)</f>
        <v/>
      </c>
      <c r="H107" s="516" t="str">
        <f>IF(' Dépenses Autres frais'!H107="","",' Dépenses Autres frais'!H107)</f>
        <v/>
      </c>
      <c r="I107" s="272"/>
      <c r="J107" s="273" t="str">
        <f t="shared" si="3"/>
        <v/>
      </c>
      <c r="K107" s="273" t="str">
        <f t="shared" si="4"/>
        <v/>
      </c>
      <c r="L107" s="37"/>
      <c r="M107" s="117"/>
      <c r="N107" s="274"/>
      <c r="O107" s="514" t="str">
        <f>IF(AND(OR(I107="KO",L107&lt;&gt;""),OR(I107="",J107="",K107="")),Listes!$A$74,IF(AND(L107="",I107&lt;&gt;""),Listes!$A$75,IF(AND(H107&lt;L107,N107=""),Listes!$A$76,IF(AND(K107&lt;J107,N107=""),Listes!$A$77,IF(AND(L107&lt;&gt;"",L107&lt;H107,M107=""),Listes!$A$78,IF(AND(P107="",OR(I107&lt;&gt;"",J107&lt;&gt;"",K107&lt;&gt;"")),Listes!$A$79,""))))))</f>
        <v/>
      </c>
      <c r="P107" s="38"/>
      <c r="Q107" s="10">
        <f t="shared" si="5"/>
        <v>0</v>
      </c>
    </row>
    <row r="108" spans="1:17" ht="20.100000000000001" customHeight="1" x14ac:dyDescent="0.25">
      <c r="A108" s="109">
        <v>102</v>
      </c>
      <c r="B108" s="505" t="str">
        <f>IF(' Dépenses Autres frais'!B108="","",' Dépenses Autres frais'!B108)</f>
        <v/>
      </c>
      <c r="C108" s="505" t="str">
        <f>IF(' Dépenses Autres frais'!C108="","",' Dépenses Autres frais'!C108)</f>
        <v/>
      </c>
      <c r="D108" s="505" t="str">
        <f>IF(' Dépenses Autres frais'!D108="","",' Dépenses Autres frais'!D108)</f>
        <v/>
      </c>
      <c r="E108" s="505" t="str">
        <f>IF(' Dépenses Autres frais'!E108="","",' Dépenses Autres frais'!E108)</f>
        <v/>
      </c>
      <c r="F108" s="515" t="str">
        <f>IF(' Dépenses Autres frais'!F108="","",' Dépenses Autres frais'!F108)</f>
        <v/>
      </c>
      <c r="G108" s="515" t="str">
        <f>IF(' Dépenses Autres frais'!G108="","",' Dépenses Autres frais'!G108)</f>
        <v/>
      </c>
      <c r="H108" s="516" t="str">
        <f>IF(' Dépenses Autres frais'!H108="","",' Dépenses Autres frais'!H108)</f>
        <v/>
      </c>
      <c r="I108" s="272"/>
      <c r="J108" s="273" t="str">
        <f t="shared" si="3"/>
        <v/>
      </c>
      <c r="K108" s="273" t="str">
        <f t="shared" si="4"/>
        <v/>
      </c>
      <c r="L108" s="37"/>
      <c r="M108" s="117"/>
      <c r="N108" s="274"/>
      <c r="O108" s="514" t="str">
        <f>IF(AND(OR(I108="KO",L108&lt;&gt;""),OR(I108="",J108="",K108="")),Listes!$A$74,IF(AND(L108="",I108&lt;&gt;""),Listes!$A$75,IF(AND(H108&lt;L108,N108=""),Listes!$A$76,IF(AND(K108&lt;J108,N108=""),Listes!$A$77,IF(AND(L108&lt;&gt;"",L108&lt;H108,M108=""),Listes!$A$78,IF(AND(P108="",OR(I108&lt;&gt;"",J108&lt;&gt;"",K108&lt;&gt;"")),Listes!$A$79,""))))))</f>
        <v/>
      </c>
      <c r="P108" s="38"/>
      <c r="Q108" s="10">
        <f t="shared" si="5"/>
        <v>0</v>
      </c>
    </row>
    <row r="109" spans="1:17" ht="20.100000000000001" customHeight="1" x14ac:dyDescent="0.25">
      <c r="A109" s="109">
        <v>103</v>
      </c>
      <c r="B109" s="505" t="str">
        <f>IF(' Dépenses Autres frais'!B109="","",' Dépenses Autres frais'!B109)</f>
        <v/>
      </c>
      <c r="C109" s="505" t="str">
        <f>IF(' Dépenses Autres frais'!C109="","",' Dépenses Autres frais'!C109)</f>
        <v/>
      </c>
      <c r="D109" s="505" t="str">
        <f>IF(' Dépenses Autres frais'!D109="","",' Dépenses Autres frais'!D109)</f>
        <v/>
      </c>
      <c r="E109" s="505" t="str">
        <f>IF(' Dépenses Autres frais'!E109="","",' Dépenses Autres frais'!E109)</f>
        <v/>
      </c>
      <c r="F109" s="515" t="str">
        <f>IF(' Dépenses Autres frais'!F109="","",' Dépenses Autres frais'!F109)</f>
        <v/>
      </c>
      <c r="G109" s="515" t="str">
        <f>IF(' Dépenses Autres frais'!G109="","",' Dépenses Autres frais'!G109)</f>
        <v/>
      </c>
      <c r="H109" s="516" t="str">
        <f>IF(' Dépenses Autres frais'!H109="","",' Dépenses Autres frais'!H109)</f>
        <v/>
      </c>
      <c r="I109" s="272"/>
      <c r="J109" s="273" t="str">
        <f t="shared" si="3"/>
        <v/>
      </c>
      <c r="K109" s="273" t="str">
        <f t="shared" si="4"/>
        <v/>
      </c>
      <c r="L109" s="37"/>
      <c r="M109" s="117"/>
      <c r="N109" s="274"/>
      <c r="O109" s="514" t="str">
        <f>IF(AND(OR(I109="KO",L109&lt;&gt;""),OR(I109="",J109="",K109="")),Listes!$A$74,IF(AND(L109="",I109&lt;&gt;""),Listes!$A$75,IF(AND(H109&lt;L109,N109=""),Listes!$A$76,IF(AND(K109&lt;J109,N109=""),Listes!$A$77,IF(AND(L109&lt;&gt;"",L109&lt;H109,M109=""),Listes!$A$78,IF(AND(P109="",OR(I109&lt;&gt;"",J109&lt;&gt;"",K109&lt;&gt;"")),Listes!$A$79,""))))))</f>
        <v/>
      </c>
      <c r="P109" s="38"/>
      <c r="Q109" s="10">
        <f t="shared" si="5"/>
        <v>0</v>
      </c>
    </row>
    <row r="110" spans="1:17" ht="20.100000000000001" customHeight="1" x14ac:dyDescent="0.25">
      <c r="A110" s="109">
        <v>104</v>
      </c>
      <c r="B110" s="505" t="str">
        <f>IF(' Dépenses Autres frais'!B110="","",' Dépenses Autres frais'!B110)</f>
        <v/>
      </c>
      <c r="C110" s="505" t="str">
        <f>IF(' Dépenses Autres frais'!C110="","",' Dépenses Autres frais'!C110)</f>
        <v/>
      </c>
      <c r="D110" s="505" t="str">
        <f>IF(' Dépenses Autres frais'!D110="","",' Dépenses Autres frais'!D110)</f>
        <v/>
      </c>
      <c r="E110" s="505" t="str">
        <f>IF(' Dépenses Autres frais'!E110="","",' Dépenses Autres frais'!E110)</f>
        <v/>
      </c>
      <c r="F110" s="515" t="str">
        <f>IF(' Dépenses Autres frais'!F110="","",' Dépenses Autres frais'!F110)</f>
        <v/>
      </c>
      <c r="G110" s="515" t="str">
        <f>IF(' Dépenses Autres frais'!G110="","",' Dépenses Autres frais'!G110)</f>
        <v/>
      </c>
      <c r="H110" s="516" t="str">
        <f>IF(' Dépenses Autres frais'!H110="","",' Dépenses Autres frais'!H110)</f>
        <v/>
      </c>
      <c r="I110" s="272"/>
      <c r="J110" s="273" t="str">
        <f t="shared" si="3"/>
        <v/>
      </c>
      <c r="K110" s="273" t="str">
        <f t="shared" si="4"/>
        <v/>
      </c>
      <c r="L110" s="37"/>
      <c r="M110" s="117"/>
      <c r="N110" s="274"/>
      <c r="O110" s="514" t="str">
        <f>IF(AND(OR(I110="KO",L110&lt;&gt;""),OR(I110="",J110="",K110="")),Listes!$A$74,IF(AND(L110="",I110&lt;&gt;""),Listes!$A$75,IF(AND(H110&lt;L110,N110=""),Listes!$A$76,IF(AND(K110&lt;J110,N110=""),Listes!$A$77,IF(AND(L110&lt;&gt;"",L110&lt;H110,M110=""),Listes!$A$78,IF(AND(P110="",OR(I110&lt;&gt;"",J110&lt;&gt;"",K110&lt;&gt;"")),Listes!$A$79,""))))))</f>
        <v/>
      </c>
      <c r="P110" s="38"/>
      <c r="Q110" s="10">
        <f t="shared" si="5"/>
        <v>0</v>
      </c>
    </row>
    <row r="111" spans="1:17" ht="20.100000000000001" customHeight="1" x14ac:dyDescent="0.25">
      <c r="A111" s="109">
        <v>105</v>
      </c>
      <c r="B111" s="505" t="str">
        <f>IF(' Dépenses Autres frais'!B111="","",' Dépenses Autres frais'!B111)</f>
        <v/>
      </c>
      <c r="C111" s="505" t="str">
        <f>IF(' Dépenses Autres frais'!C111="","",' Dépenses Autres frais'!C111)</f>
        <v/>
      </c>
      <c r="D111" s="505" t="str">
        <f>IF(' Dépenses Autres frais'!D111="","",' Dépenses Autres frais'!D111)</f>
        <v/>
      </c>
      <c r="E111" s="505" t="str">
        <f>IF(' Dépenses Autres frais'!E111="","",' Dépenses Autres frais'!E111)</f>
        <v/>
      </c>
      <c r="F111" s="515" t="str">
        <f>IF(' Dépenses Autres frais'!F111="","",' Dépenses Autres frais'!F111)</f>
        <v/>
      </c>
      <c r="G111" s="515" t="str">
        <f>IF(' Dépenses Autres frais'!G111="","",' Dépenses Autres frais'!G111)</f>
        <v/>
      </c>
      <c r="H111" s="516" t="str">
        <f>IF(' Dépenses Autres frais'!H111="","",' Dépenses Autres frais'!H111)</f>
        <v/>
      </c>
      <c r="I111" s="272"/>
      <c r="J111" s="273" t="str">
        <f t="shared" si="3"/>
        <v/>
      </c>
      <c r="K111" s="273" t="str">
        <f t="shared" si="4"/>
        <v/>
      </c>
      <c r="L111" s="37"/>
      <c r="M111" s="117"/>
      <c r="N111" s="274"/>
      <c r="O111" s="514" t="str">
        <f>IF(AND(OR(I111="KO",L111&lt;&gt;""),OR(I111="",J111="",K111="")),Listes!$A$74,IF(AND(L111="",I111&lt;&gt;""),Listes!$A$75,IF(AND(H111&lt;L111,N111=""),Listes!$A$76,IF(AND(K111&lt;J111,N111=""),Listes!$A$77,IF(AND(L111&lt;&gt;"",L111&lt;H111,M111=""),Listes!$A$78,IF(AND(P111="",OR(I111&lt;&gt;"",J111&lt;&gt;"",K111&lt;&gt;"")),Listes!$A$79,""))))))</f>
        <v/>
      </c>
      <c r="P111" s="38"/>
      <c r="Q111" s="10">
        <f t="shared" si="5"/>
        <v>0</v>
      </c>
    </row>
    <row r="112" spans="1:17" ht="20.100000000000001" customHeight="1" x14ac:dyDescent="0.25">
      <c r="A112" s="109">
        <v>106</v>
      </c>
      <c r="B112" s="505" t="str">
        <f>IF(' Dépenses Autres frais'!B112="","",' Dépenses Autres frais'!B112)</f>
        <v/>
      </c>
      <c r="C112" s="505" t="str">
        <f>IF(' Dépenses Autres frais'!C112="","",' Dépenses Autres frais'!C112)</f>
        <v/>
      </c>
      <c r="D112" s="505" t="str">
        <f>IF(' Dépenses Autres frais'!D112="","",' Dépenses Autres frais'!D112)</f>
        <v/>
      </c>
      <c r="E112" s="505" t="str">
        <f>IF(' Dépenses Autres frais'!E112="","",' Dépenses Autres frais'!E112)</f>
        <v/>
      </c>
      <c r="F112" s="515" t="str">
        <f>IF(' Dépenses Autres frais'!F112="","",' Dépenses Autres frais'!F112)</f>
        <v/>
      </c>
      <c r="G112" s="515" t="str">
        <f>IF(' Dépenses Autres frais'!G112="","",' Dépenses Autres frais'!G112)</f>
        <v/>
      </c>
      <c r="H112" s="516" t="str">
        <f>IF(' Dépenses Autres frais'!H112="","",' Dépenses Autres frais'!H112)</f>
        <v/>
      </c>
      <c r="I112" s="272"/>
      <c r="J112" s="273" t="str">
        <f t="shared" si="3"/>
        <v/>
      </c>
      <c r="K112" s="273" t="str">
        <f t="shared" si="4"/>
        <v/>
      </c>
      <c r="L112" s="37"/>
      <c r="M112" s="117"/>
      <c r="N112" s="274"/>
      <c r="O112" s="514" t="str">
        <f>IF(AND(OR(I112="KO",L112&lt;&gt;""),OR(I112="",J112="",K112="")),Listes!$A$74,IF(AND(L112="",I112&lt;&gt;""),Listes!$A$75,IF(AND(H112&lt;L112,N112=""),Listes!$A$76,IF(AND(K112&lt;J112,N112=""),Listes!$A$77,IF(AND(L112&lt;&gt;"",L112&lt;H112,M112=""),Listes!$A$78,IF(AND(P112="",OR(I112&lt;&gt;"",J112&lt;&gt;"",K112&lt;&gt;"")),Listes!$A$79,""))))))</f>
        <v/>
      </c>
      <c r="P112" s="38"/>
      <c r="Q112" s="10">
        <f t="shared" si="5"/>
        <v>0</v>
      </c>
    </row>
    <row r="113" spans="1:17" ht="20.100000000000001" customHeight="1" x14ac:dyDescent="0.25">
      <c r="A113" s="109">
        <v>107</v>
      </c>
      <c r="B113" s="505" t="str">
        <f>IF(' Dépenses Autres frais'!B113="","",' Dépenses Autres frais'!B113)</f>
        <v/>
      </c>
      <c r="C113" s="505" t="str">
        <f>IF(' Dépenses Autres frais'!C113="","",' Dépenses Autres frais'!C113)</f>
        <v/>
      </c>
      <c r="D113" s="505" t="str">
        <f>IF(' Dépenses Autres frais'!D113="","",' Dépenses Autres frais'!D113)</f>
        <v/>
      </c>
      <c r="E113" s="505" t="str">
        <f>IF(' Dépenses Autres frais'!E113="","",' Dépenses Autres frais'!E113)</f>
        <v/>
      </c>
      <c r="F113" s="515" t="str">
        <f>IF(' Dépenses Autres frais'!F113="","",' Dépenses Autres frais'!F113)</f>
        <v/>
      </c>
      <c r="G113" s="515" t="str">
        <f>IF(' Dépenses Autres frais'!G113="","",' Dépenses Autres frais'!G113)</f>
        <v/>
      </c>
      <c r="H113" s="516" t="str">
        <f>IF(' Dépenses Autres frais'!H113="","",' Dépenses Autres frais'!H113)</f>
        <v/>
      </c>
      <c r="I113" s="272"/>
      <c r="J113" s="273" t="str">
        <f t="shared" si="3"/>
        <v/>
      </c>
      <c r="K113" s="273" t="str">
        <f t="shared" si="4"/>
        <v/>
      </c>
      <c r="L113" s="37"/>
      <c r="M113" s="117"/>
      <c r="N113" s="274"/>
      <c r="O113" s="514" t="str">
        <f>IF(AND(OR(I113="KO",L113&lt;&gt;""),OR(I113="",J113="",K113="")),Listes!$A$74,IF(AND(L113="",I113&lt;&gt;""),Listes!$A$75,IF(AND(H113&lt;L113,N113=""),Listes!$A$76,IF(AND(K113&lt;J113,N113=""),Listes!$A$77,IF(AND(L113&lt;&gt;"",L113&lt;H113,M113=""),Listes!$A$78,IF(AND(P113="",OR(I113&lt;&gt;"",J113&lt;&gt;"",K113&lt;&gt;"")),Listes!$A$79,""))))))</f>
        <v/>
      </c>
      <c r="P113" s="38"/>
      <c r="Q113" s="10">
        <f t="shared" si="5"/>
        <v>0</v>
      </c>
    </row>
    <row r="114" spans="1:17" ht="20.100000000000001" customHeight="1" x14ac:dyDescent="0.25">
      <c r="A114" s="109">
        <v>108</v>
      </c>
      <c r="B114" s="505" t="str">
        <f>IF(' Dépenses Autres frais'!B114="","",' Dépenses Autres frais'!B114)</f>
        <v/>
      </c>
      <c r="C114" s="505" t="str">
        <f>IF(' Dépenses Autres frais'!C114="","",' Dépenses Autres frais'!C114)</f>
        <v/>
      </c>
      <c r="D114" s="505" t="str">
        <f>IF(' Dépenses Autres frais'!D114="","",' Dépenses Autres frais'!D114)</f>
        <v/>
      </c>
      <c r="E114" s="505" t="str">
        <f>IF(' Dépenses Autres frais'!E114="","",' Dépenses Autres frais'!E114)</f>
        <v/>
      </c>
      <c r="F114" s="515" t="str">
        <f>IF(' Dépenses Autres frais'!F114="","",' Dépenses Autres frais'!F114)</f>
        <v/>
      </c>
      <c r="G114" s="515" t="str">
        <f>IF(' Dépenses Autres frais'!G114="","",' Dépenses Autres frais'!G114)</f>
        <v/>
      </c>
      <c r="H114" s="516" t="str">
        <f>IF(' Dépenses Autres frais'!H114="","",' Dépenses Autres frais'!H114)</f>
        <v/>
      </c>
      <c r="I114" s="272"/>
      <c r="J114" s="273" t="str">
        <f t="shared" si="3"/>
        <v/>
      </c>
      <c r="K114" s="273" t="str">
        <f t="shared" si="4"/>
        <v/>
      </c>
      <c r="L114" s="37"/>
      <c r="M114" s="117"/>
      <c r="N114" s="274"/>
      <c r="O114" s="514" t="str">
        <f>IF(AND(OR(I114="KO",L114&lt;&gt;""),OR(I114="",J114="",K114="")),Listes!$A$74,IF(AND(L114="",I114&lt;&gt;""),Listes!$A$75,IF(AND(H114&lt;L114,N114=""),Listes!$A$76,IF(AND(K114&lt;J114,N114=""),Listes!$A$77,IF(AND(L114&lt;&gt;"",L114&lt;H114,M114=""),Listes!$A$78,IF(AND(P114="",OR(I114&lt;&gt;"",J114&lt;&gt;"",K114&lt;&gt;"")),Listes!$A$79,""))))))</f>
        <v/>
      </c>
      <c r="P114" s="38"/>
      <c r="Q114" s="10">
        <f t="shared" si="5"/>
        <v>0</v>
      </c>
    </row>
    <row r="115" spans="1:17" ht="20.100000000000001" customHeight="1" x14ac:dyDescent="0.25">
      <c r="A115" s="109">
        <v>109</v>
      </c>
      <c r="B115" s="505" t="str">
        <f>IF(' Dépenses Autres frais'!B115="","",' Dépenses Autres frais'!B115)</f>
        <v/>
      </c>
      <c r="C115" s="505" t="str">
        <f>IF(' Dépenses Autres frais'!C115="","",' Dépenses Autres frais'!C115)</f>
        <v/>
      </c>
      <c r="D115" s="505" t="str">
        <f>IF(' Dépenses Autres frais'!D115="","",' Dépenses Autres frais'!D115)</f>
        <v/>
      </c>
      <c r="E115" s="505" t="str">
        <f>IF(' Dépenses Autres frais'!E115="","",' Dépenses Autres frais'!E115)</f>
        <v/>
      </c>
      <c r="F115" s="515" t="str">
        <f>IF(' Dépenses Autres frais'!F115="","",' Dépenses Autres frais'!F115)</f>
        <v/>
      </c>
      <c r="G115" s="515" t="str">
        <f>IF(' Dépenses Autres frais'!G115="","",' Dépenses Autres frais'!G115)</f>
        <v/>
      </c>
      <c r="H115" s="516" t="str">
        <f>IF(' Dépenses Autres frais'!H115="","",' Dépenses Autres frais'!H115)</f>
        <v/>
      </c>
      <c r="I115" s="272"/>
      <c r="J115" s="273" t="str">
        <f t="shared" si="3"/>
        <v/>
      </c>
      <c r="K115" s="273" t="str">
        <f t="shared" si="4"/>
        <v/>
      </c>
      <c r="L115" s="37"/>
      <c r="M115" s="117"/>
      <c r="N115" s="274"/>
      <c r="O115" s="514" t="str">
        <f>IF(AND(OR(I115="KO",L115&lt;&gt;""),OR(I115="",J115="",K115="")),Listes!$A$74,IF(AND(L115="",I115&lt;&gt;""),Listes!$A$75,IF(AND(H115&lt;L115,N115=""),Listes!$A$76,IF(AND(K115&lt;J115,N115=""),Listes!$A$77,IF(AND(L115&lt;&gt;"",L115&lt;H115,M115=""),Listes!$A$78,IF(AND(P115="",OR(I115&lt;&gt;"",J115&lt;&gt;"",K115&lt;&gt;"")),Listes!$A$79,""))))))</f>
        <v/>
      </c>
      <c r="P115" s="38"/>
      <c r="Q115" s="10">
        <f t="shared" si="5"/>
        <v>0</v>
      </c>
    </row>
    <row r="116" spans="1:17" ht="20.100000000000001" customHeight="1" x14ac:dyDescent="0.25">
      <c r="A116" s="109">
        <v>110</v>
      </c>
      <c r="B116" s="505" t="str">
        <f>IF(' Dépenses Autres frais'!B116="","",' Dépenses Autres frais'!B116)</f>
        <v/>
      </c>
      <c r="C116" s="505" t="str">
        <f>IF(' Dépenses Autres frais'!C116="","",' Dépenses Autres frais'!C116)</f>
        <v/>
      </c>
      <c r="D116" s="505" t="str">
        <f>IF(' Dépenses Autres frais'!D116="","",' Dépenses Autres frais'!D116)</f>
        <v/>
      </c>
      <c r="E116" s="505" t="str">
        <f>IF(' Dépenses Autres frais'!E116="","",' Dépenses Autres frais'!E116)</f>
        <v/>
      </c>
      <c r="F116" s="515" t="str">
        <f>IF(' Dépenses Autres frais'!F116="","",' Dépenses Autres frais'!F116)</f>
        <v/>
      </c>
      <c r="G116" s="515" t="str">
        <f>IF(' Dépenses Autres frais'!G116="","",' Dépenses Autres frais'!G116)</f>
        <v/>
      </c>
      <c r="H116" s="516" t="str">
        <f>IF(' Dépenses Autres frais'!H116="","",' Dépenses Autres frais'!H116)</f>
        <v/>
      </c>
      <c r="I116" s="272"/>
      <c r="J116" s="273" t="str">
        <f t="shared" si="3"/>
        <v/>
      </c>
      <c r="K116" s="273" t="str">
        <f t="shared" si="4"/>
        <v/>
      </c>
      <c r="L116" s="37"/>
      <c r="M116" s="117"/>
      <c r="N116" s="274"/>
      <c r="O116" s="514" t="str">
        <f>IF(AND(OR(I116="KO",L116&lt;&gt;""),OR(I116="",J116="",K116="")),Listes!$A$74,IF(AND(L116="",I116&lt;&gt;""),Listes!$A$75,IF(AND(H116&lt;L116,N116=""),Listes!$A$76,IF(AND(K116&lt;J116,N116=""),Listes!$A$77,IF(AND(L116&lt;&gt;"",L116&lt;H116,M116=""),Listes!$A$78,IF(AND(P116="",OR(I116&lt;&gt;"",J116&lt;&gt;"",K116&lt;&gt;"")),Listes!$A$79,""))))))</f>
        <v/>
      </c>
      <c r="P116" s="38"/>
      <c r="Q116" s="10">
        <f t="shared" si="5"/>
        <v>0</v>
      </c>
    </row>
    <row r="117" spans="1:17" ht="20.100000000000001" customHeight="1" x14ac:dyDescent="0.25">
      <c r="A117" s="109">
        <v>111</v>
      </c>
      <c r="B117" s="505" t="str">
        <f>IF(' Dépenses Autres frais'!B117="","",' Dépenses Autres frais'!B117)</f>
        <v/>
      </c>
      <c r="C117" s="505" t="str">
        <f>IF(' Dépenses Autres frais'!C117="","",' Dépenses Autres frais'!C117)</f>
        <v/>
      </c>
      <c r="D117" s="505" t="str">
        <f>IF(' Dépenses Autres frais'!D117="","",' Dépenses Autres frais'!D117)</f>
        <v/>
      </c>
      <c r="E117" s="505" t="str">
        <f>IF(' Dépenses Autres frais'!E117="","",' Dépenses Autres frais'!E117)</f>
        <v/>
      </c>
      <c r="F117" s="515" t="str">
        <f>IF(' Dépenses Autres frais'!F117="","",' Dépenses Autres frais'!F117)</f>
        <v/>
      </c>
      <c r="G117" s="515" t="str">
        <f>IF(' Dépenses Autres frais'!G117="","",' Dépenses Autres frais'!G117)</f>
        <v/>
      </c>
      <c r="H117" s="516" t="str">
        <f>IF(' Dépenses Autres frais'!H117="","",' Dépenses Autres frais'!H117)</f>
        <v/>
      </c>
      <c r="I117" s="272"/>
      <c r="J117" s="273" t="str">
        <f t="shared" si="3"/>
        <v/>
      </c>
      <c r="K117" s="273" t="str">
        <f t="shared" si="4"/>
        <v/>
      </c>
      <c r="L117" s="37"/>
      <c r="M117" s="117"/>
      <c r="N117" s="274"/>
      <c r="O117" s="514" t="str">
        <f>IF(AND(OR(I117="KO",L117&lt;&gt;""),OR(I117="",J117="",K117="")),Listes!$A$74,IF(AND(L117="",I117&lt;&gt;""),Listes!$A$75,IF(AND(H117&lt;L117,N117=""),Listes!$A$76,IF(AND(K117&lt;J117,N117=""),Listes!$A$77,IF(AND(L117&lt;&gt;"",L117&lt;H117,M117=""),Listes!$A$78,IF(AND(P117="",OR(I117&lt;&gt;"",J117&lt;&gt;"",K117&lt;&gt;"")),Listes!$A$79,""))))))</f>
        <v/>
      </c>
      <c r="P117" s="38"/>
      <c r="Q117" s="10">
        <f t="shared" si="5"/>
        <v>0</v>
      </c>
    </row>
    <row r="118" spans="1:17" ht="20.100000000000001" customHeight="1" x14ac:dyDescent="0.25">
      <c r="A118" s="109">
        <v>112</v>
      </c>
      <c r="B118" s="505" t="str">
        <f>IF(' Dépenses Autres frais'!B118="","",' Dépenses Autres frais'!B118)</f>
        <v/>
      </c>
      <c r="C118" s="505" t="str">
        <f>IF(' Dépenses Autres frais'!C118="","",' Dépenses Autres frais'!C118)</f>
        <v/>
      </c>
      <c r="D118" s="505" t="str">
        <f>IF(' Dépenses Autres frais'!D118="","",' Dépenses Autres frais'!D118)</f>
        <v/>
      </c>
      <c r="E118" s="505" t="str">
        <f>IF(' Dépenses Autres frais'!E118="","",' Dépenses Autres frais'!E118)</f>
        <v/>
      </c>
      <c r="F118" s="515" t="str">
        <f>IF(' Dépenses Autres frais'!F118="","",' Dépenses Autres frais'!F118)</f>
        <v/>
      </c>
      <c r="G118" s="515" t="str">
        <f>IF(' Dépenses Autres frais'!G118="","",' Dépenses Autres frais'!G118)</f>
        <v/>
      </c>
      <c r="H118" s="516" t="str">
        <f>IF(' Dépenses Autres frais'!H118="","",' Dépenses Autres frais'!H118)</f>
        <v/>
      </c>
      <c r="I118" s="272"/>
      <c r="J118" s="273" t="str">
        <f t="shared" si="3"/>
        <v/>
      </c>
      <c r="K118" s="273" t="str">
        <f t="shared" si="4"/>
        <v/>
      </c>
      <c r="L118" s="37"/>
      <c r="M118" s="117"/>
      <c r="N118" s="274"/>
      <c r="O118" s="514" t="str">
        <f>IF(AND(OR(I118="KO",L118&lt;&gt;""),OR(I118="",J118="",K118="")),Listes!$A$74,IF(AND(L118="",I118&lt;&gt;""),Listes!$A$75,IF(AND(H118&lt;L118,N118=""),Listes!$A$76,IF(AND(K118&lt;J118,N118=""),Listes!$A$77,IF(AND(L118&lt;&gt;"",L118&lt;H118,M118=""),Listes!$A$78,IF(AND(P118="",OR(I118&lt;&gt;"",J118&lt;&gt;"",K118&lt;&gt;"")),Listes!$A$79,""))))))</f>
        <v/>
      </c>
      <c r="P118" s="38"/>
      <c r="Q118" s="10">
        <f t="shared" si="5"/>
        <v>0</v>
      </c>
    </row>
    <row r="119" spans="1:17" ht="20.100000000000001" customHeight="1" x14ac:dyDescent="0.25">
      <c r="A119" s="109">
        <v>113</v>
      </c>
      <c r="B119" s="505" t="str">
        <f>IF(' Dépenses Autres frais'!B119="","",' Dépenses Autres frais'!B119)</f>
        <v/>
      </c>
      <c r="C119" s="505" t="str">
        <f>IF(' Dépenses Autres frais'!C119="","",' Dépenses Autres frais'!C119)</f>
        <v/>
      </c>
      <c r="D119" s="505" t="str">
        <f>IF(' Dépenses Autres frais'!D119="","",' Dépenses Autres frais'!D119)</f>
        <v/>
      </c>
      <c r="E119" s="505" t="str">
        <f>IF(' Dépenses Autres frais'!E119="","",' Dépenses Autres frais'!E119)</f>
        <v/>
      </c>
      <c r="F119" s="515" t="str">
        <f>IF(' Dépenses Autres frais'!F119="","",' Dépenses Autres frais'!F119)</f>
        <v/>
      </c>
      <c r="G119" s="515" t="str">
        <f>IF(' Dépenses Autres frais'!G119="","",' Dépenses Autres frais'!G119)</f>
        <v/>
      </c>
      <c r="H119" s="516" t="str">
        <f>IF(' Dépenses Autres frais'!H119="","",' Dépenses Autres frais'!H119)</f>
        <v/>
      </c>
      <c r="I119" s="272"/>
      <c r="J119" s="273" t="str">
        <f t="shared" si="3"/>
        <v/>
      </c>
      <c r="K119" s="273" t="str">
        <f t="shared" si="4"/>
        <v/>
      </c>
      <c r="L119" s="37"/>
      <c r="M119" s="117"/>
      <c r="N119" s="274"/>
      <c r="O119" s="514" t="str">
        <f>IF(AND(OR(I119="KO",L119&lt;&gt;""),OR(I119="",J119="",K119="")),Listes!$A$74,IF(AND(L119="",I119&lt;&gt;""),Listes!$A$75,IF(AND(H119&lt;L119,N119=""),Listes!$A$76,IF(AND(K119&lt;J119,N119=""),Listes!$A$77,IF(AND(L119&lt;&gt;"",L119&lt;H119,M119=""),Listes!$A$78,IF(AND(P119="",OR(I119&lt;&gt;"",J119&lt;&gt;"",K119&lt;&gt;"")),Listes!$A$79,""))))))</f>
        <v/>
      </c>
      <c r="P119" s="38"/>
      <c r="Q119" s="10">
        <f t="shared" si="5"/>
        <v>0</v>
      </c>
    </row>
    <row r="120" spans="1:17" ht="20.100000000000001" customHeight="1" x14ac:dyDescent="0.25">
      <c r="A120" s="109">
        <v>114</v>
      </c>
      <c r="B120" s="505" t="str">
        <f>IF(' Dépenses Autres frais'!B120="","",' Dépenses Autres frais'!B120)</f>
        <v/>
      </c>
      <c r="C120" s="505" t="str">
        <f>IF(' Dépenses Autres frais'!C120="","",' Dépenses Autres frais'!C120)</f>
        <v/>
      </c>
      <c r="D120" s="505" t="str">
        <f>IF(' Dépenses Autres frais'!D120="","",' Dépenses Autres frais'!D120)</f>
        <v/>
      </c>
      <c r="E120" s="505" t="str">
        <f>IF(' Dépenses Autres frais'!E120="","",' Dépenses Autres frais'!E120)</f>
        <v/>
      </c>
      <c r="F120" s="515" t="str">
        <f>IF(' Dépenses Autres frais'!F120="","",' Dépenses Autres frais'!F120)</f>
        <v/>
      </c>
      <c r="G120" s="515" t="str">
        <f>IF(' Dépenses Autres frais'!G120="","",' Dépenses Autres frais'!G120)</f>
        <v/>
      </c>
      <c r="H120" s="516" t="str">
        <f>IF(' Dépenses Autres frais'!H120="","",' Dépenses Autres frais'!H120)</f>
        <v/>
      </c>
      <c r="I120" s="272"/>
      <c r="J120" s="273" t="str">
        <f t="shared" si="3"/>
        <v/>
      </c>
      <c r="K120" s="273" t="str">
        <f t="shared" si="4"/>
        <v/>
      </c>
      <c r="L120" s="37"/>
      <c r="M120" s="117"/>
      <c r="N120" s="274"/>
      <c r="O120" s="514" t="str">
        <f>IF(AND(OR(I120="KO",L120&lt;&gt;""),OR(I120="",J120="",K120="")),Listes!$A$74,IF(AND(L120="",I120&lt;&gt;""),Listes!$A$75,IF(AND(H120&lt;L120,N120=""),Listes!$A$76,IF(AND(K120&lt;J120,N120=""),Listes!$A$77,IF(AND(L120&lt;&gt;"",L120&lt;H120,M120=""),Listes!$A$78,IF(AND(P120="",OR(I120&lt;&gt;"",J120&lt;&gt;"",K120&lt;&gt;"")),Listes!$A$79,""))))))</f>
        <v/>
      </c>
      <c r="P120" s="38"/>
      <c r="Q120" s="10">
        <f t="shared" si="5"/>
        <v>0</v>
      </c>
    </row>
    <row r="121" spans="1:17" ht="20.100000000000001" customHeight="1" x14ac:dyDescent="0.25">
      <c r="A121" s="109">
        <v>115</v>
      </c>
      <c r="B121" s="505" t="str">
        <f>IF(' Dépenses Autres frais'!B121="","",' Dépenses Autres frais'!B121)</f>
        <v/>
      </c>
      <c r="C121" s="505" t="str">
        <f>IF(' Dépenses Autres frais'!C121="","",' Dépenses Autres frais'!C121)</f>
        <v/>
      </c>
      <c r="D121" s="505" t="str">
        <f>IF(' Dépenses Autres frais'!D121="","",' Dépenses Autres frais'!D121)</f>
        <v/>
      </c>
      <c r="E121" s="505" t="str">
        <f>IF(' Dépenses Autres frais'!E121="","",' Dépenses Autres frais'!E121)</f>
        <v/>
      </c>
      <c r="F121" s="515" t="str">
        <f>IF(' Dépenses Autres frais'!F121="","",' Dépenses Autres frais'!F121)</f>
        <v/>
      </c>
      <c r="G121" s="515" t="str">
        <f>IF(' Dépenses Autres frais'!G121="","",' Dépenses Autres frais'!G121)</f>
        <v/>
      </c>
      <c r="H121" s="516" t="str">
        <f>IF(' Dépenses Autres frais'!H121="","",' Dépenses Autres frais'!H121)</f>
        <v/>
      </c>
      <c r="I121" s="272"/>
      <c r="J121" s="273" t="str">
        <f t="shared" si="3"/>
        <v/>
      </c>
      <c r="K121" s="273" t="str">
        <f t="shared" si="4"/>
        <v/>
      </c>
      <c r="L121" s="37"/>
      <c r="M121" s="117"/>
      <c r="N121" s="274"/>
      <c r="O121" s="514" t="str">
        <f>IF(AND(OR(I121="KO",L121&lt;&gt;""),OR(I121="",J121="",K121="")),Listes!$A$74,IF(AND(L121="",I121&lt;&gt;""),Listes!$A$75,IF(AND(H121&lt;L121,N121=""),Listes!$A$76,IF(AND(K121&lt;J121,N121=""),Listes!$A$77,IF(AND(L121&lt;&gt;"",L121&lt;H121,M121=""),Listes!$A$78,IF(AND(P121="",OR(I121&lt;&gt;"",J121&lt;&gt;"",K121&lt;&gt;"")),Listes!$A$79,""))))))</f>
        <v/>
      </c>
      <c r="P121" s="38"/>
      <c r="Q121" s="10">
        <f t="shared" si="5"/>
        <v>0</v>
      </c>
    </row>
    <row r="122" spans="1:17" ht="20.100000000000001" customHeight="1" x14ac:dyDescent="0.25">
      <c r="A122" s="109">
        <v>116</v>
      </c>
      <c r="B122" s="505" t="str">
        <f>IF(' Dépenses Autres frais'!B122="","",' Dépenses Autres frais'!B122)</f>
        <v/>
      </c>
      <c r="C122" s="505" t="str">
        <f>IF(' Dépenses Autres frais'!C122="","",' Dépenses Autres frais'!C122)</f>
        <v/>
      </c>
      <c r="D122" s="505" t="str">
        <f>IF(' Dépenses Autres frais'!D122="","",' Dépenses Autres frais'!D122)</f>
        <v/>
      </c>
      <c r="E122" s="505" t="str">
        <f>IF(' Dépenses Autres frais'!E122="","",' Dépenses Autres frais'!E122)</f>
        <v/>
      </c>
      <c r="F122" s="515" t="str">
        <f>IF(' Dépenses Autres frais'!F122="","",' Dépenses Autres frais'!F122)</f>
        <v/>
      </c>
      <c r="G122" s="515" t="str">
        <f>IF(' Dépenses Autres frais'!G122="","",' Dépenses Autres frais'!G122)</f>
        <v/>
      </c>
      <c r="H122" s="516" t="str">
        <f>IF(' Dépenses Autres frais'!H122="","",' Dépenses Autres frais'!H122)</f>
        <v/>
      </c>
      <c r="I122" s="272"/>
      <c r="J122" s="273" t="str">
        <f t="shared" si="3"/>
        <v/>
      </c>
      <c r="K122" s="273" t="str">
        <f t="shared" si="4"/>
        <v/>
      </c>
      <c r="L122" s="37"/>
      <c r="M122" s="117"/>
      <c r="N122" s="274"/>
      <c r="O122" s="514" t="str">
        <f>IF(AND(OR(I122="KO",L122&lt;&gt;""),OR(I122="",J122="",K122="")),Listes!$A$74,IF(AND(L122="",I122&lt;&gt;""),Listes!$A$75,IF(AND(H122&lt;L122,N122=""),Listes!$A$76,IF(AND(K122&lt;J122,N122=""),Listes!$A$77,IF(AND(L122&lt;&gt;"",L122&lt;H122,M122=""),Listes!$A$78,IF(AND(P122="",OR(I122&lt;&gt;"",J122&lt;&gt;"",K122&lt;&gt;"")),Listes!$A$79,""))))))</f>
        <v/>
      </c>
      <c r="P122" s="38"/>
      <c r="Q122" s="10">
        <f t="shared" si="5"/>
        <v>0</v>
      </c>
    </row>
    <row r="123" spans="1:17" ht="20.100000000000001" customHeight="1" x14ac:dyDescent="0.25">
      <c r="A123" s="109">
        <v>117</v>
      </c>
      <c r="B123" s="505" t="str">
        <f>IF(' Dépenses Autres frais'!B123="","",' Dépenses Autres frais'!B123)</f>
        <v/>
      </c>
      <c r="C123" s="505" t="str">
        <f>IF(' Dépenses Autres frais'!C123="","",' Dépenses Autres frais'!C123)</f>
        <v/>
      </c>
      <c r="D123" s="505" t="str">
        <f>IF(' Dépenses Autres frais'!D123="","",' Dépenses Autres frais'!D123)</f>
        <v/>
      </c>
      <c r="E123" s="505" t="str">
        <f>IF(' Dépenses Autres frais'!E123="","",' Dépenses Autres frais'!E123)</f>
        <v/>
      </c>
      <c r="F123" s="515" t="str">
        <f>IF(' Dépenses Autres frais'!F123="","",' Dépenses Autres frais'!F123)</f>
        <v/>
      </c>
      <c r="G123" s="515" t="str">
        <f>IF(' Dépenses Autres frais'!G123="","",' Dépenses Autres frais'!G123)</f>
        <v/>
      </c>
      <c r="H123" s="516" t="str">
        <f>IF(' Dépenses Autres frais'!H123="","",' Dépenses Autres frais'!H123)</f>
        <v/>
      </c>
      <c r="I123" s="272"/>
      <c r="J123" s="273" t="str">
        <f t="shared" si="3"/>
        <v/>
      </c>
      <c r="K123" s="273" t="str">
        <f t="shared" si="4"/>
        <v/>
      </c>
      <c r="L123" s="37"/>
      <c r="M123" s="117"/>
      <c r="N123" s="274"/>
      <c r="O123" s="514" t="str">
        <f>IF(AND(OR(I123="KO",L123&lt;&gt;""),OR(I123="",J123="",K123="")),Listes!$A$74,IF(AND(L123="",I123&lt;&gt;""),Listes!$A$75,IF(AND(H123&lt;L123,N123=""),Listes!$A$76,IF(AND(K123&lt;J123,N123=""),Listes!$A$77,IF(AND(L123&lt;&gt;"",L123&lt;H123,M123=""),Listes!$A$78,IF(AND(P123="",OR(I123&lt;&gt;"",J123&lt;&gt;"",K123&lt;&gt;"")),Listes!$A$79,""))))))</f>
        <v/>
      </c>
      <c r="P123" s="38"/>
      <c r="Q123" s="10">
        <f t="shared" si="5"/>
        <v>0</v>
      </c>
    </row>
    <row r="124" spans="1:17" ht="20.100000000000001" customHeight="1" x14ac:dyDescent="0.25">
      <c r="A124" s="109">
        <v>118</v>
      </c>
      <c r="B124" s="505" t="str">
        <f>IF(' Dépenses Autres frais'!B124="","",' Dépenses Autres frais'!B124)</f>
        <v/>
      </c>
      <c r="C124" s="505" t="str">
        <f>IF(' Dépenses Autres frais'!C124="","",' Dépenses Autres frais'!C124)</f>
        <v/>
      </c>
      <c r="D124" s="505" t="str">
        <f>IF(' Dépenses Autres frais'!D124="","",' Dépenses Autres frais'!D124)</f>
        <v/>
      </c>
      <c r="E124" s="505" t="str">
        <f>IF(' Dépenses Autres frais'!E124="","",' Dépenses Autres frais'!E124)</f>
        <v/>
      </c>
      <c r="F124" s="515" t="str">
        <f>IF(' Dépenses Autres frais'!F124="","",' Dépenses Autres frais'!F124)</f>
        <v/>
      </c>
      <c r="G124" s="515" t="str">
        <f>IF(' Dépenses Autres frais'!G124="","",' Dépenses Autres frais'!G124)</f>
        <v/>
      </c>
      <c r="H124" s="516" t="str">
        <f>IF(' Dépenses Autres frais'!H124="","",' Dépenses Autres frais'!H124)</f>
        <v/>
      </c>
      <c r="I124" s="272"/>
      <c r="J124" s="273" t="str">
        <f t="shared" si="3"/>
        <v/>
      </c>
      <c r="K124" s="273" t="str">
        <f t="shared" si="4"/>
        <v/>
      </c>
      <c r="L124" s="37"/>
      <c r="M124" s="117"/>
      <c r="N124" s="274"/>
      <c r="O124" s="514" t="str">
        <f>IF(AND(OR(I124="KO",L124&lt;&gt;""),OR(I124="",J124="",K124="")),Listes!$A$74,IF(AND(L124="",I124&lt;&gt;""),Listes!$A$75,IF(AND(H124&lt;L124,N124=""),Listes!$A$76,IF(AND(K124&lt;J124,N124=""),Listes!$A$77,IF(AND(L124&lt;&gt;"",L124&lt;H124,M124=""),Listes!$A$78,IF(AND(P124="",OR(I124&lt;&gt;"",J124&lt;&gt;"",K124&lt;&gt;"")),Listes!$A$79,""))))))</f>
        <v/>
      </c>
      <c r="P124" s="38"/>
      <c r="Q124" s="10">
        <f t="shared" si="5"/>
        <v>0</v>
      </c>
    </row>
    <row r="125" spans="1:17" ht="20.100000000000001" customHeight="1" x14ac:dyDescent="0.25">
      <c r="A125" s="109">
        <v>119</v>
      </c>
      <c r="B125" s="505" t="str">
        <f>IF(' Dépenses Autres frais'!B125="","",' Dépenses Autres frais'!B125)</f>
        <v/>
      </c>
      <c r="C125" s="505" t="str">
        <f>IF(' Dépenses Autres frais'!C125="","",' Dépenses Autres frais'!C125)</f>
        <v/>
      </c>
      <c r="D125" s="505" t="str">
        <f>IF(' Dépenses Autres frais'!D125="","",' Dépenses Autres frais'!D125)</f>
        <v/>
      </c>
      <c r="E125" s="505" t="str">
        <f>IF(' Dépenses Autres frais'!E125="","",' Dépenses Autres frais'!E125)</f>
        <v/>
      </c>
      <c r="F125" s="515" t="str">
        <f>IF(' Dépenses Autres frais'!F125="","",' Dépenses Autres frais'!F125)</f>
        <v/>
      </c>
      <c r="G125" s="515" t="str">
        <f>IF(' Dépenses Autres frais'!G125="","",' Dépenses Autres frais'!G125)</f>
        <v/>
      </c>
      <c r="H125" s="516" t="str">
        <f>IF(' Dépenses Autres frais'!H125="","",' Dépenses Autres frais'!H125)</f>
        <v/>
      </c>
      <c r="I125" s="272"/>
      <c r="J125" s="273" t="str">
        <f t="shared" si="3"/>
        <v/>
      </c>
      <c r="K125" s="273" t="str">
        <f t="shared" si="4"/>
        <v/>
      </c>
      <c r="L125" s="37"/>
      <c r="M125" s="117"/>
      <c r="N125" s="274"/>
      <c r="O125" s="514" t="str">
        <f>IF(AND(OR(I125="KO",L125&lt;&gt;""),OR(I125="",J125="",K125="")),Listes!$A$74,IF(AND(L125="",I125&lt;&gt;""),Listes!$A$75,IF(AND(H125&lt;L125,N125=""),Listes!$A$76,IF(AND(K125&lt;J125,N125=""),Listes!$A$77,IF(AND(L125&lt;&gt;"",L125&lt;H125,M125=""),Listes!$A$78,IF(AND(P125="",OR(I125&lt;&gt;"",J125&lt;&gt;"",K125&lt;&gt;"")),Listes!$A$79,""))))))</f>
        <v/>
      </c>
      <c r="P125" s="38"/>
      <c r="Q125" s="10">
        <f t="shared" si="5"/>
        <v>0</v>
      </c>
    </row>
    <row r="126" spans="1:17" ht="20.100000000000001" customHeight="1" x14ac:dyDescent="0.25">
      <c r="A126" s="109">
        <v>120</v>
      </c>
      <c r="B126" s="505" t="str">
        <f>IF(' Dépenses Autres frais'!B126="","",' Dépenses Autres frais'!B126)</f>
        <v/>
      </c>
      <c r="C126" s="505" t="str">
        <f>IF(' Dépenses Autres frais'!C126="","",' Dépenses Autres frais'!C126)</f>
        <v/>
      </c>
      <c r="D126" s="505" t="str">
        <f>IF(' Dépenses Autres frais'!D126="","",' Dépenses Autres frais'!D126)</f>
        <v/>
      </c>
      <c r="E126" s="505" t="str">
        <f>IF(' Dépenses Autres frais'!E126="","",' Dépenses Autres frais'!E126)</f>
        <v/>
      </c>
      <c r="F126" s="515" t="str">
        <f>IF(' Dépenses Autres frais'!F126="","",' Dépenses Autres frais'!F126)</f>
        <v/>
      </c>
      <c r="G126" s="515" t="str">
        <f>IF(' Dépenses Autres frais'!G126="","",' Dépenses Autres frais'!G126)</f>
        <v/>
      </c>
      <c r="H126" s="516" t="str">
        <f>IF(' Dépenses Autres frais'!H126="","",' Dépenses Autres frais'!H126)</f>
        <v/>
      </c>
      <c r="I126" s="272"/>
      <c r="J126" s="273" t="str">
        <f t="shared" si="3"/>
        <v/>
      </c>
      <c r="K126" s="273" t="str">
        <f t="shared" si="4"/>
        <v/>
      </c>
      <c r="L126" s="37"/>
      <c r="M126" s="117"/>
      <c r="N126" s="274"/>
      <c r="O126" s="514" t="str">
        <f>IF(AND(OR(I126="KO",L126&lt;&gt;""),OR(I126="",J126="",K126="")),Listes!$A$74,IF(AND(L126="",I126&lt;&gt;""),Listes!$A$75,IF(AND(H126&lt;L126,N126=""),Listes!$A$76,IF(AND(K126&lt;J126,N126=""),Listes!$A$77,IF(AND(L126&lt;&gt;"",L126&lt;H126,M126=""),Listes!$A$78,IF(AND(P126="",OR(I126&lt;&gt;"",J126&lt;&gt;"",K126&lt;&gt;"")),Listes!$A$79,""))))))</f>
        <v/>
      </c>
      <c r="P126" s="38"/>
      <c r="Q126" s="10">
        <f t="shared" si="5"/>
        <v>0</v>
      </c>
    </row>
    <row r="127" spans="1:17" ht="20.100000000000001" customHeight="1" x14ac:dyDescent="0.25">
      <c r="A127" s="109">
        <v>121</v>
      </c>
      <c r="B127" s="505" t="str">
        <f>IF(' Dépenses Autres frais'!B127="","",' Dépenses Autres frais'!B127)</f>
        <v/>
      </c>
      <c r="C127" s="505" t="str">
        <f>IF(' Dépenses Autres frais'!C127="","",' Dépenses Autres frais'!C127)</f>
        <v/>
      </c>
      <c r="D127" s="505" t="str">
        <f>IF(' Dépenses Autres frais'!D127="","",' Dépenses Autres frais'!D127)</f>
        <v/>
      </c>
      <c r="E127" s="505" t="str">
        <f>IF(' Dépenses Autres frais'!E127="","",' Dépenses Autres frais'!E127)</f>
        <v/>
      </c>
      <c r="F127" s="515" t="str">
        <f>IF(' Dépenses Autres frais'!F127="","",' Dépenses Autres frais'!F127)</f>
        <v/>
      </c>
      <c r="G127" s="515" t="str">
        <f>IF(' Dépenses Autres frais'!G127="","",' Dépenses Autres frais'!G127)</f>
        <v/>
      </c>
      <c r="H127" s="516" t="str">
        <f>IF(' Dépenses Autres frais'!H127="","",' Dépenses Autres frais'!H127)</f>
        <v/>
      </c>
      <c r="I127" s="272"/>
      <c r="J127" s="273" t="str">
        <f t="shared" si="3"/>
        <v/>
      </c>
      <c r="K127" s="273" t="str">
        <f t="shared" si="4"/>
        <v/>
      </c>
      <c r="L127" s="37"/>
      <c r="M127" s="117"/>
      <c r="N127" s="274"/>
      <c r="O127" s="514" t="str">
        <f>IF(AND(OR(I127="KO",L127&lt;&gt;""),OR(I127="",J127="",K127="")),Listes!$A$74,IF(AND(L127="",I127&lt;&gt;""),Listes!$A$75,IF(AND(H127&lt;L127,N127=""),Listes!$A$76,IF(AND(K127&lt;J127,N127=""),Listes!$A$77,IF(AND(L127&lt;&gt;"",L127&lt;H127,M127=""),Listes!$A$78,IF(AND(P127="",OR(I127&lt;&gt;"",J127&lt;&gt;"",K127&lt;&gt;"")),Listes!$A$79,""))))))</f>
        <v/>
      </c>
      <c r="P127" s="38"/>
      <c r="Q127" s="10">
        <f t="shared" si="5"/>
        <v>0</v>
      </c>
    </row>
    <row r="128" spans="1:17" ht="20.100000000000001" customHeight="1" x14ac:dyDescent="0.25">
      <c r="A128" s="109">
        <v>122</v>
      </c>
      <c r="B128" s="505" t="str">
        <f>IF(' Dépenses Autres frais'!B128="","",' Dépenses Autres frais'!B128)</f>
        <v/>
      </c>
      <c r="C128" s="505" t="str">
        <f>IF(' Dépenses Autres frais'!C128="","",' Dépenses Autres frais'!C128)</f>
        <v/>
      </c>
      <c r="D128" s="505" t="str">
        <f>IF(' Dépenses Autres frais'!D128="","",' Dépenses Autres frais'!D128)</f>
        <v/>
      </c>
      <c r="E128" s="505" t="str">
        <f>IF(' Dépenses Autres frais'!E128="","",' Dépenses Autres frais'!E128)</f>
        <v/>
      </c>
      <c r="F128" s="515" t="str">
        <f>IF(' Dépenses Autres frais'!F128="","",' Dépenses Autres frais'!F128)</f>
        <v/>
      </c>
      <c r="G128" s="515" t="str">
        <f>IF(' Dépenses Autres frais'!G128="","",' Dépenses Autres frais'!G128)</f>
        <v/>
      </c>
      <c r="H128" s="516" t="str">
        <f>IF(' Dépenses Autres frais'!H128="","",' Dépenses Autres frais'!H128)</f>
        <v/>
      </c>
      <c r="I128" s="272"/>
      <c r="J128" s="273" t="str">
        <f t="shared" si="3"/>
        <v/>
      </c>
      <c r="K128" s="273" t="str">
        <f t="shared" si="4"/>
        <v/>
      </c>
      <c r="L128" s="37"/>
      <c r="M128" s="117"/>
      <c r="N128" s="274"/>
      <c r="O128" s="514" t="str">
        <f>IF(AND(OR(I128="KO",L128&lt;&gt;""),OR(I128="",J128="",K128="")),Listes!$A$74,IF(AND(L128="",I128&lt;&gt;""),Listes!$A$75,IF(AND(H128&lt;L128,N128=""),Listes!$A$76,IF(AND(K128&lt;J128,N128=""),Listes!$A$77,IF(AND(L128&lt;&gt;"",L128&lt;H128,M128=""),Listes!$A$78,IF(AND(P128="",OR(I128&lt;&gt;"",J128&lt;&gt;"",K128&lt;&gt;"")),Listes!$A$79,""))))))</f>
        <v/>
      </c>
      <c r="P128" s="38"/>
      <c r="Q128" s="10">
        <f t="shared" si="5"/>
        <v>0</v>
      </c>
    </row>
    <row r="129" spans="1:17" ht="20.100000000000001" customHeight="1" x14ac:dyDescent="0.25">
      <c r="A129" s="109">
        <v>123</v>
      </c>
      <c r="B129" s="505" t="str">
        <f>IF(' Dépenses Autres frais'!B129="","",' Dépenses Autres frais'!B129)</f>
        <v/>
      </c>
      <c r="C129" s="505" t="str">
        <f>IF(' Dépenses Autres frais'!C129="","",' Dépenses Autres frais'!C129)</f>
        <v/>
      </c>
      <c r="D129" s="505" t="str">
        <f>IF(' Dépenses Autres frais'!D129="","",' Dépenses Autres frais'!D129)</f>
        <v/>
      </c>
      <c r="E129" s="505" t="str">
        <f>IF(' Dépenses Autres frais'!E129="","",' Dépenses Autres frais'!E129)</f>
        <v/>
      </c>
      <c r="F129" s="515" t="str">
        <f>IF(' Dépenses Autres frais'!F129="","",' Dépenses Autres frais'!F129)</f>
        <v/>
      </c>
      <c r="G129" s="515" t="str">
        <f>IF(' Dépenses Autres frais'!G129="","",' Dépenses Autres frais'!G129)</f>
        <v/>
      </c>
      <c r="H129" s="516" t="str">
        <f>IF(' Dépenses Autres frais'!H129="","",' Dépenses Autres frais'!H129)</f>
        <v/>
      </c>
      <c r="I129" s="272"/>
      <c r="J129" s="273" t="str">
        <f t="shared" si="3"/>
        <v/>
      </c>
      <c r="K129" s="273" t="str">
        <f t="shared" si="4"/>
        <v/>
      </c>
      <c r="L129" s="37"/>
      <c r="M129" s="117"/>
      <c r="N129" s="274"/>
      <c r="O129" s="514" t="str">
        <f>IF(AND(OR(I129="KO",L129&lt;&gt;""),OR(I129="",J129="",K129="")),Listes!$A$74,IF(AND(L129="",I129&lt;&gt;""),Listes!$A$75,IF(AND(H129&lt;L129,N129=""),Listes!$A$76,IF(AND(K129&lt;J129,N129=""),Listes!$A$77,IF(AND(L129&lt;&gt;"",L129&lt;H129,M129=""),Listes!$A$78,IF(AND(P129="",OR(I129&lt;&gt;"",J129&lt;&gt;"",K129&lt;&gt;"")),Listes!$A$79,""))))))</f>
        <v/>
      </c>
      <c r="P129" s="38"/>
      <c r="Q129" s="10">
        <f t="shared" si="5"/>
        <v>0</v>
      </c>
    </row>
    <row r="130" spans="1:17" ht="20.100000000000001" customHeight="1" x14ac:dyDescent="0.25">
      <c r="A130" s="109">
        <v>124</v>
      </c>
      <c r="B130" s="505" t="str">
        <f>IF(' Dépenses Autres frais'!B130="","",' Dépenses Autres frais'!B130)</f>
        <v/>
      </c>
      <c r="C130" s="505" t="str">
        <f>IF(' Dépenses Autres frais'!C130="","",' Dépenses Autres frais'!C130)</f>
        <v/>
      </c>
      <c r="D130" s="505" t="str">
        <f>IF(' Dépenses Autres frais'!D130="","",' Dépenses Autres frais'!D130)</f>
        <v/>
      </c>
      <c r="E130" s="505" t="str">
        <f>IF(' Dépenses Autres frais'!E130="","",' Dépenses Autres frais'!E130)</f>
        <v/>
      </c>
      <c r="F130" s="515" t="str">
        <f>IF(' Dépenses Autres frais'!F130="","",' Dépenses Autres frais'!F130)</f>
        <v/>
      </c>
      <c r="G130" s="515" t="str">
        <f>IF(' Dépenses Autres frais'!G130="","",' Dépenses Autres frais'!G130)</f>
        <v/>
      </c>
      <c r="H130" s="516" t="str">
        <f>IF(' Dépenses Autres frais'!H130="","",' Dépenses Autres frais'!H130)</f>
        <v/>
      </c>
      <c r="I130" s="272"/>
      <c r="J130" s="273" t="str">
        <f t="shared" si="3"/>
        <v/>
      </c>
      <c r="K130" s="273" t="str">
        <f t="shared" si="4"/>
        <v/>
      </c>
      <c r="L130" s="37"/>
      <c r="M130" s="117"/>
      <c r="N130" s="274"/>
      <c r="O130" s="514" t="str">
        <f>IF(AND(OR(I130="KO",L130&lt;&gt;""),OR(I130="",J130="",K130="")),Listes!$A$74,IF(AND(L130="",I130&lt;&gt;""),Listes!$A$75,IF(AND(H130&lt;L130,N130=""),Listes!$A$76,IF(AND(K130&lt;J130,N130=""),Listes!$A$77,IF(AND(L130&lt;&gt;"",L130&lt;H130,M130=""),Listes!$A$78,IF(AND(P130="",OR(I130&lt;&gt;"",J130&lt;&gt;"",K130&lt;&gt;"")),Listes!$A$79,""))))))</f>
        <v/>
      </c>
      <c r="P130" s="38"/>
      <c r="Q130" s="10">
        <f t="shared" si="5"/>
        <v>0</v>
      </c>
    </row>
    <row r="131" spans="1:17" ht="20.100000000000001" customHeight="1" x14ac:dyDescent="0.25">
      <c r="A131" s="109">
        <v>125</v>
      </c>
      <c r="B131" s="505" t="str">
        <f>IF(' Dépenses Autres frais'!B131="","",' Dépenses Autres frais'!B131)</f>
        <v/>
      </c>
      <c r="C131" s="505" t="str">
        <f>IF(' Dépenses Autres frais'!C131="","",' Dépenses Autres frais'!C131)</f>
        <v/>
      </c>
      <c r="D131" s="505" t="str">
        <f>IF(' Dépenses Autres frais'!D131="","",' Dépenses Autres frais'!D131)</f>
        <v/>
      </c>
      <c r="E131" s="505" t="str">
        <f>IF(' Dépenses Autres frais'!E131="","",' Dépenses Autres frais'!E131)</f>
        <v/>
      </c>
      <c r="F131" s="515" t="str">
        <f>IF(' Dépenses Autres frais'!F131="","",' Dépenses Autres frais'!F131)</f>
        <v/>
      </c>
      <c r="G131" s="515" t="str">
        <f>IF(' Dépenses Autres frais'!G131="","",' Dépenses Autres frais'!G131)</f>
        <v/>
      </c>
      <c r="H131" s="516" t="str">
        <f>IF(' Dépenses Autres frais'!H131="","",' Dépenses Autres frais'!H131)</f>
        <v/>
      </c>
      <c r="I131" s="272"/>
      <c r="J131" s="273" t="str">
        <f t="shared" si="3"/>
        <v/>
      </c>
      <c r="K131" s="273" t="str">
        <f t="shared" si="4"/>
        <v/>
      </c>
      <c r="L131" s="37"/>
      <c r="M131" s="117"/>
      <c r="N131" s="274"/>
      <c r="O131" s="514" t="str">
        <f>IF(AND(OR(I131="KO",L131&lt;&gt;""),OR(I131="",J131="",K131="")),Listes!$A$74,IF(AND(L131="",I131&lt;&gt;""),Listes!$A$75,IF(AND(H131&lt;L131,N131=""),Listes!$A$76,IF(AND(K131&lt;J131,N131=""),Listes!$A$77,IF(AND(L131&lt;&gt;"",L131&lt;H131,M131=""),Listes!$A$78,IF(AND(P131="",OR(I131&lt;&gt;"",J131&lt;&gt;"",K131&lt;&gt;"")),Listes!$A$79,""))))))</f>
        <v/>
      </c>
      <c r="P131" s="38"/>
      <c r="Q131" s="10">
        <f t="shared" si="5"/>
        <v>0</v>
      </c>
    </row>
    <row r="132" spans="1:17" ht="20.100000000000001" customHeight="1" x14ac:dyDescent="0.25">
      <c r="A132" s="109">
        <v>126</v>
      </c>
      <c r="B132" s="505" t="str">
        <f>IF(' Dépenses Autres frais'!B132="","",' Dépenses Autres frais'!B132)</f>
        <v/>
      </c>
      <c r="C132" s="505" t="str">
        <f>IF(' Dépenses Autres frais'!C132="","",' Dépenses Autres frais'!C132)</f>
        <v/>
      </c>
      <c r="D132" s="505" t="str">
        <f>IF(' Dépenses Autres frais'!D132="","",' Dépenses Autres frais'!D132)</f>
        <v/>
      </c>
      <c r="E132" s="505" t="str">
        <f>IF(' Dépenses Autres frais'!E132="","",' Dépenses Autres frais'!E132)</f>
        <v/>
      </c>
      <c r="F132" s="515" t="str">
        <f>IF(' Dépenses Autres frais'!F132="","",' Dépenses Autres frais'!F132)</f>
        <v/>
      </c>
      <c r="G132" s="515" t="str">
        <f>IF(' Dépenses Autres frais'!G132="","",' Dépenses Autres frais'!G132)</f>
        <v/>
      </c>
      <c r="H132" s="516" t="str">
        <f>IF(' Dépenses Autres frais'!H132="","",' Dépenses Autres frais'!H132)</f>
        <v/>
      </c>
      <c r="I132" s="272"/>
      <c r="J132" s="273" t="str">
        <f t="shared" si="3"/>
        <v/>
      </c>
      <c r="K132" s="273" t="str">
        <f t="shared" si="4"/>
        <v/>
      </c>
      <c r="L132" s="37"/>
      <c r="M132" s="117"/>
      <c r="N132" s="274"/>
      <c r="O132" s="514" t="str">
        <f>IF(AND(OR(I132="KO",L132&lt;&gt;""),OR(I132="",J132="",K132="")),Listes!$A$74,IF(AND(L132="",I132&lt;&gt;""),Listes!$A$75,IF(AND(H132&lt;L132,N132=""),Listes!$A$76,IF(AND(K132&lt;J132,N132=""),Listes!$A$77,IF(AND(L132&lt;&gt;"",L132&lt;H132,M132=""),Listes!$A$78,IF(AND(P132="",OR(I132&lt;&gt;"",J132&lt;&gt;"",K132&lt;&gt;"")),Listes!$A$79,""))))))</f>
        <v/>
      </c>
      <c r="P132" s="38"/>
      <c r="Q132" s="10">
        <f t="shared" si="5"/>
        <v>0</v>
      </c>
    </row>
    <row r="133" spans="1:17" ht="20.100000000000001" customHeight="1" x14ac:dyDescent="0.25">
      <c r="A133" s="109">
        <v>127</v>
      </c>
      <c r="B133" s="505" t="str">
        <f>IF(' Dépenses Autres frais'!B133="","",' Dépenses Autres frais'!B133)</f>
        <v/>
      </c>
      <c r="C133" s="505" t="str">
        <f>IF(' Dépenses Autres frais'!C133="","",' Dépenses Autres frais'!C133)</f>
        <v/>
      </c>
      <c r="D133" s="505" t="str">
        <f>IF(' Dépenses Autres frais'!D133="","",' Dépenses Autres frais'!D133)</f>
        <v/>
      </c>
      <c r="E133" s="505" t="str">
        <f>IF(' Dépenses Autres frais'!E133="","",' Dépenses Autres frais'!E133)</f>
        <v/>
      </c>
      <c r="F133" s="515" t="str">
        <f>IF(' Dépenses Autres frais'!F133="","",' Dépenses Autres frais'!F133)</f>
        <v/>
      </c>
      <c r="G133" s="515" t="str">
        <f>IF(' Dépenses Autres frais'!G133="","",' Dépenses Autres frais'!G133)</f>
        <v/>
      </c>
      <c r="H133" s="516" t="str">
        <f>IF(' Dépenses Autres frais'!H133="","",' Dépenses Autres frais'!H133)</f>
        <v/>
      </c>
      <c r="I133" s="272"/>
      <c r="J133" s="273" t="str">
        <f t="shared" si="3"/>
        <v/>
      </c>
      <c r="K133" s="273" t="str">
        <f t="shared" si="4"/>
        <v/>
      </c>
      <c r="L133" s="37"/>
      <c r="M133" s="117"/>
      <c r="N133" s="274"/>
      <c r="O133" s="514" t="str">
        <f>IF(AND(OR(I133="KO",L133&lt;&gt;""),OR(I133="",J133="",K133="")),Listes!$A$74,IF(AND(L133="",I133&lt;&gt;""),Listes!$A$75,IF(AND(H133&lt;L133,N133=""),Listes!$A$76,IF(AND(K133&lt;J133,N133=""),Listes!$A$77,IF(AND(L133&lt;&gt;"",L133&lt;H133,M133=""),Listes!$A$78,IF(AND(P133="",OR(I133&lt;&gt;"",J133&lt;&gt;"",K133&lt;&gt;"")),Listes!$A$79,""))))))</f>
        <v/>
      </c>
      <c r="P133" s="38"/>
      <c r="Q133" s="10">
        <f t="shared" si="5"/>
        <v>0</v>
      </c>
    </row>
    <row r="134" spans="1:17" ht="20.100000000000001" customHeight="1" x14ac:dyDescent="0.25">
      <c r="A134" s="109">
        <v>128</v>
      </c>
      <c r="B134" s="505" t="str">
        <f>IF(' Dépenses Autres frais'!B134="","",' Dépenses Autres frais'!B134)</f>
        <v/>
      </c>
      <c r="C134" s="505" t="str">
        <f>IF(' Dépenses Autres frais'!C134="","",' Dépenses Autres frais'!C134)</f>
        <v/>
      </c>
      <c r="D134" s="505" t="str">
        <f>IF(' Dépenses Autres frais'!D134="","",' Dépenses Autres frais'!D134)</f>
        <v/>
      </c>
      <c r="E134" s="505" t="str">
        <f>IF(' Dépenses Autres frais'!E134="","",' Dépenses Autres frais'!E134)</f>
        <v/>
      </c>
      <c r="F134" s="515" t="str">
        <f>IF(' Dépenses Autres frais'!F134="","",' Dépenses Autres frais'!F134)</f>
        <v/>
      </c>
      <c r="G134" s="515" t="str">
        <f>IF(' Dépenses Autres frais'!G134="","",' Dépenses Autres frais'!G134)</f>
        <v/>
      </c>
      <c r="H134" s="516" t="str">
        <f>IF(' Dépenses Autres frais'!H134="","",' Dépenses Autres frais'!H134)</f>
        <v/>
      </c>
      <c r="I134" s="272"/>
      <c r="J134" s="273" t="str">
        <f t="shared" si="3"/>
        <v/>
      </c>
      <c r="K134" s="273" t="str">
        <f t="shared" si="4"/>
        <v/>
      </c>
      <c r="L134" s="37"/>
      <c r="M134" s="117"/>
      <c r="N134" s="274"/>
      <c r="O134" s="514" t="str">
        <f>IF(AND(OR(I134="KO",L134&lt;&gt;""),OR(I134="",J134="",K134="")),Listes!$A$74,IF(AND(L134="",I134&lt;&gt;""),Listes!$A$75,IF(AND(H134&lt;L134,N134=""),Listes!$A$76,IF(AND(K134&lt;J134,N134=""),Listes!$A$77,IF(AND(L134&lt;&gt;"",L134&lt;H134,M134=""),Listes!$A$78,IF(AND(P134="",OR(I134&lt;&gt;"",J134&lt;&gt;"",K134&lt;&gt;"")),Listes!$A$79,""))))))</f>
        <v/>
      </c>
      <c r="P134" s="38"/>
      <c r="Q134" s="10">
        <f t="shared" si="5"/>
        <v>0</v>
      </c>
    </row>
    <row r="135" spans="1:17" ht="20.100000000000001" customHeight="1" x14ac:dyDescent="0.25">
      <c r="A135" s="109">
        <v>129</v>
      </c>
      <c r="B135" s="505" t="str">
        <f>IF(' Dépenses Autres frais'!B135="","",' Dépenses Autres frais'!B135)</f>
        <v/>
      </c>
      <c r="C135" s="505" t="str">
        <f>IF(' Dépenses Autres frais'!C135="","",' Dépenses Autres frais'!C135)</f>
        <v/>
      </c>
      <c r="D135" s="505" t="str">
        <f>IF(' Dépenses Autres frais'!D135="","",' Dépenses Autres frais'!D135)</f>
        <v/>
      </c>
      <c r="E135" s="505" t="str">
        <f>IF(' Dépenses Autres frais'!E135="","",' Dépenses Autres frais'!E135)</f>
        <v/>
      </c>
      <c r="F135" s="515" t="str">
        <f>IF(' Dépenses Autres frais'!F135="","",' Dépenses Autres frais'!F135)</f>
        <v/>
      </c>
      <c r="G135" s="515" t="str">
        <f>IF(' Dépenses Autres frais'!G135="","",' Dépenses Autres frais'!G135)</f>
        <v/>
      </c>
      <c r="H135" s="516" t="str">
        <f>IF(' Dépenses Autres frais'!H135="","",' Dépenses Autres frais'!H135)</f>
        <v/>
      </c>
      <c r="I135" s="272"/>
      <c r="J135" s="273" t="str">
        <f t="shared" si="3"/>
        <v/>
      </c>
      <c r="K135" s="273" t="str">
        <f t="shared" si="4"/>
        <v/>
      </c>
      <c r="L135" s="37"/>
      <c r="M135" s="117"/>
      <c r="N135" s="274"/>
      <c r="O135" s="514" t="str">
        <f>IF(AND(OR(I135="KO",L135&lt;&gt;""),OR(I135="",J135="",K135="")),Listes!$A$74,IF(AND(L135="",I135&lt;&gt;""),Listes!$A$75,IF(AND(H135&lt;L135,N135=""),Listes!$A$76,IF(AND(K135&lt;J135,N135=""),Listes!$A$77,IF(AND(L135&lt;&gt;"",L135&lt;H135,M135=""),Listes!$A$78,IF(AND(P135="",OR(I135&lt;&gt;"",J135&lt;&gt;"",K135&lt;&gt;"")),Listes!$A$79,""))))))</f>
        <v/>
      </c>
      <c r="P135" s="38"/>
      <c r="Q135" s="10">
        <f t="shared" si="5"/>
        <v>0</v>
      </c>
    </row>
    <row r="136" spans="1:17" ht="20.100000000000001" customHeight="1" x14ac:dyDescent="0.25">
      <c r="A136" s="109">
        <v>130</v>
      </c>
      <c r="B136" s="505" t="str">
        <f>IF(' Dépenses Autres frais'!B136="","",' Dépenses Autres frais'!B136)</f>
        <v/>
      </c>
      <c r="C136" s="505" t="str">
        <f>IF(' Dépenses Autres frais'!C136="","",' Dépenses Autres frais'!C136)</f>
        <v/>
      </c>
      <c r="D136" s="505" t="str">
        <f>IF(' Dépenses Autres frais'!D136="","",' Dépenses Autres frais'!D136)</f>
        <v/>
      </c>
      <c r="E136" s="505" t="str">
        <f>IF(' Dépenses Autres frais'!E136="","",' Dépenses Autres frais'!E136)</f>
        <v/>
      </c>
      <c r="F136" s="515" t="str">
        <f>IF(' Dépenses Autres frais'!F136="","",' Dépenses Autres frais'!F136)</f>
        <v/>
      </c>
      <c r="G136" s="515" t="str">
        <f>IF(' Dépenses Autres frais'!G136="","",' Dépenses Autres frais'!G136)</f>
        <v/>
      </c>
      <c r="H136" s="516" t="str">
        <f>IF(' Dépenses Autres frais'!H136="","",' Dépenses Autres frais'!H136)</f>
        <v/>
      </c>
      <c r="I136" s="272"/>
      <c r="J136" s="273" t="str">
        <f t="shared" ref="J136:J199" si="6">IF(I136="KO","",IF(I136="","",F136))</f>
        <v/>
      </c>
      <c r="K136" s="273" t="str">
        <f t="shared" ref="K136:K199" si="7">IF(I136="KO","",IF(I136="","",G136))</f>
        <v/>
      </c>
      <c r="L136" s="37"/>
      <c r="M136" s="117"/>
      <c r="N136" s="274"/>
      <c r="O136" s="514" t="str">
        <f>IF(AND(OR(I136="KO",L136&lt;&gt;""),OR(I136="",J136="",K136="")),Listes!$A$74,IF(AND(L136="",I136&lt;&gt;""),Listes!$A$75,IF(AND(H136&lt;L136,N136=""),Listes!$A$76,IF(AND(K136&lt;J136,N136=""),Listes!$A$77,IF(AND(L136&lt;&gt;"",L136&lt;H136,M136=""),Listes!$A$78,IF(AND(P136="",OR(I136&lt;&gt;"",J136&lt;&gt;"",K136&lt;&gt;"")),Listes!$A$79,""))))))</f>
        <v/>
      </c>
      <c r="P136" s="38"/>
      <c r="Q136" s="10">
        <f t="shared" ref="Q136:Q199" si="8">IF(AND(B136&lt;&gt;"",P136&lt;&gt;"Oui"),1,0)</f>
        <v>0</v>
      </c>
    </row>
    <row r="137" spans="1:17" ht="20.100000000000001" customHeight="1" x14ac:dyDescent="0.25">
      <c r="A137" s="109">
        <v>131</v>
      </c>
      <c r="B137" s="505" t="str">
        <f>IF(' Dépenses Autres frais'!B137="","",' Dépenses Autres frais'!B137)</f>
        <v/>
      </c>
      <c r="C137" s="505" t="str">
        <f>IF(' Dépenses Autres frais'!C137="","",' Dépenses Autres frais'!C137)</f>
        <v/>
      </c>
      <c r="D137" s="505" t="str">
        <f>IF(' Dépenses Autres frais'!D137="","",' Dépenses Autres frais'!D137)</f>
        <v/>
      </c>
      <c r="E137" s="505" t="str">
        <f>IF(' Dépenses Autres frais'!E137="","",' Dépenses Autres frais'!E137)</f>
        <v/>
      </c>
      <c r="F137" s="515" t="str">
        <f>IF(' Dépenses Autres frais'!F137="","",' Dépenses Autres frais'!F137)</f>
        <v/>
      </c>
      <c r="G137" s="515" t="str">
        <f>IF(' Dépenses Autres frais'!G137="","",' Dépenses Autres frais'!G137)</f>
        <v/>
      </c>
      <c r="H137" s="516" t="str">
        <f>IF(' Dépenses Autres frais'!H137="","",' Dépenses Autres frais'!H137)</f>
        <v/>
      </c>
      <c r="I137" s="272"/>
      <c r="J137" s="273" t="str">
        <f t="shared" si="6"/>
        <v/>
      </c>
      <c r="K137" s="273" t="str">
        <f t="shared" si="7"/>
        <v/>
      </c>
      <c r="L137" s="37"/>
      <c r="M137" s="117"/>
      <c r="N137" s="274"/>
      <c r="O137" s="514" t="str">
        <f>IF(AND(OR(I137="KO",L137&lt;&gt;""),OR(I137="",J137="",K137="")),Listes!$A$74,IF(AND(L137="",I137&lt;&gt;""),Listes!$A$75,IF(AND(H137&lt;L137,N137=""),Listes!$A$76,IF(AND(K137&lt;J137,N137=""),Listes!$A$77,IF(AND(L137&lt;&gt;"",L137&lt;H137,M137=""),Listes!$A$78,IF(AND(P137="",OR(I137&lt;&gt;"",J137&lt;&gt;"",K137&lt;&gt;"")),Listes!$A$79,""))))))</f>
        <v/>
      </c>
      <c r="P137" s="38"/>
      <c r="Q137" s="10">
        <f t="shared" si="8"/>
        <v>0</v>
      </c>
    </row>
    <row r="138" spans="1:17" ht="20.100000000000001" customHeight="1" x14ac:dyDescent="0.25">
      <c r="A138" s="109">
        <v>132</v>
      </c>
      <c r="B138" s="505" t="str">
        <f>IF(' Dépenses Autres frais'!B138="","",' Dépenses Autres frais'!B138)</f>
        <v/>
      </c>
      <c r="C138" s="505" t="str">
        <f>IF(' Dépenses Autres frais'!C138="","",' Dépenses Autres frais'!C138)</f>
        <v/>
      </c>
      <c r="D138" s="505" t="str">
        <f>IF(' Dépenses Autres frais'!D138="","",' Dépenses Autres frais'!D138)</f>
        <v/>
      </c>
      <c r="E138" s="505" t="str">
        <f>IF(' Dépenses Autres frais'!E138="","",' Dépenses Autres frais'!E138)</f>
        <v/>
      </c>
      <c r="F138" s="515" t="str">
        <f>IF(' Dépenses Autres frais'!F138="","",' Dépenses Autres frais'!F138)</f>
        <v/>
      </c>
      <c r="G138" s="515" t="str">
        <f>IF(' Dépenses Autres frais'!G138="","",' Dépenses Autres frais'!G138)</f>
        <v/>
      </c>
      <c r="H138" s="516" t="str">
        <f>IF(' Dépenses Autres frais'!H138="","",' Dépenses Autres frais'!H138)</f>
        <v/>
      </c>
      <c r="I138" s="272"/>
      <c r="J138" s="273" t="str">
        <f t="shared" si="6"/>
        <v/>
      </c>
      <c r="K138" s="273" t="str">
        <f t="shared" si="7"/>
        <v/>
      </c>
      <c r="L138" s="37"/>
      <c r="M138" s="117"/>
      <c r="N138" s="274"/>
      <c r="O138" s="514" t="str">
        <f>IF(AND(OR(I138="KO",L138&lt;&gt;""),OR(I138="",J138="",K138="")),Listes!$A$74,IF(AND(L138="",I138&lt;&gt;""),Listes!$A$75,IF(AND(H138&lt;L138,N138=""),Listes!$A$76,IF(AND(K138&lt;J138,N138=""),Listes!$A$77,IF(AND(L138&lt;&gt;"",L138&lt;H138,M138=""),Listes!$A$78,IF(AND(P138="",OR(I138&lt;&gt;"",J138&lt;&gt;"",K138&lt;&gt;"")),Listes!$A$79,""))))))</f>
        <v/>
      </c>
      <c r="P138" s="38"/>
      <c r="Q138" s="10">
        <f t="shared" si="8"/>
        <v>0</v>
      </c>
    </row>
    <row r="139" spans="1:17" ht="20.100000000000001" customHeight="1" x14ac:dyDescent="0.25">
      <c r="A139" s="109">
        <v>133</v>
      </c>
      <c r="B139" s="505" t="str">
        <f>IF(' Dépenses Autres frais'!B139="","",' Dépenses Autres frais'!B139)</f>
        <v/>
      </c>
      <c r="C139" s="505" t="str">
        <f>IF(' Dépenses Autres frais'!C139="","",' Dépenses Autres frais'!C139)</f>
        <v/>
      </c>
      <c r="D139" s="505" t="str">
        <f>IF(' Dépenses Autres frais'!D139="","",' Dépenses Autres frais'!D139)</f>
        <v/>
      </c>
      <c r="E139" s="505" t="str">
        <f>IF(' Dépenses Autres frais'!E139="","",' Dépenses Autres frais'!E139)</f>
        <v/>
      </c>
      <c r="F139" s="515" t="str">
        <f>IF(' Dépenses Autres frais'!F139="","",' Dépenses Autres frais'!F139)</f>
        <v/>
      </c>
      <c r="G139" s="515" t="str">
        <f>IF(' Dépenses Autres frais'!G139="","",' Dépenses Autres frais'!G139)</f>
        <v/>
      </c>
      <c r="H139" s="516" t="str">
        <f>IF(' Dépenses Autres frais'!H139="","",' Dépenses Autres frais'!H139)</f>
        <v/>
      </c>
      <c r="I139" s="272"/>
      <c r="J139" s="273" t="str">
        <f t="shared" si="6"/>
        <v/>
      </c>
      <c r="K139" s="273" t="str">
        <f t="shared" si="7"/>
        <v/>
      </c>
      <c r="L139" s="37"/>
      <c r="M139" s="117"/>
      <c r="N139" s="274"/>
      <c r="O139" s="514" t="str">
        <f>IF(AND(OR(I139="KO",L139&lt;&gt;""),OR(I139="",J139="",K139="")),Listes!$A$74,IF(AND(L139="",I139&lt;&gt;""),Listes!$A$75,IF(AND(H139&lt;L139,N139=""),Listes!$A$76,IF(AND(K139&lt;J139,N139=""),Listes!$A$77,IF(AND(L139&lt;&gt;"",L139&lt;H139,M139=""),Listes!$A$78,IF(AND(P139="",OR(I139&lt;&gt;"",J139&lt;&gt;"",K139&lt;&gt;"")),Listes!$A$79,""))))))</f>
        <v/>
      </c>
      <c r="P139" s="38"/>
      <c r="Q139" s="10">
        <f t="shared" si="8"/>
        <v>0</v>
      </c>
    </row>
    <row r="140" spans="1:17" ht="20.100000000000001" customHeight="1" x14ac:dyDescent="0.25">
      <c r="A140" s="109">
        <v>134</v>
      </c>
      <c r="B140" s="505" t="str">
        <f>IF(' Dépenses Autres frais'!B140="","",' Dépenses Autres frais'!B140)</f>
        <v/>
      </c>
      <c r="C140" s="505" t="str">
        <f>IF(' Dépenses Autres frais'!C140="","",' Dépenses Autres frais'!C140)</f>
        <v/>
      </c>
      <c r="D140" s="505" t="str">
        <f>IF(' Dépenses Autres frais'!D140="","",' Dépenses Autres frais'!D140)</f>
        <v/>
      </c>
      <c r="E140" s="505" t="str">
        <f>IF(' Dépenses Autres frais'!E140="","",' Dépenses Autres frais'!E140)</f>
        <v/>
      </c>
      <c r="F140" s="515" t="str">
        <f>IF(' Dépenses Autres frais'!F140="","",' Dépenses Autres frais'!F140)</f>
        <v/>
      </c>
      <c r="G140" s="515" t="str">
        <f>IF(' Dépenses Autres frais'!G140="","",' Dépenses Autres frais'!G140)</f>
        <v/>
      </c>
      <c r="H140" s="516" t="str">
        <f>IF(' Dépenses Autres frais'!H140="","",' Dépenses Autres frais'!H140)</f>
        <v/>
      </c>
      <c r="I140" s="272"/>
      <c r="J140" s="273" t="str">
        <f t="shared" si="6"/>
        <v/>
      </c>
      <c r="K140" s="273" t="str">
        <f t="shared" si="7"/>
        <v/>
      </c>
      <c r="L140" s="37"/>
      <c r="M140" s="117"/>
      <c r="N140" s="274"/>
      <c r="O140" s="514" t="str">
        <f>IF(AND(OR(I140="KO",L140&lt;&gt;""),OR(I140="",J140="",K140="")),Listes!$A$74,IF(AND(L140="",I140&lt;&gt;""),Listes!$A$75,IF(AND(H140&lt;L140,N140=""),Listes!$A$76,IF(AND(K140&lt;J140,N140=""),Listes!$A$77,IF(AND(L140&lt;&gt;"",L140&lt;H140,M140=""),Listes!$A$78,IF(AND(P140="",OR(I140&lt;&gt;"",J140&lt;&gt;"",K140&lt;&gt;"")),Listes!$A$79,""))))))</f>
        <v/>
      </c>
      <c r="P140" s="38"/>
      <c r="Q140" s="10">
        <f t="shared" si="8"/>
        <v>0</v>
      </c>
    </row>
    <row r="141" spans="1:17" ht="20.100000000000001" customHeight="1" x14ac:dyDescent="0.25">
      <c r="A141" s="109">
        <v>135</v>
      </c>
      <c r="B141" s="505" t="str">
        <f>IF(' Dépenses Autres frais'!B141="","",' Dépenses Autres frais'!B141)</f>
        <v/>
      </c>
      <c r="C141" s="505" t="str">
        <f>IF(' Dépenses Autres frais'!C141="","",' Dépenses Autres frais'!C141)</f>
        <v/>
      </c>
      <c r="D141" s="505" t="str">
        <f>IF(' Dépenses Autres frais'!D141="","",' Dépenses Autres frais'!D141)</f>
        <v/>
      </c>
      <c r="E141" s="505" t="str">
        <f>IF(' Dépenses Autres frais'!E141="","",' Dépenses Autres frais'!E141)</f>
        <v/>
      </c>
      <c r="F141" s="515" t="str">
        <f>IF(' Dépenses Autres frais'!F141="","",' Dépenses Autres frais'!F141)</f>
        <v/>
      </c>
      <c r="G141" s="515" t="str">
        <f>IF(' Dépenses Autres frais'!G141="","",' Dépenses Autres frais'!G141)</f>
        <v/>
      </c>
      <c r="H141" s="516" t="str">
        <f>IF(' Dépenses Autres frais'!H141="","",' Dépenses Autres frais'!H141)</f>
        <v/>
      </c>
      <c r="I141" s="272"/>
      <c r="J141" s="273" t="str">
        <f t="shared" si="6"/>
        <v/>
      </c>
      <c r="K141" s="273" t="str">
        <f t="shared" si="7"/>
        <v/>
      </c>
      <c r="L141" s="37"/>
      <c r="M141" s="117"/>
      <c r="N141" s="274"/>
      <c r="O141" s="514" t="str">
        <f>IF(AND(OR(I141="KO",L141&lt;&gt;""),OR(I141="",J141="",K141="")),Listes!$A$74,IF(AND(L141="",I141&lt;&gt;""),Listes!$A$75,IF(AND(H141&lt;L141,N141=""),Listes!$A$76,IF(AND(K141&lt;J141,N141=""),Listes!$A$77,IF(AND(L141&lt;&gt;"",L141&lt;H141,M141=""),Listes!$A$78,IF(AND(P141="",OR(I141&lt;&gt;"",J141&lt;&gt;"",K141&lt;&gt;"")),Listes!$A$79,""))))))</f>
        <v/>
      </c>
      <c r="P141" s="38"/>
      <c r="Q141" s="10">
        <f t="shared" si="8"/>
        <v>0</v>
      </c>
    </row>
    <row r="142" spans="1:17" ht="20.100000000000001" customHeight="1" x14ac:dyDescent="0.25">
      <c r="A142" s="109">
        <v>136</v>
      </c>
      <c r="B142" s="505" t="str">
        <f>IF(' Dépenses Autres frais'!B142="","",' Dépenses Autres frais'!B142)</f>
        <v/>
      </c>
      <c r="C142" s="505" t="str">
        <f>IF(' Dépenses Autres frais'!C142="","",' Dépenses Autres frais'!C142)</f>
        <v/>
      </c>
      <c r="D142" s="505" t="str">
        <f>IF(' Dépenses Autres frais'!D142="","",' Dépenses Autres frais'!D142)</f>
        <v/>
      </c>
      <c r="E142" s="505" t="str">
        <f>IF(' Dépenses Autres frais'!E142="","",' Dépenses Autres frais'!E142)</f>
        <v/>
      </c>
      <c r="F142" s="515" t="str">
        <f>IF(' Dépenses Autres frais'!F142="","",' Dépenses Autres frais'!F142)</f>
        <v/>
      </c>
      <c r="G142" s="515" t="str">
        <f>IF(' Dépenses Autres frais'!G142="","",' Dépenses Autres frais'!G142)</f>
        <v/>
      </c>
      <c r="H142" s="516" t="str">
        <f>IF(' Dépenses Autres frais'!H142="","",' Dépenses Autres frais'!H142)</f>
        <v/>
      </c>
      <c r="I142" s="272"/>
      <c r="J142" s="273" t="str">
        <f t="shared" si="6"/>
        <v/>
      </c>
      <c r="K142" s="273" t="str">
        <f t="shared" si="7"/>
        <v/>
      </c>
      <c r="L142" s="37"/>
      <c r="M142" s="117"/>
      <c r="N142" s="274"/>
      <c r="O142" s="514" t="str">
        <f>IF(AND(OR(I142="KO",L142&lt;&gt;""),OR(I142="",J142="",K142="")),Listes!$A$74,IF(AND(L142="",I142&lt;&gt;""),Listes!$A$75,IF(AND(H142&lt;L142,N142=""),Listes!$A$76,IF(AND(K142&lt;J142,N142=""),Listes!$A$77,IF(AND(L142&lt;&gt;"",L142&lt;H142,M142=""),Listes!$A$78,IF(AND(P142="",OR(I142&lt;&gt;"",J142&lt;&gt;"",K142&lt;&gt;"")),Listes!$A$79,""))))))</f>
        <v/>
      </c>
      <c r="P142" s="38"/>
      <c r="Q142" s="10">
        <f t="shared" si="8"/>
        <v>0</v>
      </c>
    </row>
    <row r="143" spans="1:17" ht="20.100000000000001" customHeight="1" x14ac:dyDescent="0.25">
      <c r="A143" s="109">
        <v>137</v>
      </c>
      <c r="B143" s="505" t="str">
        <f>IF(' Dépenses Autres frais'!B143="","",' Dépenses Autres frais'!B143)</f>
        <v/>
      </c>
      <c r="C143" s="505" t="str">
        <f>IF(' Dépenses Autres frais'!C143="","",' Dépenses Autres frais'!C143)</f>
        <v/>
      </c>
      <c r="D143" s="505" t="str">
        <f>IF(' Dépenses Autres frais'!D143="","",' Dépenses Autres frais'!D143)</f>
        <v/>
      </c>
      <c r="E143" s="505" t="str">
        <f>IF(' Dépenses Autres frais'!E143="","",' Dépenses Autres frais'!E143)</f>
        <v/>
      </c>
      <c r="F143" s="515" t="str">
        <f>IF(' Dépenses Autres frais'!F143="","",' Dépenses Autres frais'!F143)</f>
        <v/>
      </c>
      <c r="G143" s="515" t="str">
        <f>IF(' Dépenses Autres frais'!G143="","",' Dépenses Autres frais'!G143)</f>
        <v/>
      </c>
      <c r="H143" s="516" t="str">
        <f>IF(' Dépenses Autres frais'!H143="","",' Dépenses Autres frais'!H143)</f>
        <v/>
      </c>
      <c r="I143" s="272"/>
      <c r="J143" s="273" t="str">
        <f t="shared" si="6"/>
        <v/>
      </c>
      <c r="K143" s="273" t="str">
        <f t="shared" si="7"/>
        <v/>
      </c>
      <c r="L143" s="37"/>
      <c r="M143" s="117"/>
      <c r="N143" s="274"/>
      <c r="O143" s="514" t="str">
        <f>IF(AND(OR(I143="KO",L143&lt;&gt;""),OR(I143="",J143="",K143="")),Listes!$A$74,IF(AND(L143="",I143&lt;&gt;""),Listes!$A$75,IF(AND(H143&lt;L143,N143=""),Listes!$A$76,IF(AND(K143&lt;J143,N143=""),Listes!$A$77,IF(AND(L143&lt;&gt;"",L143&lt;H143,M143=""),Listes!$A$78,IF(AND(P143="",OR(I143&lt;&gt;"",J143&lt;&gt;"",K143&lt;&gt;"")),Listes!$A$79,""))))))</f>
        <v/>
      </c>
      <c r="P143" s="38"/>
      <c r="Q143" s="10">
        <f t="shared" si="8"/>
        <v>0</v>
      </c>
    </row>
    <row r="144" spans="1:17" ht="20.100000000000001" customHeight="1" x14ac:dyDescent="0.25">
      <c r="A144" s="109">
        <v>138</v>
      </c>
      <c r="B144" s="505" t="str">
        <f>IF(' Dépenses Autres frais'!B144="","",' Dépenses Autres frais'!B144)</f>
        <v/>
      </c>
      <c r="C144" s="505" t="str">
        <f>IF(' Dépenses Autres frais'!C144="","",' Dépenses Autres frais'!C144)</f>
        <v/>
      </c>
      <c r="D144" s="505" t="str">
        <f>IF(' Dépenses Autres frais'!D144="","",' Dépenses Autres frais'!D144)</f>
        <v/>
      </c>
      <c r="E144" s="505" t="str">
        <f>IF(' Dépenses Autres frais'!E144="","",' Dépenses Autres frais'!E144)</f>
        <v/>
      </c>
      <c r="F144" s="515" t="str">
        <f>IF(' Dépenses Autres frais'!F144="","",' Dépenses Autres frais'!F144)</f>
        <v/>
      </c>
      <c r="G144" s="515" t="str">
        <f>IF(' Dépenses Autres frais'!G144="","",' Dépenses Autres frais'!G144)</f>
        <v/>
      </c>
      <c r="H144" s="516" t="str">
        <f>IF(' Dépenses Autres frais'!H144="","",' Dépenses Autres frais'!H144)</f>
        <v/>
      </c>
      <c r="I144" s="272"/>
      <c r="J144" s="273" t="str">
        <f t="shared" si="6"/>
        <v/>
      </c>
      <c r="K144" s="273" t="str">
        <f t="shared" si="7"/>
        <v/>
      </c>
      <c r="L144" s="37"/>
      <c r="M144" s="117"/>
      <c r="N144" s="274"/>
      <c r="O144" s="514" t="str">
        <f>IF(AND(OR(I144="KO",L144&lt;&gt;""),OR(I144="",J144="",K144="")),Listes!$A$74,IF(AND(L144="",I144&lt;&gt;""),Listes!$A$75,IF(AND(H144&lt;L144,N144=""),Listes!$A$76,IF(AND(K144&lt;J144,N144=""),Listes!$A$77,IF(AND(L144&lt;&gt;"",L144&lt;H144,M144=""),Listes!$A$78,IF(AND(P144="",OR(I144&lt;&gt;"",J144&lt;&gt;"",K144&lt;&gt;"")),Listes!$A$79,""))))))</f>
        <v/>
      </c>
      <c r="P144" s="38"/>
      <c r="Q144" s="10">
        <f t="shared" si="8"/>
        <v>0</v>
      </c>
    </row>
    <row r="145" spans="1:17" ht="20.100000000000001" customHeight="1" x14ac:dyDescent="0.25">
      <c r="A145" s="109">
        <v>139</v>
      </c>
      <c r="B145" s="505" t="str">
        <f>IF(' Dépenses Autres frais'!B145="","",' Dépenses Autres frais'!B145)</f>
        <v/>
      </c>
      <c r="C145" s="505" t="str">
        <f>IF(' Dépenses Autres frais'!C145="","",' Dépenses Autres frais'!C145)</f>
        <v/>
      </c>
      <c r="D145" s="505" t="str">
        <f>IF(' Dépenses Autres frais'!D145="","",' Dépenses Autres frais'!D145)</f>
        <v/>
      </c>
      <c r="E145" s="505" t="str">
        <f>IF(' Dépenses Autres frais'!E145="","",' Dépenses Autres frais'!E145)</f>
        <v/>
      </c>
      <c r="F145" s="515" t="str">
        <f>IF(' Dépenses Autres frais'!F145="","",' Dépenses Autres frais'!F145)</f>
        <v/>
      </c>
      <c r="G145" s="515" t="str">
        <f>IF(' Dépenses Autres frais'!G145="","",' Dépenses Autres frais'!G145)</f>
        <v/>
      </c>
      <c r="H145" s="516" t="str">
        <f>IF(' Dépenses Autres frais'!H145="","",' Dépenses Autres frais'!H145)</f>
        <v/>
      </c>
      <c r="I145" s="272"/>
      <c r="J145" s="273" t="str">
        <f t="shared" si="6"/>
        <v/>
      </c>
      <c r="K145" s="273" t="str">
        <f t="shared" si="7"/>
        <v/>
      </c>
      <c r="L145" s="37"/>
      <c r="M145" s="117"/>
      <c r="N145" s="274"/>
      <c r="O145" s="514" t="str">
        <f>IF(AND(OR(I145="KO",L145&lt;&gt;""),OR(I145="",J145="",K145="")),Listes!$A$74,IF(AND(L145="",I145&lt;&gt;""),Listes!$A$75,IF(AND(H145&lt;L145,N145=""),Listes!$A$76,IF(AND(K145&lt;J145,N145=""),Listes!$A$77,IF(AND(L145&lt;&gt;"",L145&lt;H145,M145=""),Listes!$A$78,IF(AND(P145="",OR(I145&lt;&gt;"",J145&lt;&gt;"",K145&lt;&gt;"")),Listes!$A$79,""))))))</f>
        <v/>
      </c>
      <c r="P145" s="38"/>
      <c r="Q145" s="10">
        <f t="shared" si="8"/>
        <v>0</v>
      </c>
    </row>
    <row r="146" spans="1:17" ht="20.100000000000001" customHeight="1" x14ac:dyDescent="0.25">
      <c r="A146" s="109">
        <v>140</v>
      </c>
      <c r="B146" s="505" t="str">
        <f>IF(' Dépenses Autres frais'!B146="","",' Dépenses Autres frais'!B146)</f>
        <v/>
      </c>
      <c r="C146" s="505" t="str">
        <f>IF(' Dépenses Autres frais'!C146="","",' Dépenses Autres frais'!C146)</f>
        <v/>
      </c>
      <c r="D146" s="505" t="str">
        <f>IF(' Dépenses Autres frais'!D146="","",' Dépenses Autres frais'!D146)</f>
        <v/>
      </c>
      <c r="E146" s="505" t="str">
        <f>IF(' Dépenses Autres frais'!E146="","",' Dépenses Autres frais'!E146)</f>
        <v/>
      </c>
      <c r="F146" s="515" t="str">
        <f>IF(' Dépenses Autres frais'!F146="","",' Dépenses Autres frais'!F146)</f>
        <v/>
      </c>
      <c r="G146" s="515" t="str">
        <f>IF(' Dépenses Autres frais'!G146="","",' Dépenses Autres frais'!G146)</f>
        <v/>
      </c>
      <c r="H146" s="516" t="str">
        <f>IF(' Dépenses Autres frais'!H146="","",' Dépenses Autres frais'!H146)</f>
        <v/>
      </c>
      <c r="I146" s="272"/>
      <c r="J146" s="273" t="str">
        <f t="shared" si="6"/>
        <v/>
      </c>
      <c r="K146" s="273" t="str">
        <f t="shared" si="7"/>
        <v/>
      </c>
      <c r="L146" s="37"/>
      <c r="M146" s="117"/>
      <c r="N146" s="274"/>
      <c r="O146" s="514" t="str">
        <f>IF(AND(OR(I146="KO",L146&lt;&gt;""),OR(I146="",J146="",K146="")),Listes!$A$74,IF(AND(L146="",I146&lt;&gt;""),Listes!$A$75,IF(AND(H146&lt;L146,N146=""),Listes!$A$76,IF(AND(K146&lt;J146,N146=""),Listes!$A$77,IF(AND(L146&lt;&gt;"",L146&lt;H146,M146=""),Listes!$A$78,IF(AND(P146="",OR(I146&lt;&gt;"",J146&lt;&gt;"",K146&lt;&gt;"")),Listes!$A$79,""))))))</f>
        <v/>
      </c>
      <c r="P146" s="38"/>
      <c r="Q146" s="10">
        <f t="shared" si="8"/>
        <v>0</v>
      </c>
    </row>
    <row r="147" spans="1:17" ht="20.100000000000001" customHeight="1" x14ac:dyDescent="0.25">
      <c r="A147" s="109">
        <v>141</v>
      </c>
      <c r="B147" s="505" t="str">
        <f>IF(' Dépenses Autres frais'!B147="","",' Dépenses Autres frais'!B147)</f>
        <v/>
      </c>
      <c r="C147" s="505" t="str">
        <f>IF(' Dépenses Autres frais'!C147="","",' Dépenses Autres frais'!C147)</f>
        <v/>
      </c>
      <c r="D147" s="505" t="str">
        <f>IF(' Dépenses Autres frais'!D147="","",' Dépenses Autres frais'!D147)</f>
        <v/>
      </c>
      <c r="E147" s="505" t="str">
        <f>IF(' Dépenses Autres frais'!E147="","",' Dépenses Autres frais'!E147)</f>
        <v/>
      </c>
      <c r="F147" s="515" t="str">
        <f>IF(' Dépenses Autres frais'!F147="","",' Dépenses Autres frais'!F147)</f>
        <v/>
      </c>
      <c r="G147" s="515" t="str">
        <f>IF(' Dépenses Autres frais'!G147="","",' Dépenses Autres frais'!G147)</f>
        <v/>
      </c>
      <c r="H147" s="516" t="str">
        <f>IF(' Dépenses Autres frais'!H147="","",' Dépenses Autres frais'!H147)</f>
        <v/>
      </c>
      <c r="I147" s="272"/>
      <c r="J147" s="273" t="str">
        <f t="shared" si="6"/>
        <v/>
      </c>
      <c r="K147" s="273" t="str">
        <f t="shared" si="7"/>
        <v/>
      </c>
      <c r="L147" s="37"/>
      <c r="M147" s="117"/>
      <c r="N147" s="274"/>
      <c r="O147" s="514" t="str">
        <f>IF(AND(OR(I147="KO",L147&lt;&gt;""),OR(I147="",J147="",K147="")),Listes!$A$74,IF(AND(L147="",I147&lt;&gt;""),Listes!$A$75,IF(AND(H147&lt;L147,N147=""),Listes!$A$76,IF(AND(K147&lt;J147,N147=""),Listes!$A$77,IF(AND(L147&lt;&gt;"",L147&lt;H147,M147=""),Listes!$A$78,IF(AND(P147="",OR(I147&lt;&gt;"",J147&lt;&gt;"",K147&lt;&gt;"")),Listes!$A$79,""))))))</f>
        <v/>
      </c>
      <c r="P147" s="38"/>
      <c r="Q147" s="10">
        <f t="shared" si="8"/>
        <v>0</v>
      </c>
    </row>
    <row r="148" spans="1:17" ht="20.100000000000001" customHeight="1" x14ac:dyDescent="0.25">
      <c r="A148" s="109">
        <v>142</v>
      </c>
      <c r="B148" s="505" t="str">
        <f>IF(' Dépenses Autres frais'!B148="","",' Dépenses Autres frais'!B148)</f>
        <v/>
      </c>
      <c r="C148" s="505" t="str">
        <f>IF(' Dépenses Autres frais'!C148="","",' Dépenses Autres frais'!C148)</f>
        <v/>
      </c>
      <c r="D148" s="505" t="str">
        <f>IF(' Dépenses Autres frais'!D148="","",' Dépenses Autres frais'!D148)</f>
        <v/>
      </c>
      <c r="E148" s="505" t="str">
        <f>IF(' Dépenses Autres frais'!E148="","",' Dépenses Autres frais'!E148)</f>
        <v/>
      </c>
      <c r="F148" s="515" t="str">
        <f>IF(' Dépenses Autres frais'!F148="","",' Dépenses Autres frais'!F148)</f>
        <v/>
      </c>
      <c r="G148" s="515" t="str">
        <f>IF(' Dépenses Autres frais'!G148="","",' Dépenses Autres frais'!G148)</f>
        <v/>
      </c>
      <c r="H148" s="516" t="str">
        <f>IF(' Dépenses Autres frais'!H148="","",' Dépenses Autres frais'!H148)</f>
        <v/>
      </c>
      <c r="I148" s="272"/>
      <c r="J148" s="273" t="str">
        <f t="shared" si="6"/>
        <v/>
      </c>
      <c r="K148" s="273" t="str">
        <f t="shared" si="7"/>
        <v/>
      </c>
      <c r="L148" s="37"/>
      <c r="M148" s="117"/>
      <c r="N148" s="274"/>
      <c r="O148" s="514" t="str">
        <f>IF(AND(OR(I148="KO",L148&lt;&gt;""),OR(I148="",J148="",K148="")),Listes!$A$74,IF(AND(L148="",I148&lt;&gt;""),Listes!$A$75,IF(AND(H148&lt;L148,N148=""),Listes!$A$76,IF(AND(K148&lt;J148,N148=""),Listes!$A$77,IF(AND(L148&lt;&gt;"",L148&lt;H148,M148=""),Listes!$A$78,IF(AND(P148="",OR(I148&lt;&gt;"",J148&lt;&gt;"",K148&lt;&gt;"")),Listes!$A$79,""))))))</f>
        <v/>
      </c>
      <c r="P148" s="38"/>
      <c r="Q148" s="10">
        <f t="shared" si="8"/>
        <v>0</v>
      </c>
    </row>
    <row r="149" spans="1:17" ht="20.100000000000001" customHeight="1" x14ac:dyDescent="0.25">
      <c r="A149" s="109">
        <v>143</v>
      </c>
      <c r="B149" s="505" t="str">
        <f>IF(' Dépenses Autres frais'!B149="","",' Dépenses Autres frais'!B149)</f>
        <v/>
      </c>
      <c r="C149" s="505" t="str">
        <f>IF(' Dépenses Autres frais'!C149="","",' Dépenses Autres frais'!C149)</f>
        <v/>
      </c>
      <c r="D149" s="505" t="str">
        <f>IF(' Dépenses Autres frais'!D149="","",' Dépenses Autres frais'!D149)</f>
        <v/>
      </c>
      <c r="E149" s="505" t="str">
        <f>IF(' Dépenses Autres frais'!E149="","",' Dépenses Autres frais'!E149)</f>
        <v/>
      </c>
      <c r="F149" s="515" t="str">
        <f>IF(' Dépenses Autres frais'!F149="","",' Dépenses Autres frais'!F149)</f>
        <v/>
      </c>
      <c r="G149" s="515" t="str">
        <f>IF(' Dépenses Autres frais'!G149="","",' Dépenses Autres frais'!G149)</f>
        <v/>
      </c>
      <c r="H149" s="516" t="str">
        <f>IF(' Dépenses Autres frais'!H149="","",' Dépenses Autres frais'!H149)</f>
        <v/>
      </c>
      <c r="I149" s="272"/>
      <c r="J149" s="273" t="str">
        <f t="shared" si="6"/>
        <v/>
      </c>
      <c r="K149" s="273" t="str">
        <f t="shared" si="7"/>
        <v/>
      </c>
      <c r="L149" s="37"/>
      <c r="M149" s="117"/>
      <c r="N149" s="274"/>
      <c r="O149" s="514" t="str">
        <f>IF(AND(OR(I149="KO",L149&lt;&gt;""),OR(I149="",J149="",K149="")),Listes!$A$74,IF(AND(L149="",I149&lt;&gt;""),Listes!$A$75,IF(AND(H149&lt;L149,N149=""),Listes!$A$76,IF(AND(K149&lt;J149,N149=""),Listes!$A$77,IF(AND(L149&lt;&gt;"",L149&lt;H149,M149=""),Listes!$A$78,IF(AND(P149="",OR(I149&lt;&gt;"",J149&lt;&gt;"",K149&lt;&gt;"")),Listes!$A$79,""))))))</f>
        <v/>
      </c>
      <c r="P149" s="38"/>
      <c r="Q149" s="10">
        <f t="shared" si="8"/>
        <v>0</v>
      </c>
    </row>
    <row r="150" spans="1:17" ht="20.100000000000001" customHeight="1" x14ac:dyDescent="0.25">
      <c r="A150" s="109">
        <v>144</v>
      </c>
      <c r="B150" s="505" t="str">
        <f>IF(' Dépenses Autres frais'!B150="","",' Dépenses Autres frais'!B150)</f>
        <v/>
      </c>
      <c r="C150" s="505" t="str">
        <f>IF(' Dépenses Autres frais'!C150="","",' Dépenses Autres frais'!C150)</f>
        <v/>
      </c>
      <c r="D150" s="505" t="str">
        <f>IF(' Dépenses Autres frais'!D150="","",' Dépenses Autres frais'!D150)</f>
        <v/>
      </c>
      <c r="E150" s="505" t="str">
        <f>IF(' Dépenses Autres frais'!E150="","",' Dépenses Autres frais'!E150)</f>
        <v/>
      </c>
      <c r="F150" s="515" t="str">
        <f>IF(' Dépenses Autres frais'!F150="","",' Dépenses Autres frais'!F150)</f>
        <v/>
      </c>
      <c r="G150" s="515" t="str">
        <f>IF(' Dépenses Autres frais'!G150="","",' Dépenses Autres frais'!G150)</f>
        <v/>
      </c>
      <c r="H150" s="516" t="str">
        <f>IF(' Dépenses Autres frais'!H150="","",' Dépenses Autres frais'!H150)</f>
        <v/>
      </c>
      <c r="I150" s="272"/>
      <c r="J150" s="273" t="str">
        <f t="shared" si="6"/>
        <v/>
      </c>
      <c r="K150" s="273" t="str">
        <f t="shared" si="7"/>
        <v/>
      </c>
      <c r="L150" s="37"/>
      <c r="M150" s="117"/>
      <c r="N150" s="274"/>
      <c r="O150" s="514" t="str">
        <f>IF(AND(OR(I150="KO",L150&lt;&gt;""),OR(I150="",J150="",K150="")),Listes!$A$74,IF(AND(L150="",I150&lt;&gt;""),Listes!$A$75,IF(AND(H150&lt;L150,N150=""),Listes!$A$76,IF(AND(K150&lt;J150,N150=""),Listes!$A$77,IF(AND(L150&lt;&gt;"",L150&lt;H150,M150=""),Listes!$A$78,IF(AND(P150="",OR(I150&lt;&gt;"",J150&lt;&gt;"",K150&lt;&gt;"")),Listes!$A$79,""))))))</f>
        <v/>
      </c>
      <c r="P150" s="38"/>
      <c r="Q150" s="10">
        <f t="shared" si="8"/>
        <v>0</v>
      </c>
    </row>
    <row r="151" spans="1:17" ht="20.100000000000001" customHeight="1" x14ac:dyDescent="0.25">
      <c r="A151" s="109">
        <v>145</v>
      </c>
      <c r="B151" s="505" t="str">
        <f>IF(' Dépenses Autres frais'!B151="","",' Dépenses Autres frais'!B151)</f>
        <v/>
      </c>
      <c r="C151" s="505" t="str">
        <f>IF(' Dépenses Autres frais'!C151="","",' Dépenses Autres frais'!C151)</f>
        <v/>
      </c>
      <c r="D151" s="505" t="str">
        <f>IF(' Dépenses Autres frais'!D151="","",' Dépenses Autres frais'!D151)</f>
        <v/>
      </c>
      <c r="E151" s="505" t="str">
        <f>IF(' Dépenses Autres frais'!E151="","",' Dépenses Autres frais'!E151)</f>
        <v/>
      </c>
      <c r="F151" s="515" t="str">
        <f>IF(' Dépenses Autres frais'!F151="","",' Dépenses Autres frais'!F151)</f>
        <v/>
      </c>
      <c r="G151" s="515" t="str">
        <f>IF(' Dépenses Autres frais'!G151="","",' Dépenses Autres frais'!G151)</f>
        <v/>
      </c>
      <c r="H151" s="516" t="str">
        <f>IF(' Dépenses Autres frais'!H151="","",' Dépenses Autres frais'!H151)</f>
        <v/>
      </c>
      <c r="I151" s="272"/>
      <c r="J151" s="273" t="str">
        <f t="shared" si="6"/>
        <v/>
      </c>
      <c r="K151" s="273" t="str">
        <f t="shared" si="7"/>
        <v/>
      </c>
      <c r="L151" s="37"/>
      <c r="M151" s="117"/>
      <c r="N151" s="274"/>
      <c r="O151" s="514" t="str">
        <f>IF(AND(OR(I151="KO",L151&lt;&gt;""),OR(I151="",J151="",K151="")),Listes!$A$74,IF(AND(L151="",I151&lt;&gt;""),Listes!$A$75,IF(AND(H151&lt;L151,N151=""),Listes!$A$76,IF(AND(K151&lt;J151,N151=""),Listes!$A$77,IF(AND(L151&lt;&gt;"",L151&lt;H151,M151=""),Listes!$A$78,IF(AND(P151="",OR(I151&lt;&gt;"",J151&lt;&gt;"",K151&lt;&gt;"")),Listes!$A$79,""))))))</f>
        <v/>
      </c>
      <c r="P151" s="38"/>
      <c r="Q151" s="10">
        <f t="shared" si="8"/>
        <v>0</v>
      </c>
    </row>
    <row r="152" spans="1:17" ht="20.100000000000001" customHeight="1" x14ac:dyDescent="0.25">
      <c r="A152" s="109">
        <v>146</v>
      </c>
      <c r="B152" s="505" t="str">
        <f>IF(' Dépenses Autres frais'!B152="","",' Dépenses Autres frais'!B152)</f>
        <v/>
      </c>
      <c r="C152" s="505" t="str">
        <f>IF(' Dépenses Autres frais'!C152="","",' Dépenses Autres frais'!C152)</f>
        <v/>
      </c>
      <c r="D152" s="505" t="str">
        <f>IF(' Dépenses Autres frais'!D152="","",' Dépenses Autres frais'!D152)</f>
        <v/>
      </c>
      <c r="E152" s="505" t="str">
        <f>IF(' Dépenses Autres frais'!E152="","",' Dépenses Autres frais'!E152)</f>
        <v/>
      </c>
      <c r="F152" s="515" t="str">
        <f>IF(' Dépenses Autres frais'!F152="","",' Dépenses Autres frais'!F152)</f>
        <v/>
      </c>
      <c r="G152" s="515" t="str">
        <f>IF(' Dépenses Autres frais'!G152="","",' Dépenses Autres frais'!G152)</f>
        <v/>
      </c>
      <c r="H152" s="516" t="str">
        <f>IF(' Dépenses Autres frais'!H152="","",' Dépenses Autres frais'!H152)</f>
        <v/>
      </c>
      <c r="I152" s="272"/>
      <c r="J152" s="273" t="str">
        <f t="shared" si="6"/>
        <v/>
      </c>
      <c r="K152" s="273" t="str">
        <f t="shared" si="7"/>
        <v/>
      </c>
      <c r="L152" s="37"/>
      <c r="M152" s="117"/>
      <c r="N152" s="274"/>
      <c r="O152" s="514" t="str">
        <f>IF(AND(OR(I152="KO",L152&lt;&gt;""),OR(I152="",J152="",K152="")),Listes!$A$74,IF(AND(L152="",I152&lt;&gt;""),Listes!$A$75,IF(AND(H152&lt;L152,N152=""),Listes!$A$76,IF(AND(K152&lt;J152,N152=""),Listes!$A$77,IF(AND(L152&lt;&gt;"",L152&lt;H152,M152=""),Listes!$A$78,IF(AND(P152="",OR(I152&lt;&gt;"",J152&lt;&gt;"",K152&lt;&gt;"")),Listes!$A$79,""))))))</f>
        <v/>
      </c>
      <c r="P152" s="38"/>
      <c r="Q152" s="10">
        <f t="shared" si="8"/>
        <v>0</v>
      </c>
    </row>
    <row r="153" spans="1:17" ht="20.100000000000001" customHeight="1" x14ac:dyDescent="0.25">
      <c r="A153" s="109">
        <v>147</v>
      </c>
      <c r="B153" s="505" t="str">
        <f>IF(' Dépenses Autres frais'!B153="","",' Dépenses Autres frais'!B153)</f>
        <v/>
      </c>
      <c r="C153" s="505" t="str">
        <f>IF(' Dépenses Autres frais'!C153="","",' Dépenses Autres frais'!C153)</f>
        <v/>
      </c>
      <c r="D153" s="505" t="str">
        <f>IF(' Dépenses Autres frais'!D153="","",' Dépenses Autres frais'!D153)</f>
        <v/>
      </c>
      <c r="E153" s="505" t="str">
        <f>IF(' Dépenses Autres frais'!E153="","",' Dépenses Autres frais'!E153)</f>
        <v/>
      </c>
      <c r="F153" s="515" t="str">
        <f>IF(' Dépenses Autres frais'!F153="","",' Dépenses Autres frais'!F153)</f>
        <v/>
      </c>
      <c r="G153" s="515" t="str">
        <f>IF(' Dépenses Autres frais'!G153="","",' Dépenses Autres frais'!G153)</f>
        <v/>
      </c>
      <c r="H153" s="516" t="str">
        <f>IF(' Dépenses Autres frais'!H153="","",' Dépenses Autres frais'!H153)</f>
        <v/>
      </c>
      <c r="I153" s="272"/>
      <c r="J153" s="273" t="str">
        <f t="shared" si="6"/>
        <v/>
      </c>
      <c r="K153" s="273" t="str">
        <f t="shared" si="7"/>
        <v/>
      </c>
      <c r="L153" s="37"/>
      <c r="M153" s="117"/>
      <c r="N153" s="274"/>
      <c r="O153" s="514" t="str">
        <f>IF(AND(OR(I153="KO",L153&lt;&gt;""),OR(I153="",J153="",K153="")),Listes!$A$74,IF(AND(L153="",I153&lt;&gt;""),Listes!$A$75,IF(AND(H153&lt;L153,N153=""),Listes!$A$76,IF(AND(K153&lt;J153,N153=""),Listes!$A$77,IF(AND(L153&lt;&gt;"",L153&lt;H153,M153=""),Listes!$A$78,IF(AND(P153="",OR(I153&lt;&gt;"",J153&lt;&gt;"",K153&lt;&gt;"")),Listes!$A$79,""))))))</f>
        <v/>
      </c>
      <c r="P153" s="38"/>
      <c r="Q153" s="10">
        <f t="shared" si="8"/>
        <v>0</v>
      </c>
    </row>
    <row r="154" spans="1:17" ht="20.100000000000001" customHeight="1" x14ac:dyDescent="0.25">
      <c r="A154" s="109">
        <v>148</v>
      </c>
      <c r="B154" s="505" t="str">
        <f>IF(' Dépenses Autres frais'!B154="","",' Dépenses Autres frais'!B154)</f>
        <v/>
      </c>
      <c r="C154" s="505" t="str">
        <f>IF(' Dépenses Autres frais'!C154="","",' Dépenses Autres frais'!C154)</f>
        <v/>
      </c>
      <c r="D154" s="505" t="str">
        <f>IF(' Dépenses Autres frais'!D154="","",' Dépenses Autres frais'!D154)</f>
        <v/>
      </c>
      <c r="E154" s="505" t="str">
        <f>IF(' Dépenses Autres frais'!E154="","",' Dépenses Autres frais'!E154)</f>
        <v/>
      </c>
      <c r="F154" s="515" t="str">
        <f>IF(' Dépenses Autres frais'!F154="","",' Dépenses Autres frais'!F154)</f>
        <v/>
      </c>
      <c r="G154" s="515" t="str">
        <f>IF(' Dépenses Autres frais'!G154="","",' Dépenses Autres frais'!G154)</f>
        <v/>
      </c>
      <c r="H154" s="516" t="str">
        <f>IF(' Dépenses Autres frais'!H154="","",' Dépenses Autres frais'!H154)</f>
        <v/>
      </c>
      <c r="I154" s="272"/>
      <c r="J154" s="273" t="str">
        <f t="shared" si="6"/>
        <v/>
      </c>
      <c r="K154" s="273" t="str">
        <f t="shared" si="7"/>
        <v/>
      </c>
      <c r="L154" s="37"/>
      <c r="M154" s="117"/>
      <c r="N154" s="274"/>
      <c r="O154" s="514" t="str">
        <f>IF(AND(OR(I154="KO",L154&lt;&gt;""),OR(I154="",J154="",K154="")),Listes!$A$74,IF(AND(L154="",I154&lt;&gt;""),Listes!$A$75,IF(AND(H154&lt;L154,N154=""),Listes!$A$76,IF(AND(K154&lt;J154,N154=""),Listes!$A$77,IF(AND(L154&lt;&gt;"",L154&lt;H154,M154=""),Listes!$A$78,IF(AND(P154="",OR(I154&lt;&gt;"",J154&lt;&gt;"",K154&lt;&gt;"")),Listes!$A$79,""))))))</f>
        <v/>
      </c>
      <c r="P154" s="38"/>
      <c r="Q154" s="10">
        <f t="shared" si="8"/>
        <v>0</v>
      </c>
    </row>
    <row r="155" spans="1:17" ht="20.100000000000001" customHeight="1" x14ac:dyDescent="0.25">
      <c r="A155" s="109">
        <v>149</v>
      </c>
      <c r="B155" s="505" t="str">
        <f>IF(' Dépenses Autres frais'!B155="","",' Dépenses Autres frais'!B155)</f>
        <v/>
      </c>
      <c r="C155" s="505" t="str">
        <f>IF(' Dépenses Autres frais'!C155="","",' Dépenses Autres frais'!C155)</f>
        <v/>
      </c>
      <c r="D155" s="505" t="str">
        <f>IF(' Dépenses Autres frais'!D155="","",' Dépenses Autres frais'!D155)</f>
        <v/>
      </c>
      <c r="E155" s="505" t="str">
        <f>IF(' Dépenses Autres frais'!E155="","",' Dépenses Autres frais'!E155)</f>
        <v/>
      </c>
      <c r="F155" s="515" t="str">
        <f>IF(' Dépenses Autres frais'!F155="","",' Dépenses Autres frais'!F155)</f>
        <v/>
      </c>
      <c r="G155" s="515" t="str">
        <f>IF(' Dépenses Autres frais'!G155="","",' Dépenses Autres frais'!G155)</f>
        <v/>
      </c>
      <c r="H155" s="516" t="str">
        <f>IF(' Dépenses Autres frais'!H155="","",' Dépenses Autres frais'!H155)</f>
        <v/>
      </c>
      <c r="I155" s="272"/>
      <c r="J155" s="273" t="str">
        <f t="shared" si="6"/>
        <v/>
      </c>
      <c r="K155" s="273" t="str">
        <f t="shared" si="7"/>
        <v/>
      </c>
      <c r="L155" s="37"/>
      <c r="M155" s="117"/>
      <c r="N155" s="274"/>
      <c r="O155" s="514" t="str">
        <f>IF(AND(OR(I155="KO",L155&lt;&gt;""),OR(I155="",J155="",K155="")),Listes!$A$74,IF(AND(L155="",I155&lt;&gt;""),Listes!$A$75,IF(AND(H155&lt;L155,N155=""),Listes!$A$76,IF(AND(K155&lt;J155,N155=""),Listes!$A$77,IF(AND(L155&lt;&gt;"",L155&lt;H155,M155=""),Listes!$A$78,IF(AND(P155="",OR(I155&lt;&gt;"",J155&lt;&gt;"",K155&lt;&gt;"")),Listes!$A$79,""))))))</f>
        <v/>
      </c>
      <c r="P155" s="38"/>
      <c r="Q155" s="10">
        <f t="shared" si="8"/>
        <v>0</v>
      </c>
    </row>
    <row r="156" spans="1:17" ht="20.100000000000001" customHeight="1" x14ac:dyDescent="0.25">
      <c r="A156" s="109">
        <v>150</v>
      </c>
      <c r="B156" s="505" t="str">
        <f>IF(' Dépenses Autres frais'!B156="","",' Dépenses Autres frais'!B156)</f>
        <v/>
      </c>
      <c r="C156" s="505" t="str">
        <f>IF(' Dépenses Autres frais'!C156="","",' Dépenses Autres frais'!C156)</f>
        <v/>
      </c>
      <c r="D156" s="505" t="str">
        <f>IF(' Dépenses Autres frais'!D156="","",' Dépenses Autres frais'!D156)</f>
        <v/>
      </c>
      <c r="E156" s="505" t="str">
        <f>IF(' Dépenses Autres frais'!E156="","",' Dépenses Autres frais'!E156)</f>
        <v/>
      </c>
      <c r="F156" s="515" t="str">
        <f>IF(' Dépenses Autres frais'!F156="","",' Dépenses Autres frais'!F156)</f>
        <v/>
      </c>
      <c r="G156" s="515" t="str">
        <f>IF(' Dépenses Autres frais'!G156="","",' Dépenses Autres frais'!G156)</f>
        <v/>
      </c>
      <c r="H156" s="516" t="str">
        <f>IF(' Dépenses Autres frais'!H156="","",' Dépenses Autres frais'!H156)</f>
        <v/>
      </c>
      <c r="I156" s="272"/>
      <c r="J156" s="273" t="str">
        <f t="shared" si="6"/>
        <v/>
      </c>
      <c r="K156" s="273" t="str">
        <f t="shared" si="7"/>
        <v/>
      </c>
      <c r="L156" s="37"/>
      <c r="M156" s="117"/>
      <c r="N156" s="274"/>
      <c r="O156" s="514" t="str">
        <f>IF(AND(OR(I156="KO",L156&lt;&gt;""),OR(I156="",J156="",K156="")),Listes!$A$74,IF(AND(L156="",I156&lt;&gt;""),Listes!$A$75,IF(AND(H156&lt;L156,N156=""),Listes!$A$76,IF(AND(K156&lt;J156,N156=""),Listes!$A$77,IF(AND(L156&lt;&gt;"",L156&lt;H156,M156=""),Listes!$A$78,IF(AND(P156="",OR(I156&lt;&gt;"",J156&lt;&gt;"",K156&lt;&gt;"")),Listes!$A$79,""))))))</f>
        <v/>
      </c>
      <c r="P156" s="38"/>
      <c r="Q156" s="10">
        <f t="shared" si="8"/>
        <v>0</v>
      </c>
    </row>
    <row r="157" spans="1:17" ht="20.100000000000001" customHeight="1" x14ac:dyDescent="0.25">
      <c r="A157" s="109">
        <v>151</v>
      </c>
      <c r="B157" s="505" t="str">
        <f>IF(' Dépenses Autres frais'!B157="","",' Dépenses Autres frais'!B157)</f>
        <v/>
      </c>
      <c r="C157" s="505" t="str">
        <f>IF(' Dépenses Autres frais'!C157="","",' Dépenses Autres frais'!C157)</f>
        <v/>
      </c>
      <c r="D157" s="505" t="str">
        <f>IF(' Dépenses Autres frais'!D157="","",' Dépenses Autres frais'!D157)</f>
        <v/>
      </c>
      <c r="E157" s="505" t="str">
        <f>IF(' Dépenses Autres frais'!E157="","",' Dépenses Autres frais'!E157)</f>
        <v/>
      </c>
      <c r="F157" s="515" t="str">
        <f>IF(' Dépenses Autres frais'!F157="","",' Dépenses Autres frais'!F157)</f>
        <v/>
      </c>
      <c r="G157" s="515" t="str">
        <f>IF(' Dépenses Autres frais'!G157="","",' Dépenses Autres frais'!G157)</f>
        <v/>
      </c>
      <c r="H157" s="516" t="str">
        <f>IF(' Dépenses Autres frais'!H157="","",' Dépenses Autres frais'!H157)</f>
        <v/>
      </c>
      <c r="I157" s="272"/>
      <c r="J157" s="273" t="str">
        <f t="shared" si="6"/>
        <v/>
      </c>
      <c r="K157" s="273" t="str">
        <f t="shared" si="7"/>
        <v/>
      </c>
      <c r="L157" s="37"/>
      <c r="M157" s="117"/>
      <c r="N157" s="274"/>
      <c r="O157" s="514" t="str">
        <f>IF(AND(OR(I157="KO",L157&lt;&gt;""),OR(I157="",J157="",K157="")),Listes!$A$74,IF(AND(L157="",I157&lt;&gt;""),Listes!$A$75,IF(AND(H157&lt;L157,N157=""),Listes!$A$76,IF(AND(K157&lt;J157,N157=""),Listes!$A$77,IF(AND(L157&lt;&gt;"",L157&lt;H157,M157=""),Listes!$A$78,IF(AND(P157="",OR(I157&lt;&gt;"",J157&lt;&gt;"",K157&lt;&gt;"")),Listes!$A$79,""))))))</f>
        <v/>
      </c>
      <c r="P157" s="38"/>
      <c r="Q157" s="10">
        <f t="shared" si="8"/>
        <v>0</v>
      </c>
    </row>
    <row r="158" spans="1:17" ht="20.100000000000001" customHeight="1" x14ac:dyDescent="0.25">
      <c r="A158" s="109">
        <v>152</v>
      </c>
      <c r="B158" s="505" t="str">
        <f>IF(' Dépenses Autres frais'!B158="","",' Dépenses Autres frais'!B158)</f>
        <v/>
      </c>
      <c r="C158" s="505" t="str">
        <f>IF(' Dépenses Autres frais'!C158="","",' Dépenses Autres frais'!C158)</f>
        <v/>
      </c>
      <c r="D158" s="505" t="str">
        <f>IF(' Dépenses Autres frais'!D158="","",' Dépenses Autres frais'!D158)</f>
        <v/>
      </c>
      <c r="E158" s="505" t="str">
        <f>IF(' Dépenses Autres frais'!E158="","",' Dépenses Autres frais'!E158)</f>
        <v/>
      </c>
      <c r="F158" s="515" t="str">
        <f>IF(' Dépenses Autres frais'!F158="","",' Dépenses Autres frais'!F158)</f>
        <v/>
      </c>
      <c r="G158" s="515" t="str">
        <f>IF(' Dépenses Autres frais'!G158="","",' Dépenses Autres frais'!G158)</f>
        <v/>
      </c>
      <c r="H158" s="516" t="str">
        <f>IF(' Dépenses Autres frais'!H158="","",' Dépenses Autres frais'!H158)</f>
        <v/>
      </c>
      <c r="I158" s="272"/>
      <c r="J158" s="273" t="str">
        <f t="shared" si="6"/>
        <v/>
      </c>
      <c r="K158" s="273" t="str">
        <f t="shared" si="7"/>
        <v/>
      </c>
      <c r="L158" s="37"/>
      <c r="M158" s="117"/>
      <c r="N158" s="274"/>
      <c r="O158" s="514" t="str">
        <f>IF(AND(OR(I158="KO",L158&lt;&gt;""),OR(I158="",J158="",K158="")),Listes!$A$74,IF(AND(L158="",I158&lt;&gt;""),Listes!$A$75,IF(AND(H158&lt;L158,N158=""),Listes!$A$76,IF(AND(K158&lt;J158,N158=""),Listes!$A$77,IF(AND(L158&lt;&gt;"",L158&lt;H158,M158=""),Listes!$A$78,IF(AND(P158="",OR(I158&lt;&gt;"",J158&lt;&gt;"",K158&lt;&gt;"")),Listes!$A$79,""))))))</f>
        <v/>
      </c>
      <c r="P158" s="38"/>
      <c r="Q158" s="10">
        <f t="shared" si="8"/>
        <v>0</v>
      </c>
    </row>
    <row r="159" spans="1:17" ht="20.100000000000001" customHeight="1" x14ac:dyDescent="0.25">
      <c r="A159" s="109">
        <v>153</v>
      </c>
      <c r="B159" s="505" t="str">
        <f>IF(' Dépenses Autres frais'!B159="","",' Dépenses Autres frais'!B159)</f>
        <v/>
      </c>
      <c r="C159" s="505" t="str">
        <f>IF(' Dépenses Autres frais'!C159="","",' Dépenses Autres frais'!C159)</f>
        <v/>
      </c>
      <c r="D159" s="505" t="str">
        <f>IF(' Dépenses Autres frais'!D159="","",' Dépenses Autres frais'!D159)</f>
        <v/>
      </c>
      <c r="E159" s="505" t="str">
        <f>IF(' Dépenses Autres frais'!E159="","",' Dépenses Autres frais'!E159)</f>
        <v/>
      </c>
      <c r="F159" s="515" t="str">
        <f>IF(' Dépenses Autres frais'!F159="","",' Dépenses Autres frais'!F159)</f>
        <v/>
      </c>
      <c r="G159" s="515" t="str">
        <f>IF(' Dépenses Autres frais'!G159="","",' Dépenses Autres frais'!G159)</f>
        <v/>
      </c>
      <c r="H159" s="516" t="str">
        <f>IF(' Dépenses Autres frais'!H159="","",' Dépenses Autres frais'!H159)</f>
        <v/>
      </c>
      <c r="I159" s="272"/>
      <c r="J159" s="273" t="str">
        <f t="shared" si="6"/>
        <v/>
      </c>
      <c r="K159" s="273" t="str">
        <f t="shared" si="7"/>
        <v/>
      </c>
      <c r="L159" s="37"/>
      <c r="M159" s="117"/>
      <c r="N159" s="274"/>
      <c r="O159" s="514" t="str">
        <f>IF(AND(OR(I159="KO",L159&lt;&gt;""),OR(I159="",J159="",K159="")),Listes!$A$74,IF(AND(L159="",I159&lt;&gt;""),Listes!$A$75,IF(AND(H159&lt;L159,N159=""),Listes!$A$76,IF(AND(K159&lt;J159,N159=""),Listes!$A$77,IF(AND(L159&lt;&gt;"",L159&lt;H159,M159=""),Listes!$A$78,IF(AND(P159="",OR(I159&lt;&gt;"",J159&lt;&gt;"",K159&lt;&gt;"")),Listes!$A$79,""))))))</f>
        <v/>
      </c>
      <c r="P159" s="38"/>
      <c r="Q159" s="10">
        <f t="shared" si="8"/>
        <v>0</v>
      </c>
    </row>
    <row r="160" spans="1:17" ht="20.100000000000001" customHeight="1" x14ac:dyDescent="0.25">
      <c r="A160" s="109">
        <v>154</v>
      </c>
      <c r="B160" s="505" t="str">
        <f>IF(' Dépenses Autres frais'!B160="","",' Dépenses Autres frais'!B160)</f>
        <v/>
      </c>
      <c r="C160" s="505" t="str">
        <f>IF(' Dépenses Autres frais'!C160="","",' Dépenses Autres frais'!C160)</f>
        <v/>
      </c>
      <c r="D160" s="505" t="str">
        <f>IF(' Dépenses Autres frais'!D160="","",' Dépenses Autres frais'!D160)</f>
        <v/>
      </c>
      <c r="E160" s="505" t="str">
        <f>IF(' Dépenses Autres frais'!E160="","",' Dépenses Autres frais'!E160)</f>
        <v/>
      </c>
      <c r="F160" s="515" t="str">
        <f>IF(' Dépenses Autres frais'!F160="","",' Dépenses Autres frais'!F160)</f>
        <v/>
      </c>
      <c r="G160" s="515" t="str">
        <f>IF(' Dépenses Autres frais'!G160="","",' Dépenses Autres frais'!G160)</f>
        <v/>
      </c>
      <c r="H160" s="516" t="str">
        <f>IF(' Dépenses Autres frais'!H160="","",' Dépenses Autres frais'!H160)</f>
        <v/>
      </c>
      <c r="I160" s="272"/>
      <c r="J160" s="273" t="str">
        <f t="shared" si="6"/>
        <v/>
      </c>
      <c r="K160" s="273" t="str">
        <f t="shared" si="7"/>
        <v/>
      </c>
      <c r="L160" s="37"/>
      <c r="M160" s="117"/>
      <c r="N160" s="274"/>
      <c r="O160" s="514" t="str">
        <f>IF(AND(OR(I160="KO",L160&lt;&gt;""),OR(I160="",J160="",K160="")),Listes!$A$74,IF(AND(L160="",I160&lt;&gt;""),Listes!$A$75,IF(AND(H160&lt;L160,N160=""),Listes!$A$76,IF(AND(K160&lt;J160,N160=""),Listes!$A$77,IF(AND(L160&lt;&gt;"",L160&lt;H160,M160=""),Listes!$A$78,IF(AND(P160="",OR(I160&lt;&gt;"",J160&lt;&gt;"",K160&lt;&gt;"")),Listes!$A$79,""))))))</f>
        <v/>
      </c>
      <c r="P160" s="38"/>
      <c r="Q160" s="10">
        <f t="shared" si="8"/>
        <v>0</v>
      </c>
    </row>
    <row r="161" spans="1:17" ht="20.100000000000001" customHeight="1" x14ac:dyDescent="0.25">
      <c r="A161" s="109">
        <v>155</v>
      </c>
      <c r="B161" s="505" t="str">
        <f>IF(' Dépenses Autres frais'!B161="","",' Dépenses Autres frais'!B161)</f>
        <v/>
      </c>
      <c r="C161" s="505" t="str">
        <f>IF(' Dépenses Autres frais'!C161="","",' Dépenses Autres frais'!C161)</f>
        <v/>
      </c>
      <c r="D161" s="505" t="str">
        <f>IF(' Dépenses Autres frais'!D161="","",' Dépenses Autres frais'!D161)</f>
        <v/>
      </c>
      <c r="E161" s="505" t="str">
        <f>IF(' Dépenses Autres frais'!E161="","",' Dépenses Autres frais'!E161)</f>
        <v/>
      </c>
      <c r="F161" s="515" t="str">
        <f>IF(' Dépenses Autres frais'!F161="","",' Dépenses Autres frais'!F161)</f>
        <v/>
      </c>
      <c r="G161" s="515" t="str">
        <f>IF(' Dépenses Autres frais'!G161="","",' Dépenses Autres frais'!G161)</f>
        <v/>
      </c>
      <c r="H161" s="516" t="str">
        <f>IF(' Dépenses Autres frais'!H161="","",' Dépenses Autres frais'!H161)</f>
        <v/>
      </c>
      <c r="I161" s="272"/>
      <c r="J161" s="273" t="str">
        <f t="shared" si="6"/>
        <v/>
      </c>
      <c r="K161" s="273" t="str">
        <f t="shared" si="7"/>
        <v/>
      </c>
      <c r="L161" s="37"/>
      <c r="M161" s="117"/>
      <c r="N161" s="274"/>
      <c r="O161" s="514" t="str">
        <f>IF(AND(OR(I161="KO",L161&lt;&gt;""),OR(I161="",J161="",K161="")),Listes!$A$74,IF(AND(L161="",I161&lt;&gt;""),Listes!$A$75,IF(AND(H161&lt;L161,N161=""),Listes!$A$76,IF(AND(K161&lt;J161,N161=""),Listes!$A$77,IF(AND(L161&lt;&gt;"",L161&lt;H161,M161=""),Listes!$A$78,IF(AND(P161="",OR(I161&lt;&gt;"",J161&lt;&gt;"",K161&lt;&gt;"")),Listes!$A$79,""))))))</f>
        <v/>
      </c>
      <c r="P161" s="38"/>
      <c r="Q161" s="10">
        <f t="shared" si="8"/>
        <v>0</v>
      </c>
    </row>
    <row r="162" spans="1:17" ht="20.100000000000001" customHeight="1" x14ac:dyDescent="0.25">
      <c r="A162" s="109">
        <v>156</v>
      </c>
      <c r="B162" s="505" t="str">
        <f>IF(' Dépenses Autres frais'!B162="","",' Dépenses Autres frais'!B162)</f>
        <v/>
      </c>
      <c r="C162" s="505" t="str">
        <f>IF(' Dépenses Autres frais'!C162="","",' Dépenses Autres frais'!C162)</f>
        <v/>
      </c>
      <c r="D162" s="505" t="str">
        <f>IF(' Dépenses Autres frais'!D162="","",' Dépenses Autres frais'!D162)</f>
        <v/>
      </c>
      <c r="E162" s="505" t="str">
        <f>IF(' Dépenses Autres frais'!E162="","",' Dépenses Autres frais'!E162)</f>
        <v/>
      </c>
      <c r="F162" s="515" t="str">
        <f>IF(' Dépenses Autres frais'!F162="","",' Dépenses Autres frais'!F162)</f>
        <v/>
      </c>
      <c r="G162" s="515" t="str">
        <f>IF(' Dépenses Autres frais'!G162="","",' Dépenses Autres frais'!G162)</f>
        <v/>
      </c>
      <c r="H162" s="516" t="str">
        <f>IF(' Dépenses Autres frais'!H162="","",' Dépenses Autres frais'!H162)</f>
        <v/>
      </c>
      <c r="I162" s="272"/>
      <c r="J162" s="273" t="str">
        <f t="shared" si="6"/>
        <v/>
      </c>
      <c r="K162" s="273" t="str">
        <f t="shared" si="7"/>
        <v/>
      </c>
      <c r="L162" s="37"/>
      <c r="M162" s="117"/>
      <c r="N162" s="274"/>
      <c r="O162" s="514" t="str">
        <f>IF(AND(OR(I162="KO",L162&lt;&gt;""),OR(I162="",J162="",K162="")),Listes!$A$74,IF(AND(L162="",I162&lt;&gt;""),Listes!$A$75,IF(AND(H162&lt;L162,N162=""),Listes!$A$76,IF(AND(K162&lt;J162,N162=""),Listes!$A$77,IF(AND(L162&lt;&gt;"",L162&lt;H162,M162=""),Listes!$A$78,IF(AND(P162="",OR(I162&lt;&gt;"",J162&lt;&gt;"",K162&lt;&gt;"")),Listes!$A$79,""))))))</f>
        <v/>
      </c>
      <c r="P162" s="38"/>
      <c r="Q162" s="10">
        <f t="shared" si="8"/>
        <v>0</v>
      </c>
    </row>
    <row r="163" spans="1:17" ht="20.100000000000001" customHeight="1" x14ac:dyDescent="0.25">
      <c r="A163" s="109">
        <v>157</v>
      </c>
      <c r="B163" s="505" t="str">
        <f>IF(' Dépenses Autres frais'!B163="","",' Dépenses Autres frais'!B163)</f>
        <v/>
      </c>
      <c r="C163" s="505" t="str">
        <f>IF(' Dépenses Autres frais'!C163="","",' Dépenses Autres frais'!C163)</f>
        <v/>
      </c>
      <c r="D163" s="505" t="str">
        <f>IF(' Dépenses Autres frais'!D163="","",' Dépenses Autres frais'!D163)</f>
        <v/>
      </c>
      <c r="E163" s="505" t="str">
        <f>IF(' Dépenses Autres frais'!E163="","",' Dépenses Autres frais'!E163)</f>
        <v/>
      </c>
      <c r="F163" s="515" t="str">
        <f>IF(' Dépenses Autres frais'!F163="","",' Dépenses Autres frais'!F163)</f>
        <v/>
      </c>
      <c r="G163" s="515" t="str">
        <f>IF(' Dépenses Autres frais'!G163="","",' Dépenses Autres frais'!G163)</f>
        <v/>
      </c>
      <c r="H163" s="516" t="str">
        <f>IF(' Dépenses Autres frais'!H163="","",' Dépenses Autres frais'!H163)</f>
        <v/>
      </c>
      <c r="I163" s="272"/>
      <c r="J163" s="273" t="str">
        <f t="shared" si="6"/>
        <v/>
      </c>
      <c r="K163" s="273" t="str">
        <f t="shared" si="7"/>
        <v/>
      </c>
      <c r="L163" s="37"/>
      <c r="M163" s="117"/>
      <c r="N163" s="274"/>
      <c r="O163" s="514" t="str">
        <f>IF(AND(OR(I163="KO",L163&lt;&gt;""),OR(I163="",J163="",K163="")),Listes!$A$74,IF(AND(L163="",I163&lt;&gt;""),Listes!$A$75,IF(AND(H163&lt;L163,N163=""),Listes!$A$76,IF(AND(K163&lt;J163,N163=""),Listes!$A$77,IF(AND(L163&lt;&gt;"",L163&lt;H163,M163=""),Listes!$A$78,IF(AND(P163="",OR(I163&lt;&gt;"",J163&lt;&gt;"",K163&lt;&gt;"")),Listes!$A$79,""))))))</f>
        <v/>
      </c>
      <c r="P163" s="38"/>
      <c r="Q163" s="10">
        <f t="shared" si="8"/>
        <v>0</v>
      </c>
    </row>
    <row r="164" spans="1:17" ht="20.100000000000001" customHeight="1" x14ac:dyDescent="0.25">
      <c r="A164" s="109">
        <v>158</v>
      </c>
      <c r="B164" s="505" t="str">
        <f>IF(' Dépenses Autres frais'!B164="","",' Dépenses Autres frais'!B164)</f>
        <v/>
      </c>
      <c r="C164" s="505" t="str">
        <f>IF(' Dépenses Autres frais'!C164="","",' Dépenses Autres frais'!C164)</f>
        <v/>
      </c>
      <c r="D164" s="505" t="str">
        <f>IF(' Dépenses Autres frais'!D164="","",' Dépenses Autres frais'!D164)</f>
        <v/>
      </c>
      <c r="E164" s="505" t="str">
        <f>IF(' Dépenses Autres frais'!E164="","",' Dépenses Autres frais'!E164)</f>
        <v/>
      </c>
      <c r="F164" s="515" t="str">
        <f>IF(' Dépenses Autres frais'!F164="","",' Dépenses Autres frais'!F164)</f>
        <v/>
      </c>
      <c r="G164" s="515" t="str">
        <f>IF(' Dépenses Autres frais'!G164="","",' Dépenses Autres frais'!G164)</f>
        <v/>
      </c>
      <c r="H164" s="516" t="str">
        <f>IF(' Dépenses Autres frais'!H164="","",' Dépenses Autres frais'!H164)</f>
        <v/>
      </c>
      <c r="I164" s="272"/>
      <c r="J164" s="273" t="str">
        <f t="shared" si="6"/>
        <v/>
      </c>
      <c r="K164" s="273" t="str">
        <f t="shared" si="7"/>
        <v/>
      </c>
      <c r="L164" s="37"/>
      <c r="M164" s="117"/>
      <c r="N164" s="274"/>
      <c r="O164" s="514" t="str">
        <f>IF(AND(OR(I164="KO",L164&lt;&gt;""),OR(I164="",J164="",K164="")),Listes!$A$74,IF(AND(L164="",I164&lt;&gt;""),Listes!$A$75,IF(AND(H164&lt;L164,N164=""),Listes!$A$76,IF(AND(K164&lt;J164,N164=""),Listes!$A$77,IF(AND(L164&lt;&gt;"",L164&lt;H164,M164=""),Listes!$A$78,IF(AND(P164="",OR(I164&lt;&gt;"",J164&lt;&gt;"",K164&lt;&gt;"")),Listes!$A$79,""))))))</f>
        <v/>
      </c>
      <c r="P164" s="38"/>
      <c r="Q164" s="10">
        <f t="shared" si="8"/>
        <v>0</v>
      </c>
    </row>
    <row r="165" spans="1:17" ht="20.100000000000001" customHeight="1" x14ac:dyDescent="0.25">
      <c r="A165" s="109">
        <v>159</v>
      </c>
      <c r="B165" s="505" t="str">
        <f>IF(' Dépenses Autres frais'!B165="","",' Dépenses Autres frais'!B165)</f>
        <v/>
      </c>
      <c r="C165" s="505" t="str">
        <f>IF(' Dépenses Autres frais'!C165="","",' Dépenses Autres frais'!C165)</f>
        <v/>
      </c>
      <c r="D165" s="505" t="str">
        <f>IF(' Dépenses Autres frais'!D165="","",' Dépenses Autres frais'!D165)</f>
        <v/>
      </c>
      <c r="E165" s="505" t="str">
        <f>IF(' Dépenses Autres frais'!E165="","",' Dépenses Autres frais'!E165)</f>
        <v/>
      </c>
      <c r="F165" s="515" t="str">
        <f>IF(' Dépenses Autres frais'!F165="","",' Dépenses Autres frais'!F165)</f>
        <v/>
      </c>
      <c r="G165" s="515" t="str">
        <f>IF(' Dépenses Autres frais'!G165="","",' Dépenses Autres frais'!G165)</f>
        <v/>
      </c>
      <c r="H165" s="516" t="str">
        <f>IF(' Dépenses Autres frais'!H165="","",' Dépenses Autres frais'!H165)</f>
        <v/>
      </c>
      <c r="I165" s="272"/>
      <c r="J165" s="273" t="str">
        <f t="shared" si="6"/>
        <v/>
      </c>
      <c r="K165" s="273" t="str">
        <f t="shared" si="7"/>
        <v/>
      </c>
      <c r="L165" s="37"/>
      <c r="M165" s="117"/>
      <c r="N165" s="274"/>
      <c r="O165" s="514" t="str">
        <f>IF(AND(OR(I165="KO",L165&lt;&gt;""),OR(I165="",J165="",K165="")),Listes!$A$74,IF(AND(L165="",I165&lt;&gt;""),Listes!$A$75,IF(AND(H165&lt;L165,N165=""),Listes!$A$76,IF(AND(K165&lt;J165,N165=""),Listes!$A$77,IF(AND(L165&lt;&gt;"",L165&lt;H165,M165=""),Listes!$A$78,IF(AND(P165="",OR(I165&lt;&gt;"",J165&lt;&gt;"",K165&lt;&gt;"")),Listes!$A$79,""))))))</f>
        <v/>
      </c>
      <c r="P165" s="38"/>
      <c r="Q165" s="10">
        <f t="shared" si="8"/>
        <v>0</v>
      </c>
    </row>
    <row r="166" spans="1:17" ht="20.100000000000001" customHeight="1" x14ac:dyDescent="0.25">
      <c r="A166" s="109">
        <v>160</v>
      </c>
      <c r="B166" s="505" t="str">
        <f>IF(' Dépenses Autres frais'!B166="","",' Dépenses Autres frais'!B166)</f>
        <v/>
      </c>
      <c r="C166" s="505" t="str">
        <f>IF(' Dépenses Autres frais'!C166="","",' Dépenses Autres frais'!C166)</f>
        <v/>
      </c>
      <c r="D166" s="505" t="str">
        <f>IF(' Dépenses Autres frais'!D166="","",' Dépenses Autres frais'!D166)</f>
        <v/>
      </c>
      <c r="E166" s="505" t="str">
        <f>IF(' Dépenses Autres frais'!E166="","",' Dépenses Autres frais'!E166)</f>
        <v/>
      </c>
      <c r="F166" s="515" t="str">
        <f>IF(' Dépenses Autres frais'!F166="","",' Dépenses Autres frais'!F166)</f>
        <v/>
      </c>
      <c r="G166" s="515" t="str">
        <f>IF(' Dépenses Autres frais'!G166="","",' Dépenses Autres frais'!G166)</f>
        <v/>
      </c>
      <c r="H166" s="516" t="str">
        <f>IF(' Dépenses Autres frais'!H166="","",' Dépenses Autres frais'!H166)</f>
        <v/>
      </c>
      <c r="I166" s="272"/>
      <c r="J166" s="273" t="str">
        <f t="shared" si="6"/>
        <v/>
      </c>
      <c r="K166" s="273" t="str">
        <f t="shared" si="7"/>
        <v/>
      </c>
      <c r="L166" s="37"/>
      <c r="M166" s="117"/>
      <c r="N166" s="274"/>
      <c r="O166" s="514" t="str">
        <f>IF(AND(OR(I166="KO",L166&lt;&gt;""),OR(I166="",J166="",K166="")),Listes!$A$74,IF(AND(L166="",I166&lt;&gt;""),Listes!$A$75,IF(AND(H166&lt;L166,N166=""),Listes!$A$76,IF(AND(K166&lt;J166,N166=""),Listes!$A$77,IF(AND(L166&lt;&gt;"",L166&lt;H166,M166=""),Listes!$A$78,IF(AND(P166="",OR(I166&lt;&gt;"",J166&lt;&gt;"",K166&lt;&gt;"")),Listes!$A$79,""))))))</f>
        <v/>
      </c>
      <c r="P166" s="38"/>
      <c r="Q166" s="10">
        <f t="shared" si="8"/>
        <v>0</v>
      </c>
    </row>
    <row r="167" spans="1:17" ht="20.100000000000001" customHeight="1" x14ac:dyDescent="0.25">
      <c r="A167" s="109">
        <v>161</v>
      </c>
      <c r="B167" s="505" t="str">
        <f>IF(' Dépenses Autres frais'!B167="","",' Dépenses Autres frais'!B167)</f>
        <v/>
      </c>
      <c r="C167" s="505" t="str">
        <f>IF(' Dépenses Autres frais'!C167="","",' Dépenses Autres frais'!C167)</f>
        <v/>
      </c>
      <c r="D167" s="505" t="str">
        <f>IF(' Dépenses Autres frais'!D167="","",' Dépenses Autres frais'!D167)</f>
        <v/>
      </c>
      <c r="E167" s="505" t="str">
        <f>IF(' Dépenses Autres frais'!E167="","",' Dépenses Autres frais'!E167)</f>
        <v/>
      </c>
      <c r="F167" s="515" t="str">
        <f>IF(' Dépenses Autres frais'!F167="","",' Dépenses Autres frais'!F167)</f>
        <v/>
      </c>
      <c r="G167" s="515" t="str">
        <f>IF(' Dépenses Autres frais'!G167="","",' Dépenses Autres frais'!G167)</f>
        <v/>
      </c>
      <c r="H167" s="516" t="str">
        <f>IF(' Dépenses Autres frais'!H167="","",' Dépenses Autres frais'!H167)</f>
        <v/>
      </c>
      <c r="I167" s="272"/>
      <c r="J167" s="273" t="str">
        <f t="shared" si="6"/>
        <v/>
      </c>
      <c r="K167" s="273" t="str">
        <f t="shared" si="7"/>
        <v/>
      </c>
      <c r="L167" s="37"/>
      <c r="M167" s="117"/>
      <c r="N167" s="274"/>
      <c r="O167" s="514" t="str">
        <f>IF(AND(OR(I167="KO",L167&lt;&gt;""),OR(I167="",J167="",K167="")),Listes!$A$74,IF(AND(L167="",I167&lt;&gt;""),Listes!$A$75,IF(AND(H167&lt;L167,N167=""),Listes!$A$76,IF(AND(K167&lt;J167,N167=""),Listes!$A$77,IF(AND(L167&lt;&gt;"",L167&lt;H167,M167=""),Listes!$A$78,IF(AND(P167="",OR(I167&lt;&gt;"",J167&lt;&gt;"",K167&lt;&gt;"")),Listes!$A$79,""))))))</f>
        <v/>
      </c>
      <c r="P167" s="38"/>
      <c r="Q167" s="10">
        <f t="shared" si="8"/>
        <v>0</v>
      </c>
    </row>
    <row r="168" spans="1:17" ht="20.100000000000001" customHeight="1" x14ac:dyDescent="0.25">
      <c r="A168" s="109">
        <v>162</v>
      </c>
      <c r="B168" s="505" t="str">
        <f>IF(' Dépenses Autres frais'!B168="","",' Dépenses Autres frais'!B168)</f>
        <v/>
      </c>
      <c r="C168" s="505" t="str">
        <f>IF(' Dépenses Autres frais'!C168="","",' Dépenses Autres frais'!C168)</f>
        <v/>
      </c>
      <c r="D168" s="505" t="str">
        <f>IF(' Dépenses Autres frais'!D168="","",' Dépenses Autres frais'!D168)</f>
        <v/>
      </c>
      <c r="E168" s="505" t="str">
        <f>IF(' Dépenses Autres frais'!E168="","",' Dépenses Autres frais'!E168)</f>
        <v/>
      </c>
      <c r="F168" s="515" t="str">
        <f>IF(' Dépenses Autres frais'!F168="","",' Dépenses Autres frais'!F168)</f>
        <v/>
      </c>
      <c r="G168" s="515" t="str">
        <f>IF(' Dépenses Autres frais'!G168="","",' Dépenses Autres frais'!G168)</f>
        <v/>
      </c>
      <c r="H168" s="516" t="str">
        <f>IF(' Dépenses Autres frais'!H168="","",' Dépenses Autres frais'!H168)</f>
        <v/>
      </c>
      <c r="I168" s="272"/>
      <c r="J168" s="273" t="str">
        <f t="shared" si="6"/>
        <v/>
      </c>
      <c r="K168" s="273" t="str">
        <f t="shared" si="7"/>
        <v/>
      </c>
      <c r="L168" s="37"/>
      <c r="M168" s="117"/>
      <c r="N168" s="274"/>
      <c r="O168" s="514" t="str">
        <f>IF(AND(OR(I168="KO",L168&lt;&gt;""),OR(I168="",J168="",K168="")),Listes!$A$74,IF(AND(L168="",I168&lt;&gt;""),Listes!$A$75,IF(AND(H168&lt;L168,N168=""),Listes!$A$76,IF(AND(K168&lt;J168,N168=""),Listes!$A$77,IF(AND(L168&lt;&gt;"",L168&lt;H168,M168=""),Listes!$A$78,IF(AND(P168="",OR(I168&lt;&gt;"",J168&lt;&gt;"",K168&lt;&gt;"")),Listes!$A$79,""))))))</f>
        <v/>
      </c>
      <c r="P168" s="38"/>
      <c r="Q168" s="10">
        <f t="shared" si="8"/>
        <v>0</v>
      </c>
    </row>
    <row r="169" spans="1:17" ht="20.100000000000001" customHeight="1" x14ac:dyDescent="0.25">
      <c r="A169" s="109">
        <v>163</v>
      </c>
      <c r="B169" s="505" t="str">
        <f>IF(' Dépenses Autres frais'!B169="","",' Dépenses Autres frais'!B169)</f>
        <v/>
      </c>
      <c r="C169" s="505" t="str">
        <f>IF(' Dépenses Autres frais'!C169="","",' Dépenses Autres frais'!C169)</f>
        <v/>
      </c>
      <c r="D169" s="505" t="str">
        <f>IF(' Dépenses Autres frais'!D169="","",' Dépenses Autres frais'!D169)</f>
        <v/>
      </c>
      <c r="E169" s="505" t="str">
        <f>IF(' Dépenses Autres frais'!E169="","",' Dépenses Autres frais'!E169)</f>
        <v/>
      </c>
      <c r="F169" s="515" t="str">
        <f>IF(' Dépenses Autres frais'!F169="","",' Dépenses Autres frais'!F169)</f>
        <v/>
      </c>
      <c r="G169" s="515" t="str">
        <f>IF(' Dépenses Autres frais'!G169="","",' Dépenses Autres frais'!G169)</f>
        <v/>
      </c>
      <c r="H169" s="516" t="str">
        <f>IF(' Dépenses Autres frais'!H169="","",' Dépenses Autres frais'!H169)</f>
        <v/>
      </c>
      <c r="I169" s="272"/>
      <c r="J169" s="273" t="str">
        <f t="shared" si="6"/>
        <v/>
      </c>
      <c r="K169" s="273" t="str">
        <f t="shared" si="7"/>
        <v/>
      </c>
      <c r="L169" s="37"/>
      <c r="M169" s="117"/>
      <c r="N169" s="274"/>
      <c r="O169" s="514" t="str">
        <f>IF(AND(OR(I169="KO",L169&lt;&gt;""),OR(I169="",J169="",K169="")),Listes!$A$74,IF(AND(L169="",I169&lt;&gt;""),Listes!$A$75,IF(AND(H169&lt;L169,N169=""),Listes!$A$76,IF(AND(K169&lt;J169,N169=""),Listes!$A$77,IF(AND(L169&lt;&gt;"",L169&lt;H169,M169=""),Listes!$A$78,IF(AND(P169="",OR(I169&lt;&gt;"",J169&lt;&gt;"",K169&lt;&gt;"")),Listes!$A$79,""))))))</f>
        <v/>
      </c>
      <c r="P169" s="38"/>
      <c r="Q169" s="10">
        <f t="shared" si="8"/>
        <v>0</v>
      </c>
    </row>
    <row r="170" spans="1:17" ht="20.100000000000001" customHeight="1" x14ac:dyDescent="0.25">
      <c r="A170" s="109">
        <v>164</v>
      </c>
      <c r="B170" s="505" t="str">
        <f>IF(' Dépenses Autres frais'!B170="","",' Dépenses Autres frais'!B170)</f>
        <v/>
      </c>
      <c r="C170" s="505" t="str">
        <f>IF(' Dépenses Autres frais'!C170="","",' Dépenses Autres frais'!C170)</f>
        <v/>
      </c>
      <c r="D170" s="505" t="str">
        <f>IF(' Dépenses Autres frais'!D170="","",' Dépenses Autres frais'!D170)</f>
        <v/>
      </c>
      <c r="E170" s="505" t="str">
        <f>IF(' Dépenses Autres frais'!E170="","",' Dépenses Autres frais'!E170)</f>
        <v/>
      </c>
      <c r="F170" s="515" t="str">
        <f>IF(' Dépenses Autres frais'!F170="","",' Dépenses Autres frais'!F170)</f>
        <v/>
      </c>
      <c r="G170" s="515" t="str">
        <f>IF(' Dépenses Autres frais'!G170="","",' Dépenses Autres frais'!G170)</f>
        <v/>
      </c>
      <c r="H170" s="516" t="str">
        <f>IF(' Dépenses Autres frais'!H170="","",' Dépenses Autres frais'!H170)</f>
        <v/>
      </c>
      <c r="I170" s="272"/>
      <c r="J170" s="273" t="str">
        <f t="shared" si="6"/>
        <v/>
      </c>
      <c r="K170" s="273" t="str">
        <f t="shared" si="7"/>
        <v/>
      </c>
      <c r="L170" s="37"/>
      <c r="M170" s="117"/>
      <c r="N170" s="274"/>
      <c r="O170" s="514" t="str">
        <f>IF(AND(OR(I170="KO",L170&lt;&gt;""),OR(I170="",J170="",K170="")),Listes!$A$74,IF(AND(L170="",I170&lt;&gt;""),Listes!$A$75,IF(AND(H170&lt;L170,N170=""),Listes!$A$76,IF(AND(K170&lt;J170,N170=""),Listes!$A$77,IF(AND(L170&lt;&gt;"",L170&lt;H170,M170=""),Listes!$A$78,IF(AND(P170="",OR(I170&lt;&gt;"",J170&lt;&gt;"",K170&lt;&gt;"")),Listes!$A$79,""))))))</f>
        <v/>
      </c>
      <c r="P170" s="38"/>
      <c r="Q170" s="10">
        <f t="shared" si="8"/>
        <v>0</v>
      </c>
    </row>
    <row r="171" spans="1:17" ht="20.100000000000001" customHeight="1" x14ac:dyDescent="0.25">
      <c r="A171" s="109">
        <v>165</v>
      </c>
      <c r="B171" s="505" t="str">
        <f>IF(' Dépenses Autres frais'!B171="","",' Dépenses Autres frais'!B171)</f>
        <v/>
      </c>
      <c r="C171" s="505" t="str">
        <f>IF(' Dépenses Autres frais'!C171="","",' Dépenses Autres frais'!C171)</f>
        <v/>
      </c>
      <c r="D171" s="505" t="str">
        <f>IF(' Dépenses Autres frais'!D171="","",' Dépenses Autres frais'!D171)</f>
        <v/>
      </c>
      <c r="E171" s="505" t="str">
        <f>IF(' Dépenses Autres frais'!E171="","",' Dépenses Autres frais'!E171)</f>
        <v/>
      </c>
      <c r="F171" s="515" t="str">
        <f>IF(' Dépenses Autres frais'!F171="","",' Dépenses Autres frais'!F171)</f>
        <v/>
      </c>
      <c r="G171" s="515" t="str">
        <f>IF(' Dépenses Autres frais'!G171="","",' Dépenses Autres frais'!G171)</f>
        <v/>
      </c>
      <c r="H171" s="516" t="str">
        <f>IF(' Dépenses Autres frais'!H171="","",' Dépenses Autres frais'!H171)</f>
        <v/>
      </c>
      <c r="I171" s="272"/>
      <c r="J171" s="273" t="str">
        <f t="shared" si="6"/>
        <v/>
      </c>
      <c r="K171" s="273" t="str">
        <f t="shared" si="7"/>
        <v/>
      </c>
      <c r="L171" s="37"/>
      <c r="M171" s="117"/>
      <c r="N171" s="274"/>
      <c r="O171" s="514" t="str">
        <f>IF(AND(OR(I171="KO",L171&lt;&gt;""),OR(I171="",J171="",K171="")),Listes!$A$74,IF(AND(L171="",I171&lt;&gt;""),Listes!$A$75,IF(AND(H171&lt;L171,N171=""),Listes!$A$76,IF(AND(K171&lt;J171,N171=""),Listes!$A$77,IF(AND(L171&lt;&gt;"",L171&lt;H171,M171=""),Listes!$A$78,IF(AND(P171="",OR(I171&lt;&gt;"",J171&lt;&gt;"",K171&lt;&gt;"")),Listes!$A$79,""))))))</f>
        <v/>
      </c>
      <c r="P171" s="38"/>
      <c r="Q171" s="10">
        <f t="shared" si="8"/>
        <v>0</v>
      </c>
    </row>
    <row r="172" spans="1:17" ht="20.100000000000001" customHeight="1" x14ac:dyDescent="0.25">
      <c r="A172" s="109">
        <v>166</v>
      </c>
      <c r="B172" s="505" t="str">
        <f>IF(' Dépenses Autres frais'!B172="","",' Dépenses Autres frais'!B172)</f>
        <v/>
      </c>
      <c r="C172" s="505" t="str">
        <f>IF(' Dépenses Autres frais'!C172="","",' Dépenses Autres frais'!C172)</f>
        <v/>
      </c>
      <c r="D172" s="505" t="str">
        <f>IF(' Dépenses Autres frais'!D172="","",' Dépenses Autres frais'!D172)</f>
        <v/>
      </c>
      <c r="E172" s="505" t="str">
        <f>IF(' Dépenses Autres frais'!E172="","",' Dépenses Autres frais'!E172)</f>
        <v/>
      </c>
      <c r="F172" s="515" t="str">
        <f>IF(' Dépenses Autres frais'!F172="","",' Dépenses Autres frais'!F172)</f>
        <v/>
      </c>
      <c r="G172" s="515" t="str">
        <f>IF(' Dépenses Autres frais'!G172="","",' Dépenses Autres frais'!G172)</f>
        <v/>
      </c>
      <c r="H172" s="516" t="str">
        <f>IF(' Dépenses Autres frais'!H172="","",' Dépenses Autres frais'!H172)</f>
        <v/>
      </c>
      <c r="I172" s="272"/>
      <c r="J172" s="273" t="str">
        <f t="shared" si="6"/>
        <v/>
      </c>
      <c r="K172" s="273" t="str">
        <f t="shared" si="7"/>
        <v/>
      </c>
      <c r="L172" s="37"/>
      <c r="M172" s="117"/>
      <c r="N172" s="274"/>
      <c r="O172" s="514" t="str">
        <f>IF(AND(OR(I172="KO",L172&lt;&gt;""),OR(I172="",J172="",K172="")),Listes!$A$74,IF(AND(L172="",I172&lt;&gt;""),Listes!$A$75,IF(AND(H172&lt;L172,N172=""),Listes!$A$76,IF(AND(K172&lt;J172,N172=""),Listes!$A$77,IF(AND(L172&lt;&gt;"",L172&lt;H172,M172=""),Listes!$A$78,IF(AND(P172="",OR(I172&lt;&gt;"",J172&lt;&gt;"",K172&lt;&gt;"")),Listes!$A$79,""))))))</f>
        <v/>
      </c>
      <c r="P172" s="38"/>
      <c r="Q172" s="10">
        <f t="shared" si="8"/>
        <v>0</v>
      </c>
    </row>
    <row r="173" spans="1:17" ht="20.100000000000001" customHeight="1" x14ac:dyDescent="0.25">
      <c r="A173" s="109">
        <v>167</v>
      </c>
      <c r="B173" s="505" t="str">
        <f>IF(' Dépenses Autres frais'!B173="","",' Dépenses Autres frais'!B173)</f>
        <v/>
      </c>
      <c r="C173" s="505" t="str">
        <f>IF(' Dépenses Autres frais'!C173="","",' Dépenses Autres frais'!C173)</f>
        <v/>
      </c>
      <c r="D173" s="505" t="str">
        <f>IF(' Dépenses Autres frais'!D173="","",' Dépenses Autres frais'!D173)</f>
        <v/>
      </c>
      <c r="E173" s="505" t="str">
        <f>IF(' Dépenses Autres frais'!E173="","",' Dépenses Autres frais'!E173)</f>
        <v/>
      </c>
      <c r="F173" s="515" t="str">
        <f>IF(' Dépenses Autres frais'!F173="","",' Dépenses Autres frais'!F173)</f>
        <v/>
      </c>
      <c r="G173" s="515" t="str">
        <f>IF(' Dépenses Autres frais'!G173="","",' Dépenses Autres frais'!G173)</f>
        <v/>
      </c>
      <c r="H173" s="516" t="str">
        <f>IF(' Dépenses Autres frais'!H173="","",' Dépenses Autres frais'!H173)</f>
        <v/>
      </c>
      <c r="I173" s="272"/>
      <c r="J173" s="273" t="str">
        <f t="shared" si="6"/>
        <v/>
      </c>
      <c r="K173" s="273" t="str">
        <f t="shared" si="7"/>
        <v/>
      </c>
      <c r="L173" s="37"/>
      <c r="M173" s="117"/>
      <c r="N173" s="274"/>
      <c r="O173" s="514" t="str">
        <f>IF(AND(OR(I173="KO",L173&lt;&gt;""),OR(I173="",J173="",K173="")),Listes!$A$74,IF(AND(L173="",I173&lt;&gt;""),Listes!$A$75,IF(AND(H173&lt;L173,N173=""),Listes!$A$76,IF(AND(K173&lt;J173,N173=""),Listes!$A$77,IF(AND(L173&lt;&gt;"",L173&lt;H173,M173=""),Listes!$A$78,IF(AND(P173="",OR(I173&lt;&gt;"",J173&lt;&gt;"",K173&lt;&gt;"")),Listes!$A$79,""))))))</f>
        <v/>
      </c>
      <c r="P173" s="38"/>
      <c r="Q173" s="10">
        <f t="shared" si="8"/>
        <v>0</v>
      </c>
    </row>
    <row r="174" spans="1:17" ht="20.100000000000001" customHeight="1" x14ac:dyDescent="0.25">
      <c r="A174" s="109">
        <v>168</v>
      </c>
      <c r="B174" s="505" t="str">
        <f>IF(' Dépenses Autres frais'!B174="","",' Dépenses Autres frais'!B174)</f>
        <v/>
      </c>
      <c r="C174" s="505" t="str">
        <f>IF(' Dépenses Autres frais'!C174="","",' Dépenses Autres frais'!C174)</f>
        <v/>
      </c>
      <c r="D174" s="505" t="str">
        <f>IF(' Dépenses Autres frais'!D174="","",' Dépenses Autres frais'!D174)</f>
        <v/>
      </c>
      <c r="E174" s="505" t="str">
        <f>IF(' Dépenses Autres frais'!E174="","",' Dépenses Autres frais'!E174)</f>
        <v/>
      </c>
      <c r="F174" s="515" t="str">
        <f>IF(' Dépenses Autres frais'!F174="","",' Dépenses Autres frais'!F174)</f>
        <v/>
      </c>
      <c r="G174" s="515" t="str">
        <f>IF(' Dépenses Autres frais'!G174="","",' Dépenses Autres frais'!G174)</f>
        <v/>
      </c>
      <c r="H174" s="516" t="str">
        <f>IF(' Dépenses Autres frais'!H174="","",' Dépenses Autres frais'!H174)</f>
        <v/>
      </c>
      <c r="I174" s="272"/>
      <c r="J174" s="273" t="str">
        <f t="shared" si="6"/>
        <v/>
      </c>
      <c r="K174" s="273" t="str">
        <f t="shared" si="7"/>
        <v/>
      </c>
      <c r="L174" s="37"/>
      <c r="M174" s="117"/>
      <c r="N174" s="274"/>
      <c r="O174" s="514" t="str">
        <f>IF(AND(OR(I174="KO",L174&lt;&gt;""),OR(I174="",J174="",K174="")),Listes!$A$74,IF(AND(L174="",I174&lt;&gt;""),Listes!$A$75,IF(AND(H174&lt;L174,N174=""),Listes!$A$76,IF(AND(K174&lt;J174,N174=""),Listes!$A$77,IF(AND(L174&lt;&gt;"",L174&lt;H174,M174=""),Listes!$A$78,IF(AND(P174="",OR(I174&lt;&gt;"",J174&lt;&gt;"",K174&lt;&gt;"")),Listes!$A$79,""))))))</f>
        <v/>
      </c>
      <c r="P174" s="38"/>
      <c r="Q174" s="10">
        <f t="shared" si="8"/>
        <v>0</v>
      </c>
    </row>
    <row r="175" spans="1:17" ht="20.100000000000001" customHeight="1" x14ac:dyDescent="0.25">
      <c r="A175" s="109">
        <v>169</v>
      </c>
      <c r="B175" s="505" t="str">
        <f>IF(' Dépenses Autres frais'!B175="","",' Dépenses Autres frais'!B175)</f>
        <v/>
      </c>
      <c r="C175" s="505" t="str">
        <f>IF(' Dépenses Autres frais'!C175="","",' Dépenses Autres frais'!C175)</f>
        <v/>
      </c>
      <c r="D175" s="505" t="str">
        <f>IF(' Dépenses Autres frais'!D175="","",' Dépenses Autres frais'!D175)</f>
        <v/>
      </c>
      <c r="E175" s="505" t="str">
        <f>IF(' Dépenses Autres frais'!E175="","",' Dépenses Autres frais'!E175)</f>
        <v/>
      </c>
      <c r="F175" s="515" t="str">
        <f>IF(' Dépenses Autres frais'!F175="","",' Dépenses Autres frais'!F175)</f>
        <v/>
      </c>
      <c r="G175" s="515" t="str">
        <f>IF(' Dépenses Autres frais'!G175="","",' Dépenses Autres frais'!G175)</f>
        <v/>
      </c>
      <c r="H175" s="516" t="str">
        <f>IF(' Dépenses Autres frais'!H175="","",' Dépenses Autres frais'!H175)</f>
        <v/>
      </c>
      <c r="I175" s="272"/>
      <c r="J175" s="273" t="str">
        <f t="shared" si="6"/>
        <v/>
      </c>
      <c r="K175" s="273" t="str">
        <f t="shared" si="7"/>
        <v/>
      </c>
      <c r="L175" s="37"/>
      <c r="M175" s="117"/>
      <c r="N175" s="274"/>
      <c r="O175" s="514" t="str">
        <f>IF(AND(OR(I175="KO",L175&lt;&gt;""),OR(I175="",J175="",K175="")),Listes!$A$74,IF(AND(L175="",I175&lt;&gt;""),Listes!$A$75,IF(AND(H175&lt;L175,N175=""),Listes!$A$76,IF(AND(K175&lt;J175,N175=""),Listes!$A$77,IF(AND(L175&lt;&gt;"",L175&lt;H175,M175=""),Listes!$A$78,IF(AND(P175="",OR(I175&lt;&gt;"",J175&lt;&gt;"",K175&lt;&gt;"")),Listes!$A$79,""))))))</f>
        <v/>
      </c>
      <c r="P175" s="38"/>
      <c r="Q175" s="10">
        <f t="shared" si="8"/>
        <v>0</v>
      </c>
    </row>
    <row r="176" spans="1:17" ht="20.100000000000001" customHeight="1" x14ac:dyDescent="0.25">
      <c r="A176" s="109">
        <v>170</v>
      </c>
      <c r="B176" s="505" t="str">
        <f>IF(' Dépenses Autres frais'!B176="","",' Dépenses Autres frais'!B176)</f>
        <v/>
      </c>
      <c r="C176" s="505" t="str">
        <f>IF(' Dépenses Autres frais'!C176="","",' Dépenses Autres frais'!C176)</f>
        <v/>
      </c>
      <c r="D176" s="505" t="str">
        <f>IF(' Dépenses Autres frais'!D176="","",' Dépenses Autres frais'!D176)</f>
        <v/>
      </c>
      <c r="E176" s="505" t="str">
        <f>IF(' Dépenses Autres frais'!E176="","",' Dépenses Autres frais'!E176)</f>
        <v/>
      </c>
      <c r="F176" s="515" t="str">
        <f>IF(' Dépenses Autres frais'!F176="","",' Dépenses Autres frais'!F176)</f>
        <v/>
      </c>
      <c r="G176" s="515" t="str">
        <f>IF(' Dépenses Autres frais'!G176="","",' Dépenses Autres frais'!G176)</f>
        <v/>
      </c>
      <c r="H176" s="516" t="str">
        <f>IF(' Dépenses Autres frais'!H176="","",' Dépenses Autres frais'!H176)</f>
        <v/>
      </c>
      <c r="I176" s="272"/>
      <c r="J176" s="273" t="str">
        <f t="shared" si="6"/>
        <v/>
      </c>
      <c r="K176" s="273" t="str">
        <f t="shared" si="7"/>
        <v/>
      </c>
      <c r="L176" s="37"/>
      <c r="M176" s="117"/>
      <c r="N176" s="274"/>
      <c r="O176" s="514" t="str">
        <f>IF(AND(OR(I176="KO",L176&lt;&gt;""),OR(I176="",J176="",K176="")),Listes!$A$74,IF(AND(L176="",I176&lt;&gt;""),Listes!$A$75,IF(AND(H176&lt;L176,N176=""),Listes!$A$76,IF(AND(K176&lt;J176,N176=""),Listes!$A$77,IF(AND(L176&lt;&gt;"",L176&lt;H176,M176=""),Listes!$A$78,IF(AND(P176="",OR(I176&lt;&gt;"",J176&lt;&gt;"",K176&lt;&gt;"")),Listes!$A$79,""))))))</f>
        <v/>
      </c>
      <c r="P176" s="38"/>
      <c r="Q176" s="10">
        <f t="shared" si="8"/>
        <v>0</v>
      </c>
    </row>
    <row r="177" spans="1:17" ht="20.100000000000001" customHeight="1" x14ac:dyDescent="0.25">
      <c r="A177" s="109">
        <v>171</v>
      </c>
      <c r="B177" s="505" t="str">
        <f>IF(' Dépenses Autres frais'!B177="","",' Dépenses Autres frais'!B177)</f>
        <v/>
      </c>
      <c r="C177" s="505" t="str">
        <f>IF(' Dépenses Autres frais'!C177="","",' Dépenses Autres frais'!C177)</f>
        <v/>
      </c>
      <c r="D177" s="505" t="str">
        <f>IF(' Dépenses Autres frais'!D177="","",' Dépenses Autres frais'!D177)</f>
        <v/>
      </c>
      <c r="E177" s="505" t="str">
        <f>IF(' Dépenses Autres frais'!E177="","",' Dépenses Autres frais'!E177)</f>
        <v/>
      </c>
      <c r="F177" s="515" t="str">
        <f>IF(' Dépenses Autres frais'!F177="","",' Dépenses Autres frais'!F177)</f>
        <v/>
      </c>
      <c r="G177" s="515" t="str">
        <f>IF(' Dépenses Autres frais'!G177="","",' Dépenses Autres frais'!G177)</f>
        <v/>
      </c>
      <c r="H177" s="516" t="str">
        <f>IF(' Dépenses Autres frais'!H177="","",' Dépenses Autres frais'!H177)</f>
        <v/>
      </c>
      <c r="I177" s="272"/>
      <c r="J177" s="273" t="str">
        <f t="shared" si="6"/>
        <v/>
      </c>
      <c r="K177" s="273" t="str">
        <f t="shared" si="7"/>
        <v/>
      </c>
      <c r="L177" s="37"/>
      <c r="M177" s="117"/>
      <c r="N177" s="274"/>
      <c r="O177" s="514" t="str">
        <f>IF(AND(OR(I177="KO",L177&lt;&gt;""),OR(I177="",J177="",K177="")),Listes!$A$74,IF(AND(L177="",I177&lt;&gt;""),Listes!$A$75,IF(AND(H177&lt;L177,N177=""),Listes!$A$76,IF(AND(K177&lt;J177,N177=""),Listes!$A$77,IF(AND(L177&lt;&gt;"",L177&lt;H177,M177=""),Listes!$A$78,IF(AND(P177="",OR(I177&lt;&gt;"",J177&lt;&gt;"",K177&lt;&gt;"")),Listes!$A$79,""))))))</f>
        <v/>
      </c>
      <c r="P177" s="38"/>
      <c r="Q177" s="10">
        <f t="shared" si="8"/>
        <v>0</v>
      </c>
    </row>
    <row r="178" spans="1:17" ht="20.100000000000001" customHeight="1" x14ac:dyDescent="0.25">
      <c r="A178" s="109">
        <v>172</v>
      </c>
      <c r="B178" s="505" t="str">
        <f>IF(' Dépenses Autres frais'!B178="","",' Dépenses Autres frais'!B178)</f>
        <v/>
      </c>
      <c r="C178" s="505" t="str">
        <f>IF(' Dépenses Autres frais'!C178="","",' Dépenses Autres frais'!C178)</f>
        <v/>
      </c>
      <c r="D178" s="505" t="str">
        <f>IF(' Dépenses Autres frais'!D178="","",' Dépenses Autres frais'!D178)</f>
        <v/>
      </c>
      <c r="E178" s="505" t="str">
        <f>IF(' Dépenses Autres frais'!E178="","",' Dépenses Autres frais'!E178)</f>
        <v/>
      </c>
      <c r="F178" s="515" t="str">
        <f>IF(' Dépenses Autres frais'!F178="","",' Dépenses Autres frais'!F178)</f>
        <v/>
      </c>
      <c r="G178" s="515" t="str">
        <f>IF(' Dépenses Autres frais'!G178="","",' Dépenses Autres frais'!G178)</f>
        <v/>
      </c>
      <c r="H178" s="516" t="str">
        <f>IF(' Dépenses Autres frais'!H178="","",' Dépenses Autres frais'!H178)</f>
        <v/>
      </c>
      <c r="I178" s="272"/>
      <c r="J178" s="273" t="str">
        <f t="shared" si="6"/>
        <v/>
      </c>
      <c r="K178" s="273" t="str">
        <f t="shared" si="7"/>
        <v/>
      </c>
      <c r="L178" s="37"/>
      <c r="M178" s="117"/>
      <c r="N178" s="274"/>
      <c r="O178" s="514" t="str">
        <f>IF(AND(OR(I178="KO",L178&lt;&gt;""),OR(I178="",J178="",K178="")),Listes!$A$74,IF(AND(L178="",I178&lt;&gt;""),Listes!$A$75,IF(AND(H178&lt;L178,N178=""),Listes!$A$76,IF(AND(K178&lt;J178,N178=""),Listes!$A$77,IF(AND(L178&lt;&gt;"",L178&lt;H178,M178=""),Listes!$A$78,IF(AND(P178="",OR(I178&lt;&gt;"",J178&lt;&gt;"",K178&lt;&gt;"")),Listes!$A$79,""))))))</f>
        <v/>
      </c>
      <c r="P178" s="38"/>
      <c r="Q178" s="10">
        <f t="shared" si="8"/>
        <v>0</v>
      </c>
    </row>
    <row r="179" spans="1:17" ht="20.100000000000001" customHeight="1" x14ac:dyDescent="0.25">
      <c r="A179" s="109">
        <v>173</v>
      </c>
      <c r="B179" s="505" t="str">
        <f>IF(' Dépenses Autres frais'!B179="","",' Dépenses Autres frais'!B179)</f>
        <v/>
      </c>
      <c r="C179" s="505" t="str">
        <f>IF(' Dépenses Autres frais'!C179="","",' Dépenses Autres frais'!C179)</f>
        <v/>
      </c>
      <c r="D179" s="505" t="str">
        <f>IF(' Dépenses Autres frais'!D179="","",' Dépenses Autres frais'!D179)</f>
        <v/>
      </c>
      <c r="E179" s="505" t="str">
        <f>IF(' Dépenses Autres frais'!E179="","",' Dépenses Autres frais'!E179)</f>
        <v/>
      </c>
      <c r="F179" s="515" t="str">
        <f>IF(' Dépenses Autres frais'!F179="","",' Dépenses Autres frais'!F179)</f>
        <v/>
      </c>
      <c r="G179" s="515" t="str">
        <f>IF(' Dépenses Autres frais'!G179="","",' Dépenses Autres frais'!G179)</f>
        <v/>
      </c>
      <c r="H179" s="516" t="str">
        <f>IF(' Dépenses Autres frais'!H179="","",' Dépenses Autres frais'!H179)</f>
        <v/>
      </c>
      <c r="I179" s="272"/>
      <c r="J179" s="273" t="str">
        <f t="shared" si="6"/>
        <v/>
      </c>
      <c r="K179" s="273" t="str">
        <f t="shared" si="7"/>
        <v/>
      </c>
      <c r="L179" s="37"/>
      <c r="M179" s="117"/>
      <c r="N179" s="274"/>
      <c r="O179" s="514" t="str">
        <f>IF(AND(OR(I179="KO",L179&lt;&gt;""),OR(I179="",J179="",K179="")),Listes!$A$74,IF(AND(L179="",I179&lt;&gt;""),Listes!$A$75,IF(AND(H179&lt;L179,N179=""),Listes!$A$76,IF(AND(K179&lt;J179,N179=""),Listes!$A$77,IF(AND(L179&lt;&gt;"",L179&lt;H179,M179=""),Listes!$A$78,IF(AND(P179="",OR(I179&lt;&gt;"",J179&lt;&gt;"",K179&lt;&gt;"")),Listes!$A$79,""))))))</f>
        <v/>
      </c>
      <c r="P179" s="38"/>
      <c r="Q179" s="10">
        <f t="shared" si="8"/>
        <v>0</v>
      </c>
    </row>
    <row r="180" spans="1:17" ht="20.100000000000001" customHeight="1" x14ac:dyDescent="0.25">
      <c r="A180" s="109">
        <v>174</v>
      </c>
      <c r="B180" s="505" t="str">
        <f>IF(' Dépenses Autres frais'!B180="","",' Dépenses Autres frais'!B180)</f>
        <v/>
      </c>
      <c r="C180" s="505" t="str">
        <f>IF(' Dépenses Autres frais'!C180="","",' Dépenses Autres frais'!C180)</f>
        <v/>
      </c>
      <c r="D180" s="505" t="str">
        <f>IF(' Dépenses Autres frais'!D180="","",' Dépenses Autres frais'!D180)</f>
        <v/>
      </c>
      <c r="E180" s="505" t="str">
        <f>IF(' Dépenses Autres frais'!E180="","",' Dépenses Autres frais'!E180)</f>
        <v/>
      </c>
      <c r="F180" s="515" t="str">
        <f>IF(' Dépenses Autres frais'!F180="","",' Dépenses Autres frais'!F180)</f>
        <v/>
      </c>
      <c r="G180" s="515" t="str">
        <f>IF(' Dépenses Autres frais'!G180="","",' Dépenses Autres frais'!G180)</f>
        <v/>
      </c>
      <c r="H180" s="516" t="str">
        <f>IF(' Dépenses Autres frais'!H180="","",' Dépenses Autres frais'!H180)</f>
        <v/>
      </c>
      <c r="I180" s="272"/>
      <c r="J180" s="273" t="str">
        <f t="shared" si="6"/>
        <v/>
      </c>
      <c r="K180" s="273" t="str">
        <f t="shared" si="7"/>
        <v/>
      </c>
      <c r="L180" s="37"/>
      <c r="M180" s="117"/>
      <c r="N180" s="274"/>
      <c r="O180" s="514" t="str">
        <f>IF(AND(OR(I180="KO",L180&lt;&gt;""),OR(I180="",J180="",K180="")),Listes!$A$74,IF(AND(L180="",I180&lt;&gt;""),Listes!$A$75,IF(AND(H180&lt;L180,N180=""),Listes!$A$76,IF(AND(K180&lt;J180,N180=""),Listes!$A$77,IF(AND(L180&lt;&gt;"",L180&lt;H180,M180=""),Listes!$A$78,IF(AND(P180="",OR(I180&lt;&gt;"",J180&lt;&gt;"",K180&lt;&gt;"")),Listes!$A$79,""))))))</f>
        <v/>
      </c>
      <c r="P180" s="38"/>
      <c r="Q180" s="10">
        <f t="shared" si="8"/>
        <v>0</v>
      </c>
    </row>
    <row r="181" spans="1:17" ht="20.100000000000001" customHeight="1" x14ac:dyDescent="0.25">
      <c r="A181" s="109">
        <v>175</v>
      </c>
      <c r="B181" s="505" t="str">
        <f>IF(' Dépenses Autres frais'!B181="","",' Dépenses Autres frais'!B181)</f>
        <v/>
      </c>
      <c r="C181" s="505" t="str">
        <f>IF(' Dépenses Autres frais'!C181="","",' Dépenses Autres frais'!C181)</f>
        <v/>
      </c>
      <c r="D181" s="505" t="str">
        <f>IF(' Dépenses Autres frais'!D181="","",' Dépenses Autres frais'!D181)</f>
        <v/>
      </c>
      <c r="E181" s="505" t="str">
        <f>IF(' Dépenses Autres frais'!E181="","",' Dépenses Autres frais'!E181)</f>
        <v/>
      </c>
      <c r="F181" s="515" t="str">
        <f>IF(' Dépenses Autres frais'!F181="","",' Dépenses Autres frais'!F181)</f>
        <v/>
      </c>
      <c r="G181" s="515" t="str">
        <f>IF(' Dépenses Autres frais'!G181="","",' Dépenses Autres frais'!G181)</f>
        <v/>
      </c>
      <c r="H181" s="516" t="str">
        <f>IF(' Dépenses Autres frais'!H181="","",' Dépenses Autres frais'!H181)</f>
        <v/>
      </c>
      <c r="I181" s="272"/>
      <c r="J181" s="273" t="str">
        <f t="shared" si="6"/>
        <v/>
      </c>
      <c r="K181" s="273" t="str">
        <f t="shared" si="7"/>
        <v/>
      </c>
      <c r="L181" s="37"/>
      <c r="M181" s="117"/>
      <c r="N181" s="274"/>
      <c r="O181" s="514" t="str">
        <f>IF(AND(OR(I181="KO",L181&lt;&gt;""),OR(I181="",J181="",K181="")),Listes!$A$74,IF(AND(L181="",I181&lt;&gt;""),Listes!$A$75,IF(AND(H181&lt;L181,N181=""),Listes!$A$76,IF(AND(K181&lt;J181,N181=""),Listes!$A$77,IF(AND(L181&lt;&gt;"",L181&lt;H181,M181=""),Listes!$A$78,IF(AND(P181="",OR(I181&lt;&gt;"",J181&lt;&gt;"",K181&lt;&gt;"")),Listes!$A$79,""))))))</f>
        <v/>
      </c>
      <c r="P181" s="38"/>
      <c r="Q181" s="10">
        <f t="shared" si="8"/>
        <v>0</v>
      </c>
    </row>
    <row r="182" spans="1:17" ht="20.100000000000001" customHeight="1" x14ac:dyDescent="0.25">
      <c r="A182" s="109">
        <v>176</v>
      </c>
      <c r="B182" s="505" t="str">
        <f>IF(' Dépenses Autres frais'!B182="","",' Dépenses Autres frais'!B182)</f>
        <v/>
      </c>
      <c r="C182" s="505" t="str">
        <f>IF(' Dépenses Autres frais'!C182="","",' Dépenses Autres frais'!C182)</f>
        <v/>
      </c>
      <c r="D182" s="505" t="str">
        <f>IF(' Dépenses Autres frais'!D182="","",' Dépenses Autres frais'!D182)</f>
        <v/>
      </c>
      <c r="E182" s="505" t="str">
        <f>IF(' Dépenses Autres frais'!E182="","",' Dépenses Autres frais'!E182)</f>
        <v/>
      </c>
      <c r="F182" s="515" t="str">
        <f>IF(' Dépenses Autres frais'!F182="","",' Dépenses Autres frais'!F182)</f>
        <v/>
      </c>
      <c r="G182" s="515" t="str">
        <f>IF(' Dépenses Autres frais'!G182="","",' Dépenses Autres frais'!G182)</f>
        <v/>
      </c>
      <c r="H182" s="516" t="str">
        <f>IF(' Dépenses Autres frais'!H182="","",' Dépenses Autres frais'!H182)</f>
        <v/>
      </c>
      <c r="I182" s="272"/>
      <c r="J182" s="273" t="str">
        <f t="shared" si="6"/>
        <v/>
      </c>
      <c r="K182" s="273" t="str">
        <f t="shared" si="7"/>
        <v/>
      </c>
      <c r="L182" s="37"/>
      <c r="M182" s="117"/>
      <c r="N182" s="274"/>
      <c r="O182" s="514" t="str">
        <f>IF(AND(OR(I182="KO",L182&lt;&gt;""),OR(I182="",J182="",K182="")),Listes!$A$74,IF(AND(L182="",I182&lt;&gt;""),Listes!$A$75,IF(AND(H182&lt;L182,N182=""),Listes!$A$76,IF(AND(K182&lt;J182,N182=""),Listes!$A$77,IF(AND(L182&lt;&gt;"",L182&lt;H182,M182=""),Listes!$A$78,IF(AND(P182="",OR(I182&lt;&gt;"",J182&lt;&gt;"",K182&lt;&gt;"")),Listes!$A$79,""))))))</f>
        <v/>
      </c>
      <c r="P182" s="38"/>
      <c r="Q182" s="10">
        <f t="shared" si="8"/>
        <v>0</v>
      </c>
    </row>
    <row r="183" spans="1:17" ht="20.100000000000001" customHeight="1" x14ac:dyDescent="0.25">
      <c r="A183" s="109">
        <v>177</v>
      </c>
      <c r="B183" s="505" t="str">
        <f>IF(' Dépenses Autres frais'!B183="","",' Dépenses Autres frais'!B183)</f>
        <v/>
      </c>
      <c r="C183" s="505" t="str">
        <f>IF(' Dépenses Autres frais'!C183="","",' Dépenses Autres frais'!C183)</f>
        <v/>
      </c>
      <c r="D183" s="505" t="str">
        <f>IF(' Dépenses Autres frais'!D183="","",' Dépenses Autres frais'!D183)</f>
        <v/>
      </c>
      <c r="E183" s="505" t="str">
        <f>IF(' Dépenses Autres frais'!E183="","",' Dépenses Autres frais'!E183)</f>
        <v/>
      </c>
      <c r="F183" s="515" t="str">
        <f>IF(' Dépenses Autres frais'!F183="","",' Dépenses Autres frais'!F183)</f>
        <v/>
      </c>
      <c r="G183" s="515" t="str">
        <f>IF(' Dépenses Autres frais'!G183="","",' Dépenses Autres frais'!G183)</f>
        <v/>
      </c>
      <c r="H183" s="516" t="str">
        <f>IF(' Dépenses Autres frais'!H183="","",' Dépenses Autres frais'!H183)</f>
        <v/>
      </c>
      <c r="I183" s="272"/>
      <c r="J183" s="273" t="str">
        <f t="shared" si="6"/>
        <v/>
      </c>
      <c r="K183" s="273" t="str">
        <f t="shared" si="7"/>
        <v/>
      </c>
      <c r="L183" s="37"/>
      <c r="M183" s="117"/>
      <c r="N183" s="274"/>
      <c r="O183" s="514" t="str">
        <f>IF(AND(OR(I183="KO",L183&lt;&gt;""),OR(I183="",J183="",K183="")),Listes!$A$74,IF(AND(L183="",I183&lt;&gt;""),Listes!$A$75,IF(AND(H183&lt;L183,N183=""),Listes!$A$76,IF(AND(K183&lt;J183,N183=""),Listes!$A$77,IF(AND(L183&lt;&gt;"",L183&lt;H183,M183=""),Listes!$A$78,IF(AND(P183="",OR(I183&lt;&gt;"",J183&lt;&gt;"",K183&lt;&gt;"")),Listes!$A$79,""))))))</f>
        <v/>
      </c>
      <c r="P183" s="38"/>
      <c r="Q183" s="10">
        <f t="shared" si="8"/>
        <v>0</v>
      </c>
    </row>
    <row r="184" spans="1:17" ht="20.100000000000001" customHeight="1" x14ac:dyDescent="0.25">
      <c r="A184" s="109">
        <v>178</v>
      </c>
      <c r="B184" s="505" t="str">
        <f>IF(' Dépenses Autres frais'!B184="","",' Dépenses Autres frais'!B184)</f>
        <v/>
      </c>
      <c r="C184" s="505" t="str">
        <f>IF(' Dépenses Autres frais'!C184="","",' Dépenses Autres frais'!C184)</f>
        <v/>
      </c>
      <c r="D184" s="505" t="str">
        <f>IF(' Dépenses Autres frais'!D184="","",' Dépenses Autres frais'!D184)</f>
        <v/>
      </c>
      <c r="E184" s="505" t="str">
        <f>IF(' Dépenses Autres frais'!E184="","",' Dépenses Autres frais'!E184)</f>
        <v/>
      </c>
      <c r="F184" s="515" t="str">
        <f>IF(' Dépenses Autres frais'!F184="","",' Dépenses Autres frais'!F184)</f>
        <v/>
      </c>
      <c r="G184" s="515" t="str">
        <f>IF(' Dépenses Autres frais'!G184="","",' Dépenses Autres frais'!G184)</f>
        <v/>
      </c>
      <c r="H184" s="516" t="str">
        <f>IF(' Dépenses Autres frais'!H184="","",' Dépenses Autres frais'!H184)</f>
        <v/>
      </c>
      <c r="I184" s="272"/>
      <c r="J184" s="273" t="str">
        <f t="shared" si="6"/>
        <v/>
      </c>
      <c r="K184" s="273" t="str">
        <f t="shared" si="7"/>
        <v/>
      </c>
      <c r="L184" s="37"/>
      <c r="M184" s="117"/>
      <c r="N184" s="274"/>
      <c r="O184" s="514" t="str">
        <f>IF(AND(OR(I184="KO",L184&lt;&gt;""),OR(I184="",J184="",K184="")),Listes!$A$74,IF(AND(L184="",I184&lt;&gt;""),Listes!$A$75,IF(AND(H184&lt;L184,N184=""),Listes!$A$76,IF(AND(K184&lt;J184,N184=""),Listes!$A$77,IF(AND(L184&lt;&gt;"",L184&lt;H184,M184=""),Listes!$A$78,IF(AND(P184="",OR(I184&lt;&gt;"",J184&lt;&gt;"",K184&lt;&gt;"")),Listes!$A$79,""))))))</f>
        <v/>
      </c>
      <c r="P184" s="38"/>
      <c r="Q184" s="10">
        <f t="shared" si="8"/>
        <v>0</v>
      </c>
    </row>
    <row r="185" spans="1:17" ht="20.100000000000001" customHeight="1" x14ac:dyDescent="0.25">
      <c r="A185" s="109">
        <v>179</v>
      </c>
      <c r="B185" s="505" t="str">
        <f>IF(' Dépenses Autres frais'!B185="","",' Dépenses Autres frais'!B185)</f>
        <v/>
      </c>
      <c r="C185" s="505" t="str">
        <f>IF(' Dépenses Autres frais'!C185="","",' Dépenses Autres frais'!C185)</f>
        <v/>
      </c>
      <c r="D185" s="505" t="str">
        <f>IF(' Dépenses Autres frais'!D185="","",' Dépenses Autres frais'!D185)</f>
        <v/>
      </c>
      <c r="E185" s="505" t="str">
        <f>IF(' Dépenses Autres frais'!E185="","",' Dépenses Autres frais'!E185)</f>
        <v/>
      </c>
      <c r="F185" s="515" t="str">
        <f>IF(' Dépenses Autres frais'!F185="","",' Dépenses Autres frais'!F185)</f>
        <v/>
      </c>
      <c r="G185" s="515" t="str">
        <f>IF(' Dépenses Autres frais'!G185="","",' Dépenses Autres frais'!G185)</f>
        <v/>
      </c>
      <c r="H185" s="516" t="str">
        <f>IF(' Dépenses Autres frais'!H185="","",' Dépenses Autres frais'!H185)</f>
        <v/>
      </c>
      <c r="I185" s="272"/>
      <c r="J185" s="273" t="str">
        <f t="shared" si="6"/>
        <v/>
      </c>
      <c r="K185" s="273" t="str">
        <f t="shared" si="7"/>
        <v/>
      </c>
      <c r="L185" s="37"/>
      <c r="M185" s="117"/>
      <c r="N185" s="274"/>
      <c r="O185" s="514" t="str">
        <f>IF(AND(OR(I185="KO",L185&lt;&gt;""),OR(I185="",J185="",K185="")),Listes!$A$74,IF(AND(L185="",I185&lt;&gt;""),Listes!$A$75,IF(AND(H185&lt;L185,N185=""),Listes!$A$76,IF(AND(K185&lt;J185,N185=""),Listes!$A$77,IF(AND(L185&lt;&gt;"",L185&lt;H185,M185=""),Listes!$A$78,IF(AND(P185="",OR(I185&lt;&gt;"",J185&lt;&gt;"",K185&lt;&gt;"")),Listes!$A$79,""))))))</f>
        <v/>
      </c>
      <c r="P185" s="38"/>
      <c r="Q185" s="10">
        <f t="shared" si="8"/>
        <v>0</v>
      </c>
    </row>
    <row r="186" spans="1:17" ht="20.100000000000001" customHeight="1" x14ac:dyDescent="0.25">
      <c r="A186" s="109">
        <v>180</v>
      </c>
      <c r="B186" s="505" t="str">
        <f>IF(' Dépenses Autres frais'!B186="","",' Dépenses Autres frais'!B186)</f>
        <v/>
      </c>
      <c r="C186" s="505" t="str">
        <f>IF(' Dépenses Autres frais'!C186="","",' Dépenses Autres frais'!C186)</f>
        <v/>
      </c>
      <c r="D186" s="505" t="str">
        <f>IF(' Dépenses Autres frais'!D186="","",' Dépenses Autres frais'!D186)</f>
        <v/>
      </c>
      <c r="E186" s="505" t="str">
        <f>IF(' Dépenses Autres frais'!E186="","",' Dépenses Autres frais'!E186)</f>
        <v/>
      </c>
      <c r="F186" s="515" t="str">
        <f>IF(' Dépenses Autres frais'!F186="","",' Dépenses Autres frais'!F186)</f>
        <v/>
      </c>
      <c r="G186" s="515" t="str">
        <f>IF(' Dépenses Autres frais'!G186="","",' Dépenses Autres frais'!G186)</f>
        <v/>
      </c>
      <c r="H186" s="516" t="str">
        <f>IF(' Dépenses Autres frais'!H186="","",' Dépenses Autres frais'!H186)</f>
        <v/>
      </c>
      <c r="I186" s="272"/>
      <c r="J186" s="273" t="str">
        <f t="shared" si="6"/>
        <v/>
      </c>
      <c r="K186" s="273" t="str">
        <f t="shared" si="7"/>
        <v/>
      </c>
      <c r="L186" s="37"/>
      <c r="M186" s="117"/>
      <c r="N186" s="274"/>
      <c r="O186" s="514" t="str">
        <f>IF(AND(OR(I186="KO",L186&lt;&gt;""),OR(I186="",J186="",K186="")),Listes!$A$74,IF(AND(L186="",I186&lt;&gt;""),Listes!$A$75,IF(AND(H186&lt;L186,N186=""),Listes!$A$76,IF(AND(K186&lt;J186,N186=""),Listes!$A$77,IF(AND(L186&lt;&gt;"",L186&lt;H186,M186=""),Listes!$A$78,IF(AND(P186="",OR(I186&lt;&gt;"",J186&lt;&gt;"",K186&lt;&gt;"")),Listes!$A$79,""))))))</f>
        <v/>
      </c>
      <c r="P186" s="38"/>
      <c r="Q186" s="10">
        <f t="shared" si="8"/>
        <v>0</v>
      </c>
    </row>
    <row r="187" spans="1:17" ht="20.100000000000001" customHeight="1" x14ac:dyDescent="0.25">
      <c r="A187" s="109">
        <v>181</v>
      </c>
      <c r="B187" s="505" t="str">
        <f>IF(' Dépenses Autres frais'!B187="","",' Dépenses Autres frais'!B187)</f>
        <v/>
      </c>
      <c r="C187" s="505" t="str">
        <f>IF(' Dépenses Autres frais'!C187="","",' Dépenses Autres frais'!C187)</f>
        <v/>
      </c>
      <c r="D187" s="505" t="str">
        <f>IF(' Dépenses Autres frais'!D187="","",' Dépenses Autres frais'!D187)</f>
        <v/>
      </c>
      <c r="E187" s="505" t="str">
        <f>IF(' Dépenses Autres frais'!E187="","",' Dépenses Autres frais'!E187)</f>
        <v/>
      </c>
      <c r="F187" s="515" t="str">
        <f>IF(' Dépenses Autres frais'!F187="","",' Dépenses Autres frais'!F187)</f>
        <v/>
      </c>
      <c r="G187" s="515" t="str">
        <f>IF(' Dépenses Autres frais'!G187="","",' Dépenses Autres frais'!G187)</f>
        <v/>
      </c>
      <c r="H187" s="516" t="str">
        <f>IF(' Dépenses Autres frais'!H187="","",' Dépenses Autres frais'!H187)</f>
        <v/>
      </c>
      <c r="I187" s="272"/>
      <c r="J187" s="273" t="str">
        <f t="shared" si="6"/>
        <v/>
      </c>
      <c r="K187" s="273" t="str">
        <f t="shared" si="7"/>
        <v/>
      </c>
      <c r="L187" s="37"/>
      <c r="M187" s="117"/>
      <c r="N187" s="274"/>
      <c r="O187" s="514" t="str">
        <f>IF(AND(OR(I187="KO",L187&lt;&gt;""),OR(I187="",J187="",K187="")),Listes!$A$74,IF(AND(L187="",I187&lt;&gt;""),Listes!$A$75,IF(AND(H187&lt;L187,N187=""),Listes!$A$76,IF(AND(K187&lt;J187,N187=""),Listes!$A$77,IF(AND(L187&lt;&gt;"",L187&lt;H187,M187=""),Listes!$A$78,IF(AND(P187="",OR(I187&lt;&gt;"",J187&lt;&gt;"",K187&lt;&gt;"")),Listes!$A$79,""))))))</f>
        <v/>
      </c>
      <c r="P187" s="38"/>
      <c r="Q187" s="10">
        <f t="shared" si="8"/>
        <v>0</v>
      </c>
    </row>
    <row r="188" spans="1:17" ht="20.100000000000001" customHeight="1" x14ac:dyDescent="0.25">
      <c r="A188" s="109">
        <v>182</v>
      </c>
      <c r="B188" s="505" t="str">
        <f>IF(' Dépenses Autres frais'!B188="","",' Dépenses Autres frais'!B188)</f>
        <v/>
      </c>
      <c r="C188" s="505" t="str">
        <f>IF(' Dépenses Autres frais'!C188="","",' Dépenses Autres frais'!C188)</f>
        <v/>
      </c>
      <c r="D188" s="505" t="str">
        <f>IF(' Dépenses Autres frais'!D188="","",' Dépenses Autres frais'!D188)</f>
        <v/>
      </c>
      <c r="E188" s="505" t="str">
        <f>IF(' Dépenses Autres frais'!E188="","",' Dépenses Autres frais'!E188)</f>
        <v/>
      </c>
      <c r="F188" s="515" t="str">
        <f>IF(' Dépenses Autres frais'!F188="","",' Dépenses Autres frais'!F188)</f>
        <v/>
      </c>
      <c r="G188" s="515" t="str">
        <f>IF(' Dépenses Autres frais'!G188="","",' Dépenses Autres frais'!G188)</f>
        <v/>
      </c>
      <c r="H188" s="516" t="str">
        <f>IF(' Dépenses Autres frais'!H188="","",' Dépenses Autres frais'!H188)</f>
        <v/>
      </c>
      <c r="I188" s="272"/>
      <c r="J188" s="273" t="str">
        <f t="shared" si="6"/>
        <v/>
      </c>
      <c r="K188" s="273" t="str">
        <f t="shared" si="7"/>
        <v/>
      </c>
      <c r="L188" s="37"/>
      <c r="M188" s="117"/>
      <c r="N188" s="274"/>
      <c r="O188" s="514" t="str">
        <f>IF(AND(OR(I188="KO",L188&lt;&gt;""),OR(I188="",J188="",K188="")),Listes!$A$74,IF(AND(L188="",I188&lt;&gt;""),Listes!$A$75,IF(AND(H188&lt;L188,N188=""),Listes!$A$76,IF(AND(K188&lt;J188,N188=""),Listes!$A$77,IF(AND(L188&lt;&gt;"",L188&lt;H188,M188=""),Listes!$A$78,IF(AND(P188="",OR(I188&lt;&gt;"",J188&lt;&gt;"",K188&lt;&gt;"")),Listes!$A$79,""))))))</f>
        <v/>
      </c>
      <c r="P188" s="38"/>
      <c r="Q188" s="10">
        <f t="shared" si="8"/>
        <v>0</v>
      </c>
    </row>
    <row r="189" spans="1:17" ht="20.100000000000001" customHeight="1" x14ac:dyDescent="0.25">
      <c r="A189" s="109">
        <v>183</v>
      </c>
      <c r="B189" s="505" t="str">
        <f>IF(' Dépenses Autres frais'!B189="","",' Dépenses Autres frais'!B189)</f>
        <v/>
      </c>
      <c r="C189" s="505" t="str">
        <f>IF(' Dépenses Autres frais'!C189="","",' Dépenses Autres frais'!C189)</f>
        <v/>
      </c>
      <c r="D189" s="505" t="str">
        <f>IF(' Dépenses Autres frais'!D189="","",' Dépenses Autres frais'!D189)</f>
        <v/>
      </c>
      <c r="E189" s="505" t="str">
        <f>IF(' Dépenses Autres frais'!E189="","",' Dépenses Autres frais'!E189)</f>
        <v/>
      </c>
      <c r="F189" s="515" t="str">
        <f>IF(' Dépenses Autres frais'!F189="","",' Dépenses Autres frais'!F189)</f>
        <v/>
      </c>
      <c r="G189" s="515" t="str">
        <f>IF(' Dépenses Autres frais'!G189="","",' Dépenses Autres frais'!G189)</f>
        <v/>
      </c>
      <c r="H189" s="516" t="str">
        <f>IF(' Dépenses Autres frais'!H189="","",' Dépenses Autres frais'!H189)</f>
        <v/>
      </c>
      <c r="I189" s="272"/>
      <c r="J189" s="273" t="str">
        <f t="shared" si="6"/>
        <v/>
      </c>
      <c r="K189" s="273" t="str">
        <f t="shared" si="7"/>
        <v/>
      </c>
      <c r="L189" s="37"/>
      <c r="M189" s="117"/>
      <c r="N189" s="274"/>
      <c r="O189" s="514" t="str">
        <f>IF(AND(OR(I189="KO",L189&lt;&gt;""),OR(I189="",J189="",K189="")),Listes!$A$74,IF(AND(L189="",I189&lt;&gt;""),Listes!$A$75,IF(AND(H189&lt;L189,N189=""),Listes!$A$76,IF(AND(K189&lt;J189,N189=""),Listes!$A$77,IF(AND(L189&lt;&gt;"",L189&lt;H189,M189=""),Listes!$A$78,IF(AND(P189="",OR(I189&lt;&gt;"",J189&lt;&gt;"",K189&lt;&gt;"")),Listes!$A$79,""))))))</f>
        <v/>
      </c>
      <c r="P189" s="38"/>
      <c r="Q189" s="10">
        <f t="shared" si="8"/>
        <v>0</v>
      </c>
    </row>
    <row r="190" spans="1:17" ht="20.100000000000001" customHeight="1" x14ac:dyDescent="0.25">
      <c r="A190" s="109">
        <v>184</v>
      </c>
      <c r="B190" s="505" t="str">
        <f>IF(' Dépenses Autres frais'!B190="","",' Dépenses Autres frais'!B190)</f>
        <v/>
      </c>
      <c r="C190" s="505" t="str">
        <f>IF(' Dépenses Autres frais'!C190="","",' Dépenses Autres frais'!C190)</f>
        <v/>
      </c>
      <c r="D190" s="505" t="str">
        <f>IF(' Dépenses Autres frais'!D190="","",' Dépenses Autres frais'!D190)</f>
        <v/>
      </c>
      <c r="E190" s="505" t="str">
        <f>IF(' Dépenses Autres frais'!E190="","",' Dépenses Autres frais'!E190)</f>
        <v/>
      </c>
      <c r="F190" s="515" t="str">
        <f>IF(' Dépenses Autres frais'!F190="","",' Dépenses Autres frais'!F190)</f>
        <v/>
      </c>
      <c r="G190" s="515" t="str">
        <f>IF(' Dépenses Autres frais'!G190="","",' Dépenses Autres frais'!G190)</f>
        <v/>
      </c>
      <c r="H190" s="516" t="str">
        <f>IF(' Dépenses Autres frais'!H190="","",' Dépenses Autres frais'!H190)</f>
        <v/>
      </c>
      <c r="I190" s="272"/>
      <c r="J190" s="273" t="str">
        <f t="shared" si="6"/>
        <v/>
      </c>
      <c r="K190" s="273" t="str">
        <f t="shared" si="7"/>
        <v/>
      </c>
      <c r="L190" s="37"/>
      <c r="M190" s="117"/>
      <c r="N190" s="274"/>
      <c r="O190" s="514" t="str">
        <f>IF(AND(OR(I190="KO",L190&lt;&gt;""),OR(I190="",J190="",K190="")),Listes!$A$74,IF(AND(L190="",I190&lt;&gt;""),Listes!$A$75,IF(AND(H190&lt;L190,N190=""),Listes!$A$76,IF(AND(K190&lt;J190,N190=""),Listes!$A$77,IF(AND(L190&lt;&gt;"",L190&lt;H190,M190=""),Listes!$A$78,IF(AND(P190="",OR(I190&lt;&gt;"",J190&lt;&gt;"",K190&lt;&gt;"")),Listes!$A$79,""))))))</f>
        <v/>
      </c>
      <c r="P190" s="38"/>
      <c r="Q190" s="10">
        <f t="shared" si="8"/>
        <v>0</v>
      </c>
    </row>
    <row r="191" spans="1:17" ht="20.100000000000001" customHeight="1" x14ac:dyDescent="0.25">
      <c r="A191" s="109">
        <v>185</v>
      </c>
      <c r="B191" s="505" t="str">
        <f>IF(' Dépenses Autres frais'!B191="","",' Dépenses Autres frais'!B191)</f>
        <v/>
      </c>
      <c r="C191" s="505" t="str">
        <f>IF(' Dépenses Autres frais'!C191="","",' Dépenses Autres frais'!C191)</f>
        <v/>
      </c>
      <c r="D191" s="505" t="str">
        <f>IF(' Dépenses Autres frais'!D191="","",' Dépenses Autres frais'!D191)</f>
        <v/>
      </c>
      <c r="E191" s="505" t="str">
        <f>IF(' Dépenses Autres frais'!E191="","",' Dépenses Autres frais'!E191)</f>
        <v/>
      </c>
      <c r="F191" s="515" t="str">
        <f>IF(' Dépenses Autres frais'!F191="","",' Dépenses Autres frais'!F191)</f>
        <v/>
      </c>
      <c r="G191" s="515" t="str">
        <f>IF(' Dépenses Autres frais'!G191="","",' Dépenses Autres frais'!G191)</f>
        <v/>
      </c>
      <c r="H191" s="516" t="str">
        <f>IF(' Dépenses Autres frais'!H191="","",' Dépenses Autres frais'!H191)</f>
        <v/>
      </c>
      <c r="I191" s="272"/>
      <c r="J191" s="273" t="str">
        <f t="shared" si="6"/>
        <v/>
      </c>
      <c r="K191" s="273" t="str">
        <f t="shared" si="7"/>
        <v/>
      </c>
      <c r="L191" s="37"/>
      <c r="M191" s="117"/>
      <c r="N191" s="274"/>
      <c r="O191" s="514" t="str">
        <f>IF(AND(OR(I191="KO",L191&lt;&gt;""),OR(I191="",J191="",K191="")),Listes!$A$74,IF(AND(L191="",I191&lt;&gt;""),Listes!$A$75,IF(AND(H191&lt;L191,N191=""),Listes!$A$76,IF(AND(K191&lt;J191,N191=""),Listes!$A$77,IF(AND(L191&lt;&gt;"",L191&lt;H191,M191=""),Listes!$A$78,IF(AND(P191="",OR(I191&lt;&gt;"",J191&lt;&gt;"",K191&lt;&gt;"")),Listes!$A$79,""))))))</f>
        <v/>
      </c>
      <c r="P191" s="38"/>
      <c r="Q191" s="10">
        <f t="shared" si="8"/>
        <v>0</v>
      </c>
    </row>
    <row r="192" spans="1:17" ht="20.100000000000001" customHeight="1" x14ac:dyDescent="0.25">
      <c r="A192" s="109">
        <v>186</v>
      </c>
      <c r="B192" s="505" t="str">
        <f>IF(' Dépenses Autres frais'!B192="","",' Dépenses Autres frais'!B192)</f>
        <v/>
      </c>
      <c r="C192" s="505" t="str">
        <f>IF(' Dépenses Autres frais'!C192="","",' Dépenses Autres frais'!C192)</f>
        <v/>
      </c>
      <c r="D192" s="505" t="str">
        <f>IF(' Dépenses Autres frais'!D192="","",' Dépenses Autres frais'!D192)</f>
        <v/>
      </c>
      <c r="E192" s="505" t="str">
        <f>IF(' Dépenses Autres frais'!E192="","",' Dépenses Autres frais'!E192)</f>
        <v/>
      </c>
      <c r="F192" s="515" t="str">
        <f>IF(' Dépenses Autres frais'!F192="","",' Dépenses Autres frais'!F192)</f>
        <v/>
      </c>
      <c r="G192" s="515" t="str">
        <f>IF(' Dépenses Autres frais'!G192="","",' Dépenses Autres frais'!G192)</f>
        <v/>
      </c>
      <c r="H192" s="516" t="str">
        <f>IF(' Dépenses Autres frais'!H192="","",' Dépenses Autres frais'!H192)</f>
        <v/>
      </c>
      <c r="I192" s="272"/>
      <c r="J192" s="273" t="str">
        <f t="shared" si="6"/>
        <v/>
      </c>
      <c r="K192" s="273" t="str">
        <f t="shared" si="7"/>
        <v/>
      </c>
      <c r="L192" s="37"/>
      <c r="M192" s="117"/>
      <c r="N192" s="274"/>
      <c r="O192" s="514" t="str">
        <f>IF(AND(OR(I192="KO",L192&lt;&gt;""),OR(I192="",J192="",K192="")),Listes!$A$74,IF(AND(L192="",I192&lt;&gt;""),Listes!$A$75,IF(AND(H192&lt;L192,N192=""),Listes!$A$76,IF(AND(K192&lt;J192,N192=""),Listes!$A$77,IF(AND(L192&lt;&gt;"",L192&lt;H192,M192=""),Listes!$A$78,IF(AND(P192="",OR(I192&lt;&gt;"",J192&lt;&gt;"",K192&lt;&gt;"")),Listes!$A$79,""))))))</f>
        <v/>
      </c>
      <c r="P192" s="38"/>
      <c r="Q192" s="10">
        <f t="shared" si="8"/>
        <v>0</v>
      </c>
    </row>
    <row r="193" spans="1:17" ht="20.100000000000001" customHeight="1" x14ac:dyDescent="0.25">
      <c r="A193" s="109">
        <v>187</v>
      </c>
      <c r="B193" s="505" t="str">
        <f>IF(' Dépenses Autres frais'!B193="","",' Dépenses Autres frais'!B193)</f>
        <v/>
      </c>
      <c r="C193" s="505" t="str">
        <f>IF(' Dépenses Autres frais'!C193="","",' Dépenses Autres frais'!C193)</f>
        <v/>
      </c>
      <c r="D193" s="505" t="str">
        <f>IF(' Dépenses Autres frais'!D193="","",' Dépenses Autres frais'!D193)</f>
        <v/>
      </c>
      <c r="E193" s="505" t="str">
        <f>IF(' Dépenses Autres frais'!E193="","",' Dépenses Autres frais'!E193)</f>
        <v/>
      </c>
      <c r="F193" s="515" t="str">
        <f>IF(' Dépenses Autres frais'!F193="","",' Dépenses Autres frais'!F193)</f>
        <v/>
      </c>
      <c r="G193" s="515" t="str">
        <f>IF(' Dépenses Autres frais'!G193="","",' Dépenses Autres frais'!G193)</f>
        <v/>
      </c>
      <c r="H193" s="516" t="str">
        <f>IF(' Dépenses Autres frais'!H193="","",' Dépenses Autres frais'!H193)</f>
        <v/>
      </c>
      <c r="I193" s="272"/>
      <c r="J193" s="273" t="str">
        <f t="shared" si="6"/>
        <v/>
      </c>
      <c r="K193" s="273" t="str">
        <f t="shared" si="7"/>
        <v/>
      </c>
      <c r="L193" s="37"/>
      <c r="M193" s="117"/>
      <c r="N193" s="274"/>
      <c r="O193" s="514" t="str">
        <f>IF(AND(OR(I193="KO",L193&lt;&gt;""),OR(I193="",J193="",K193="")),Listes!$A$74,IF(AND(L193="",I193&lt;&gt;""),Listes!$A$75,IF(AND(H193&lt;L193,N193=""),Listes!$A$76,IF(AND(K193&lt;J193,N193=""),Listes!$A$77,IF(AND(L193&lt;&gt;"",L193&lt;H193,M193=""),Listes!$A$78,IF(AND(P193="",OR(I193&lt;&gt;"",J193&lt;&gt;"",K193&lt;&gt;"")),Listes!$A$79,""))))))</f>
        <v/>
      </c>
      <c r="P193" s="38"/>
      <c r="Q193" s="10">
        <f t="shared" si="8"/>
        <v>0</v>
      </c>
    </row>
    <row r="194" spans="1:17" ht="20.100000000000001" customHeight="1" x14ac:dyDescent="0.25">
      <c r="A194" s="109">
        <v>188</v>
      </c>
      <c r="B194" s="505" t="str">
        <f>IF(' Dépenses Autres frais'!B194="","",' Dépenses Autres frais'!B194)</f>
        <v/>
      </c>
      <c r="C194" s="505" t="str">
        <f>IF(' Dépenses Autres frais'!C194="","",' Dépenses Autres frais'!C194)</f>
        <v/>
      </c>
      <c r="D194" s="505" t="str">
        <f>IF(' Dépenses Autres frais'!D194="","",' Dépenses Autres frais'!D194)</f>
        <v/>
      </c>
      <c r="E194" s="505" t="str">
        <f>IF(' Dépenses Autres frais'!E194="","",' Dépenses Autres frais'!E194)</f>
        <v/>
      </c>
      <c r="F194" s="515" t="str">
        <f>IF(' Dépenses Autres frais'!F194="","",' Dépenses Autres frais'!F194)</f>
        <v/>
      </c>
      <c r="G194" s="515" t="str">
        <f>IF(' Dépenses Autres frais'!G194="","",' Dépenses Autres frais'!G194)</f>
        <v/>
      </c>
      <c r="H194" s="516" t="str">
        <f>IF(' Dépenses Autres frais'!H194="","",' Dépenses Autres frais'!H194)</f>
        <v/>
      </c>
      <c r="I194" s="272"/>
      <c r="J194" s="273" t="str">
        <f t="shared" si="6"/>
        <v/>
      </c>
      <c r="K194" s="273" t="str">
        <f t="shared" si="7"/>
        <v/>
      </c>
      <c r="L194" s="37"/>
      <c r="M194" s="117"/>
      <c r="N194" s="274"/>
      <c r="O194" s="514" t="str">
        <f>IF(AND(OR(I194="KO",L194&lt;&gt;""),OR(I194="",J194="",K194="")),Listes!$A$74,IF(AND(L194="",I194&lt;&gt;""),Listes!$A$75,IF(AND(H194&lt;L194,N194=""),Listes!$A$76,IF(AND(K194&lt;J194,N194=""),Listes!$A$77,IF(AND(L194&lt;&gt;"",L194&lt;H194,M194=""),Listes!$A$78,IF(AND(P194="",OR(I194&lt;&gt;"",J194&lt;&gt;"",K194&lt;&gt;"")),Listes!$A$79,""))))))</f>
        <v/>
      </c>
      <c r="P194" s="38"/>
      <c r="Q194" s="10">
        <f t="shared" si="8"/>
        <v>0</v>
      </c>
    </row>
    <row r="195" spans="1:17" ht="20.100000000000001" customHeight="1" x14ac:dyDescent="0.25">
      <c r="A195" s="109">
        <v>189</v>
      </c>
      <c r="B195" s="505" t="str">
        <f>IF(' Dépenses Autres frais'!B195="","",' Dépenses Autres frais'!B195)</f>
        <v/>
      </c>
      <c r="C195" s="505" t="str">
        <f>IF(' Dépenses Autres frais'!C195="","",' Dépenses Autres frais'!C195)</f>
        <v/>
      </c>
      <c r="D195" s="505" t="str">
        <f>IF(' Dépenses Autres frais'!D195="","",' Dépenses Autres frais'!D195)</f>
        <v/>
      </c>
      <c r="E195" s="505" t="str">
        <f>IF(' Dépenses Autres frais'!E195="","",' Dépenses Autres frais'!E195)</f>
        <v/>
      </c>
      <c r="F195" s="515" t="str">
        <f>IF(' Dépenses Autres frais'!F195="","",' Dépenses Autres frais'!F195)</f>
        <v/>
      </c>
      <c r="G195" s="515" t="str">
        <f>IF(' Dépenses Autres frais'!G195="","",' Dépenses Autres frais'!G195)</f>
        <v/>
      </c>
      <c r="H195" s="516" t="str">
        <f>IF(' Dépenses Autres frais'!H195="","",' Dépenses Autres frais'!H195)</f>
        <v/>
      </c>
      <c r="I195" s="272"/>
      <c r="J195" s="273" t="str">
        <f t="shared" si="6"/>
        <v/>
      </c>
      <c r="K195" s="273" t="str">
        <f t="shared" si="7"/>
        <v/>
      </c>
      <c r="L195" s="37"/>
      <c r="M195" s="117"/>
      <c r="N195" s="274"/>
      <c r="O195" s="514" t="str">
        <f>IF(AND(OR(I195="KO",L195&lt;&gt;""),OR(I195="",J195="",K195="")),Listes!$A$74,IF(AND(L195="",I195&lt;&gt;""),Listes!$A$75,IF(AND(H195&lt;L195,N195=""),Listes!$A$76,IF(AND(K195&lt;J195,N195=""),Listes!$A$77,IF(AND(L195&lt;&gt;"",L195&lt;H195,M195=""),Listes!$A$78,IF(AND(P195="",OR(I195&lt;&gt;"",J195&lt;&gt;"",K195&lt;&gt;"")),Listes!$A$79,""))))))</f>
        <v/>
      </c>
      <c r="P195" s="38"/>
      <c r="Q195" s="10">
        <f t="shared" si="8"/>
        <v>0</v>
      </c>
    </row>
    <row r="196" spans="1:17" ht="20.100000000000001" customHeight="1" x14ac:dyDescent="0.25">
      <c r="A196" s="109">
        <v>190</v>
      </c>
      <c r="B196" s="505" t="str">
        <f>IF(' Dépenses Autres frais'!B196="","",' Dépenses Autres frais'!B196)</f>
        <v/>
      </c>
      <c r="C196" s="505" t="str">
        <f>IF(' Dépenses Autres frais'!C196="","",' Dépenses Autres frais'!C196)</f>
        <v/>
      </c>
      <c r="D196" s="505" t="str">
        <f>IF(' Dépenses Autres frais'!D196="","",' Dépenses Autres frais'!D196)</f>
        <v/>
      </c>
      <c r="E196" s="505" t="str">
        <f>IF(' Dépenses Autres frais'!E196="","",' Dépenses Autres frais'!E196)</f>
        <v/>
      </c>
      <c r="F196" s="515" t="str">
        <f>IF(' Dépenses Autres frais'!F196="","",' Dépenses Autres frais'!F196)</f>
        <v/>
      </c>
      <c r="G196" s="515" t="str">
        <f>IF(' Dépenses Autres frais'!G196="","",' Dépenses Autres frais'!G196)</f>
        <v/>
      </c>
      <c r="H196" s="516" t="str">
        <f>IF(' Dépenses Autres frais'!H196="","",' Dépenses Autres frais'!H196)</f>
        <v/>
      </c>
      <c r="I196" s="272"/>
      <c r="J196" s="273" t="str">
        <f t="shared" si="6"/>
        <v/>
      </c>
      <c r="K196" s="273" t="str">
        <f t="shared" si="7"/>
        <v/>
      </c>
      <c r="L196" s="37"/>
      <c r="M196" s="117"/>
      <c r="N196" s="274"/>
      <c r="O196" s="514" t="str">
        <f>IF(AND(OR(I196="KO",L196&lt;&gt;""),OR(I196="",J196="",K196="")),Listes!$A$74,IF(AND(L196="",I196&lt;&gt;""),Listes!$A$75,IF(AND(H196&lt;L196,N196=""),Listes!$A$76,IF(AND(K196&lt;J196,N196=""),Listes!$A$77,IF(AND(L196&lt;&gt;"",L196&lt;H196,M196=""),Listes!$A$78,IF(AND(P196="",OR(I196&lt;&gt;"",J196&lt;&gt;"",K196&lt;&gt;"")),Listes!$A$79,""))))))</f>
        <v/>
      </c>
      <c r="P196" s="38"/>
      <c r="Q196" s="10">
        <f t="shared" si="8"/>
        <v>0</v>
      </c>
    </row>
    <row r="197" spans="1:17" ht="20.100000000000001" customHeight="1" x14ac:dyDescent="0.25">
      <c r="A197" s="109">
        <v>191</v>
      </c>
      <c r="B197" s="505" t="str">
        <f>IF(' Dépenses Autres frais'!B197="","",' Dépenses Autres frais'!B197)</f>
        <v/>
      </c>
      <c r="C197" s="505" t="str">
        <f>IF(' Dépenses Autres frais'!C197="","",' Dépenses Autres frais'!C197)</f>
        <v/>
      </c>
      <c r="D197" s="505" t="str">
        <f>IF(' Dépenses Autres frais'!D197="","",' Dépenses Autres frais'!D197)</f>
        <v/>
      </c>
      <c r="E197" s="505" t="str">
        <f>IF(' Dépenses Autres frais'!E197="","",' Dépenses Autres frais'!E197)</f>
        <v/>
      </c>
      <c r="F197" s="515" t="str">
        <f>IF(' Dépenses Autres frais'!F197="","",' Dépenses Autres frais'!F197)</f>
        <v/>
      </c>
      <c r="G197" s="515" t="str">
        <f>IF(' Dépenses Autres frais'!G197="","",' Dépenses Autres frais'!G197)</f>
        <v/>
      </c>
      <c r="H197" s="516" t="str">
        <f>IF(' Dépenses Autres frais'!H197="","",' Dépenses Autres frais'!H197)</f>
        <v/>
      </c>
      <c r="I197" s="272"/>
      <c r="J197" s="273" t="str">
        <f t="shared" si="6"/>
        <v/>
      </c>
      <c r="K197" s="273" t="str">
        <f t="shared" si="7"/>
        <v/>
      </c>
      <c r="L197" s="37"/>
      <c r="M197" s="117"/>
      <c r="N197" s="274"/>
      <c r="O197" s="514" t="str">
        <f>IF(AND(OR(I197="KO",L197&lt;&gt;""),OR(I197="",J197="",K197="")),Listes!$A$74,IF(AND(L197="",I197&lt;&gt;""),Listes!$A$75,IF(AND(H197&lt;L197,N197=""),Listes!$A$76,IF(AND(K197&lt;J197,N197=""),Listes!$A$77,IF(AND(L197&lt;&gt;"",L197&lt;H197,M197=""),Listes!$A$78,IF(AND(P197="",OR(I197&lt;&gt;"",J197&lt;&gt;"",K197&lt;&gt;"")),Listes!$A$79,""))))))</f>
        <v/>
      </c>
      <c r="P197" s="38"/>
      <c r="Q197" s="10">
        <f t="shared" si="8"/>
        <v>0</v>
      </c>
    </row>
    <row r="198" spans="1:17" ht="20.100000000000001" customHeight="1" x14ac:dyDescent="0.25">
      <c r="A198" s="109">
        <v>192</v>
      </c>
      <c r="B198" s="505" t="str">
        <f>IF(' Dépenses Autres frais'!B198="","",' Dépenses Autres frais'!B198)</f>
        <v/>
      </c>
      <c r="C198" s="505" t="str">
        <f>IF(' Dépenses Autres frais'!C198="","",' Dépenses Autres frais'!C198)</f>
        <v/>
      </c>
      <c r="D198" s="505" t="str">
        <f>IF(' Dépenses Autres frais'!D198="","",' Dépenses Autres frais'!D198)</f>
        <v/>
      </c>
      <c r="E198" s="505" t="str">
        <f>IF(' Dépenses Autres frais'!E198="","",' Dépenses Autres frais'!E198)</f>
        <v/>
      </c>
      <c r="F198" s="515" t="str">
        <f>IF(' Dépenses Autres frais'!F198="","",' Dépenses Autres frais'!F198)</f>
        <v/>
      </c>
      <c r="G198" s="515" t="str">
        <f>IF(' Dépenses Autres frais'!G198="","",' Dépenses Autres frais'!G198)</f>
        <v/>
      </c>
      <c r="H198" s="516" t="str">
        <f>IF(' Dépenses Autres frais'!H198="","",' Dépenses Autres frais'!H198)</f>
        <v/>
      </c>
      <c r="I198" s="272"/>
      <c r="J198" s="273" t="str">
        <f t="shared" si="6"/>
        <v/>
      </c>
      <c r="K198" s="273" t="str">
        <f t="shared" si="7"/>
        <v/>
      </c>
      <c r="L198" s="37"/>
      <c r="M198" s="117"/>
      <c r="N198" s="274"/>
      <c r="O198" s="514" t="str">
        <f>IF(AND(OR(I198="KO",L198&lt;&gt;""),OR(I198="",J198="",K198="")),Listes!$A$74,IF(AND(L198="",I198&lt;&gt;""),Listes!$A$75,IF(AND(H198&lt;L198,N198=""),Listes!$A$76,IF(AND(K198&lt;J198,N198=""),Listes!$A$77,IF(AND(L198&lt;&gt;"",L198&lt;H198,M198=""),Listes!$A$78,IF(AND(P198="",OR(I198&lt;&gt;"",J198&lt;&gt;"",K198&lt;&gt;"")),Listes!$A$79,""))))))</f>
        <v/>
      </c>
      <c r="P198" s="38"/>
      <c r="Q198" s="10">
        <f t="shared" si="8"/>
        <v>0</v>
      </c>
    </row>
    <row r="199" spans="1:17" ht="20.100000000000001" customHeight="1" x14ac:dyDescent="0.25">
      <c r="A199" s="109">
        <v>193</v>
      </c>
      <c r="B199" s="505" t="str">
        <f>IF(' Dépenses Autres frais'!B199="","",' Dépenses Autres frais'!B199)</f>
        <v/>
      </c>
      <c r="C199" s="505" t="str">
        <f>IF(' Dépenses Autres frais'!C199="","",' Dépenses Autres frais'!C199)</f>
        <v/>
      </c>
      <c r="D199" s="505" t="str">
        <f>IF(' Dépenses Autres frais'!D199="","",' Dépenses Autres frais'!D199)</f>
        <v/>
      </c>
      <c r="E199" s="505" t="str">
        <f>IF(' Dépenses Autres frais'!E199="","",' Dépenses Autres frais'!E199)</f>
        <v/>
      </c>
      <c r="F199" s="515" t="str">
        <f>IF(' Dépenses Autres frais'!F199="","",' Dépenses Autres frais'!F199)</f>
        <v/>
      </c>
      <c r="G199" s="515" t="str">
        <f>IF(' Dépenses Autres frais'!G199="","",' Dépenses Autres frais'!G199)</f>
        <v/>
      </c>
      <c r="H199" s="516" t="str">
        <f>IF(' Dépenses Autres frais'!H199="","",' Dépenses Autres frais'!H199)</f>
        <v/>
      </c>
      <c r="I199" s="272"/>
      <c r="J199" s="273" t="str">
        <f t="shared" si="6"/>
        <v/>
      </c>
      <c r="K199" s="273" t="str">
        <f t="shared" si="7"/>
        <v/>
      </c>
      <c r="L199" s="37"/>
      <c r="M199" s="117"/>
      <c r="N199" s="274"/>
      <c r="O199" s="514" t="str">
        <f>IF(AND(OR(I199="KO",L199&lt;&gt;""),OR(I199="",J199="",K199="")),Listes!$A$74,IF(AND(L199="",I199&lt;&gt;""),Listes!$A$75,IF(AND(H199&lt;L199,N199=""),Listes!$A$76,IF(AND(K199&lt;J199,N199=""),Listes!$A$77,IF(AND(L199&lt;&gt;"",L199&lt;H199,M199=""),Listes!$A$78,IF(AND(P199="",OR(I199&lt;&gt;"",J199&lt;&gt;"",K199&lt;&gt;"")),Listes!$A$79,""))))))</f>
        <v/>
      </c>
      <c r="P199" s="38"/>
      <c r="Q199" s="10">
        <f t="shared" si="8"/>
        <v>0</v>
      </c>
    </row>
    <row r="200" spans="1:17" ht="20.100000000000001" customHeight="1" x14ac:dyDescent="0.25">
      <c r="A200" s="109">
        <v>194</v>
      </c>
      <c r="B200" s="505" t="str">
        <f>IF(' Dépenses Autres frais'!B200="","",' Dépenses Autres frais'!B200)</f>
        <v/>
      </c>
      <c r="C200" s="505" t="str">
        <f>IF(' Dépenses Autres frais'!C200="","",' Dépenses Autres frais'!C200)</f>
        <v/>
      </c>
      <c r="D200" s="505" t="str">
        <f>IF(' Dépenses Autres frais'!D200="","",' Dépenses Autres frais'!D200)</f>
        <v/>
      </c>
      <c r="E200" s="505" t="str">
        <f>IF(' Dépenses Autres frais'!E200="","",' Dépenses Autres frais'!E200)</f>
        <v/>
      </c>
      <c r="F200" s="515" t="str">
        <f>IF(' Dépenses Autres frais'!F200="","",' Dépenses Autres frais'!F200)</f>
        <v/>
      </c>
      <c r="G200" s="515" t="str">
        <f>IF(' Dépenses Autres frais'!G200="","",' Dépenses Autres frais'!G200)</f>
        <v/>
      </c>
      <c r="H200" s="516" t="str">
        <f>IF(' Dépenses Autres frais'!H200="","",' Dépenses Autres frais'!H200)</f>
        <v/>
      </c>
      <c r="I200" s="272"/>
      <c r="J200" s="273" t="str">
        <f t="shared" ref="J200:J263" si="9">IF(I200="KO","",IF(I200="","",F200))</f>
        <v/>
      </c>
      <c r="K200" s="273" t="str">
        <f t="shared" ref="K200:K263" si="10">IF(I200="KO","",IF(I200="","",G200))</f>
        <v/>
      </c>
      <c r="L200" s="37"/>
      <c r="M200" s="117"/>
      <c r="N200" s="274"/>
      <c r="O200" s="514" t="str">
        <f>IF(AND(OR(I200="KO",L200&lt;&gt;""),OR(I200="",J200="",K200="")),Listes!$A$74,IF(AND(L200="",I200&lt;&gt;""),Listes!$A$75,IF(AND(H200&lt;L200,N200=""),Listes!$A$76,IF(AND(K200&lt;J200,N200=""),Listes!$A$77,IF(AND(L200&lt;&gt;"",L200&lt;H200,M200=""),Listes!$A$78,IF(AND(P200="",OR(I200&lt;&gt;"",J200&lt;&gt;"",K200&lt;&gt;"")),Listes!$A$79,""))))))</f>
        <v/>
      </c>
      <c r="P200" s="38"/>
      <c r="Q200" s="10">
        <f t="shared" ref="Q200:Q263" si="11">IF(AND(B200&lt;&gt;"",P200&lt;&gt;"Oui"),1,0)</f>
        <v>0</v>
      </c>
    </row>
    <row r="201" spans="1:17" ht="20.100000000000001" customHeight="1" x14ac:dyDescent="0.25">
      <c r="A201" s="109">
        <v>195</v>
      </c>
      <c r="B201" s="505" t="str">
        <f>IF(' Dépenses Autres frais'!B201="","",' Dépenses Autres frais'!B201)</f>
        <v/>
      </c>
      <c r="C201" s="505" t="str">
        <f>IF(' Dépenses Autres frais'!C201="","",' Dépenses Autres frais'!C201)</f>
        <v/>
      </c>
      <c r="D201" s="505" t="str">
        <f>IF(' Dépenses Autres frais'!D201="","",' Dépenses Autres frais'!D201)</f>
        <v/>
      </c>
      <c r="E201" s="505" t="str">
        <f>IF(' Dépenses Autres frais'!E201="","",' Dépenses Autres frais'!E201)</f>
        <v/>
      </c>
      <c r="F201" s="515" t="str">
        <f>IF(' Dépenses Autres frais'!F201="","",' Dépenses Autres frais'!F201)</f>
        <v/>
      </c>
      <c r="G201" s="515" t="str">
        <f>IF(' Dépenses Autres frais'!G201="","",' Dépenses Autres frais'!G201)</f>
        <v/>
      </c>
      <c r="H201" s="516" t="str">
        <f>IF(' Dépenses Autres frais'!H201="","",' Dépenses Autres frais'!H201)</f>
        <v/>
      </c>
      <c r="I201" s="272"/>
      <c r="J201" s="273" t="str">
        <f t="shared" si="9"/>
        <v/>
      </c>
      <c r="K201" s="273" t="str">
        <f t="shared" si="10"/>
        <v/>
      </c>
      <c r="L201" s="37"/>
      <c r="M201" s="117"/>
      <c r="N201" s="274"/>
      <c r="O201" s="514" t="str">
        <f>IF(AND(OR(I201="KO",L201&lt;&gt;""),OR(I201="",J201="",K201="")),Listes!$A$74,IF(AND(L201="",I201&lt;&gt;""),Listes!$A$75,IF(AND(H201&lt;L201,N201=""),Listes!$A$76,IF(AND(K201&lt;J201,N201=""),Listes!$A$77,IF(AND(L201&lt;&gt;"",L201&lt;H201,M201=""),Listes!$A$78,IF(AND(P201="",OR(I201&lt;&gt;"",J201&lt;&gt;"",K201&lt;&gt;"")),Listes!$A$79,""))))))</f>
        <v/>
      </c>
      <c r="P201" s="38"/>
      <c r="Q201" s="10">
        <f t="shared" si="11"/>
        <v>0</v>
      </c>
    </row>
    <row r="202" spans="1:17" ht="20.100000000000001" customHeight="1" x14ac:dyDescent="0.25">
      <c r="A202" s="109">
        <v>196</v>
      </c>
      <c r="B202" s="505" t="str">
        <f>IF(' Dépenses Autres frais'!B202="","",' Dépenses Autres frais'!B202)</f>
        <v/>
      </c>
      <c r="C202" s="505" t="str">
        <f>IF(' Dépenses Autres frais'!C202="","",' Dépenses Autres frais'!C202)</f>
        <v/>
      </c>
      <c r="D202" s="505" t="str">
        <f>IF(' Dépenses Autres frais'!D202="","",' Dépenses Autres frais'!D202)</f>
        <v/>
      </c>
      <c r="E202" s="505" t="str">
        <f>IF(' Dépenses Autres frais'!E202="","",' Dépenses Autres frais'!E202)</f>
        <v/>
      </c>
      <c r="F202" s="515" t="str">
        <f>IF(' Dépenses Autres frais'!F202="","",' Dépenses Autres frais'!F202)</f>
        <v/>
      </c>
      <c r="G202" s="515" t="str">
        <f>IF(' Dépenses Autres frais'!G202="","",' Dépenses Autres frais'!G202)</f>
        <v/>
      </c>
      <c r="H202" s="516" t="str">
        <f>IF(' Dépenses Autres frais'!H202="","",' Dépenses Autres frais'!H202)</f>
        <v/>
      </c>
      <c r="I202" s="272"/>
      <c r="J202" s="273" t="str">
        <f t="shared" si="9"/>
        <v/>
      </c>
      <c r="K202" s="273" t="str">
        <f t="shared" si="10"/>
        <v/>
      </c>
      <c r="L202" s="37"/>
      <c r="M202" s="117"/>
      <c r="N202" s="274"/>
      <c r="O202" s="514" t="str">
        <f>IF(AND(OR(I202="KO",L202&lt;&gt;""),OR(I202="",J202="",K202="")),Listes!$A$74,IF(AND(L202="",I202&lt;&gt;""),Listes!$A$75,IF(AND(H202&lt;L202,N202=""),Listes!$A$76,IF(AND(K202&lt;J202,N202=""),Listes!$A$77,IF(AND(L202&lt;&gt;"",L202&lt;H202,M202=""),Listes!$A$78,IF(AND(P202="",OR(I202&lt;&gt;"",J202&lt;&gt;"",K202&lt;&gt;"")),Listes!$A$79,""))))))</f>
        <v/>
      </c>
      <c r="P202" s="38"/>
      <c r="Q202" s="10">
        <f t="shared" si="11"/>
        <v>0</v>
      </c>
    </row>
    <row r="203" spans="1:17" ht="20.100000000000001" customHeight="1" x14ac:dyDescent="0.25">
      <c r="A203" s="109">
        <v>197</v>
      </c>
      <c r="B203" s="505" t="str">
        <f>IF(' Dépenses Autres frais'!B203="","",' Dépenses Autres frais'!B203)</f>
        <v/>
      </c>
      <c r="C203" s="505" t="str">
        <f>IF(' Dépenses Autres frais'!C203="","",' Dépenses Autres frais'!C203)</f>
        <v/>
      </c>
      <c r="D203" s="505" t="str">
        <f>IF(' Dépenses Autres frais'!D203="","",' Dépenses Autres frais'!D203)</f>
        <v/>
      </c>
      <c r="E203" s="505" t="str">
        <f>IF(' Dépenses Autres frais'!E203="","",' Dépenses Autres frais'!E203)</f>
        <v/>
      </c>
      <c r="F203" s="515" t="str">
        <f>IF(' Dépenses Autres frais'!F203="","",' Dépenses Autres frais'!F203)</f>
        <v/>
      </c>
      <c r="G203" s="515" t="str">
        <f>IF(' Dépenses Autres frais'!G203="","",' Dépenses Autres frais'!G203)</f>
        <v/>
      </c>
      <c r="H203" s="516" t="str">
        <f>IF(' Dépenses Autres frais'!H203="","",' Dépenses Autres frais'!H203)</f>
        <v/>
      </c>
      <c r="I203" s="272"/>
      <c r="J203" s="273" t="str">
        <f t="shared" si="9"/>
        <v/>
      </c>
      <c r="K203" s="273" t="str">
        <f t="shared" si="10"/>
        <v/>
      </c>
      <c r="L203" s="37"/>
      <c r="M203" s="117"/>
      <c r="N203" s="274"/>
      <c r="O203" s="514" t="str">
        <f>IF(AND(OR(I203="KO",L203&lt;&gt;""),OR(I203="",J203="",K203="")),Listes!$A$74,IF(AND(L203="",I203&lt;&gt;""),Listes!$A$75,IF(AND(H203&lt;L203,N203=""),Listes!$A$76,IF(AND(K203&lt;J203,N203=""),Listes!$A$77,IF(AND(L203&lt;&gt;"",L203&lt;H203,M203=""),Listes!$A$78,IF(AND(P203="",OR(I203&lt;&gt;"",J203&lt;&gt;"",K203&lt;&gt;"")),Listes!$A$79,""))))))</f>
        <v/>
      </c>
      <c r="P203" s="38"/>
      <c r="Q203" s="10">
        <f t="shared" si="11"/>
        <v>0</v>
      </c>
    </row>
    <row r="204" spans="1:17" ht="20.100000000000001" customHeight="1" x14ac:dyDescent="0.25">
      <c r="A204" s="109">
        <v>198</v>
      </c>
      <c r="B204" s="505" t="str">
        <f>IF(' Dépenses Autres frais'!B204="","",' Dépenses Autres frais'!B204)</f>
        <v/>
      </c>
      <c r="C204" s="505" t="str">
        <f>IF(' Dépenses Autres frais'!C204="","",' Dépenses Autres frais'!C204)</f>
        <v/>
      </c>
      <c r="D204" s="505" t="str">
        <f>IF(' Dépenses Autres frais'!D204="","",' Dépenses Autres frais'!D204)</f>
        <v/>
      </c>
      <c r="E204" s="505" t="str">
        <f>IF(' Dépenses Autres frais'!E204="","",' Dépenses Autres frais'!E204)</f>
        <v/>
      </c>
      <c r="F204" s="515" t="str">
        <f>IF(' Dépenses Autres frais'!F204="","",' Dépenses Autres frais'!F204)</f>
        <v/>
      </c>
      <c r="G204" s="515" t="str">
        <f>IF(' Dépenses Autres frais'!G204="","",' Dépenses Autres frais'!G204)</f>
        <v/>
      </c>
      <c r="H204" s="516" t="str">
        <f>IF(' Dépenses Autres frais'!H204="","",' Dépenses Autres frais'!H204)</f>
        <v/>
      </c>
      <c r="I204" s="272"/>
      <c r="J204" s="273" t="str">
        <f t="shared" si="9"/>
        <v/>
      </c>
      <c r="K204" s="273" t="str">
        <f t="shared" si="10"/>
        <v/>
      </c>
      <c r="L204" s="37"/>
      <c r="M204" s="117"/>
      <c r="N204" s="274"/>
      <c r="O204" s="514" t="str">
        <f>IF(AND(OR(I204="KO",L204&lt;&gt;""),OR(I204="",J204="",K204="")),Listes!$A$74,IF(AND(L204="",I204&lt;&gt;""),Listes!$A$75,IF(AND(H204&lt;L204,N204=""),Listes!$A$76,IF(AND(K204&lt;J204,N204=""),Listes!$A$77,IF(AND(L204&lt;&gt;"",L204&lt;H204,M204=""),Listes!$A$78,IF(AND(P204="",OR(I204&lt;&gt;"",J204&lt;&gt;"",K204&lt;&gt;"")),Listes!$A$79,""))))))</f>
        <v/>
      </c>
      <c r="P204" s="38"/>
      <c r="Q204" s="10">
        <f t="shared" si="11"/>
        <v>0</v>
      </c>
    </row>
    <row r="205" spans="1:17" ht="20.100000000000001" customHeight="1" x14ac:dyDescent="0.25">
      <c r="A205" s="109">
        <v>199</v>
      </c>
      <c r="B205" s="505" t="str">
        <f>IF(' Dépenses Autres frais'!B205="","",' Dépenses Autres frais'!B205)</f>
        <v/>
      </c>
      <c r="C205" s="505" t="str">
        <f>IF(' Dépenses Autres frais'!C205="","",' Dépenses Autres frais'!C205)</f>
        <v/>
      </c>
      <c r="D205" s="505" t="str">
        <f>IF(' Dépenses Autres frais'!D205="","",' Dépenses Autres frais'!D205)</f>
        <v/>
      </c>
      <c r="E205" s="505" t="str">
        <f>IF(' Dépenses Autres frais'!E205="","",' Dépenses Autres frais'!E205)</f>
        <v/>
      </c>
      <c r="F205" s="515" t="str">
        <f>IF(' Dépenses Autres frais'!F205="","",' Dépenses Autres frais'!F205)</f>
        <v/>
      </c>
      <c r="G205" s="515" t="str">
        <f>IF(' Dépenses Autres frais'!G205="","",' Dépenses Autres frais'!G205)</f>
        <v/>
      </c>
      <c r="H205" s="516" t="str">
        <f>IF(' Dépenses Autres frais'!H205="","",' Dépenses Autres frais'!H205)</f>
        <v/>
      </c>
      <c r="I205" s="272"/>
      <c r="J205" s="273" t="str">
        <f t="shared" si="9"/>
        <v/>
      </c>
      <c r="K205" s="273" t="str">
        <f t="shared" si="10"/>
        <v/>
      </c>
      <c r="L205" s="37"/>
      <c r="M205" s="117"/>
      <c r="N205" s="274"/>
      <c r="O205" s="514" t="str">
        <f>IF(AND(OR(I205="KO",L205&lt;&gt;""),OR(I205="",J205="",K205="")),Listes!$A$74,IF(AND(L205="",I205&lt;&gt;""),Listes!$A$75,IF(AND(H205&lt;L205,N205=""),Listes!$A$76,IF(AND(K205&lt;J205,N205=""),Listes!$A$77,IF(AND(L205&lt;&gt;"",L205&lt;H205,M205=""),Listes!$A$78,IF(AND(P205="",OR(I205&lt;&gt;"",J205&lt;&gt;"",K205&lt;&gt;"")),Listes!$A$79,""))))))</f>
        <v/>
      </c>
      <c r="P205" s="38"/>
      <c r="Q205" s="10">
        <f t="shared" si="11"/>
        <v>0</v>
      </c>
    </row>
    <row r="206" spans="1:17" ht="20.100000000000001" customHeight="1" x14ac:dyDescent="0.25">
      <c r="A206" s="109">
        <v>200</v>
      </c>
      <c r="B206" s="505" t="str">
        <f>IF(' Dépenses Autres frais'!B206="","",' Dépenses Autres frais'!B206)</f>
        <v/>
      </c>
      <c r="C206" s="505" t="str">
        <f>IF(' Dépenses Autres frais'!C206="","",' Dépenses Autres frais'!C206)</f>
        <v/>
      </c>
      <c r="D206" s="505" t="str">
        <f>IF(' Dépenses Autres frais'!D206="","",' Dépenses Autres frais'!D206)</f>
        <v/>
      </c>
      <c r="E206" s="505" t="str">
        <f>IF(' Dépenses Autres frais'!E206="","",' Dépenses Autres frais'!E206)</f>
        <v/>
      </c>
      <c r="F206" s="515" t="str">
        <f>IF(' Dépenses Autres frais'!F206="","",' Dépenses Autres frais'!F206)</f>
        <v/>
      </c>
      <c r="G206" s="515" t="str">
        <f>IF(' Dépenses Autres frais'!G206="","",' Dépenses Autres frais'!G206)</f>
        <v/>
      </c>
      <c r="H206" s="516" t="str">
        <f>IF(' Dépenses Autres frais'!H206="","",' Dépenses Autres frais'!H206)</f>
        <v/>
      </c>
      <c r="I206" s="272"/>
      <c r="J206" s="273" t="str">
        <f t="shared" si="9"/>
        <v/>
      </c>
      <c r="K206" s="273" t="str">
        <f t="shared" si="10"/>
        <v/>
      </c>
      <c r="L206" s="37"/>
      <c r="M206" s="117"/>
      <c r="N206" s="274"/>
      <c r="O206" s="514" t="str">
        <f>IF(AND(OR(I206="KO",L206&lt;&gt;""),OR(I206="",J206="",K206="")),Listes!$A$74,IF(AND(L206="",I206&lt;&gt;""),Listes!$A$75,IF(AND(H206&lt;L206,N206=""),Listes!$A$76,IF(AND(K206&lt;J206,N206=""),Listes!$A$77,IF(AND(L206&lt;&gt;"",L206&lt;H206,M206=""),Listes!$A$78,IF(AND(P206="",OR(I206&lt;&gt;"",J206&lt;&gt;"",K206&lt;&gt;"")),Listes!$A$79,""))))))</f>
        <v/>
      </c>
      <c r="P206" s="38"/>
      <c r="Q206" s="10">
        <f t="shared" si="11"/>
        <v>0</v>
      </c>
    </row>
    <row r="207" spans="1:17" ht="20.100000000000001" customHeight="1" x14ac:dyDescent="0.25">
      <c r="A207" s="109">
        <v>201</v>
      </c>
      <c r="B207" s="505" t="str">
        <f>IF(' Dépenses Autres frais'!B207="","",' Dépenses Autres frais'!B207)</f>
        <v/>
      </c>
      <c r="C207" s="505" t="str">
        <f>IF(' Dépenses Autres frais'!C207="","",' Dépenses Autres frais'!C207)</f>
        <v/>
      </c>
      <c r="D207" s="505" t="str">
        <f>IF(' Dépenses Autres frais'!D207="","",' Dépenses Autres frais'!D207)</f>
        <v/>
      </c>
      <c r="E207" s="505" t="str">
        <f>IF(' Dépenses Autres frais'!E207="","",' Dépenses Autres frais'!E207)</f>
        <v/>
      </c>
      <c r="F207" s="515" t="str">
        <f>IF(' Dépenses Autres frais'!F207="","",' Dépenses Autres frais'!F207)</f>
        <v/>
      </c>
      <c r="G207" s="515" t="str">
        <f>IF(' Dépenses Autres frais'!G207="","",' Dépenses Autres frais'!G207)</f>
        <v/>
      </c>
      <c r="H207" s="516" t="str">
        <f>IF(' Dépenses Autres frais'!H207="","",' Dépenses Autres frais'!H207)</f>
        <v/>
      </c>
      <c r="I207" s="272"/>
      <c r="J207" s="273" t="str">
        <f t="shared" si="9"/>
        <v/>
      </c>
      <c r="K207" s="273" t="str">
        <f t="shared" si="10"/>
        <v/>
      </c>
      <c r="L207" s="37"/>
      <c r="M207" s="117"/>
      <c r="N207" s="274"/>
      <c r="O207" s="514" t="str">
        <f>IF(AND(OR(I207="KO",L207&lt;&gt;""),OR(I207="",J207="",K207="")),Listes!$A$74,IF(AND(L207="",I207&lt;&gt;""),Listes!$A$75,IF(AND(H207&lt;L207,N207=""),Listes!$A$76,IF(AND(K207&lt;J207,N207=""),Listes!$A$77,IF(AND(L207&lt;&gt;"",L207&lt;H207,M207=""),Listes!$A$78,IF(AND(P207="",OR(I207&lt;&gt;"",J207&lt;&gt;"",K207&lt;&gt;"")),Listes!$A$79,""))))))</f>
        <v/>
      </c>
      <c r="P207" s="38"/>
      <c r="Q207" s="10">
        <f t="shared" si="11"/>
        <v>0</v>
      </c>
    </row>
    <row r="208" spans="1:17" ht="20.100000000000001" customHeight="1" x14ac:dyDescent="0.25">
      <c r="A208" s="109">
        <v>202</v>
      </c>
      <c r="B208" s="505" t="str">
        <f>IF(' Dépenses Autres frais'!B208="","",' Dépenses Autres frais'!B208)</f>
        <v/>
      </c>
      <c r="C208" s="505" t="str">
        <f>IF(' Dépenses Autres frais'!C208="","",' Dépenses Autres frais'!C208)</f>
        <v/>
      </c>
      <c r="D208" s="505" t="str">
        <f>IF(' Dépenses Autres frais'!D208="","",' Dépenses Autres frais'!D208)</f>
        <v/>
      </c>
      <c r="E208" s="505" t="str">
        <f>IF(' Dépenses Autres frais'!E208="","",' Dépenses Autres frais'!E208)</f>
        <v/>
      </c>
      <c r="F208" s="515" t="str">
        <f>IF(' Dépenses Autres frais'!F208="","",' Dépenses Autres frais'!F208)</f>
        <v/>
      </c>
      <c r="G208" s="515" t="str">
        <f>IF(' Dépenses Autres frais'!G208="","",' Dépenses Autres frais'!G208)</f>
        <v/>
      </c>
      <c r="H208" s="516" t="str">
        <f>IF(' Dépenses Autres frais'!H208="","",' Dépenses Autres frais'!H208)</f>
        <v/>
      </c>
      <c r="I208" s="272"/>
      <c r="J208" s="273" t="str">
        <f t="shared" si="9"/>
        <v/>
      </c>
      <c r="K208" s="273" t="str">
        <f t="shared" si="10"/>
        <v/>
      </c>
      <c r="L208" s="37"/>
      <c r="M208" s="117"/>
      <c r="N208" s="274"/>
      <c r="O208" s="514" t="str">
        <f>IF(AND(OR(I208="KO",L208&lt;&gt;""),OR(I208="",J208="",K208="")),Listes!$A$74,IF(AND(L208="",I208&lt;&gt;""),Listes!$A$75,IF(AND(H208&lt;L208,N208=""),Listes!$A$76,IF(AND(K208&lt;J208,N208=""),Listes!$A$77,IF(AND(L208&lt;&gt;"",L208&lt;H208,M208=""),Listes!$A$78,IF(AND(P208="",OR(I208&lt;&gt;"",J208&lt;&gt;"",K208&lt;&gt;"")),Listes!$A$79,""))))))</f>
        <v/>
      </c>
      <c r="P208" s="38"/>
      <c r="Q208" s="10">
        <f t="shared" si="11"/>
        <v>0</v>
      </c>
    </row>
    <row r="209" spans="1:17" ht="20.100000000000001" customHeight="1" x14ac:dyDescent="0.25">
      <c r="A209" s="109">
        <v>203</v>
      </c>
      <c r="B209" s="505" t="str">
        <f>IF(' Dépenses Autres frais'!B209="","",' Dépenses Autres frais'!B209)</f>
        <v/>
      </c>
      <c r="C209" s="505" t="str">
        <f>IF(' Dépenses Autres frais'!C209="","",' Dépenses Autres frais'!C209)</f>
        <v/>
      </c>
      <c r="D209" s="505" t="str">
        <f>IF(' Dépenses Autres frais'!D209="","",' Dépenses Autres frais'!D209)</f>
        <v/>
      </c>
      <c r="E209" s="505" t="str">
        <f>IF(' Dépenses Autres frais'!E209="","",' Dépenses Autres frais'!E209)</f>
        <v/>
      </c>
      <c r="F209" s="515" t="str">
        <f>IF(' Dépenses Autres frais'!F209="","",' Dépenses Autres frais'!F209)</f>
        <v/>
      </c>
      <c r="G209" s="515" t="str">
        <f>IF(' Dépenses Autres frais'!G209="","",' Dépenses Autres frais'!G209)</f>
        <v/>
      </c>
      <c r="H209" s="516" t="str">
        <f>IF(' Dépenses Autres frais'!H209="","",' Dépenses Autres frais'!H209)</f>
        <v/>
      </c>
      <c r="I209" s="272"/>
      <c r="J209" s="273" t="str">
        <f t="shared" si="9"/>
        <v/>
      </c>
      <c r="K209" s="273" t="str">
        <f t="shared" si="10"/>
        <v/>
      </c>
      <c r="L209" s="37"/>
      <c r="M209" s="117"/>
      <c r="N209" s="274"/>
      <c r="O209" s="514" t="str">
        <f>IF(AND(OR(I209="KO",L209&lt;&gt;""),OR(I209="",J209="",K209="")),Listes!$A$74,IF(AND(L209="",I209&lt;&gt;""),Listes!$A$75,IF(AND(H209&lt;L209,N209=""),Listes!$A$76,IF(AND(K209&lt;J209,N209=""),Listes!$A$77,IF(AND(L209&lt;&gt;"",L209&lt;H209,M209=""),Listes!$A$78,IF(AND(P209="",OR(I209&lt;&gt;"",J209&lt;&gt;"",K209&lt;&gt;"")),Listes!$A$79,""))))))</f>
        <v/>
      </c>
      <c r="P209" s="38"/>
      <c r="Q209" s="10">
        <f t="shared" si="11"/>
        <v>0</v>
      </c>
    </row>
    <row r="210" spans="1:17" ht="20.100000000000001" customHeight="1" x14ac:dyDescent="0.25">
      <c r="A210" s="109">
        <v>204</v>
      </c>
      <c r="B210" s="505" t="str">
        <f>IF(' Dépenses Autres frais'!B210="","",' Dépenses Autres frais'!B210)</f>
        <v/>
      </c>
      <c r="C210" s="505" t="str">
        <f>IF(' Dépenses Autres frais'!C210="","",' Dépenses Autres frais'!C210)</f>
        <v/>
      </c>
      <c r="D210" s="505" t="str">
        <f>IF(' Dépenses Autres frais'!D210="","",' Dépenses Autres frais'!D210)</f>
        <v/>
      </c>
      <c r="E210" s="505" t="str">
        <f>IF(' Dépenses Autres frais'!E210="","",' Dépenses Autres frais'!E210)</f>
        <v/>
      </c>
      <c r="F210" s="515" t="str">
        <f>IF(' Dépenses Autres frais'!F210="","",' Dépenses Autres frais'!F210)</f>
        <v/>
      </c>
      <c r="G210" s="515" t="str">
        <f>IF(' Dépenses Autres frais'!G210="","",' Dépenses Autres frais'!G210)</f>
        <v/>
      </c>
      <c r="H210" s="516" t="str">
        <f>IF(' Dépenses Autres frais'!H210="","",' Dépenses Autres frais'!H210)</f>
        <v/>
      </c>
      <c r="I210" s="272"/>
      <c r="J210" s="273" t="str">
        <f t="shared" si="9"/>
        <v/>
      </c>
      <c r="K210" s="273" t="str">
        <f t="shared" si="10"/>
        <v/>
      </c>
      <c r="L210" s="37"/>
      <c r="M210" s="117"/>
      <c r="N210" s="274"/>
      <c r="O210" s="514" t="str">
        <f>IF(AND(OR(I210="KO",L210&lt;&gt;""),OR(I210="",J210="",K210="")),Listes!$A$74,IF(AND(L210="",I210&lt;&gt;""),Listes!$A$75,IF(AND(H210&lt;L210,N210=""),Listes!$A$76,IF(AND(K210&lt;J210,N210=""),Listes!$A$77,IF(AND(L210&lt;&gt;"",L210&lt;H210,M210=""),Listes!$A$78,IF(AND(P210="",OR(I210&lt;&gt;"",J210&lt;&gt;"",K210&lt;&gt;"")),Listes!$A$79,""))))))</f>
        <v/>
      </c>
      <c r="P210" s="38"/>
      <c r="Q210" s="10">
        <f t="shared" si="11"/>
        <v>0</v>
      </c>
    </row>
    <row r="211" spans="1:17" ht="20.100000000000001" customHeight="1" x14ac:dyDescent="0.25">
      <c r="A211" s="109">
        <v>205</v>
      </c>
      <c r="B211" s="505" t="str">
        <f>IF(' Dépenses Autres frais'!B211="","",' Dépenses Autres frais'!B211)</f>
        <v/>
      </c>
      <c r="C211" s="505" t="str">
        <f>IF(' Dépenses Autres frais'!C211="","",' Dépenses Autres frais'!C211)</f>
        <v/>
      </c>
      <c r="D211" s="505" t="str">
        <f>IF(' Dépenses Autres frais'!D211="","",' Dépenses Autres frais'!D211)</f>
        <v/>
      </c>
      <c r="E211" s="505" t="str">
        <f>IF(' Dépenses Autres frais'!E211="","",' Dépenses Autres frais'!E211)</f>
        <v/>
      </c>
      <c r="F211" s="515" t="str">
        <f>IF(' Dépenses Autres frais'!F211="","",' Dépenses Autres frais'!F211)</f>
        <v/>
      </c>
      <c r="G211" s="515" t="str">
        <f>IF(' Dépenses Autres frais'!G211="","",' Dépenses Autres frais'!G211)</f>
        <v/>
      </c>
      <c r="H211" s="516" t="str">
        <f>IF(' Dépenses Autres frais'!H211="","",' Dépenses Autres frais'!H211)</f>
        <v/>
      </c>
      <c r="I211" s="272"/>
      <c r="J211" s="273" t="str">
        <f t="shared" si="9"/>
        <v/>
      </c>
      <c r="K211" s="273" t="str">
        <f t="shared" si="10"/>
        <v/>
      </c>
      <c r="L211" s="37"/>
      <c r="M211" s="117"/>
      <c r="N211" s="274"/>
      <c r="O211" s="514" t="str">
        <f>IF(AND(OR(I211="KO",L211&lt;&gt;""),OR(I211="",J211="",K211="")),Listes!$A$74,IF(AND(L211="",I211&lt;&gt;""),Listes!$A$75,IF(AND(H211&lt;L211,N211=""),Listes!$A$76,IF(AND(K211&lt;J211,N211=""),Listes!$A$77,IF(AND(L211&lt;&gt;"",L211&lt;H211,M211=""),Listes!$A$78,IF(AND(P211="",OR(I211&lt;&gt;"",J211&lt;&gt;"",K211&lt;&gt;"")),Listes!$A$79,""))))))</f>
        <v/>
      </c>
      <c r="P211" s="38"/>
      <c r="Q211" s="10">
        <f t="shared" si="11"/>
        <v>0</v>
      </c>
    </row>
    <row r="212" spans="1:17" ht="20.100000000000001" customHeight="1" x14ac:dyDescent="0.25">
      <c r="A212" s="109">
        <v>206</v>
      </c>
      <c r="B212" s="505" t="str">
        <f>IF(' Dépenses Autres frais'!B212="","",' Dépenses Autres frais'!B212)</f>
        <v/>
      </c>
      <c r="C212" s="505" t="str">
        <f>IF(' Dépenses Autres frais'!C212="","",' Dépenses Autres frais'!C212)</f>
        <v/>
      </c>
      <c r="D212" s="505" t="str">
        <f>IF(' Dépenses Autres frais'!D212="","",' Dépenses Autres frais'!D212)</f>
        <v/>
      </c>
      <c r="E212" s="505" t="str">
        <f>IF(' Dépenses Autres frais'!E212="","",' Dépenses Autres frais'!E212)</f>
        <v/>
      </c>
      <c r="F212" s="515" t="str">
        <f>IF(' Dépenses Autres frais'!F212="","",' Dépenses Autres frais'!F212)</f>
        <v/>
      </c>
      <c r="G212" s="515" t="str">
        <f>IF(' Dépenses Autres frais'!G212="","",' Dépenses Autres frais'!G212)</f>
        <v/>
      </c>
      <c r="H212" s="516" t="str">
        <f>IF(' Dépenses Autres frais'!H212="","",' Dépenses Autres frais'!H212)</f>
        <v/>
      </c>
      <c r="I212" s="272"/>
      <c r="J212" s="273" t="str">
        <f t="shared" si="9"/>
        <v/>
      </c>
      <c r="K212" s="273" t="str">
        <f t="shared" si="10"/>
        <v/>
      </c>
      <c r="L212" s="37"/>
      <c r="M212" s="117"/>
      <c r="N212" s="274"/>
      <c r="O212" s="514" t="str">
        <f>IF(AND(OR(I212="KO",L212&lt;&gt;""),OR(I212="",J212="",K212="")),Listes!$A$74,IF(AND(L212="",I212&lt;&gt;""),Listes!$A$75,IF(AND(H212&lt;L212,N212=""),Listes!$A$76,IF(AND(K212&lt;J212,N212=""),Listes!$A$77,IF(AND(L212&lt;&gt;"",L212&lt;H212,M212=""),Listes!$A$78,IF(AND(P212="",OR(I212&lt;&gt;"",J212&lt;&gt;"",K212&lt;&gt;"")),Listes!$A$79,""))))))</f>
        <v/>
      </c>
      <c r="P212" s="38"/>
      <c r="Q212" s="10">
        <f t="shared" si="11"/>
        <v>0</v>
      </c>
    </row>
    <row r="213" spans="1:17" ht="20.100000000000001" customHeight="1" x14ac:dyDescent="0.25">
      <c r="A213" s="109">
        <v>207</v>
      </c>
      <c r="B213" s="505" t="str">
        <f>IF(' Dépenses Autres frais'!B213="","",' Dépenses Autres frais'!B213)</f>
        <v/>
      </c>
      <c r="C213" s="505" t="str">
        <f>IF(' Dépenses Autres frais'!C213="","",' Dépenses Autres frais'!C213)</f>
        <v/>
      </c>
      <c r="D213" s="505" t="str">
        <f>IF(' Dépenses Autres frais'!D213="","",' Dépenses Autres frais'!D213)</f>
        <v/>
      </c>
      <c r="E213" s="505" t="str">
        <f>IF(' Dépenses Autres frais'!E213="","",' Dépenses Autres frais'!E213)</f>
        <v/>
      </c>
      <c r="F213" s="515" t="str">
        <f>IF(' Dépenses Autres frais'!F213="","",' Dépenses Autres frais'!F213)</f>
        <v/>
      </c>
      <c r="G213" s="515" t="str">
        <f>IF(' Dépenses Autres frais'!G213="","",' Dépenses Autres frais'!G213)</f>
        <v/>
      </c>
      <c r="H213" s="516" t="str">
        <f>IF(' Dépenses Autres frais'!H213="","",' Dépenses Autres frais'!H213)</f>
        <v/>
      </c>
      <c r="I213" s="272"/>
      <c r="J213" s="273" t="str">
        <f t="shared" si="9"/>
        <v/>
      </c>
      <c r="K213" s="273" t="str">
        <f t="shared" si="10"/>
        <v/>
      </c>
      <c r="L213" s="37"/>
      <c r="M213" s="117"/>
      <c r="N213" s="274"/>
      <c r="O213" s="514" t="str">
        <f>IF(AND(OR(I213="KO",L213&lt;&gt;""),OR(I213="",J213="",K213="")),Listes!$A$74,IF(AND(L213="",I213&lt;&gt;""),Listes!$A$75,IF(AND(H213&lt;L213,N213=""),Listes!$A$76,IF(AND(K213&lt;J213,N213=""),Listes!$A$77,IF(AND(L213&lt;&gt;"",L213&lt;H213,M213=""),Listes!$A$78,IF(AND(P213="",OR(I213&lt;&gt;"",J213&lt;&gt;"",K213&lt;&gt;"")),Listes!$A$79,""))))))</f>
        <v/>
      </c>
      <c r="P213" s="38"/>
      <c r="Q213" s="10">
        <f t="shared" si="11"/>
        <v>0</v>
      </c>
    </row>
    <row r="214" spans="1:17" ht="20.100000000000001" customHeight="1" x14ac:dyDescent="0.25">
      <c r="A214" s="109">
        <v>208</v>
      </c>
      <c r="B214" s="505" t="str">
        <f>IF(' Dépenses Autres frais'!B214="","",' Dépenses Autres frais'!B214)</f>
        <v/>
      </c>
      <c r="C214" s="505" t="str">
        <f>IF(' Dépenses Autres frais'!C214="","",' Dépenses Autres frais'!C214)</f>
        <v/>
      </c>
      <c r="D214" s="505" t="str">
        <f>IF(' Dépenses Autres frais'!D214="","",' Dépenses Autres frais'!D214)</f>
        <v/>
      </c>
      <c r="E214" s="505" t="str">
        <f>IF(' Dépenses Autres frais'!E214="","",' Dépenses Autres frais'!E214)</f>
        <v/>
      </c>
      <c r="F214" s="515" t="str">
        <f>IF(' Dépenses Autres frais'!F214="","",' Dépenses Autres frais'!F214)</f>
        <v/>
      </c>
      <c r="G214" s="515" t="str">
        <f>IF(' Dépenses Autres frais'!G214="","",' Dépenses Autres frais'!G214)</f>
        <v/>
      </c>
      <c r="H214" s="516" t="str">
        <f>IF(' Dépenses Autres frais'!H214="","",' Dépenses Autres frais'!H214)</f>
        <v/>
      </c>
      <c r="I214" s="272"/>
      <c r="J214" s="273" t="str">
        <f t="shared" si="9"/>
        <v/>
      </c>
      <c r="K214" s="273" t="str">
        <f t="shared" si="10"/>
        <v/>
      </c>
      <c r="L214" s="37"/>
      <c r="M214" s="117"/>
      <c r="N214" s="274"/>
      <c r="O214" s="514" t="str">
        <f>IF(AND(OR(I214="KO",L214&lt;&gt;""),OR(I214="",J214="",K214="")),Listes!$A$74,IF(AND(L214="",I214&lt;&gt;""),Listes!$A$75,IF(AND(H214&lt;L214,N214=""),Listes!$A$76,IF(AND(K214&lt;J214,N214=""),Listes!$A$77,IF(AND(L214&lt;&gt;"",L214&lt;H214,M214=""),Listes!$A$78,IF(AND(P214="",OR(I214&lt;&gt;"",J214&lt;&gt;"",K214&lt;&gt;"")),Listes!$A$79,""))))))</f>
        <v/>
      </c>
      <c r="P214" s="38"/>
      <c r="Q214" s="10">
        <f t="shared" si="11"/>
        <v>0</v>
      </c>
    </row>
    <row r="215" spans="1:17" ht="20.100000000000001" customHeight="1" x14ac:dyDescent="0.25">
      <c r="A215" s="109">
        <v>209</v>
      </c>
      <c r="B215" s="505" t="str">
        <f>IF(' Dépenses Autres frais'!B215="","",' Dépenses Autres frais'!B215)</f>
        <v/>
      </c>
      <c r="C215" s="505" t="str">
        <f>IF(' Dépenses Autres frais'!C215="","",' Dépenses Autres frais'!C215)</f>
        <v/>
      </c>
      <c r="D215" s="505" t="str">
        <f>IF(' Dépenses Autres frais'!D215="","",' Dépenses Autres frais'!D215)</f>
        <v/>
      </c>
      <c r="E215" s="505" t="str">
        <f>IF(' Dépenses Autres frais'!E215="","",' Dépenses Autres frais'!E215)</f>
        <v/>
      </c>
      <c r="F215" s="515" t="str">
        <f>IF(' Dépenses Autres frais'!F215="","",' Dépenses Autres frais'!F215)</f>
        <v/>
      </c>
      <c r="G215" s="515" t="str">
        <f>IF(' Dépenses Autres frais'!G215="","",' Dépenses Autres frais'!G215)</f>
        <v/>
      </c>
      <c r="H215" s="516" t="str">
        <f>IF(' Dépenses Autres frais'!H215="","",' Dépenses Autres frais'!H215)</f>
        <v/>
      </c>
      <c r="I215" s="272"/>
      <c r="J215" s="273" t="str">
        <f t="shared" si="9"/>
        <v/>
      </c>
      <c r="K215" s="273" t="str">
        <f t="shared" si="10"/>
        <v/>
      </c>
      <c r="L215" s="37"/>
      <c r="M215" s="117"/>
      <c r="N215" s="274"/>
      <c r="O215" s="514" t="str">
        <f>IF(AND(OR(I215="KO",L215&lt;&gt;""),OR(I215="",J215="",K215="")),Listes!$A$74,IF(AND(L215="",I215&lt;&gt;""),Listes!$A$75,IF(AND(H215&lt;L215,N215=""),Listes!$A$76,IF(AND(K215&lt;J215,N215=""),Listes!$A$77,IF(AND(L215&lt;&gt;"",L215&lt;H215,M215=""),Listes!$A$78,IF(AND(P215="",OR(I215&lt;&gt;"",J215&lt;&gt;"",K215&lt;&gt;"")),Listes!$A$79,""))))))</f>
        <v/>
      </c>
      <c r="P215" s="38"/>
      <c r="Q215" s="10">
        <f t="shared" si="11"/>
        <v>0</v>
      </c>
    </row>
    <row r="216" spans="1:17" ht="20.100000000000001" customHeight="1" x14ac:dyDescent="0.25">
      <c r="A216" s="109">
        <v>210</v>
      </c>
      <c r="B216" s="505" t="str">
        <f>IF(' Dépenses Autres frais'!B216="","",' Dépenses Autres frais'!B216)</f>
        <v/>
      </c>
      <c r="C216" s="505" t="str">
        <f>IF(' Dépenses Autres frais'!C216="","",' Dépenses Autres frais'!C216)</f>
        <v/>
      </c>
      <c r="D216" s="505" t="str">
        <f>IF(' Dépenses Autres frais'!D216="","",' Dépenses Autres frais'!D216)</f>
        <v/>
      </c>
      <c r="E216" s="505" t="str">
        <f>IF(' Dépenses Autres frais'!E216="","",' Dépenses Autres frais'!E216)</f>
        <v/>
      </c>
      <c r="F216" s="515" t="str">
        <f>IF(' Dépenses Autres frais'!F216="","",' Dépenses Autres frais'!F216)</f>
        <v/>
      </c>
      <c r="G216" s="515" t="str">
        <f>IF(' Dépenses Autres frais'!G216="","",' Dépenses Autres frais'!G216)</f>
        <v/>
      </c>
      <c r="H216" s="516" t="str">
        <f>IF(' Dépenses Autres frais'!H216="","",' Dépenses Autres frais'!H216)</f>
        <v/>
      </c>
      <c r="I216" s="272"/>
      <c r="J216" s="273" t="str">
        <f t="shared" si="9"/>
        <v/>
      </c>
      <c r="K216" s="273" t="str">
        <f t="shared" si="10"/>
        <v/>
      </c>
      <c r="L216" s="37"/>
      <c r="M216" s="117"/>
      <c r="N216" s="274"/>
      <c r="O216" s="514" t="str">
        <f>IF(AND(OR(I216="KO",L216&lt;&gt;""),OR(I216="",J216="",K216="")),Listes!$A$74,IF(AND(L216="",I216&lt;&gt;""),Listes!$A$75,IF(AND(H216&lt;L216,N216=""),Listes!$A$76,IF(AND(K216&lt;J216,N216=""),Listes!$A$77,IF(AND(L216&lt;&gt;"",L216&lt;H216,M216=""),Listes!$A$78,IF(AND(P216="",OR(I216&lt;&gt;"",J216&lt;&gt;"",K216&lt;&gt;"")),Listes!$A$79,""))))))</f>
        <v/>
      </c>
      <c r="P216" s="38"/>
      <c r="Q216" s="10">
        <f t="shared" si="11"/>
        <v>0</v>
      </c>
    </row>
    <row r="217" spans="1:17" ht="20.100000000000001" customHeight="1" x14ac:dyDescent="0.25">
      <c r="A217" s="109">
        <v>211</v>
      </c>
      <c r="B217" s="505" t="str">
        <f>IF(' Dépenses Autres frais'!B217="","",' Dépenses Autres frais'!B217)</f>
        <v/>
      </c>
      <c r="C217" s="505" t="str">
        <f>IF(' Dépenses Autres frais'!C217="","",' Dépenses Autres frais'!C217)</f>
        <v/>
      </c>
      <c r="D217" s="505" t="str">
        <f>IF(' Dépenses Autres frais'!D217="","",' Dépenses Autres frais'!D217)</f>
        <v/>
      </c>
      <c r="E217" s="505" t="str">
        <f>IF(' Dépenses Autres frais'!E217="","",' Dépenses Autres frais'!E217)</f>
        <v/>
      </c>
      <c r="F217" s="515" t="str">
        <f>IF(' Dépenses Autres frais'!F217="","",' Dépenses Autres frais'!F217)</f>
        <v/>
      </c>
      <c r="G217" s="515" t="str">
        <f>IF(' Dépenses Autres frais'!G217="","",' Dépenses Autres frais'!G217)</f>
        <v/>
      </c>
      <c r="H217" s="516" t="str">
        <f>IF(' Dépenses Autres frais'!H217="","",' Dépenses Autres frais'!H217)</f>
        <v/>
      </c>
      <c r="I217" s="272"/>
      <c r="J217" s="273" t="str">
        <f t="shared" si="9"/>
        <v/>
      </c>
      <c r="K217" s="273" t="str">
        <f t="shared" si="10"/>
        <v/>
      </c>
      <c r="L217" s="37"/>
      <c r="M217" s="117"/>
      <c r="N217" s="274"/>
      <c r="O217" s="514" t="str">
        <f>IF(AND(OR(I217="KO",L217&lt;&gt;""),OR(I217="",J217="",K217="")),Listes!$A$74,IF(AND(L217="",I217&lt;&gt;""),Listes!$A$75,IF(AND(H217&lt;L217,N217=""),Listes!$A$76,IF(AND(K217&lt;J217,N217=""),Listes!$A$77,IF(AND(L217&lt;&gt;"",L217&lt;H217,M217=""),Listes!$A$78,IF(AND(P217="",OR(I217&lt;&gt;"",J217&lt;&gt;"",K217&lt;&gt;"")),Listes!$A$79,""))))))</f>
        <v/>
      </c>
      <c r="P217" s="38"/>
      <c r="Q217" s="10">
        <f t="shared" si="11"/>
        <v>0</v>
      </c>
    </row>
    <row r="218" spans="1:17" ht="20.100000000000001" customHeight="1" x14ac:dyDescent="0.25">
      <c r="A218" s="109">
        <v>212</v>
      </c>
      <c r="B218" s="505" t="str">
        <f>IF(' Dépenses Autres frais'!B218="","",' Dépenses Autres frais'!B218)</f>
        <v/>
      </c>
      <c r="C218" s="505" t="str">
        <f>IF(' Dépenses Autres frais'!C218="","",' Dépenses Autres frais'!C218)</f>
        <v/>
      </c>
      <c r="D218" s="505" t="str">
        <f>IF(' Dépenses Autres frais'!D218="","",' Dépenses Autres frais'!D218)</f>
        <v/>
      </c>
      <c r="E218" s="505" t="str">
        <f>IF(' Dépenses Autres frais'!E218="","",' Dépenses Autres frais'!E218)</f>
        <v/>
      </c>
      <c r="F218" s="515" t="str">
        <f>IF(' Dépenses Autres frais'!F218="","",' Dépenses Autres frais'!F218)</f>
        <v/>
      </c>
      <c r="G218" s="515" t="str">
        <f>IF(' Dépenses Autres frais'!G218="","",' Dépenses Autres frais'!G218)</f>
        <v/>
      </c>
      <c r="H218" s="516" t="str">
        <f>IF(' Dépenses Autres frais'!H218="","",' Dépenses Autres frais'!H218)</f>
        <v/>
      </c>
      <c r="I218" s="272"/>
      <c r="J218" s="273" t="str">
        <f t="shared" si="9"/>
        <v/>
      </c>
      <c r="K218" s="273" t="str">
        <f t="shared" si="10"/>
        <v/>
      </c>
      <c r="L218" s="37"/>
      <c r="M218" s="117"/>
      <c r="N218" s="274"/>
      <c r="O218" s="514" t="str">
        <f>IF(AND(OR(I218="KO",L218&lt;&gt;""),OR(I218="",J218="",K218="")),Listes!$A$74,IF(AND(L218="",I218&lt;&gt;""),Listes!$A$75,IF(AND(H218&lt;L218,N218=""),Listes!$A$76,IF(AND(K218&lt;J218,N218=""),Listes!$A$77,IF(AND(L218&lt;&gt;"",L218&lt;H218,M218=""),Listes!$A$78,IF(AND(P218="",OR(I218&lt;&gt;"",J218&lt;&gt;"",K218&lt;&gt;"")),Listes!$A$79,""))))))</f>
        <v/>
      </c>
      <c r="P218" s="38"/>
      <c r="Q218" s="10">
        <f t="shared" si="11"/>
        <v>0</v>
      </c>
    </row>
    <row r="219" spans="1:17" ht="20.100000000000001" customHeight="1" x14ac:dyDescent="0.25">
      <c r="A219" s="109">
        <v>213</v>
      </c>
      <c r="B219" s="505" t="str">
        <f>IF(' Dépenses Autres frais'!B219="","",' Dépenses Autres frais'!B219)</f>
        <v/>
      </c>
      <c r="C219" s="505" t="str">
        <f>IF(' Dépenses Autres frais'!C219="","",' Dépenses Autres frais'!C219)</f>
        <v/>
      </c>
      <c r="D219" s="505" t="str">
        <f>IF(' Dépenses Autres frais'!D219="","",' Dépenses Autres frais'!D219)</f>
        <v/>
      </c>
      <c r="E219" s="505" t="str">
        <f>IF(' Dépenses Autres frais'!E219="","",' Dépenses Autres frais'!E219)</f>
        <v/>
      </c>
      <c r="F219" s="515" t="str">
        <f>IF(' Dépenses Autres frais'!F219="","",' Dépenses Autres frais'!F219)</f>
        <v/>
      </c>
      <c r="G219" s="515" t="str">
        <f>IF(' Dépenses Autres frais'!G219="","",' Dépenses Autres frais'!G219)</f>
        <v/>
      </c>
      <c r="H219" s="516" t="str">
        <f>IF(' Dépenses Autres frais'!H219="","",' Dépenses Autres frais'!H219)</f>
        <v/>
      </c>
      <c r="I219" s="272"/>
      <c r="J219" s="273" t="str">
        <f t="shared" si="9"/>
        <v/>
      </c>
      <c r="K219" s="273" t="str">
        <f t="shared" si="10"/>
        <v/>
      </c>
      <c r="L219" s="37"/>
      <c r="M219" s="117"/>
      <c r="N219" s="274"/>
      <c r="O219" s="514" t="str">
        <f>IF(AND(OR(I219="KO",L219&lt;&gt;""),OR(I219="",J219="",K219="")),Listes!$A$74,IF(AND(L219="",I219&lt;&gt;""),Listes!$A$75,IF(AND(H219&lt;L219,N219=""),Listes!$A$76,IF(AND(K219&lt;J219,N219=""),Listes!$A$77,IF(AND(L219&lt;&gt;"",L219&lt;H219,M219=""),Listes!$A$78,IF(AND(P219="",OR(I219&lt;&gt;"",J219&lt;&gt;"",K219&lt;&gt;"")),Listes!$A$79,""))))))</f>
        <v/>
      </c>
      <c r="P219" s="38"/>
      <c r="Q219" s="10">
        <f t="shared" si="11"/>
        <v>0</v>
      </c>
    </row>
    <row r="220" spans="1:17" ht="20.100000000000001" customHeight="1" x14ac:dyDescent="0.25">
      <c r="A220" s="109">
        <v>214</v>
      </c>
      <c r="B220" s="505" t="str">
        <f>IF(' Dépenses Autres frais'!B220="","",' Dépenses Autres frais'!B220)</f>
        <v/>
      </c>
      <c r="C220" s="505" t="str">
        <f>IF(' Dépenses Autres frais'!C220="","",' Dépenses Autres frais'!C220)</f>
        <v/>
      </c>
      <c r="D220" s="505" t="str">
        <f>IF(' Dépenses Autres frais'!D220="","",' Dépenses Autres frais'!D220)</f>
        <v/>
      </c>
      <c r="E220" s="505" t="str">
        <f>IF(' Dépenses Autres frais'!E220="","",' Dépenses Autres frais'!E220)</f>
        <v/>
      </c>
      <c r="F220" s="515" t="str">
        <f>IF(' Dépenses Autres frais'!F220="","",' Dépenses Autres frais'!F220)</f>
        <v/>
      </c>
      <c r="G220" s="515" t="str">
        <f>IF(' Dépenses Autres frais'!G220="","",' Dépenses Autres frais'!G220)</f>
        <v/>
      </c>
      <c r="H220" s="516" t="str">
        <f>IF(' Dépenses Autres frais'!H220="","",' Dépenses Autres frais'!H220)</f>
        <v/>
      </c>
      <c r="I220" s="272"/>
      <c r="J220" s="273" t="str">
        <f t="shared" si="9"/>
        <v/>
      </c>
      <c r="K220" s="273" t="str">
        <f t="shared" si="10"/>
        <v/>
      </c>
      <c r="L220" s="37"/>
      <c r="M220" s="117"/>
      <c r="N220" s="274"/>
      <c r="O220" s="514" t="str">
        <f>IF(AND(OR(I220="KO",L220&lt;&gt;""),OR(I220="",J220="",K220="")),Listes!$A$74,IF(AND(L220="",I220&lt;&gt;""),Listes!$A$75,IF(AND(H220&lt;L220,N220=""),Listes!$A$76,IF(AND(K220&lt;J220,N220=""),Listes!$A$77,IF(AND(L220&lt;&gt;"",L220&lt;H220,M220=""),Listes!$A$78,IF(AND(P220="",OR(I220&lt;&gt;"",J220&lt;&gt;"",K220&lt;&gt;"")),Listes!$A$79,""))))))</f>
        <v/>
      </c>
      <c r="P220" s="38"/>
      <c r="Q220" s="10">
        <f t="shared" si="11"/>
        <v>0</v>
      </c>
    </row>
    <row r="221" spans="1:17" ht="20.100000000000001" customHeight="1" x14ac:dyDescent="0.25">
      <c r="A221" s="109">
        <v>215</v>
      </c>
      <c r="B221" s="505" t="str">
        <f>IF(' Dépenses Autres frais'!B221="","",' Dépenses Autres frais'!B221)</f>
        <v/>
      </c>
      <c r="C221" s="505" t="str">
        <f>IF(' Dépenses Autres frais'!C221="","",' Dépenses Autres frais'!C221)</f>
        <v/>
      </c>
      <c r="D221" s="505" t="str">
        <f>IF(' Dépenses Autres frais'!D221="","",' Dépenses Autres frais'!D221)</f>
        <v/>
      </c>
      <c r="E221" s="505" t="str">
        <f>IF(' Dépenses Autres frais'!E221="","",' Dépenses Autres frais'!E221)</f>
        <v/>
      </c>
      <c r="F221" s="515" t="str">
        <f>IF(' Dépenses Autres frais'!F221="","",' Dépenses Autres frais'!F221)</f>
        <v/>
      </c>
      <c r="G221" s="515" t="str">
        <f>IF(' Dépenses Autres frais'!G221="","",' Dépenses Autres frais'!G221)</f>
        <v/>
      </c>
      <c r="H221" s="516" t="str">
        <f>IF(' Dépenses Autres frais'!H221="","",' Dépenses Autres frais'!H221)</f>
        <v/>
      </c>
      <c r="I221" s="272"/>
      <c r="J221" s="273" t="str">
        <f t="shared" si="9"/>
        <v/>
      </c>
      <c r="K221" s="273" t="str">
        <f t="shared" si="10"/>
        <v/>
      </c>
      <c r="L221" s="37"/>
      <c r="M221" s="117"/>
      <c r="N221" s="274"/>
      <c r="O221" s="514" t="str">
        <f>IF(AND(OR(I221="KO",L221&lt;&gt;""),OR(I221="",J221="",K221="")),Listes!$A$74,IF(AND(L221="",I221&lt;&gt;""),Listes!$A$75,IF(AND(H221&lt;L221,N221=""),Listes!$A$76,IF(AND(K221&lt;J221,N221=""),Listes!$A$77,IF(AND(L221&lt;&gt;"",L221&lt;H221,M221=""),Listes!$A$78,IF(AND(P221="",OR(I221&lt;&gt;"",J221&lt;&gt;"",K221&lt;&gt;"")),Listes!$A$79,""))))))</f>
        <v/>
      </c>
      <c r="P221" s="38"/>
      <c r="Q221" s="10">
        <f t="shared" si="11"/>
        <v>0</v>
      </c>
    </row>
    <row r="222" spans="1:17" ht="20.100000000000001" customHeight="1" x14ac:dyDescent="0.25">
      <c r="A222" s="109">
        <v>216</v>
      </c>
      <c r="B222" s="505" t="str">
        <f>IF(' Dépenses Autres frais'!B222="","",' Dépenses Autres frais'!B222)</f>
        <v/>
      </c>
      <c r="C222" s="505" t="str">
        <f>IF(' Dépenses Autres frais'!C222="","",' Dépenses Autres frais'!C222)</f>
        <v/>
      </c>
      <c r="D222" s="505" t="str">
        <f>IF(' Dépenses Autres frais'!D222="","",' Dépenses Autres frais'!D222)</f>
        <v/>
      </c>
      <c r="E222" s="505" t="str">
        <f>IF(' Dépenses Autres frais'!E222="","",' Dépenses Autres frais'!E222)</f>
        <v/>
      </c>
      <c r="F222" s="515" t="str">
        <f>IF(' Dépenses Autres frais'!F222="","",' Dépenses Autres frais'!F222)</f>
        <v/>
      </c>
      <c r="G222" s="515" t="str">
        <f>IF(' Dépenses Autres frais'!G222="","",' Dépenses Autres frais'!G222)</f>
        <v/>
      </c>
      <c r="H222" s="516" t="str">
        <f>IF(' Dépenses Autres frais'!H222="","",' Dépenses Autres frais'!H222)</f>
        <v/>
      </c>
      <c r="I222" s="272"/>
      <c r="J222" s="273" t="str">
        <f t="shared" si="9"/>
        <v/>
      </c>
      <c r="K222" s="273" t="str">
        <f t="shared" si="10"/>
        <v/>
      </c>
      <c r="L222" s="37"/>
      <c r="M222" s="117"/>
      <c r="N222" s="274"/>
      <c r="O222" s="514" t="str">
        <f>IF(AND(OR(I222="KO",L222&lt;&gt;""),OR(I222="",J222="",K222="")),Listes!$A$74,IF(AND(L222="",I222&lt;&gt;""),Listes!$A$75,IF(AND(H222&lt;L222,N222=""),Listes!$A$76,IF(AND(K222&lt;J222,N222=""),Listes!$A$77,IF(AND(L222&lt;&gt;"",L222&lt;H222,M222=""),Listes!$A$78,IF(AND(P222="",OR(I222&lt;&gt;"",J222&lt;&gt;"",K222&lt;&gt;"")),Listes!$A$79,""))))))</f>
        <v/>
      </c>
      <c r="P222" s="38"/>
      <c r="Q222" s="10">
        <f t="shared" si="11"/>
        <v>0</v>
      </c>
    </row>
    <row r="223" spans="1:17" ht="20.100000000000001" customHeight="1" x14ac:dyDescent="0.25">
      <c r="A223" s="109">
        <v>217</v>
      </c>
      <c r="B223" s="505" t="str">
        <f>IF(' Dépenses Autres frais'!B223="","",' Dépenses Autres frais'!B223)</f>
        <v/>
      </c>
      <c r="C223" s="505" t="str">
        <f>IF(' Dépenses Autres frais'!C223="","",' Dépenses Autres frais'!C223)</f>
        <v/>
      </c>
      <c r="D223" s="505" t="str">
        <f>IF(' Dépenses Autres frais'!D223="","",' Dépenses Autres frais'!D223)</f>
        <v/>
      </c>
      <c r="E223" s="505" t="str">
        <f>IF(' Dépenses Autres frais'!E223="","",' Dépenses Autres frais'!E223)</f>
        <v/>
      </c>
      <c r="F223" s="515" t="str">
        <f>IF(' Dépenses Autres frais'!F223="","",' Dépenses Autres frais'!F223)</f>
        <v/>
      </c>
      <c r="G223" s="515" t="str">
        <f>IF(' Dépenses Autres frais'!G223="","",' Dépenses Autres frais'!G223)</f>
        <v/>
      </c>
      <c r="H223" s="516" t="str">
        <f>IF(' Dépenses Autres frais'!H223="","",' Dépenses Autres frais'!H223)</f>
        <v/>
      </c>
      <c r="I223" s="272"/>
      <c r="J223" s="273" t="str">
        <f t="shared" si="9"/>
        <v/>
      </c>
      <c r="K223" s="273" t="str">
        <f t="shared" si="10"/>
        <v/>
      </c>
      <c r="L223" s="37"/>
      <c r="M223" s="117"/>
      <c r="N223" s="274"/>
      <c r="O223" s="514" t="str">
        <f>IF(AND(OR(I223="KO",L223&lt;&gt;""),OR(I223="",J223="",K223="")),Listes!$A$74,IF(AND(L223="",I223&lt;&gt;""),Listes!$A$75,IF(AND(H223&lt;L223,N223=""),Listes!$A$76,IF(AND(K223&lt;J223,N223=""),Listes!$A$77,IF(AND(L223&lt;&gt;"",L223&lt;H223,M223=""),Listes!$A$78,IF(AND(P223="",OR(I223&lt;&gt;"",J223&lt;&gt;"",K223&lt;&gt;"")),Listes!$A$79,""))))))</f>
        <v/>
      </c>
      <c r="P223" s="38"/>
      <c r="Q223" s="10">
        <f t="shared" si="11"/>
        <v>0</v>
      </c>
    </row>
    <row r="224" spans="1:17" ht="20.100000000000001" customHeight="1" x14ac:dyDescent="0.25">
      <c r="A224" s="109">
        <v>218</v>
      </c>
      <c r="B224" s="505" t="str">
        <f>IF(' Dépenses Autres frais'!B224="","",' Dépenses Autres frais'!B224)</f>
        <v/>
      </c>
      <c r="C224" s="505" t="str">
        <f>IF(' Dépenses Autres frais'!C224="","",' Dépenses Autres frais'!C224)</f>
        <v/>
      </c>
      <c r="D224" s="505" t="str">
        <f>IF(' Dépenses Autres frais'!D224="","",' Dépenses Autres frais'!D224)</f>
        <v/>
      </c>
      <c r="E224" s="505" t="str">
        <f>IF(' Dépenses Autres frais'!E224="","",' Dépenses Autres frais'!E224)</f>
        <v/>
      </c>
      <c r="F224" s="515" t="str">
        <f>IF(' Dépenses Autres frais'!F224="","",' Dépenses Autres frais'!F224)</f>
        <v/>
      </c>
      <c r="G224" s="515" t="str">
        <f>IF(' Dépenses Autres frais'!G224="","",' Dépenses Autres frais'!G224)</f>
        <v/>
      </c>
      <c r="H224" s="516" t="str">
        <f>IF(' Dépenses Autres frais'!H224="","",' Dépenses Autres frais'!H224)</f>
        <v/>
      </c>
      <c r="I224" s="272"/>
      <c r="J224" s="273" t="str">
        <f t="shared" si="9"/>
        <v/>
      </c>
      <c r="K224" s="273" t="str">
        <f t="shared" si="10"/>
        <v/>
      </c>
      <c r="L224" s="37"/>
      <c r="M224" s="117"/>
      <c r="N224" s="274"/>
      <c r="O224" s="514" t="str">
        <f>IF(AND(OR(I224="KO",L224&lt;&gt;""),OR(I224="",J224="",K224="")),Listes!$A$74,IF(AND(L224="",I224&lt;&gt;""),Listes!$A$75,IF(AND(H224&lt;L224,N224=""),Listes!$A$76,IF(AND(K224&lt;J224,N224=""),Listes!$A$77,IF(AND(L224&lt;&gt;"",L224&lt;H224,M224=""),Listes!$A$78,IF(AND(P224="",OR(I224&lt;&gt;"",J224&lt;&gt;"",K224&lt;&gt;"")),Listes!$A$79,""))))))</f>
        <v/>
      </c>
      <c r="P224" s="38"/>
      <c r="Q224" s="10">
        <f t="shared" si="11"/>
        <v>0</v>
      </c>
    </row>
    <row r="225" spans="1:17" ht="20.100000000000001" customHeight="1" x14ac:dyDescent="0.25">
      <c r="A225" s="109">
        <v>219</v>
      </c>
      <c r="B225" s="505" t="str">
        <f>IF(' Dépenses Autres frais'!B225="","",' Dépenses Autres frais'!B225)</f>
        <v/>
      </c>
      <c r="C225" s="505" t="str">
        <f>IF(' Dépenses Autres frais'!C225="","",' Dépenses Autres frais'!C225)</f>
        <v/>
      </c>
      <c r="D225" s="505" t="str">
        <f>IF(' Dépenses Autres frais'!D225="","",' Dépenses Autres frais'!D225)</f>
        <v/>
      </c>
      <c r="E225" s="505" t="str">
        <f>IF(' Dépenses Autres frais'!E225="","",' Dépenses Autres frais'!E225)</f>
        <v/>
      </c>
      <c r="F225" s="515" t="str">
        <f>IF(' Dépenses Autres frais'!F225="","",' Dépenses Autres frais'!F225)</f>
        <v/>
      </c>
      <c r="G225" s="515" t="str">
        <f>IF(' Dépenses Autres frais'!G225="","",' Dépenses Autres frais'!G225)</f>
        <v/>
      </c>
      <c r="H225" s="516" t="str">
        <f>IF(' Dépenses Autres frais'!H225="","",' Dépenses Autres frais'!H225)</f>
        <v/>
      </c>
      <c r="I225" s="272"/>
      <c r="J225" s="273" t="str">
        <f t="shared" si="9"/>
        <v/>
      </c>
      <c r="K225" s="273" t="str">
        <f t="shared" si="10"/>
        <v/>
      </c>
      <c r="L225" s="37"/>
      <c r="M225" s="117"/>
      <c r="N225" s="274"/>
      <c r="O225" s="514" t="str">
        <f>IF(AND(OR(I225="KO",L225&lt;&gt;""),OR(I225="",J225="",K225="")),Listes!$A$74,IF(AND(L225="",I225&lt;&gt;""),Listes!$A$75,IF(AND(H225&lt;L225,N225=""),Listes!$A$76,IF(AND(K225&lt;J225,N225=""),Listes!$A$77,IF(AND(L225&lt;&gt;"",L225&lt;H225,M225=""),Listes!$A$78,IF(AND(P225="",OR(I225&lt;&gt;"",J225&lt;&gt;"",K225&lt;&gt;"")),Listes!$A$79,""))))))</f>
        <v/>
      </c>
      <c r="P225" s="38"/>
      <c r="Q225" s="10">
        <f t="shared" si="11"/>
        <v>0</v>
      </c>
    </row>
    <row r="226" spans="1:17" ht="20.100000000000001" customHeight="1" x14ac:dyDescent="0.25">
      <c r="A226" s="109">
        <v>220</v>
      </c>
      <c r="B226" s="505" t="str">
        <f>IF(' Dépenses Autres frais'!B226="","",' Dépenses Autres frais'!B226)</f>
        <v/>
      </c>
      <c r="C226" s="505" t="str">
        <f>IF(' Dépenses Autres frais'!C226="","",' Dépenses Autres frais'!C226)</f>
        <v/>
      </c>
      <c r="D226" s="505" t="str">
        <f>IF(' Dépenses Autres frais'!D226="","",' Dépenses Autres frais'!D226)</f>
        <v/>
      </c>
      <c r="E226" s="505" t="str">
        <f>IF(' Dépenses Autres frais'!E226="","",' Dépenses Autres frais'!E226)</f>
        <v/>
      </c>
      <c r="F226" s="515" t="str">
        <f>IF(' Dépenses Autres frais'!F226="","",' Dépenses Autres frais'!F226)</f>
        <v/>
      </c>
      <c r="G226" s="515" t="str">
        <f>IF(' Dépenses Autres frais'!G226="","",' Dépenses Autres frais'!G226)</f>
        <v/>
      </c>
      <c r="H226" s="516" t="str">
        <f>IF(' Dépenses Autres frais'!H226="","",' Dépenses Autres frais'!H226)</f>
        <v/>
      </c>
      <c r="I226" s="272"/>
      <c r="J226" s="273" t="str">
        <f t="shared" si="9"/>
        <v/>
      </c>
      <c r="K226" s="273" t="str">
        <f t="shared" si="10"/>
        <v/>
      </c>
      <c r="L226" s="37"/>
      <c r="M226" s="117"/>
      <c r="N226" s="274"/>
      <c r="O226" s="514" t="str">
        <f>IF(AND(OR(I226="KO",L226&lt;&gt;""),OR(I226="",J226="",K226="")),Listes!$A$74,IF(AND(L226="",I226&lt;&gt;""),Listes!$A$75,IF(AND(H226&lt;L226,N226=""),Listes!$A$76,IF(AND(K226&lt;J226,N226=""),Listes!$A$77,IF(AND(L226&lt;&gt;"",L226&lt;H226,M226=""),Listes!$A$78,IF(AND(P226="",OR(I226&lt;&gt;"",J226&lt;&gt;"",K226&lt;&gt;"")),Listes!$A$79,""))))))</f>
        <v/>
      </c>
      <c r="P226" s="38"/>
      <c r="Q226" s="10">
        <f t="shared" si="11"/>
        <v>0</v>
      </c>
    </row>
    <row r="227" spans="1:17" ht="20.100000000000001" customHeight="1" x14ac:dyDescent="0.25">
      <c r="A227" s="109">
        <v>221</v>
      </c>
      <c r="B227" s="505" t="str">
        <f>IF(' Dépenses Autres frais'!B227="","",' Dépenses Autres frais'!B227)</f>
        <v/>
      </c>
      <c r="C227" s="505" t="str">
        <f>IF(' Dépenses Autres frais'!C227="","",' Dépenses Autres frais'!C227)</f>
        <v/>
      </c>
      <c r="D227" s="505" t="str">
        <f>IF(' Dépenses Autres frais'!D227="","",' Dépenses Autres frais'!D227)</f>
        <v/>
      </c>
      <c r="E227" s="505" t="str">
        <f>IF(' Dépenses Autres frais'!E227="","",' Dépenses Autres frais'!E227)</f>
        <v/>
      </c>
      <c r="F227" s="515" t="str">
        <f>IF(' Dépenses Autres frais'!F227="","",' Dépenses Autres frais'!F227)</f>
        <v/>
      </c>
      <c r="G227" s="515" t="str">
        <f>IF(' Dépenses Autres frais'!G227="","",' Dépenses Autres frais'!G227)</f>
        <v/>
      </c>
      <c r="H227" s="516" t="str">
        <f>IF(' Dépenses Autres frais'!H227="","",' Dépenses Autres frais'!H227)</f>
        <v/>
      </c>
      <c r="I227" s="272"/>
      <c r="J227" s="273" t="str">
        <f t="shared" si="9"/>
        <v/>
      </c>
      <c r="K227" s="273" t="str">
        <f t="shared" si="10"/>
        <v/>
      </c>
      <c r="L227" s="37"/>
      <c r="M227" s="117"/>
      <c r="N227" s="274"/>
      <c r="O227" s="514" t="str">
        <f>IF(AND(OR(I227="KO",L227&lt;&gt;""),OR(I227="",J227="",K227="")),Listes!$A$74,IF(AND(L227="",I227&lt;&gt;""),Listes!$A$75,IF(AND(H227&lt;L227,N227=""),Listes!$A$76,IF(AND(K227&lt;J227,N227=""),Listes!$A$77,IF(AND(L227&lt;&gt;"",L227&lt;H227,M227=""),Listes!$A$78,IF(AND(P227="",OR(I227&lt;&gt;"",J227&lt;&gt;"",K227&lt;&gt;"")),Listes!$A$79,""))))))</f>
        <v/>
      </c>
      <c r="P227" s="38"/>
      <c r="Q227" s="10">
        <f t="shared" si="11"/>
        <v>0</v>
      </c>
    </row>
    <row r="228" spans="1:17" ht="20.100000000000001" customHeight="1" x14ac:dyDescent="0.25">
      <c r="A228" s="109">
        <v>222</v>
      </c>
      <c r="B228" s="505" t="str">
        <f>IF(' Dépenses Autres frais'!B228="","",' Dépenses Autres frais'!B228)</f>
        <v/>
      </c>
      <c r="C228" s="505" t="str">
        <f>IF(' Dépenses Autres frais'!C228="","",' Dépenses Autres frais'!C228)</f>
        <v/>
      </c>
      <c r="D228" s="505" t="str">
        <f>IF(' Dépenses Autres frais'!D228="","",' Dépenses Autres frais'!D228)</f>
        <v/>
      </c>
      <c r="E228" s="505" t="str">
        <f>IF(' Dépenses Autres frais'!E228="","",' Dépenses Autres frais'!E228)</f>
        <v/>
      </c>
      <c r="F228" s="515" t="str">
        <f>IF(' Dépenses Autres frais'!F228="","",' Dépenses Autres frais'!F228)</f>
        <v/>
      </c>
      <c r="G228" s="515" t="str">
        <f>IF(' Dépenses Autres frais'!G228="","",' Dépenses Autres frais'!G228)</f>
        <v/>
      </c>
      <c r="H228" s="516" t="str">
        <f>IF(' Dépenses Autres frais'!H228="","",' Dépenses Autres frais'!H228)</f>
        <v/>
      </c>
      <c r="I228" s="272"/>
      <c r="J228" s="273" t="str">
        <f t="shared" si="9"/>
        <v/>
      </c>
      <c r="K228" s="273" t="str">
        <f t="shared" si="10"/>
        <v/>
      </c>
      <c r="L228" s="37"/>
      <c r="M228" s="117"/>
      <c r="N228" s="274"/>
      <c r="O228" s="514" t="str">
        <f>IF(AND(OR(I228="KO",L228&lt;&gt;""),OR(I228="",J228="",K228="")),Listes!$A$74,IF(AND(L228="",I228&lt;&gt;""),Listes!$A$75,IF(AND(H228&lt;L228,N228=""),Listes!$A$76,IF(AND(K228&lt;J228,N228=""),Listes!$A$77,IF(AND(L228&lt;&gt;"",L228&lt;H228,M228=""),Listes!$A$78,IF(AND(P228="",OR(I228&lt;&gt;"",J228&lt;&gt;"",K228&lt;&gt;"")),Listes!$A$79,""))))))</f>
        <v/>
      </c>
      <c r="P228" s="38"/>
      <c r="Q228" s="10">
        <f t="shared" si="11"/>
        <v>0</v>
      </c>
    </row>
    <row r="229" spans="1:17" ht="20.100000000000001" customHeight="1" x14ac:dyDescent="0.25">
      <c r="A229" s="109">
        <v>223</v>
      </c>
      <c r="B229" s="505" t="str">
        <f>IF(' Dépenses Autres frais'!B229="","",' Dépenses Autres frais'!B229)</f>
        <v/>
      </c>
      <c r="C229" s="505" t="str">
        <f>IF(' Dépenses Autres frais'!C229="","",' Dépenses Autres frais'!C229)</f>
        <v/>
      </c>
      <c r="D229" s="505" t="str">
        <f>IF(' Dépenses Autres frais'!D229="","",' Dépenses Autres frais'!D229)</f>
        <v/>
      </c>
      <c r="E229" s="505" t="str">
        <f>IF(' Dépenses Autres frais'!E229="","",' Dépenses Autres frais'!E229)</f>
        <v/>
      </c>
      <c r="F229" s="515" t="str">
        <f>IF(' Dépenses Autres frais'!F229="","",' Dépenses Autres frais'!F229)</f>
        <v/>
      </c>
      <c r="G229" s="515" t="str">
        <f>IF(' Dépenses Autres frais'!G229="","",' Dépenses Autres frais'!G229)</f>
        <v/>
      </c>
      <c r="H229" s="516" t="str">
        <f>IF(' Dépenses Autres frais'!H229="","",' Dépenses Autres frais'!H229)</f>
        <v/>
      </c>
      <c r="I229" s="272"/>
      <c r="J229" s="273" t="str">
        <f t="shared" si="9"/>
        <v/>
      </c>
      <c r="K229" s="273" t="str">
        <f t="shared" si="10"/>
        <v/>
      </c>
      <c r="L229" s="37"/>
      <c r="M229" s="117"/>
      <c r="N229" s="274"/>
      <c r="O229" s="514" t="str">
        <f>IF(AND(OR(I229="KO",L229&lt;&gt;""),OR(I229="",J229="",K229="")),Listes!$A$74,IF(AND(L229="",I229&lt;&gt;""),Listes!$A$75,IF(AND(H229&lt;L229,N229=""),Listes!$A$76,IF(AND(K229&lt;J229,N229=""),Listes!$A$77,IF(AND(L229&lt;&gt;"",L229&lt;H229,M229=""),Listes!$A$78,IF(AND(P229="",OR(I229&lt;&gt;"",J229&lt;&gt;"",K229&lt;&gt;"")),Listes!$A$79,""))))))</f>
        <v/>
      </c>
      <c r="P229" s="38"/>
      <c r="Q229" s="10">
        <f t="shared" si="11"/>
        <v>0</v>
      </c>
    </row>
    <row r="230" spans="1:17" ht="20.100000000000001" customHeight="1" x14ac:dyDescent="0.25">
      <c r="A230" s="109">
        <v>224</v>
      </c>
      <c r="B230" s="505" t="str">
        <f>IF(' Dépenses Autres frais'!B230="","",' Dépenses Autres frais'!B230)</f>
        <v/>
      </c>
      <c r="C230" s="505" t="str">
        <f>IF(' Dépenses Autres frais'!C230="","",' Dépenses Autres frais'!C230)</f>
        <v/>
      </c>
      <c r="D230" s="505" t="str">
        <f>IF(' Dépenses Autres frais'!D230="","",' Dépenses Autres frais'!D230)</f>
        <v/>
      </c>
      <c r="E230" s="505" t="str">
        <f>IF(' Dépenses Autres frais'!E230="","",' Dépenses Autres frais'!E230)</f>
        <v/>
      </c>
      <c r="F230" s="515" t="str">
        <f>IF(' Dépenses Autres frais'!F230="","",' Dépenses Autres frais'!F230)</f>
        <v/>
      </c>
      <c r="G230" s="515" t="str">
        <f>IF(' Dépenses Autres frais'!G230="","",' Dépenses Autres frais'!G230)</f>
        <v/>
      </c>
      <c r="H230" s="516" t="str">
        <f>IF(' Dépenses Autres frais'!H230="","",' Dépenses Autres frais'!H230)</f>
        <v/>
      </c>
      <c r="I230" s="272"/>
      <c r="J230" s="273" t="str">
        <f t="shared" si="9"/>
        <v/>
      </c>
      <c r="K230" s="273" t="str">
        <f t="shared" si="10"/>
        <v/>
      </c>
      <c r="L230" s="37"/>
      <c r="M230" s="117"/>
      <c r="N230" s="274"/>
      <c r="O230" s="514" t="str">
        <f>IF(AND(OR(I230="KO",L230&lt;&gt;""),OR(I230="",J230="",K230="")),Listes!$A$74,IF(AND(L230="",I230&lt;&gt;""),Listes!$A$75,IF(AND(H230&lt;L230,N230=""),Listes!$A$76,IF(AND(K230&lt;J230,N230=""),Listes!$A$77,IF(AND(L230&lt;&gt;"",L230&lt;H230,M230=""),Listes!$A$78,IF(AND(P230="",OR(I230&lt;&gt;"",J230&lt;&gt;"",K230&lt;&gt;"")),Listes!$A$79,""))))))</f>
        <v/>
      </c>
      <c r="P230" s="38"/>
      <c r="Q230" s="10">
        <f t="shared" si="11"/>
        <v>0</v>
      </c>
    </row>
    <row r="231" spans="1:17" ht="20.100000000000001" customHeight="1" x14ac:dyDescent="0.25">
      <c r="A231" s="109">
        <v>225</v>
      </c>
      <c r="B231" s="505" t="str">
        <f>IF(' Dépenses Autres frais'!B231="","",' Dépenses Autres frais'!B231)</f>
        <v/>
      </c>
      <c r="C231" s="505" t="str">
        <f>IF(' Dépenses Autres frais'!C231="","",' Dépenses Autres frais'!C231)</f>
        <v/>
      </c>
      <c r="D231" s="505" t="str">
        <f>IF(' Dépenses Autres frais'!D231="","",' Dépenses Autres frais'!D231)</f>
        <v/>
      </c>
      <c r="E231" s="505" t="str">
        <f>IF(' Dépenses Autres frais'!E231="","",' Dépenses Autres frais'!E231)</f>
        <v/>
      </c>
      <c r="F231" s="515" t="str">
        <f>IF(' Dépenses Autres frais'!F231="","",' Dépenses Autres frais'!F231)</f>
        <v/>
      </c>
      <c r="G231" s="515" t="str">
        <f>IF(' Dépenses Autres frais'!G231="","",' Dépenses Autres frais'!G231)</f>
        <v/>
      </c>
      <c r="H231" s="516" t="str">
        <f>IF(' Dépenses Autres frais'!H231="","",' Dépenses Autres frais'!H231)</f>
        <v/>
      </c>
      <c r="I231" s="272"/>
      <c r="J231" s="273" t="str">
        <f t="shared" si="9"/>
        <v/>
      </c>
      <c r="K231" s="273" t="str">
        <f t="shared" si="10"/>
        <v/>
      </c>
      <c r="L231" s="37"/>
      <c r="M231" s="117"/>
      <c r="N231" s="274"/>
      <c r="O231" s="514" t="str">
        <f>IF(AND(OR(I231="KO",L231&lt;&gt;""),OR(I231="",J231="",K231="")),Listes!$A$74,IF(AND(L231="",I231&lt;&gt;""),Listes!$A$75,IF(AND(H231&lt;L231,N231=""),Listes!$A$76,IF(AND(K231&lt;J231,N231=""),Listes!$A$77,IF(AND(L231&lt;&gt;"",L231&lt;H231,M231=""),Listes!$A$78,IF(AND(P231="",OR(I231&lt;&gt;"",J231&lt;&gt;"",K231&lt;&gt;"")),Listes!$A$79,""))))))</f>
        <v/>
      </c>
      <c r="P231" s="38"/>
      <c r="Q231" s="10">
        <f t="shared" si="11"/>
        <v>0</v>
      </c>
    </row>
    <row r="232" spans="1:17" ht="20.100000000000001" customHeight="1" x14ac:dyDescent="0.25">
      <c r="A232" s="109">
        <v>226</v>
      </c>
      <c r="B232" s="505" t="str">
        <f>IF(' Dépenses Autres frais'!B232="","",' Dépenses Autres frais'!B232)</f>
        <v/>
      </c>
      <c r="C232" s="505" t="str">
        <f>IF(' Dépenses Autres frais'!C232="","",' Dépenses Autres frais'!C232)</f>
        <v/>
      </c>
      <c r="D232" s="505" t="str">
        <f>IF(' Dépenses Autres frais'!D232="","",' Dépenses Autres frais'!D232)</f>
        <v/>
      </c>
      <c r="E232" s="505" t="str">
        <f>IF(' Dépenses Autres frais'!E232="","",' Dépenses Autres frais'!E232)</f>
        <v/>
      </c>
      <c r="F232" s="515" t="str">
        <f>IF(' Dépenses Autres frais'!F232="","",' Dépenses Autres frais'!F232)</f>
        <v/>
      </c>
      <c r="G232" s="515" t="str">
        <f>IF(' Dépenses Autres frais'!G232="","",' Dépenses Autres frais'!G232)</f>
        <v/>
      </c>
      <c r="H232" s="516" t="str">
        <f>IF(' Dépenses Autres frais'!H232="","",' Dépenses Autres frais'!H232)</f>
        <v/>
      </c>
      <c r="I232" s="272"/>
      <c r="J232" s="273" t="str">
        <f t="shared" si="9"/>
        <v/>
      </c>
      <c r="K232" s="273" t="str">
        <f t="shared" si="10"/>
        <v/>
      </c>
      <c r="L232" s="37"/>
      <c r="M232" s="117"/>
      <c r="N232" s="274"/>
      <c r="O232" s="514" t="str">
        <f>IF(AND(OR(I232="KO",L232&lt;&gt;""),OR(I232="",J232="",K232="")),Listes!$A$74,IF(AND(L232="",I232&lt;&gt;""),Listes!$A$75,IF(AND(H232&lt;L232,N232=""),Listes!$A$76,IF(AND(K232&lt;J232,N232=""),Listes!$A$77,IF(AND(L232&lt;&gt;"",L232&lt;H232,M232=""),Listes!$A$78,IF(AND(P232="",OR(I232&lt;&gt;"",J232&lt;&gt;"",K232&lt;&gt;"")),Listes!$A$79,""))))))</f>
        <v/>
      </c>
      <c r="P232" s="38"/>
      <c r="Q232" s="10">
        <f t="shared" si="11"/>
        <v>0</v>
      </c>
    </row>
    <row r="233" spans="1:17" ht="20.100000000000001" customHeight="1" x14ac:dyDescent="0.25">
      <c r="A233" s="109">
        <v>227</v>
      </c>
      <c r="B233" s="505" t="str">
        <f>IF(' Dépenses Autres frais'!B233="","",' Dépenses Autres frais'!B233)</f>
        <v/>
      </c>
      <c r="C233" s="505" t="str">
        <f>IF(' Dépenses Autres frais'!C233="","",' Dépenses Autres frais'!C233)</f>
        <v/>
      </c>
      <c r="D233" s="505" t="str">
        <f>IF(' Dépenses Autres frais'!D233="","",' Dépenses Autres frais'!D233)</f>
        <v/>
      </c>
      <c r="E233" s="505" t="str">
        <f>IF(' Dépenses Autres frais'!E233="","",' Dépenses Autres frais'!E233)</f>
        <v/>
      </c>
      <c r="F233" s="515" t="str">
        <f>IF(' Dépenses Autres frais'!F233="","",' Dépenses Autres frais'!F233)</f>
        <v/>
      </c>
      <c r="G233" s="515" t="str">
        <f>IF(' Dépenses Autres frais'!G233="","",' Dépenses Autres frais'!G233)</f>
        <v/>
      </c>
      <c r="H233" s="516" t="str">
        <f>IF(' Dépenses Autres frais'!H233="","",' Dépenses Autres frais'!H233)</f>
        <v/>
      </c>
      <c r="I233" s="272"/>
      <c r="J233" s="273" t="str">
        <f t="shared" si="9"/>
        <v/>
      </c>
      <c r="K233" s="273" t="str">
        <f t="shared" si="10"/>
        <v/>
      </c>
      <c r="L233" s="37"/>
      <c r="M233" s="117"/>
      <c r="N233" s="274"/>
      <c r="O233" s="514" t="str">
        <f>IF(AND(OR(I233="KO",L233&lt;&gt;""),OR(I233="",J233="",K233="")),Listes!$A$74,IF(AND(L233="",I233&lt;&gt;""),Listes!$A$75,IF(AND(H233&lt;L233,N233=""),Listes!$A$76,IF(AND(K233&lt;J233,N233=""),Listes!$A$77,IF(AND(L233&lt;&gt;"",L233&lt;H233,M233=""),Listes!$A$78,IF(AND(P233="",OR(I233&lt;&gt;"",J233&lt;&gt;"",K233&lt;&gt;"")),Listes!$A$79,""))))))</f>
        <v/>
      </c>
      <c r="P233" s="38"/>
      <c r="Q233" s="10">
        <f t="shared" si="11"/>
        <v>0</v>
      </c>
    </row>
    <row r="234" spans="1:17" ht="20.100000000000001" customHeight="1" x14ac:dyDescent="0.25">
      <c r="A234" s="109">
        <v>228</v>
      </c>
      <c r="B234" s="505" t="str">
        <f>IF(' Dépenses Autres frais'!B234="","",' Dépenses Autres frais'!B234)</f>
        <v/>
      </c>
      <c r="C234" s="505" t="str">
        <f>IF(' Dépenses Autres frais'!C234="","",' Dépenses Autres frais'!C234)</f>
        <v/>
      </c>
      <c r="D234" s="505" t="str">
        <f>IF(' Dépenses Autres frais'!D234="","",' Dépenses Autres frais'!D234)</f>
        <v/>
      </c>
      <c r="E234" s="505" t="str">
        <f>IF(' Dépenses Autres frais'!E234="","",' Dépenses Autres frais'!E234)</f>
        <v/>
      </c>
      <c r="F234" s="515" t="str">
        <f>IF(' Dépenses Autres frais'!F234="","",' Dépenses Autres frais'!F234)</f>
        <v/>
      </c>
      <c r="G234" s="515" t="str">
        <f>IF(' Dépenses Autres frais'!G234="","",' Dépenses Autres frais'!G234)</f>
        <v/>
      </c>
      <c r="H234" s="516" t="str">
        <f>IF(' Dépenses Autres frais'!H234="","",' Dépenses Autres frais'!H234)</f>
        <v/>
      </c>
      <c r="I234" s="272"/>
      <c r="J234" s="273" t="str">
        <f t="shared" si="9"/>
        <v/>
      </c>
      <c r="K234" s="273" t="str">
        <f t="shared" si="10"/>
        <v/>
      </c>
      <c r="L234" s="37"/>
      <c r="M234" s="117"/>
      <c r="N234" s="274"/>
      <c r="O234" s="514" t="str">
        <f>IF(AND(OR(I234="KO",L234&lt;&gt;""),OR(I234="",J234="",K234="")),Listes!$A$74,IF(AND(L234="",I234&lt;&gt;""),Listes!$A$75,IF(AND(H234&lt;L234,N234=""),Listes!$A$76,IF(AND(K234&lt;J234,N234=""),Listes!$A$77,IF(AND(L234&lt;&gt;"",L234&lt;H234,M234=""),Listes!$A$78,IF(AND(P234="",OR(I234&lt;&gt;"",J234&lt;&gt;"",K234&lt;&gt;"")),Listes!$A$79,""))))))</f>
        <v/>
      </c>
      <c r="P234" s="38"/>
      <c r="Q234" s="10">
        <f t="shared" si="11"/>
        <v>0</v>
      </c>
    </row>
    <row r="235" spans="1:17" ht="20.100000000000001" customHeight="1" x14ac:dyDescent="0.25">
      <c r="A235" s="109">
        <v>229</v>
      </c>
      <c r="B235" s="505" t="str">
        <f>IF(' Dépenses Autres frais'!B235="","",' Dépenses Autres frais'!B235)</f>
        <v/>
      </c>
      <c r="C235" s="505" t="str">
        <f>IF(' Dépenses Autres frais'!C235="","",' Dépenses Autres frais'!C235)</f>
        <v/>
      </c>
      <c r="D235" s="505" t="str">
        <f>IF(' Dépenses Autres frais'!D235="","",' Dépenses Autres frais'!D235)</f>
        <v/>
      </c>
      <c r="E235" s="505" t="str">
        <f>IF(' Dépenses Autres frais'!E235="","",' Dépenses Autres frais'!E235)</f>
        <v/>
      </c>
      <c r="F235" s="515" t="str">
        <f>IF(' Dépenses Autres frais'!F235="","",' Dépenses Autres frais'!F235)</f>
        <v/>
      </c>
      <c r="G235" s="515" t="str">
        <f>IF(' Dépenses Autres frais'!G235="","",' Dépenses Autres frais'!G235)</f>
        <v/>
      </c>
      <c r="H235" s="516" t="str">
        <f>IF(' Dépenses Autres frais'!H235="","",' Dépenses Autres frais'!H235)</f>
        <v/>
      </c>
      <c r="I235" s="272"/>
      <c r="J235" s="273" t="str">
        <f t="shared" si="9"/>
        <v/>
      </c>
      <c r="K235" s="273" t="str">
        <f t="shared" si="10"/>
        <v/>
      </c>
      <c r="L235" s="37"/>
      <c r="M235" s="117"/>
      <c r="N235" s="274"/>
      <c r="O235" s="514" t="str">
        <f>IF(AND(OR(I235="KO",L235&lt;&gt;""),OR(I235="",J235="",K235="")),Listes!$A$74,IF(AND(L235="",I235&lt;&gt;""),Listes!$A$75,IF(AND(H235&lt;L235,N235=""),Listes!$A$76,IF(AND(K235&lt;J235,N235=""),Listes!$A$77,IF(AND(L235&lt;&gt;"",L235&lt;H235,M235=""),Listes!$A$78,IF(AND(P235="",OR(I235&lt;&gt;"",J235&lt;&gt;"",K235&lt;&gt;"")),Listes!$A$79,""))))))</f>
        <v/>
      </c>
      <c r="P235" s="38"/>
      <c r="Q235" s="10">
        <f t="shared" si="11"/>
        <v>0</v>
      </c>
    </row>
    <row r="236" spans="1:17" ht="20.100000000000001" customHeight="1" x14ac:dyDescent="0.25">
      <c r="A236" s="109">
        <v>230</v>
      </c>
      <c r="B236" s="505" t="str">
        <f>IF(' Dépenses Autres frais'!B236="","",' Dépenses Autres frais'!B236)</f>
        <v/>
      </c>
      <c r="C236" s="505" t="str">
        <f>IF(' Dépenses Autres frais'!C236="","",' Dépenses Autres frais'!C236)</f>
        <v/>
      </c>
      <c r="D236" s="505" t="str">
        <f>IF(' Dépenses Autres frais'!D236="","",' Dépenses Autres frais'!D236)</f>
        <v/>
      </c>
      <c r="E236" s="505" t="str">
        <f>IF(' Dépenses Autres frais'!E236="","",' Dépenses Autres frais'!E236)</f>
        <v/>
      </c>
      <c r="F236" s="515" t="str">
        <f>IF(' Dépenses Autres frais'!F236="","",' Dépenses Autres frais'!F236)</f>
        <v/>
      </c>
      <c r="G236" s="515" t="str">
        <f>IF(' Dépenses Autres frais'!G236="","",' Dépenses Autres frais'!G236)</f>
        <v/>
      </c>
      <c r="H236" s="516" t="str">
        <f>IF(' Dépenses Autres frais'!H236="","",' Dépenses Autres frais'!H236)</f>
        <v/>
      </c>
      <c r="I236" s="272"/>
      <c r="J236" s="273" t="str">
        <f t="shared" si="9"/>
        <v/>
      </c>
      <c r="K236" s="273" t="str">
        <f t="shared" si="10"/>
        <v/>
      </c>
      <c r="L236" s="37"/>
      <c r="M236" s="117"/>
      <c r="N236" s="274"/>
      <c r="O236" s="514" t="str">
        <f>IF(AND(OR(I236="KO",L236&lt;&gt;""),OR(I236="",J236="",K236="")),Listes!$A$74,IF(AND(L236="",I236&lt;&gt;""),Listes!$A$75,IF(AND(H236&lt;L236,N236=""),Listes!$A$76,IF(AND(K236&lt;J236,N236=""),Listes!$A$77,IF(AND(L236&lt;&gt;"",L236&lt;H236,M236=""),Listes!$A$78,IF(AND(P236="",OR(I236&lt;&gt;"",J236&lt;&gt;"",K236&lt;&gt;"")),Listes!$A$79,""))))))</f>
        <v/>
      </c>
      <c r="P236" s="38"/>
      <c r="Q236" s="10">
        <f t="shared" si="11"/>
        <v>0</v>
      </c>
    </row>
    <row r="237" spans="1:17" ht="20.100000000000001" customHeight="1" x14ac:dyDescent="0.25">
      <c r="A237" s="109">
        <v>231</v>
      </c>
      <c r="B237" s="505" t="str">
        <f>IF(' Dépenses Autres frais'!B237="","",' Dépenses Autres frais'!B237)</f>
        <v/>
      </c>
      <c r="C237" s="505" t="str">
        <f>IF(' Dépenses Autres frais'!C237="","",' Dépenses Autres frais'!C237)</f>
        <v/>
      </c>
      <c r="D237" s="505" t="str">
        <f>IF(' Dépenses Autres frais'!D237="","",' Dépenses Autres frais'!D237)</f>
        <v/>
      </c>
      <c r="E237" s="505" t="str">
        <f>IF(' Dépenses Autres frais'!E237="","",' Dépenses Autres frais'!E237)</f>
        <v/>
      </c>
      <c r="F237" s="515" t="str">
        <f>IF(' Dépenses Autres frais'!F237="","",' Dépenses Autres frais'!F237)</f>
        <v/>
      </c>
      <c r="G237" s="515" t="str">
        <f>IF(' Dépenses Autres frais'!G237="","",' Dépenses Autres frais'!G237)</f>
        <v/>
      </c>
      <c r="H237" s="516" t="str">
        <f>IF(' Dépenses Autres frais'!H237="","",' Dépenses Autres frais'!H237)</f>
        <v/>
      </c>
      <c r="I237" s="272"/>
      <c r="J237" s="273" t="str">
        <f t="shared" si="9"/>
        <v/>
      </c>
      <c r="K237" s="273" t="str">
        <f t="shared" si="10"/>
        <v/>
      </c>
      <c r="L237" s="37"/>
      <c r="M237" s="117"/>
      <c r="N237" s="274"/>
      <c r="O237" s="514" t="str">
        <f>IF(AND(OR(I237="KO",L237&lt;&gt;""),OR(I237="",J237="",K237="")),Listes!$A$74,IF(AND(L237="",I237&lt;&gt;""),Listes!$A$75,IF(AND(H237&lt;L237,N237=""),Listes!$A$76,IF(AND(K237&lt;J237,N237=""),Listes!$A$77,IF(AND(L237&lt;&gt;"",L237&lt;H237,M237=""),Listes!$A$78,IF(AND(P237="",OR(I237&lt;&gt;"",J237&lt;&gt;"",K237&lt;&gt;"")),Listes!$A$79,""))))))</f>
        <v/>
      </c>
      <c r="P237" s="38"/>
      <c r="Q237" s="10">
        <f t="shared" si="11"/>
        <v>0</v>
      </c>
    </row>
    <row r="238" spans="1:17" ht="20.100000000000001" customHeight="1" x14ac:dyDescent="0.25">
      <c r="A238" s="109">
        <v>232</v>
      </c>
      <c r="B238" s="505" t="str">
        <f>IF(' Dépenses Autres frais'!B238="","",' Dépenses Autres frais'!B238)</f>
        <v/>
      </c>
      <c r="C238" s="505" t="str">
        <f>IF(' Dépenses Autres frais'!C238="","",' Dépenses Autres frais'!C238)</f>
        <v/>
      </c>
      <c r="D238" s="505" t="str">
        <f>IF(' Dépenses Autres frais'!D238="","",' Dépenses Autres frais'!D238)</f>
        <v/>
      </c>
      <c r="E238" s="505" t="str">
        <f>IF(' Dépenses Autres frais'!E238="","",' Dépenses Autres frais'!E238)</f>
        <v/>
      </c>
      <c r="F238" s="515" t="str">
        <f>IF(' Dépenses Autres frais'!F238="","",' Dépenses Autres frais'!F238)</f>
        <v/>
      </c>
      <c r="G238" s="515" t="str">
        <f>IF(' Dépenses Autres frais'!G238="","",' Dépenses Autres frais'!G238)</f>
        <v/>
      </c>
      <c r="H238" s="516" t="str">
        <f>IF(' Dépenses Autres frais'!H238="","",' Dépenses Autres frais'!H238)</f>
        <v/>
      </c>
      <c r="I238" s="272"/>
      <c r="J238" s="273" t="str">
        <f t="shared" si="9"/>
        <v/>
      </c>
      <c r="K238" s="273" t="str">
        <f t="shared" si="10"/>
        <v/>
      </c>
      <c r="L238" s="37"/>
      <c r="M238" s="117"/>
      <c r="N238" s="274"/>
      <c r="O238" s="514" t="str">
        <f>IF(AND(OR(I238="KO",L238&lt;&gt;""),OR(I238="",J238="",K238="")),Listes!$A$74,IF(AND(L238="",I238&lt;&gt;""),Listes!$A$75,IF(AND(H238&lt;L238,N238=""),Listes!$A$76,IF(AND(K238&lt;J238,N238=""),Listes!$A$77,IF(AND(L238&lt;&gt;"",L238&lt;H238,M238=""),Listes!$A$78,IF(AND(P238="",OR(I238&lt;&gt;"",J238&lt;&gt;"",K238&lt;&gt;"")),Listes!$A$79,""))))))</f>
        <v/>
      </c>
      <c r="P238" s="38"/>
      <c r="Q238" s="10">
        <f t="shared" si="11"/>
        <v>0</v>
      </c>
    </row>
    <row r="239" spans="1:17" ht="20.100000000000001" customHeight="1" x14ac:dyDescent="0.25">
      <c r="A239" s="109">
        <v>233</v>
      </c>
      <c r="B239" s="505" t="str">
        <f>IF(' Dépenses Autres frais'!B239="","",' Dépenses Autres frais'!B239)</f>
        <v/>
      </c>
      <c r="C239" s="505" t="str">
        <f>IF(' Dépenses Autres frais'!C239="","",' Dépenses Autres frais'!C239)</f>
        <v/>
      </c>
      <c r="D239" s="505" t="str">
        <f>IF(' Dépenses Autres frais'!D239="","",' Dépenses Autres frais'!D239)</f>
        <v/>
      </c>
      <c r="E239" s="505" t="str">
        <f>IF(' Dépenses Autres frais'!E239="","",' Dépenses Autres frais'!E239)</f>
        <v/>
      </c>
      <c r="F239" s="515" t="str">
        <f>IF(' Dépenses Autres frais'!F239="","",' Dépenses Autres frais'!F239)</f>
        <v/>
      </c>
      <c r="G239" s="515" t="str">
        <f>IF(' Dépenses Autres frais'!G239="","",' Dépenses Autres frais'!G239)</f>
        <v/>
      </c>
      <c r="H239" s="516" t="str">
        <f>IF(' Dépenses Autres frais'!H239="","",' Dépenses Autres frais'!H239)</f>
        <v/>
      </c>
      <c r="I239" s="272"/>
      <c r="J239" s="273" t="str">
        <f t="shared" si="9"/>
        <v/>
      </c>
      <c r="K239" s="273" t="str">
        <f t="shared" si="10"/>
        <v/>
      </c>
      <c r="L239" s="37"/>
      <c r="M239" s="117"/>
      <c r="N239" s="274"/>
      <c r="O239" s="514" t="str">
        <f>IF(AND(OR(I239="KO",L239&lt;&gt;""),OR(I239="",J239="",K239="")),Listes!$A$74,IF(AND(L239="",I239&lt;&gt;""),Listes!$A$75,IF(AND(H239&lt;L239,N239=""),Listes!$A$76,IF(AND(K239&lt;J239,N239=""),Listes!$A$77,IF(AND(L239&lt;&gt;"",L239&lt;H239,M239=""),Listes!$A$78,IF(AND(P239="",OR(I239&lt;&gt;"",J239&lt;&gt;"",K239&lt;&gt;"")),Listes!$A$79,""))))))</f>
        <v/>
      </c>
      <c r="P239" s="38"/>
      <c r="Q239" s="10">
        <f t="shared" si="11"/>
        <v>0</v>
      </c>
    </row>
    <row r="240" spans="1:17" ht="20.100000000000001" customHeight="1" x14ac:dyDescent="0.25">
      <c r="A240" s="109">
        <v>234</v>
      </c>
      <c r="B240" s="505" t="str">
        <f>IF(' Dépenses Autres frais'!B240="","",' Dépenses Autres frais'!B240)</f>
        <v/>
      </c>
      <c r="C240" s="505" t="str">
        <f>IF(' Dépenses Autres frais'!C240="","",' Dépenses Autres frais'!C240)</f>
        <v/>
      </c>
      <c r="D240" s="505" t="str">
        <f>IF(' Dépenses Autres frais'!D240="","",' Dépenses Autres frais'!D240)</f>
        <v/>
      </c>
      <c r="E240" s="505" t="str">
        <f>IF(' Dépenses Autres frais'!E240="","",' Dépenses Autres frais'!E240)</f>
        <v/>
      </c>
      <c r="F240" s="515" t="str">
        <f>IF(' Dépenses Autres frais'!F240="","",' Dépenses Autres frais'!F240)</f>
        <v/>
      </c>
      <c r="G240" s="515" t="str">
        <f>IF(' Dépenses Autres frais'!G240="","",' Dépenses Autres frais'!G240)</f>
        <v/>
      </c>
      <c r="H240" s="516" t="str">
        <f>IF(' Dépenses Autres frais'!H240="","",' Dépenses Autres frais'!H240)</f>
        <v/>
      </c>
      <c r="I240" s="272"/>
      <c r="J240" s="273" t="str">
        <f t="shared" si="9"/>
        <v/>
      </c>
      <c r="K240" s="273" t="str">
        <f t="shared" si="10"/>
        <v/>
      </c>
      <c r="L240" s="37"/>
      <c r="M240" s="117"/>
      <c r="N240" s="274"/>
      <c r="O240" s="514" t="str">
        <f>IF(AND(OR(I240="KO",L240&lt;&gt;""),OR(I240="",J240="",K240="")),Listes!$A$74,IF(AND(L240="",I240&lt;&gt;""),Listes!$A$75,IF(AND(H240&lt;L240,N240=""),Listes!$A$76,IF(AND(K240&lt;J240,N240=""),Listes!$A$77,IF(AND(L240&lt;&gt;"",L240&lt;H240,M240=""),Listes!$A$78,IF(AND(P240="",OR(I240&lt;&gt;"",J240&lt;&gt;"",K240&lt;&gt;"")),Listes!$A$79,""))))))</f>
        <v/>
      </c>
      <c r="P240" s="38"/>
      <c r="Q240" s="10">
        <f t="shared" si="11"/>
        <v>0</v>
      </c>
    </row>
    <row r="241" spans="1:17" ht="20.100000000000001" customHeight="1" x14ac:dyDescent="0.25">
      <c r="A241" s="109">
        <v>235</v>
      </c>
      <c r="B241" s="505" t="str">
        <f>IF(' Dépenses Autres frais'!B241="","",' Dépenses Autres frais'!B241)</f>
        <v/>
      </c>
      <c r="C241" s="505" t="str">
        <f>IF(' Dépenses Autres frais'!C241="","",' Dépenses Autres frais'!C241)</f>
        <v/>
      </c>
      <c r="D241" s="505" t="str">
        <f>IF(' Dépenses Autres frais'!D241="","",' Dépenses Autres frais'!D241)</f>
        <v/>
      </c>
      <c r="E241" s="505" t="str">
        <f>IF(' Dépenses Autres frais'!E241="","",' Dépenses Autres frais'!E241)</f>
        <v/>
      </c>
      <c r="F241" s="515" t="str">
        <f>IF(' Dépenses Autres frais'!F241="","",' Dépenses Autres frais'!F241)</f>
        <v/>
      </c>
      <c r="G241" s="515" t="str">
        <f>IF(' Dépenses Autres frais'!G241="","",' Dépenses Autres frais'!G241)</f>
        <v/>
      </c>
      <c r="H241" s="516" t="str">
        <f>IF(' Dépenses Autres frais'!H241="","",' Dépenses Autres frais'!H241)</f>
        <v/>
      </c>
      <c r="I241" s="272"/>
      <c r="J241" s="273" t="str">
        <f t="shared" si="9"/>
        <v/>
      </c>
      <c r="K241" s="273" t="str">
        <f t="shared" si="10"/>
        <v/>
      </c>
      <c r="L241" s="37"/>
      <c r="M241" s="117"/>
      <c r="N241" s="274"/>
      <c r="O241" s="514" t="str">
        <f>IF(AND(OR(I241="KO",L241&lt;&gt;""),OR(I241="",J241="",K241="")),Listes!$A$74,IF(AND(L241="",I241&lt;&gt;""),Listes!$A$75,IF(AND(H241&lt;L241,N241=""),Listes!$A$76,IF(AND(K241&lt;J241,N241=""),Listes!$A$77,IF(AND(L241&lt;&gt;"",L241&lt;H241,M241=""),Listes!$A$78,IF(AND(P241="",OR(I241&lt;&gt;"",J241&lt;&gt;"",K241&lt;&gt;"")),Listes!$A$79,""))))))</f>
        <v/>
      </c>
      <c r="P241" s="38"/>
      <c r="Q241" s="10">
        <f t="shared" si="11"/>
        <v>0</v>
      </c>
    </row>
    <row r="242" spans="1:17" ht="20.100000000000001" customHeight="1" x14ac:dyDescent="0.25">
      <c r="A242" s="109">
        <v>236</v>
      </c>
      <c r="B242" s="505" t="str">
        <f>IF(' Dépenses Autres frais'!B242="","",' Dépenses Autres frais'!B242)</f>
        <v/>
      </c>
      <c r="C242" s="505" t="str">
        <f>IF(' Dépenses Autres frais'!C242="","",' Dépenses Autres frais'!C242)</f>
        <v/>
      </c>
      <c r="D242" s="505" t="str">
        <f>IF(' Dépenses Autres frais'!D242="","",' Dépenses Autres frais'!D242)</f>
        <v/>
      </c>
      <c r="E242" s="505" t="str">
        <f>IF(' Dépenses Autres frais'!E242="","",' Dépenses Autres frais'!E242)</f>
        <v/>
      </c>
      <c r="F242" s="515" t="str">
        <f>IF(' Dépenses Autres frais'!F242="","",' Dépenses Autres frais'!F242)</f>
        <v/>
      </c>
      <c r="G242" s="515" t="str">
        <f>IF(' Dépenses Autres frais'!G242="","",' Dépenses Autres frais'!G242)</f>
        <v/>
      </c>
      <c r="H242" s="516" t="str">
        <f>IF(' Dépenses Autres frais'!H242="","",' Dépenses Autres frais'!H242)</f>
        <v/>
      </c>
      <c r="I242" s="272"/>
      <c r="J242" s="273" t="str">
        <f t="shared" si="9"/>
        <v/>
      </c>
      <c r="K242" s="273" t="str">
        <f t="shared" si="10"/>
        <v/>
      </c>
      <c r="L242" s="37"/>
      <c r="M242" s="117"/>
      <c r="N242" s="274"/>
      <c r="O242" s="514" t="str">
        <f>IF(AND(OR(I242="KO",L242&lt;&gt;""),OR(I242="",J242="",K242="")),Listes!$A$74,IF(AND(L242="",I242&lt;&gt;""),Listes!$A$75,IF(AND(H242&lt;L242,N242=""),Listes!$A$76,IF(AND(K242&lt;J242,N242=""),Listes!$A$77,IF(AND(L242&lt;&gt;"",L242&lt;H242,M242=""),Listes!$A$78,IF(AND(P242="",OR(I242&lt;&gt;"",J242&lt;&gt;"",K242&lt;&gt;"")),Listes!$A$79,""))))))</f>
        <v/>
      </c>
      <c r="P242" s="38"/>
      <c r="Q242" s="10">
        <f t="shared" si="11"/>
        <v>0</v>
      </c>
    </row>
    <row r="243" spans="1:17" ht="20.100000000000001" customHeight="1" x14ac:dyDescent="0.25">
      <c r="A243" s="109">
        <v>237</v>
      </c>
      <c r="B243" s="505" t="str">
        <f>IF(' Dépenses Autres frais'!B243="","",' Dépenses Autres frais'!B243)</f>
        <v/>
      </c>
      <c r="C243" s="505" t="str">
        <f>IF(' Dépenses Autres frais'!C243="","",' Dépenses Autres frais'!C243)</f>
        <v/>
      </c>
      <c r="D243" s="505" t="str">
        <f>IF(' Dépenses Autres frais'!D243="","",' Dépenses Autres frais'!D243)</f>
        <v/>
      </c>
      <c r="E243" s="505" t="str">
        <f>IF(' Dépenses Autres frais'!E243="","",' Dépenses Autres frais'!E243)</f>
        <v/>
      </c>
      <c r="F243" s="515" t="str">
        <f>IF(' Dépenses Autres frais'!F243="","",' Dépenses Autres frais'!F243)</f>
        <v/>
      </c>
      <c r="G243" s="515" t="str">
        <f>IF(' Dépenses Autres frais'!G243="","",' Dépenses Autres frais'!G243)</f>
        <v/>
      </c>
      <c r="H243" s="516" t="str">
        <f>IF(' Dépenses Autres frais'!H243="","",' Dépenses Autres frais'!H243)</f>
        <v/>
      </c>
      <c r="I243" s="272"/>
      <c r="J243" s="273" t="str">
        <f t="shared" si="9"/>
        <v/>
      </c>
      <c r="K243" s="273" t="str">
        <f t="shared" si="10"/>
        <v/>
      </c>
      <c r="L243" s="37"/>
      <c r="M243" s="117"/>
      <c r="N243" s="274"/>
      <c r="O243" s="514" t="str">
        <f>IF(AND(OR(I243="KO",L243&lt;&gt;""),OR(I243="",J243="",K243="")),Listes!$A$74,IF(AND(L243="",I243&lt;&gt;""),Listes!$A$75,IF(AND(H243&lt;L243,N243=""),Listes!$A$76,IF(AND(K243&lt;J243,N243=""),Listes!$A$77,IF(AND(L243&lt;&gt;"",L243&lt;H243,M243=""),Listes!$A$78,IF(AND(P243="",OR(I243&lt;&gt;"",J243&lt;&gt;"",K243&lt;&gt;"")),Listes!$A$79,""))))))</f>
        <v/>
      </c>
      <c r="P243" s="38"/>
      <c r="Q243" s="10">
        <f t="shared" si="11"/>
        <v>0</v>
      </c>
    </row>
    <row r="244" spans="1:17" ht="20.100000000000001" customHeight="1" x14ac:dyDescent="0.25">
      <c r="A244" s="109">
        <v>238</v>
      </c>
      <c r="B244" s="505" t="str">
        <f>IF(' Dépenses Autres frais'!B244="","",' Dépenses Autres frais'!B244)</f>
        <v/>
      </c>
      <c r="C244" s="505" t="str">
        <f>IF(' Dépenses Autres frais'!C244="","",' Dépenses Autres frais'!C244)</f>
        <v/>
      </c>
      <c r="D244" s="505" t="str">
        <f>IF(' Dépenses Autres frais'!D244="","",' Dépenses Autres frais'!D244)</f>
        <v/>
      </c>
      <c r="E244" s="505" t="str">
        <f>IF(' Dépenses Autres frais'!E244="","",' Dépenses Autres frais'!E244)</f>
        <v/>
      </c>
      <c r="F244" s="515" t="str">
        <f>IF(' Dépenses Autres frais'!F244="","",' Dépenses Autres frais'!F244)</f>
        <v/>
      </c>
      <c r="G244" s="515" t="str">
        <f>IF(' Dépenses Autres frais'!G244="","",' Dépenses Autres frais'!G244)</f>
        <v/>
      </c>
      <c r="H244" s="516" t="str">
        <f>IF(' Dépenses Autres frais'!H244="","",' Dépenses Autres frais'!H244)</f>
        <v/>
      </c>
      <c r="I244" s="272"/>
      <c r="J244" s="273" t="str">
        <f t="shared" si="9"/>
        <v/>
      </c>
      <c r="K244" s="273" t="str">
        <f t="shared" si="10"/>
        <v/>
      </c>
      <c r="L244" s="37"/>
      <c r="M244" s="117"/>
      <c r="N244" s="274"/>
      <c r="O244" s="514" t="str">
        <f>IF(AND(OR(I244="KO",L244&lt;&gt;""),OR(I244="",J244="",K244="")),Listes!$A$74,IF(AND(L244="",I244&lt;&gt;""),Listes!$A$75,IF(AND(H244&lt;L244,N244=""),Listes!$A$76,IF(AND(K244&lt;J244,N244=""),Listes!$A$77,IF(AND(L244&lt;&gt;"",L244&lt;H244,M244=""),Listes!$A$78,IF(AND(P244="",OR(I244&lt;&gt;"",J244&lt;&gt;"",K244&lt;&gt;"")),Listes!$A$79,""))))))</f>
        <v/>
      </c>
      <c r="P244" s="38"/>
      <c r="Q244" s="10">
        <f t="shared" si="11"/>
        <v>0</v>
      </c>
    </row>
    <row r="245" spans="1:17" ht="20.100000000000001" customHeight="1" x14ac:dyDescent="0.25">
      <c r="A245" s="109">
        <v>239</v>
      </c>
      <c r="B245" s="505" t="str">
        <f>IF(' Dépenses Autres frais'!B245="","",' Dépenses Autres frais'!B245)</f>
        <v/>
      </c>
      <c r="C245" s="505" t="str">
        <f>IF(' Dépenses Autres frais'!C245="","",' Dépenses Autres frais'!C245)</f>
        <v/>
      </c>
      <c r="D245" s="505" t="str">
        <f>IF(' Dépenses Autres frais'!D245="","",' Dépenses Autres frais'!D245)</f>
        <v/>
      </c>
      <c r="E245" s="505" t="str">
        <f>IF(' Dépenses Autres frais'!E245="","",' Dépenses Autres frais'!E245)</f>
        <v/>
      </c>
      <c r="F245" s="515" t="str">
        <f>IF(' Dépenses Autres frais'!F245="","",' Dépenses Autres frais'!F245)</f>
        <v/>
      </c>
      <c r="G245" s="515" t="str">
        <f>IF(' Dépenses Autres frais'!G245="","",' Dépenses Autres frais'!G245)</f>
        <v/>
      </c>
      <c r="H245" s="516" t="str">
        <f>IF(' Dépenses Autres frais'!H245="","",' Dépenses Autres frais'!H245)</f>
        <v/>
      </c>
      <c r="I245" s="272"/>
      <c r="J245" s="273" t="str">
        <f t="shared" si="9"/>
        <v/>
      </c>
      <c r="K245" s="273" t="str">
        <f t="shared" si="10"/>
        <v/>
      </c>
      <c r="L245" s="37"/>
      <c r="M245" s="117"/>
      <c r="N245" s="274"/>
      <c r="O245" s="514" t="str">
        <f>IF(AND(OR(I245="KO",L245&lt;&gt;""),OR(I245="",J245="",K245="")),Listes!$A$74,IF(AND(L245="",I245&lt;&gt;""),Listes!$A$75,IF(AND(H245&lt;L245,N245=""),Listes!$A$76,IF(AND(K245&lt;J245,N245=""),Listes!$A$77,IF(AND(L245&lt;&gt;"",L245&lt;H245,M245=""),Listes!$A$78,IF(AND(P245="",OR(I245&lt;&gt;"",J245&lt;&gt;"",K245&lt;&gt;"")),Listes!$A$79,""))))))</f>
        <v/>
      </c>
      <c r="P245" s="38"/>
      <c r="Q245" s="10">
        <f t="shared" si="11"/>
        <v>0</v>
      </c>
    </row>
    <row r="246" spans="1:17" ht="20.100000000000001" customHeight="1" x14ac:dyDescent="0.25">
      <c r="A246" s="109">
        <v>240</v>
      </c>
      <c r="B246" s="505" t="str">
        <f>IF(' Dépenses Autres frais'!B246="","",' Dépenses Autres frais'!B246)</f>
        <v/>
      </c>
      <c r="C246" s="505" t="str">
        <f>IF(' Dépenses Autres frais'!C246="","",' Dépenses Autres frais'!C246)</f>
        <v/>
      </c>
      <c r="D246" s="505" t="str">
        <f>IF(' Dépenses Autres frais'!D246="","",' Dépenses Autres frais'!D246)</f>
        <v/>
      </c>
      <c r="E246" s="505" t="str">
        <f>IF(' Dépenses Autres frais'!E246="","",' Dépenses Autres frais'!E246)</f>
        <v/>
      </c>
      <c r="F246" s="515" t="str">
        <f>IF(' Dépenses Autres frais'!F246="","",' Dépenses Autres frais'!F246)</f>
        <v/>
      </c>
      <c r="G246" s="515" t="str">
        <f>IF(' Dépenses Autres frais'!G246="","",' Dépenses Autres frais'!G246)</f>
        <v/>
      </c>
      <c r="H246" s="516" t="str">
        <f>IF(' Dépenses Autres frais'!H246="","",' Dépenses Autres frais'!H246)</f>
        <v/>
      </c>
      <c r="I246" s="272"/>
      <c r="J246" s="273" t="str">
        <f t="shared" si="9"/>
        <v/>
      </c>
      <c r="K246" s="273" t="str">
        <f t="shared" si="10"/>
        <v/>
      </c>
      <c r="L246" s="37"/>
      <c r="M246" s="117"/>
      <c r="N246" s="274"/>
      <c r="O246" s="514" t="str">
        <f>IF(AND(OR(I246="KO",L246&lt;&gt;""),OR(I246="",J246="",K246="")),Listes!$A$74,IF(AND(L246="",I246&lt;&gt;""),Listes!$A$75,IF(AND(H246&lt;L246,N246=""),Listes!$A$76,IF(AND(K246&lt;J246,N246=""),Listes!$A$77,IF(AND(L246&lt;&gt;"",L246&lt;H246,M246=""),Listes!$A$78,IF(AND(P246="",OR(I246&lt;&gt;"",J246&lt;&gt;"",K246&lt;&gt;"")),Listes!$A$79,""))))))</f>
        <v/>
      </c>
      <c r="P246" s="38"/>
      <c r="Q246" s="10">
        <f t="shared" si="11"/>
        <v>0</v>
      </c>
    </row>
    <row r="247" spans="1:17" ht="20.100000000000001" customHeight="1" x14ac:dyDescent="0.25">
      <c r="A247" s="109">
        <v>241</v>
      </c>
      <c r="B247" s="505" t="str">
        <f>IF(' Dépenses Autres frais'!B247="","",' Dépenses Autres frais'!B247)</f>
        <v/>
      </c>
      <c r="C247" s="505" t="str">
        <f>IF(' Dépenses Autres frais'!C247="","",' Dépenses Autres frais'!C247)</f>
        <v/>
      </c>
      <c r="D247" s="505" t="str">
        <f>IF(' Dépenses Autres frais'!D247="","",' Dépenses Autres frais'!D247)</f>
        <v/>
      </c>
      <c r="E247" s="505" t="str">
        <f>IF(' Dépenses Autres frais'!E247="","",' Dépenses Autres frais'!E247)</f>
        <v/>
      </c>
      <c r="F247" s="515" t="str">
        <f>IF(' Dépenses Autres frais'!F247="","",' Dépenses Autres frais'!F247)</f>
        <v/>
      </c>
      <c r="G247" s="515" t="str">
        <f>IF(' Dépenses Autres frais'!G247="","",' Dépenses Autres frais'!G247)</f>
        <v/>
      </c>
      <c r="H247" s="516" t="str">
        <f>IF(' Dépenses Autres frais'!H247="","",' Dépenses Autres frais'!H247)</f>
        <v/>
      </c>
      <c r="I247" s="272"/>
      <c r="J247" s="273" t="str">
        <f t="shared" si="9"/>
        <v/>
      </c>
      <c r="K247" s="273" t="str">
        <f t="shared" si="10"/>
        <v/>
      </c>
      <c r="L247" s="37"/>
      <c r="M247" s="117"/>
      <c r="N247" s="274"/>
      <c r="O247" s="514" t="str">
        <f>IF(AND(OR(I247="KO",L247&lt;&gt;""),OR(I247="",J247="",K247="")),Listes!$A$74,IF(AND(L247="",I247&lt;&gt;""),Listes!$A$75,IF(AND(H247&lt;L247,N247=""),Listes!$A$76,IF(AND(K247&lt;J247,N247=""),Listes!$A$77,IF(AND(L247&lt;&gt;"",L247&lt;H247,M247=""),Listes!$A$78,IF(AND(P247="",OR(I247&lt;&gt;"",J247&lt;&gt;"",K247&lt;&gt;"")),Listes!$A$79,""))))))</f>
        <v/>
      </c>
      <c r="P247" s="38"/>
      <c r="Q247" s="10">
        <f t="shared" si="11"/>
        <v>0</v>
      </c>
    </row>
    <row r="248" spans="1:17" ht="20.100000000000001" customHeight="1" x14ac:dyDescent="0.25">
      <c r="A248" s="109">
        <v>242</v>
      </c>
      <c r="B248" s="505" t="str">
        <f>IF(' Dépenses Autres frais'!B248="","",' Dépenses Autres frais'!B248)</f>
        <v/>
      </c>
      <c r="C248" s="505" t="str">
        <f>IF(' Dépenses Autres frais'!C248="","",' Dépenses Autres frais'!C248)</f>
        <v/>
      </c>
      <c r="D248" s="505" t="str">
        <f>IF(' Dépenses Autres frais'!D248="","",' Dépenses Autres frais'!D248)</f>
        <v/>
      </c>
      <c r="E248" s="505" t="str">
        <f>IF(' Dépenses Autres frais'!E248="","",' Dépenses Autres frais'!E248)</f>
        <v/>
      </c>
      <c r="F248" s="515" t="str">
        <f>IF(' Dépenses Autres frais'!F248="","",' Dépenses Autres frais'!F248)</f>
        <v/>
      </c>
      <c r="G248" s="515" t="str">
        <f>IF(' Dépenses Autres frais'!G248="","",' Dépenses Autres frais'!G248)</f>
        <v/>
      </c>
      <c r="H248" s="516" t="str">
        <f>IF(' Dépenses Autres frais'!H248="","",' Dépenses Autres frais'!H248)</f>
        <v/>
      </c>
      <c r="I248" s="272"/>
      <c r="J248" s="273" t="str">
        <f t="shared" si="9"/>
        <v/>
      </c>
      <c r="K248" s="273" t="str">
        <f t="shared" si="10"/>
        <v/>
      </c>
      <c r="L248" s="37"/>
      <c r="M248" s="117"/>
      <c r="N248" s="274"/>
      <c r="O248" s="514" t="str">
        <f>IF(AND(OR(I248="KO",L248&lt;&gt;""),OR(I248="",J248="",K248="")),Listes!$A$74,IF(AND(L248="",I248&lt;&gt;""),Listes!$A$75,IF(AND(H248&lt;L248,N248=""),Listes!$A$76,IF(AND(K248&lt;J248,N248=""),Listes!$A$77,IF(AND(L248&lt;&gt;"",L248&lt;H248,M248=""),Listes!$A$78,IF(AND(P248="",OR(I248&lt;&gt;"",J248&lt;&gt;"",K248&lt;&gt;"")),Listes!$A$79,""))))))</f>
        <v/>
      </c>
      <c r="P248" s="38"/>
      <c r="Q248" s="10">
        <f t="shared" si="11"/>
        <v>0</v>
      </c>
    </row>
    <row r="249" spans="1:17" ht="20.100000000000001" customHeight="1" x14ac:dyDescent="0.25">
      <c r="A249" s="109">
        <v>243</v>
      </c>
      <c r="B249" s="505" t="str">
        <f>IF(' Dépenses Autres frais'!B249="","",' Dépenses Autres frais'!B249)</f>
        <v/>
      </c>
      <c r="C249" s="505" t="str">
        <f>IF(' Dépenses Autres frais'!C249="","",' Dépenses Autres frais'!C249)</f>
        <v/>
      </c>
      <c r="D249" s="505" t="str">
        <f>IF(' Dépenses Autres frais'!D249="","",' Dépenses Autres frais'!D249)</f>
        <v/>
      </c>
      <c r="E249" s="505" t="str">
        <f>IF(' Dépenses Autres frais'!E249="","",' Dépenses Autres frais'!E249)</f>
        <v/>
      </c>
      <c r="F249" s="515" t="str">
        <f>IF(' Dépenses Autres frais'!F249="","",' Dépenses Autres frais'!F249)</f>
        <v/>
      </c>
      <c r="G249" s="515" t="str">
        <f>IF(' Dépenses Autres frais'!G249="","",' Dépenses Autres frais'!G249)</f>
        <v/>
      </c>
      <c r="H249" s="516" t="str">
        <f>IF(' Dépenses Autres frais'!H249="","",' Dépenses Autres frais'!H249)</f>
        <v/>
      </c>
      <c r="I249" s="272"/>
      <c r="J249" s="273" t="str">
        <f t="shared" si="9"/>
        <v/>
      </c>
      <c r="K249" s="273" t="str">
        <f t="shared" si="10"/>
        <v/>
      </c>
      <c r="L249" s="37"/>
      <c r="M249" s="117"/>
      <c r="N249" s="274"/>
      <c r="O249" s="514" t="str">
        <f>IF(AND(OR(I249="KO",L249&lt;&gt;""),OR(I249="",J249="",K249="")),Listes!$A$74,IF(AND(L249="",I249&lt;&gt;""),Listes!$A$75,IF(AND(H249&lt;L249,N249=""),Listes!$A$76,IF(AND(K249&lt;J249,N249=""),Listes!$A$77,IF(AND(L249&lt;&gt;"",L249&lt;H249,M249=""),Listes!$A$78,IF(AND(P249="",OR(I249&lt;&gt;"",J249&lt;&gt;"",K249&lt;&gt;"")),Listes!$A$79,""))))))</f>
        <v/>
      </c>
      <c r="P249" s="38"/>
      <c r="Q249" s="10">
        <f t="shared" si="11"/>
        <v>0</v>
      </c>
    </row>
    <row r="250" spans="1:17" ht="20.100000000000001" customHeight="1" x14ac:dyDescent="0.25">
      <c r="A250" s="109">
        <v>244</v>
      </c>
      <c r="B250" s="505" t="str">
        <f>IF(' Dépenses Autres frais'!B250="","",' Dépenses Autres frais'!B250)</f>
        <v/>
      </c>
      <c r="C250" s="505" t="str">
        <f>IF(' Dépenses Autres frais'!C250="","",' Dépenses Autres frais'!C250)</f>
        <v/>
      </c>
      <c r="D250" s="505" t="str">
        <f>IF(' Dépenses Autres frais'!D250="","",' Dépenses Autres frais'!D250)</f>
        <v/>
      </c>
      <c r="E250" s="505" t="str">
        <f>IF(' Dépenses Autres frais'!E250="","",' Dépenses Autres frais'!E250)</f>
        <v/>
      </c>
      <c r="F250" s="515" t="str">
        <f>IF(' Dépenses Autres frais'!F250="","",' Dépenses Autres frais'!F250)</f>
        <v/>
      </c>
      <c r="G250" s="515" t="str">
        <f>IF(' Dépenses Autres frais'!G250="","",' Dépenses Autres frais'!G250)</f>
        <v/>
      </c>
      <c r="H250" s="516" t="str">
        <f>IF(' Dépenses Autres frais'!H250="","",' Dépenses Autres frais'!H250)</f>
        <v/>
      </c>
      <c r="I250" s="272"/>
      <c r="J250" s="273" t="str">
        <f t="shared" si="9"/>
        <v/>
      </c>
      <c r="K250" s="273" t="str">
        <f t="shared" si="10"/>
        <v/>
      </c>
      <c r="L250" s="37"/>
      <c r="M250" s="117"/>
      <c r="N250" s="274"/>
      <c r="O250" s="514" t="str">
        <f>IF(AND(OR(I250="KO",L250&lt;&gt;""),OR(I250="",J250="",K250="")),Listes!$A$74,IF(AND(L250="",I250&lt;&gt;""),Listes!$A$75,IF(AND(H250&lt;L250,N250=""),Listes!$A$76,IF(AND(K250&lt;J250,N250=""),Listes!$A$77,IF(AND(L250&lt;&gt;"",L250&lt;H250,M250=""),Listes!$A$78,IF(AND(P250="",OR(I250&lt;&gt;"",J250&lt;&gt;"",K250&lt;&gt;"")),Listes!$A$79,""))))))</f>
        <v/>
      </c>
      <c r="P250" s="38"/>
      <c r="Q250" s="10">
        <f t="shared" si="11"/>
        <v>0</v>
      </c>
    </row>
    <row r="251" spans="1:17" ht="20.100000000000001" customHeight="1" x14ac:dyDescent="0.25">
      <c r="A251" s="109">
        <v>245</v>
      </c>
      <c r="B251" s="505" t="str">
        <f>IF(' Dépenses Autres frais'!B251="","",' Dépenses Autres frais'!B251)</f>
        <v/>
      </c>
      <c r="C251" s="505" t="str">
        <f>IF(' Dépenses Autres frais'!C251="","",' Dépenses Autres frais'!C251)</f>
        <v/>
      </c>
      <c r="D251" s="505" t="str">
        <f>IF(' Dépenses Autres frais'!D251="","",' Dépenses Autres frais'!D251)</f>
        <v/>
      </c>
      <c r="E251" s="505" t="str">
        <f>IF(' Dépenses Autres frais'!E251="","",' Dépenses Autres frais'!E251)</f>
        <v/>
      </c>
      <c r="F251" s="515" t="str">
        <f>IF(' Dépenses Autres frais'!F251="","",' Dépenses Autres frais'!F251)</f>
        <v/>
      </c>
      <c r="G251" s="515" t="str">
        <f>IF(' Dépenses Autres frais'!G251="","",' Dépenses Autres frais'!G251)</f>
        <v/>
      </c>
      <c r="H251" s="516" t="str">
        <f>IF(' Dépenses Autres frais'!H251="","",' Dépenses Autres frais'!H251)</f>
        <v/>
      </c>
      <c r="I251" s="272"/>
      <c r="J251" s="273" t="str">
        <f t="shared" si="9"/>
        <v/>
      </c>
      <c r="K251" s="273" t="str">
        <f t="shared" si="10"/>
        <v/>
      </c>
      <c r="L251" s="37"/>
      <c r="M251" s="117"/>
      <c r="N251" s="274"/>
      <c r="O251" s="514" t="str">
        <f>IF(AND(OR(I251="KO",L251&lt;&gt;""),OR(I251="",J251="",K251="")),Listes!$A$74,IF(AND(L251="",I251&lt;&gt;""),Listes!$A$75,IF(AND(H251&lt;L251,N251=""),Listes!$A$76,IF(AND(K251&lt;J251,N251=""),Listes!$A$77,IF(AND(L251&lt;&gt;"",L251&lt;H251,M251=""),Listes!$A$78,IF(AND(P251="",OR(I251&lt;&gt;"",J251&lt;&gt;"",K251&lt;&gt;"")),Listes!$A$79,""))))))</f>
        <v/>
      </c>
      <c r="P251" s="38"/>
      <c r="Q251" s="10">
        <f t="shared" si="11"/>
        <v>0</v>
      </c>
    </row>
    <row r="252" spans="1:17" ht="20.100000000000001" customHeight="1" x14ac:dyDescent="0.25">
      <c r="A252" s="109">
        <v>246</v>
      </c>
      <c r="B252" s="505" t="str">
        <f>IF(' Dépenses Autres frais'!B252="","",' Dépenses Autres frais'!B252)</f>
        <v/>
      </c>
      <c r="C252" s="505" t="str">
        <f>IF(' Dépenses Autres frais'!C252="","",' Dépenses Autres frais'!C252)</f>
        <v/>
      </c>
      <c r="D252" s="505" t="str">
        <f>IF(' Dépenses Autres frais'!D252="","",' Dépenses Autres frais'!D252)</f>
        <v/>
      </c>
      <c r="E252" s="505" t="str">
        <f>IF(' Dépenses Autres frais'!E252="","",' Dépenses Autres frais'!E252)</f>
        <v/>
      </c>
      <c r="F252" s="515" t="str">
        <f>IF(' Dépenses Autres frais'!F252="","",' Dépenses Autres frais'!F252)</f>
        <v/>
      </c>
      <c r="G252" s="515" t="str">
        <f>IF(' Dépenses Autres frais'!G252="","",' Dépenses Autres frais'!G252)</f>
        <v/>
      </c>
      <c r="H252" s="516" t="str">
        <f>IF(' Dépenses Autres frais'!H252="","",' Dépenses Autres frais'!H252)</f>
        <v/>
      </c>
      <c r="I252" s="272"/>
      <c r="J252" s="273" t="str">
        <f t="shared" si="9"/>
        <v/>
      </c>
      <c r="K252" s="273" t="str">
        <f t="shared" si="10"/>
        <v/>
      </c>
      <c r="L252" s="37"/>
      <c r="M252" s="117"/>
      <c r="N252" s="274"/>
      <c r="O252" s="514" t="str">
        <f>IF(AND(OR(I252="KO",L252&lt;&gt;""),OR(I252="",J252="",K252="")),Listes!$A$74,IF(AND(L252="",I252&lt;&gt;""),Listes!$A$75,IF(AND(H252&lt;L252,N252=""),Listes!$A$76,IF(AND(K252&lt;J252,N252=""),Listes!$A$77,IF(AND(L252&lt;&gt;"",L252&lt;H252,M252=""),Listes!$A$78,IF(AND(P252="",OR(I252&lt;&gt;"",J252&lt;&gt;"",K252&lt;&gt;"")),Listes!$A$79,""))))))</f>
        <v/>
      </c>
      <c r="P252" s="38"/>
      <c r="Q252" s="10">
        <f t="shared" si="11"/>
        <v>0</v>
      </c>
    </row>
    <row r="253" spans="1:17" ht="20.100000000000001" customHeight="1" x14ac:dyDescent="0.25">
      <c r="A253" s="109">
        <v>247</v>
      </c>
      <c r="B253" s="505" t="str">
        <f>IF(' Dépenses Autres frais'!B253="","",' Dépenses Autres frais'!B253)</f>
        <v/>
      </c>
      <c r="C253" s="505" t="str">
        <f>IF(' Dépenses Autres frais'!C253="","",' Dépenses Autres frais'!C253)</f>
        <v/>
      </c>
      <c r="D253" s="505" t="str">
        <f>IF(' Dépenses Autres frais'!D253="","",' Dépenses Autres frais'!D253)</f>
        <v/>
      </c>
      <c r="E253" s="505" t="str">
        <f>IF(' Dépenses Autres frais'!E253="","",' Dépenses Autres frais'!E253)</f>
        <v/>
      </c>
      <c r="F253" s="515" t="str">
        <f>IF(' Dépenses Autres frais'!F253="","",' Dépenses Autres frais'!F253)</f>
        <v/>
      </c>
      <c r="G253" s="515" t="str">
        <f>IF(' Dépenses Autres frais'!G253="","",' Dépenses Autres frais'!G253)</f>
        <v/>
      </c>
      <c r="H253" s="516" t="str">
        <f>IF(' Dépenses Autres frais'!H253="","",' Dépenses Autres frais'!H253)</f>
        <v/>
      </c>
      <c r="I253" s="272"/>
      <c r="J253" s="273" t="str">
        <f t="shared" si="9"/>
        <v/>
      </c>
      <c r="K253" s="273" t="str">
        <f t="shared" si="10"/>
        <v/>
      </c>
      <c r="L253" s="37"/>
      <c r="M253" s="117"/>
      <c r="N253" s="274"/>
      <c r="O253" s="514" t="str">
        <f>IF(AND(OR(I253="KO",L253&lt;&gt;""),OR(I253="",J253="",K253="")),Listes!$A$74,IF(AND(L253="",I253&lt;&gt;""),Listes!$A$75,IF(AND(H253&lt;L253,N253=""),Listes!$A$76,IF(AND(K253&lt;J253,N253=""),Listes!$A$77,IF(AND(L253&lt;&gt;"",L253&lt;H253,M253=""),Listes!$A$78,IF(AND(P253="",OR(I253&lt;&gt;"",J253&lt;&gt;"",K253&lt;&gt;"")),Listes!$A$79,""))))))</f>
        <v/>
      </c>
      <c r="P253" s="38"/>
      <c r="Q253" s="10">
        <f t="shared" si="11"/>
        <v>0</v>
      </c>
    </row>
    <row r="254" spans="1:17" ht="20.100000000000001" customHeight="1" x14ac:dyDescent="0.25">
      <c r="A254" s="109">
        <v>248</v>
      </c>
      <c r="B254" s="505" t="str">
        <f>IF(' Dépenses Autres frais'!B254="","",' Dépenses Autres frais'!B254)</f>
        <v/>
      </c>
      <c r="C254" s="505" t="str">
        <f>IF(' Dépenses Autres frais'!C254="","",' Dépenses Autres frais'!C254)</f>
        <v/>
      </c>
      <c r="D254" s="505" t="str">
        <f>IF(' Dépenses Autres frais'!D254="","",' Dépenses Autres frais'!D254)</f>
        <v/>
      </c>
      <c r="E254" s="505" t="str">
        <f>IF(' Dépenses Autres frais'!E254="","",' Dépenses Autres frais'!E254)</f>
        <v/>
      </c>
      <c r="F254" s="515" t="str">
        <f>IF(' Dépenses Autres frais'!F254="","",' Dépenses Autres frais'!F254)</f>
        <v/>
      </c>
      <c r="G254" s="515" t="str">
        <f>IF(' Dépenses Autres frais'!G254="","",' Dépenses Autres frais'!G254)</f>
        <v/>
      </c>
      <c r="H254" s="516" t="str">
        <f>IF(' Dépenses Autres frais'!H254="","",' Dépenses Autres frais'!H254)</f>
        <v/>
      </c>
      <c r="I254" s="272"/>
      <c r="J254" s="273" t="str">
        <f t="shared" si="9"/>
        <v/>
      </c>
      <c r="K254" s="273" t="str">
        <f t="shared" si="10"/>
        <v/>
      </c>
      <c r="L254" s="37"/>
      <c r="M254" s="117"/>
      <c r="N254" s="274"/>
      <c r="O254" s="514" t="str">
        <f>IF(AND(OR(I254="KO",L254&lt;&gt;""),OR(I254="",J254="",K254="")),Listes!$A$74,IF(AND(L254="",I254&lt;&gt;""),Listes!$A$75,IF(AND(H254&lt;L254,N254=""),Listes!$A$76,IF(AND(K254&lt;J254,N254=""),Listes!$A$77,IF(AND(L254&lt;&gt;"",L254&lt;H254,M254=""),Listes!$A$78,IF(AND(P254="",OR(I254&lt;&gt;"",J254&lt;&gt;"",K254&lt;&gt;"")),Listes!$A$79,""))))))</f>
        <v/>
      </c>
      <c r="P254" s="38"/>
      <c r="Q254" s="10">
        <f t="shared" si="11"/>
        <v>0</v>
      </c>
    </row>
    <row r="255" spans="1:17" ht="20.100000000000001" customHeight="1" x14ac:dyDescent="0.25">
      <c r="A255" s="109">
        <v>249</v>
      </c>
      <c r="B255" s="505" t="str">
        <f>IF(' Dépenses Autres frais'!B255="","",' Dépenses Autres frais'!B255)</f>
        <v/>
      </c>
      <c r="C255" s="505" t="str">
        <f>IF(' Dépenses Autres frais'!C255="","",' Dépenses Autres frais'!C255)</f>
        <v/>
      </c>
      <c r="D255" s="505" t="str">
        <f>IF(' Dépenses Autres frais'!D255="","",' Dépenses Autres frais'!D255)</f>
        <v/>
      </c>
      <c r="E255" s="505" t="str">
        <f>IF(' Dépenses Autres frais'!E255="","",' Dépenses Autres frais'!E255)</f>
        <v/>
      </c>
      <c r="F255" s="515" t="str">
        <f>IF(' Dépenses Autres frais'!F255="","",' Dépenses Autres frais'!F255)</f>
        <v/>
      </c>
      <c r="G255" s="515" t="str">
        <f>IF(' Dépenses Autres frais'!G255="","",' Dépenses Autres frais'!G255)</f>
        <v/>
      </c>
      <c r="H255" s="516" t="str">
        <f>IF(' Dépenses Autres frais'!H255="","",' Dépenses Autres frais'!H255)</f>
        <v/>
      </c>
      <c r="I255" s="272"/>
      <c r="J255" s="273" t="str">
        <f t="shared" si="9"/>
        <v/>
      </c>
      <c r="K255" s="273" t="str">
        <f t="shared" si="10"/>
        <v/>
      </c>
      <c r="L255" s="37"/>
      <c r="M255" s="117"/>
      <c r="N255" s="274"/>
      <c r="O255" s="514" t="str">
        <f>IF(AND(OR(I255="KO",L255&lt;&gt;""),OR(I255="",J255="",K255="")),Listes!$A$74,IF(AND(L255="",I255&lt;&gt;""),Listes!$A$75,IF(AND(H255&lt;L255,N255=""),Listes!$A$76,IF(AND(K255&lt;J255,N255=""),Listes!$A$77,IF(AND(L255&lt;&gt;"",L255&lt;H255,M255=""),Listes!$A$78,IF(AND(P255="",OR(I255&lt;&gt;"",J255&lt;&gt;"",K255&lt;&gt;"")),Listes!$A$79,""))))))</f>
        <v/>
      </c>
      <c r="P255" s="38"/>
      <c r="Q255" s="10">
        <f t="shared" si="11"/>
        <v>0</v>
      </c>
    </row>
    <row r="256" spans="1:17" ht="20.100000000000001" customHeight="1" x14ac:dyDescent="0.25">
      <c r="A256" s="109">
        <v>250</v>
      </c>
      <c r="B256" s="505" t="str">
        <f>IF(' Dépenses Autres frais'!B256="","",' Dépenses Autres frais'!B256)</f>
        <v/>
      </c>
      <c r="C256" s="505" t="str">
        <f>IF(' Dépenses Autres frais'!C256="","",' Dépenses Autres frais'!C256)</f>
        <v/>
      </c>
      <c r="D256" s="505" t="str">
        <f>IF(' Dépenses Autres frais'!D256="","",' Dépenses Autres frais'!D256)</f>
        <v/>
      </c>
      <c r="E256" s="505" t="str">
        <f>IF(' Dépenses Autres frais'!E256="","",' Dépenses Autres frais'!E256)</f>
        <v/>
      </c>
      <c r="F256" s="515" t="str">
        <f>IF(' Dépenses Autres frais'!F256="","",' Dépenses Autres frais'!F256)</f>
        <v/>
      </c>
      <c r="G256" s="515" t="str">
        <f>IF(' Dépenses Autres frais'!G256="","",' Dépenses Autres frais'!G256)</f>
        <v/>
      </c>
      <c r="H256" s="516" t="str">
        <f>IF(' Dépenses Autres frais'!H256="","",' Dépenses Autres frais'!H256)</f>
        <v/>
      </c>
      <c r="I256" s="272"/>
      <c r="J256" s="273" t="str">
        <f t="shared" si="9"/>
        <v/>
      </c>
      <c r="K256" s="273" t="str">
        <f t="shared" si="10"/>
        <v/>
      </c>
      <c r="L256" s="37"/>
      <c r="M256" s="117"/>
      <c r="N256" s="274"/>
      <c r="O256" s="514" t="str">
        <f>IF(AND(OR(I256="KO",L256&lt;&gt;""),OR(I256="",J256="",K256="")),Listes!$A$74,IF(AND(L256="",I256&lt;&gt;""),Listes!$A$75,IF(AND(H256&lt;L256,N256=""),Listes!$A$76,IF(AND(K256&lt;J256,N256=""),Listes!$A$77,IF(AND(L256&lt;&gt;"",L256&lt;H256,M256=""),Listes!$A$78,IF(AND(P256="",OR(I256&lt;&gt;"",J256&lt;&gt;"",K256&lt;&gt;"")),Listes!$A$79,""))))))</f>
        <v/>
      </c>
      <c r="P256" s="38"/>
      <c r="Q256" s="10">
        <f t="shared" si="11"/>
        <v>0</v>
      </c>
    </row>
    <row r="257" spans="1:17" ht="20.100000000000001" customHeight="1" x14ac:dyDescent="0.25">
      <c r="A257" s="109">
        <v>251</v>
      </c>
      <c r="B257" s="505" t="str">
        <f>IF(' Dépenses Autres frais'!B257="","",' Dépenses Autres frais'!B257)</f>
        <v/>
      </c>
      <c r="C257" s="505" t="str">
        <f>IF(' Dépenses Autres frais'!C257="","",' Dépenses Autres frais'!C257)</f>
        <v/>
      </c>
      <c r="D257" s="505" t="str">
        <f>IF(' Dépenses Autres frais'!D257="","",' Dépenses Autres frais'!D257)</f>
        <v/>
      </c>
      <c r="E257" s="505" t="str">
        <f>IF(' Dépenses Autres frais'!E257="","",' Dépenses Autres frais'!E257)</f>
        <v/>
      </c>
      <c r="F257" s="515" t="str">
        <f>IF(' Dépenses Autres frais'!F257="","",' Dépenses Autres frais'!F257)</f>
        <v/>
      </c>
      <c r="G257" s="515" t="str">
        <f>IF(' Dépenses Autres frais'!G257="","",' Dépenses Autres frais'!G257)</f>
        <v/>
      </c>
      <c r="H257" s="516" t="str">
        <f>IF(' Dépenses Autres frais'!H257="","",' Dépenses Autres frais'!H257)</f>
        <v/>
      </c>
      <c r="I257" s="272"/>
      <c r="J257" s="273" t="str">
        <f t="shared" si="9"/>
        <v/>
      </c>
      <c r="K257" s="273" t="str">
        <f t="shared" si="10"/>
        <v/>
      </c>
      <c r="L257" s="37"/>
      <c r="M257" s="117"/>
      <c r="N257" s="274"/>
      <c r="O257" s="514" t="str">
        <f>IF(AND(OR(I257="KO",L257&lt;&gt;""),OR(I257="",J257="",K257="")),Listes!$A$74,IF(AND(L257="",I257&lt;&gt;""),Listes!$A$75,IF(AND(H257&lt;L257,N257=""),Listes!$A$76,IF(AND(K257&lt;J257,N257=""),Listes!$A$77,IF(AND(L257&lt;&gt;"",L257&lt;H257,M257=""),Listes!$A$78,IF(AND(P257="",OR(I257&lt;&gt;"",J257&lt;&gt;"",K257&lt;&gt;"")),Listes!$A$79,""))))))</f>
        <v/>
      </c>
      <c r="P257" s="38"/>
      <c r="Q257" s="10">
        <f t="shared" si="11"/>
        <v>0</v>
      </c>
    </row>
    <row r="258" spans="1:17" ht="20.100000000000001" customHeight="1" x14ac:dyDescent="0.25">
      <c r="A258" s="109">
        <v>252</v>
      </c>
      <c r="B258" s="505" t="str">
        <f>IF(' Dépenses Autres frais'!B258="","",' Dépenses Autres frais'!B258)</f>
        <v/>
      </c>
      <c r="C258" s="505" t="str">
        <f>IF(' Dépenses Autres frais'!C258="","",' Dépenses Autres frais'!C258)</f>
        <v/>
      </c>
      <c r="D258" s="505" t="str">
        <f>IF(' Dépenses Autres frais'!D258="","",' Dépenses Autres frais'!D258)</f>
        <v/>
      </c>
      <c r="E258" s="505" t="str">
        <f>IF(' Dépenses Autres frais'!E258="","",' Dépenses Autres frais'!E258)</f>
        <v/>
      </c>
      <c r="F258" s="515" t="str">
        <f>IF(' Dépenses Autres frais'!F258="","",' Dépenses Autres frais'!F258)</f>
        <v/>
      </c>
      <c r="G258" s="515" t="str">
        <f>IF(' Dépenses Autres frais'!G258="","",' Dépenses Autres frais'!G258)</f>
        <v/>
      </c>
      <c r="H258" s="516" t="str">
        <f>IF(' Dépenses Autres frais'!H258="","",' Dépenses Autres frais'!H258)</f>
        <v/>
      </c>
      <c r="I258" s="272"/>
      <c r="J258" s="273" t="str">
        <f t="shared" si="9"/>
        <v/>
      </c>
      <c r="K258" s="273" t="str">
        <f t="shared" si="10"/>
        <v/>
      </c>
      <c r="L258" s="37"/>
      <c r="M258" s="117"/>
      <c r="N258" s="274"/>
      <c r="O258" s="514" t="str">
        <f>IF(AND(OR(I258="KO",L258&lt;&gt;""),OR(I258="",J258="",K258="")),Listes!$A$74,IF(AND(L258="",I258&lt;&gt;""),Listes!$A$75,IF(AND(H258&lt;L258,N258=""),Listes!$A$76,IF(AND(K258&lt;J258,N258=""),Listes!$A$77,IF(AND(L258&lt;&gt;"",L258&lt;H258,M258=""),Listes!$A$78,IF(AND(P258="",OR(I258&lt;&gt;"",J258&lt;&gt;"",K258&lt;&gt;"")),Listes!$A$79,""))))))</f>
        <v/>
      </c>
      <c r="P258" s="38"/>
      <c r="Q258" s="10">
        <f t="shared" si="11"/>
        <v>0</v>
      </c>
    </row>
    <row r="259" spans="1:17" ht="20.100000000000001" customHeight="1" x14ac:dyDescent="0.25">
      <c r="A259" s="109">
        <v>253</v>
      </c>
      <c r="B259" s="505" t="str">
        <f>IF(' Dépenses Autres frais'!B259="","",' Dépenses Autres frais'!B259)</f>
        <v/>
      </c>
      <c r="C259" s="505" t="str">
        <f>IF(' Dépenses Autres frais'!C259="","",' Dépenses Autres frais'!C259)</f>
        <v/>
      </c>
      <c r="D259" s="505" t="str">
        <f>IF(' Dépenses Autres frais'!D259="","",' Dépenses Autres frais'!D259)</f>
        <v/>
      </c>
      <c r="E259" s="505" t="str">
        <f>IF(' Dépenses Autres frais'!E259="","",' Dépenses Autres frais'!E259)</f>
        <v/>
      </c>
      <c r="F259" s="515" t="str">
        <f>IF(' Dépenses Autres frais'!F259="","",' Dépenses Autres frais'!F259)</f>
        <v/>
      </c>
      <c r="G259" s="515" t="str">
        <f>IF(' Dépenses Autres frais'!G259="","",' Dépenses Autres frais'!G259)</f>
        <v/>
      </c>
      <c r="H259" s="516" t="str">
        <f>IF(' Dépenses Autres frais'!H259="","",' Dépenses Autres frais'!H259)</f>
        <v/>
      </c>
      <c r="I259" s="272"/>
      <c r="J259" s="273" t="str">
        <f t="shared" si="9"/>
        <v/>
      </c>
      <c r="K259" s="273" t="str">
        <f t="shared" si="10"/>
        <v/>
      </c>
      <c r="L259" s="37"/>
      <c r="M259" s="117"/>
      <c r="N259" s="274"/>
      <c r="O259" s="514" t="str">
        <f>IF(AND(OR(I259="KO",L259&lt;&gt;""),OR(I259="",J259="",K259="")),Listes!$A$74,IF(AND(L259="",I259&lt;&gt;""),Listes!$A$75,IF(AND(H259&lt;L259,N259=""),Listes!$A$76,IF(AND(K259&lt;J259,N259=""),Listes!$A$77,IF(AND(L259&lt;&gt;"",L259&lt;H259,M259=""),Listes!$A$78,IF(AND(P259="",OR(I259&lt;&gt;"",J259&lt;&gt;"",K259&lt;&gt;"")),Listes!$A$79,""))))))</f>
        <v/>
      </c>
      <c r="P259" s="38"/>
      <c r="Q259" s="10">
        <f t="shared" si="11"/>
        <v>0</v>
      </c>
    </row>
    <row r="260" spans="1:17" ht="20.100000000000001" customHeight="1" x14ac:dyDescent="0.25">
      <c r="A260" s="109">
        <v>254</v>
      </c>
      <c r="B260" s="505" t="str">
        <f>IF(' Dépenses Autres frais'!B260="","",' Dépenses Autres frais'!B260)</f>
        <v/>
      </c>
      <c r="C260" s="505" t="str">
        <f>IF(' Dépenses Autres frais'!C260="","",' Dépenses Autres frais'!C260)</f>
        <v/>
      </c>
      <c r="D260" s="505" t="str">
        <f>IF(' Dépenses Autres frais'!D260="","",' Dépenses Autres frais'!D260)</f>
        <v/>
      </c>
      <c r="E260" s="505" t="str">
        <f>IF(' Dépenses Autres frais'!E260="","",' Dépenses Autres frais'!E260)</f>
        <v/>
      </c>
      <c r="F260" s="515" t="str">
        <f>IF(' Dépenses Autres frais'!F260="","",' Dépenses Autres frais'!F260)</f>
        <v/>
      </c>
      <c r="G260" s="515" t="str">
        <f>IF(' Dépenses Autres frais'!G260="","",' Dépenses Autres frais'!G260)</f>
        <v/>
      </c>
      <c r="H260" s="516" t="str">
        <f>IF(' Dépenses Autres frais'!H260="","",' Dépenses Autres frais'!H260)</f>
        <v/>
      </c>
      <c r="I260" s="272"/>
      <c r="J260" s="273" t="str">
        <f t="shared" si="9"/>
        <v/>
      </c>
      <c r="K260" s="273" t="str">
        <f t="shared" si="10"/>
        <v/>
      </c>
      <c r="L260" s="37"/>
      <c r="M260" s="117"/>
      <c r="N260" s="274"/>
      <c r="O260" s="514" t="str">
        <f>IF(AND(OR(I260="KO",L260&lt;&gt;""),OR(I260="",J260="",K260="")),Listes!$A$74,IF(AND(L260="",I260&lt;&gt;""),Listes!$A$75,IF(AND(H260&lt;L260,N260=""),Listes!$A$76,IF(AND(K260&lt;J260,N260=""),Listes!$A$77,IF(AND(L260&lt;&gt;"",L260&lt;H260,M260=""),Listes!$A$78,IF(AND(P260="",OR(I260&lt;&gt;"",J260&lt;&gt;"",K260&lt;&gt;"")),Listes!$A$79,""))))))</f>
        <v/>
      </c>
      <c r="P260" s="38"/>
      <c r="Q260" s="10">
        <f t="shared" si="11"/>
        <v>0</v>
      </c>
    </row>
    <row r="261" spans="1:17" ht="20.100000000000001" customHeight="1" x14ac:dyDescent="0.25">
      <c r="A261" s="109">
        <v>255</v>
      </c>
      <c r="B261" s="505" t="str">
        <f>IF(' Dépenses Autres frais'!B261="","",' Dépenses Autres frais'!B261)</f>
        <v/>
      </c>
      <c r="C261" s="505" t="str">
        <f>IF(' Dépenses Autres frais'!C261="","",' Dépenses Autres frais'!C261)</f>
        <v/>
      </c>
      <c r="D261" s="505" t="str">
        <f>IF(' Dépenses Autres frais'!D261="","",' Dépenses Autres frais'!D261)</f>
        <v/>
      </c>
      <c r="E261" s="505" t="str">
        <f>IF(' Dépenses Autres frais'!E261="","",' Dépenses Autres frais'!E261)</f>
        <v/>
      </c>
      <c r="F261" s="515" t="str">
        <f>IF(' Dépenses Autres frais'!F261="","",' Dépenses Autres frais'!F261)</f>
        <v/>
      </c>
      <c r="G261" s="515" t="str">
        <f>IF(' Dépenses Autres frais'!G261="","",' Dépenses Autres frais'!G261)</f>
        <v/>
      </c>
      <c r="H261" s="516" t="str">
        <f>IF(' Dépenses Autres frais'!H261="","",' Dépenses Autres frais'!H261)</f>
        <v/>
      </c>
      <c r="I261" s="272"/>
      <c r="J261" s="273" t="str">
        <f t="shared" si="9"/>
        <v/>
      </c>
      <c r="K261" s="273" t="str">
        <f t="shared" si="10"/>
        <v/>
      </c>
      <c r="L261" s="37"/>
      <c r="M261" s="117"/>
      <c r="N261" s="274"/>
      <c r="O261" s="514" t="str">
        <f>IF(AND(OR(I261="KO",L261&lt;&gt;""),OR(I261="",J261="",K261="")),Listes!$A$74,IF(AND(L261="",I261&lt;&gt;""),Listes!$A$75,IF(AND(H261&lt;L261,N261=""),Listes!$A$76,IF(AND(K261&lt;J261,N261=""),Listes!$A$77,IF(AND(L261&lt;&gt;"",L261&lt;H261,M261=""),Listes!$A$78,IF(AND(P261="",OR(I261&lt;&gt;"",J261&lt;&gt;"",K261&lt;&gt;"")),Listes!$A$79,""))))))</f>
        <v/>
      </c>
      <c r="P261" s="38"/>
      <c r="Q261" s="10">
        <f t="shared" si="11"/>
        <v>0</v>
      </c>
    </row>
    <row r="262" spans="1:17" ht="20.100000000000001" customHeight="1" x14ac:dyDescent="0.25">
      <c r="A262" s="109">
        <v>256</v>
      </c>
      <c r="B262" s="505" t="str">
        <f>IF(' Dépenses Autres frais'!B262="","",' Dépenses Autres frais'!B262)</f>
        <v/>
      </c>
      <c r="C262" s="505" t="str">
        <f>IF(' Dépenses Autres frais'!C262="","",' Dépenses Autres frais'!C262)</f>
        <v/>
      </c>
      <c r="D262" s="505" t="str">
        <f>IF(' Dépenses Autres frais'!D262="","",' Dépenses Autres frais'!D262)</f>
        <v/>
      </c>
      <c r="E262" s="505" t="str">
        <f>IF(' Dépenses Autres frais'!E262="","",' Dépenses Autres frais'!E262)</f>
        <v/>
      </c>
      <c r="F262" s="515" t="str">
        <f>IF(' Dépenses Autres frais'!F262="","",' Dépenses Autres frais'!F262)</f>
        <v/>
      </c>
      <c r="G262" s="515" t="str">
        <f>IF(' Dépenses Autres frais'!G262="","",' Dépenses Autres frais'!G262)</f>
        <v/>
      </c>
      <c r="H262" s="516" t="str">
        <f>IF(' Dépenses Autres frais'!H262="","",' Dépenses Autres frais'!H262)</f>
        <v/>
      </c>
      <c r="I262" s="272"/>
      <c r="J262" s="273" t="str">
        <f t="shared" si="9"/>
        <v/>
      </c>
      <c r="K262" s="273" t="str">
        <f t="shared" si="10"/>
        <v/>
      </c>
      <c r="L262" s="37"/>
      <c r="M262" s="117"/>
      <c r="N262" s="274"/>
      <c r="O262" s="514" t="str">
        <f>IF(AND(OR(I262="KO",L262&lt;&gt;""),OR(I262="",J262="",K262="")),Listes!$A$74,IF(AND(L262="",I262&lt;&gt;""),Listes!$A$75,IF(AND(H262&lt;L262,N262=""),Listes!$A$76,IF(AND(K262&lt;J262,N262=""),Listes!$A$77,IF(AND(L262&lt;&gt;"",L262&lt;H262,M262=""),Listes!$A$78,IF(AND(P262="",OR(I262&lt;&gt;"",J262&lt;&gt;"",K262&lt;&gt;"")),Listes!$A$79,""))))))</f>
        <v/>
      </c>
      <c r="P262" s="38"/>
      <c r="Q262" s="10">
        <f t="shared" si="11"/>
        <v>0</v>
      </c>
    </row>
    <row r="263" spans="1:17" ht="20.100000000000001" customHeight="1" x14ac:dyDescent="0.25">
      <c r="A263" s="109">
        <v>257</v>
      </c>
      <c r="B263" s="505" t="str">
        <f>IF(' Dépenses Autres frais'!B263="","",' Dépenses Autres frais'!B263)</f>
        <v/>
      </c>
      <c r="C263" s="505" t="str">
        <f>IF(' Dépenses Autres frais'!C263="","",' Dépenses Autres frais'!C263)</f>
        <v/>
      </c>
      <c r="D263" s="505" t="str">
        <f>IF(' Dépenses Autres frais'!D263="","",' Dépenses Autres frais'!D263)</f>
        <v/>
      </c>
      <c r="E263" s="505" t="str">
        <f>IF(' Dépenses Autres frais'!E263="","",' Dépenses Autres frais'!E263)</f>
        <v/>
      </c>
      <c r="F263" s="515" t="str">
        <f>IF(' Dépenses Autres frais'!F263="","",' Dépenses Autres frais'!F263)</f>
        <v/>
      </c>
      <c r="G263" s="515" t="str">
        <f>IF(' Dépenses Autres frais'!G263="","",' Dépenses Autres frais'!G263)</f>
        <v/>
      </c>
      <c r="H263" s="516" t="str">
        <f>IF(' Dépenses Autres frais'!H263="","",' Dépenses Autres frais'!H263)</f>
        <v/>
      </c>
      <c r="I263" s="272"/>
      <c r="J263" s="273" t="str">
        <f t="shared" si="9"/>
        <v/>
      </c>
      <c r="K263" s="273" t="str">
        <f t="shared" si="10"/>
        <v/>
      </c>
      <c r="L263" s="37"/>
      <c r="M263" s="117"/>
      <c r="N263" s="274"/>
      <c r="O263" s="514" t="str">
        <f>IF(AND(OR(I263="KO",L263&lt;&gt;""),OR(I263="",J263="",K263="")),Listes!$A$74,IF(AND(L263="",I263&lt;&gt;""),Listes!$A$75,IF(AND(H263&lt;L263,N263=""),Listes!$A$76,IF(AND(K263&lt;J263,N263=""),Listes!$A$77,IF(AND(L263&lt;&gt;"",L263&lt;H263,M263=""),Listes!$A$78,IF(AND(P263="",OR(I263&lt;&gt;"",J263&lt;&gt;"",K263&lt;&gt;"")),Listes!$A$79,""))))))</f>
        <v/>
      </c>
      <c r="P263" s="38"/>
      <c r="Q263" s="10">
        <f t="shared" si="11"/>
        <v>0</v>
      </c>
    </row>
    <row r="264" spans="1:17" ht="20.100000000000001" customHeight="1" x14ac:dyDescent="0.25">
      <c r="A264" s="109">
        <v>258</v>
      </c>
      <c r="B264" s="505" t="str">
        <f>IF(' Dépenses Autres frais'!B264="","",' Dépenses Autres frais'!B264)</f>
        <v/>
      </c>
      <c r="C264" s="505" t="str">
        <f>IF(' Dépenses Autres frais'!C264="","",' Dépenses Autres frais'!C264)</f>
        <v/>
      </c>
      <c r="D264" s="505" t="str">
        <f>IF(' Dépenses Autres frais'!D264="","",' Dépenses Autres frais'!D264)</f>
        <v/>
      </c>
      <c r="E264" s="505" t="str">
        <f>IF(' Dépenses Autres frais'!E264="","",' Dépenses Autres frais'!E264)</f>
        <v/>
      </c>
      <c r="F264" s="515" t="str">
        <f>IF(' Dépenses Autres frais'!F264="","",' Dépenses Autres frais'!F264)</f>
        <v/>
      </c>
      <c r="G264" s="515" t="str">
        <f>IF(' Dépenses Autres frais'!G264="","",' Dépenses Autres frais'!G264)</f>
        <v/>
      </c>
      <c r="H264" s="516" t="str">
        <f>IF(' Dépenses Autres frais'!H264="","",' Dépenses Autres frais'!H264)</f>
        <v/>
      </c>
      <c r="I264" s="272"/>
      <c r="J264" s="273" t="str">
        <f t="shared" ref="J264:J327" si="12">IF(I264="KO","",IF(I264="","",F264))</f>
        <v/>
      </c>
      <c r="K264" s="273" t="str">
        <f t="shared" ref="K264:K327" si="13">IF(I264="KO","",IF(I264="","",G264))</f>
        <v/>
      </c>
      <c r="L264" s="37"/>
      <c r="M264" s="117"/>
      <c r="N264" s="274"/>
      <c r="O264" s="514" t="str">
        <f>IF(AND(OR(I264="KO",L264&lt;&gt;""),OR(I264="",J264="",K264="")),Listes!$A$74,IF(AND(L264="",I264&lt;&gt;""),Listes!$A$75,IF(AND(H264&lt;L264,N264=""),Listes!$A$76,IF(AND(K264&lt;J264,N264=""),Listes!$A$77,IF(AND(L264&lt;&gt;"",L264&lt;H264,M264=""),Listes!$A$78,IF(AND(P264="",OR(I264&lt;&gt;"",J264&lt;&gt;"",K264&lt;&gt;"")),Listes!$A$79,""))))))</f>
        <v/>
      </c>
      <c r="P264" s="38"/>
      <c r="Q264" s="10">
        <f t="shared" ref="Q264:Q327" si="14">IF(AND(B264&lt;&gt;"",P264&lt;&gt;"Oui"),1,0)</f>
        <v>0</v>
      </c>
    </row>
    <row r="265" spans="1:17" ht="20.100000000000001" customHeight="1" x14ac:dyDescent="0.25">
      <c r="A265" s="109">
        <v>259</v>
      </c>
      <c r="B265" s="505" t="str">
        <f>IF(' Dépenses Autres frais'!B265="","",' Dépenses Autres frais'!B265)</f>
        <v/>
      </c>
      <c r="C265" s="505" t="str">
        <f>IF(' Dépenses Autres frais'!C265="","",' Dépenses Autres frais'!C265)</f>
        <v/>
      </c>
      <c r="D265" s="505" t="str">
        <f>IF(' Dépenses Autres frais'!D265="","",' Dépenses Autres frais'!D265)</f>
        <v/>
      </c>
      <c r="E265" s="505" t="str">
        <f>IF(' Dépenses Autres frais'!E265="","",' Dépenses Autres frais'!E265)</f>
        <v/>
      </c>
      <c r="F265" s="515" t="str">
        <f>IF(' Dépenses Autres frais'!F265="","",' Dépenses Autres frais'!F265)</f>
        <v/>
      </c>
      <c r="G265" s="515" t="str">
        <f>IF(' Dépenses Autres frais'!G265="","",' Dépenses Autres frais'!G265)</f>
        <v/>
      </c>
      <c r="H265" s="516" t="str">
        <f>IF(' Dépenses Autres frais'!H265="","",' Dépenses Autres frais'!H265)</f>
        <v/>
      </c>
      <c r="I265" s="272"/>
      <c r="J265" s="273" t="str">
        <f t="shared" si="12"/>
        <v/>
      </c>
      <c r="K265" s="273" t="str">
        <f t="shared" si="13"/>
        <v/>
      </c>
      <c r="L265" s="37"/>
      <c r="M265" s="117"/>
      <c r="N265" s="274"/>
      <c r="O265" s="514" t="str">
        <f>IF(AND(OR(I265="KO",L265&lt;&gt;""),OR(I265="",J265="",K265="")),Listes!$A$74,IF(AND(L265="",I265&lt;&gt;""),Listes!$A$75,IF(AND(H265&lt;L265,N265=""),Listes!$A$76,IF(AND(K265&lt;J265,N265=""),Listes!$A$77,IF(AND(L265&lt;&gt;"",L265&lt;H265,M265=""),Listes!$A$78,IF(AND(P265="",OR(I265&lt;&gt;"",J265&lt;&gt;"",K265&lt;&gt;"")),Listes!$A$79,""))))))</f>
        <v/>
      </c>
      <c r="P265" s="38"/>
      <c r="Q265" s="10">
        <f t="shared" si="14"/>
        <v>0</v>
      </c>
    </row>
    <row r="266" spans="1:17" ht="20.100000000000001" customHeight="1" x14ac:dyDescent="0.25">
      <c r="A266" s="109">
        <v>260</v>
      </c>
      <c r="B266" s="505" t="str">
        <f>IF(' Dépenses Autres frais'!B266="","",' Dépenses Autres frais'!B266)</f>
        <v/>
      </c>
      <c r="C266" s="505" t="str">
        <f>IF(' Dépenses Autres frais'!C266="","",' Dépenses Autres frais'!C266)</f>
        <v/>
      </c>
      <c r="D266" s="505" t="str">
        <f>IF(' Dépenses Autres frais'!D266="","",' Dépenses Autres frais'!D266)</f>
        <v/>
      </c>
      <c r="E266" s="505" t="str">
        <f>IF(' Dépenses Autres frais'!E266="","",' Dépenses Autres frais'!E266)</f>
        <v/>
      </c>
      <c r="F266" s="515" t="str">
        <f>IF(' Dépenses Autres frais'!F266="","",' Dépenses Autres frais'!F266)</f>
        <v/>
      </c>
      <c r="G266" s="515" t="str">
        <f>IF(' Dépenses Autres frais'!G266="","",' Dépenses Autres frais'!G266)</f>
        <v/>
      </c>
      <c r="H266" s="516" t="str">
        <f>IF(' Dépenses Autres frais'!H266="","",' Dépenses Autres frais'!H266)</f>
        <v/>
      </c>
      <c r="I266" s="272"/>
      <c r="J266" s="273" t="str">
        <f t="shared" si="12"/>
        <v/>
      </c>
      <c r="K266" s="273" t="str">
        <f t="shared" si="13"/>
        <v/>
      </c>
      <c r="L266" s="37"/>
      <c r="M266" s="117"/>
      <c r="N266" s="274"/>
      <c r="O266" s="514" t="str">
        <f>IF(AND(OR(I266="KO",L266&lt;&gt;""),OR(I266="",J266="",K266="")),Listes!$A$74,IF(AND(L266="",I266&lt;&gt;""),Listes!$A$75,IF(AND(H266&lt;L266,N266=""),Listes!$A$76,IF(AND(K266&lt;J266,N266=""),Listes!$A$77,IF(AND(L266&lt;&gt;"",L266&lt;H266,M266=""),Listes!$A$78,IF(AND(P266="",OR(I266&lt;&gt;"",J266&lt;&gt;"",K266&lt;&gt;"")),Listes!$A$79,""))))))</f>
        <v/>
      </c>
      <c r="P266" s="38"/>
      <c r="Q266" s="10">
        <f t="shared" si="14"/>
        <v>0</v>
      </c>
    </row>
    <row r="267" spans="1:17" ht="20.100000000000001" customHeight="1" x14ac:dyDescent="0.25">
      <c r="A267" s="109">
        <v>261</v>
      </c>
      <c r="B267" s="505" t="str">
        <f>IF(' Dépenses Autres frais'!B267="","",' Dépenses Autres frais'!B267)</f>
        <v/>
      </c>
      <c r="C267" s="505" t="str">
        <f>IF(' Dépenses Autres frais'!C267="","",' Dépenses Autres frais'!C267)</f>
        <v/>
      </c>
      <c r="D267" s="505" t="str">
        <f>IF(' Dépenses Autres frais'!D267="","",' Dépenses Autres frais'!D267)</f>
        <v/>
      </c>
      <c r="E267" s="505" t="str">
        <f>IF(' Dépenses Autres frais'!E267="","",' Dépenses Autres frais'!E267)</f>
        <v/>
      </c>
      <c r="F267" s="515" t="str">
        <f>IF(' Dépenses Autres frais'!F267="","",' Dépenses Autres frais'!F267)</f>
        <v/>
      </c>
      <c r="G267" s="515" t="str">
        <f>IF(' Dépenses Autres frais'!G267="","",' Dépenses Autres frais'!G267)</f>
        <v/>
      </c>
      <c r="H267" s="516" t="str">
        <f>IF(' Dépenses Autres frais'!H267="","",' Dépenses Autres frais'!H267)</f>
        <v/>
      </c>
      <c r="I267" s="272"/>
      <c r="J267" s="273" t="str">
        <f t="shared" si="12"/>
        <v/>
      </c>
      <c r="K267" s="273" t="str">
        <f t="shared" si="13"/>
        <v/>
      </c>
      <c r="L267" s="37"/>
      <c r="M267" s="117"/>
      <c r="N267" s="274"/>
      <c r="O267" s="514" t="str">
        <f>IF(AND(OR(I267="KO",L267&lt;&gt;""),OR(I267="",J267="",K267="")),Listes!$A$74,IF(AND(L267="",I267&lt;&gt;""),Listes!$A$75,IF(AND(H267&lt;L267,N267=""),Listes!$A$76,IF(AND(K267&lt;J267,N267=""),Listes!$A$77,IF(AND(L267&lt;&gt;"",L267&lt;H267,M267=""),Listes!$A$78,IF(AND(P267="",OR(I267&lt;&gt;"",J267&lt;&gt;"",K267&lt;&gt;"")),Listes!$A$79,""))))))</f>
        <v/>
      </c>
      <c r="P267" s="38"/>
      <c r="Q267" s="10">
        <f t="shared" si="14"/>
        <v>0</v>
      </c>
    </row>
    <row r="268" spans="1:17" ht="20.100000000000001" customHeight="1" x14ac:dyDescent="0.25">
      <c r="A268" s="109">
        <v>262</v>
      </c>
      <c r="B268" s="505" t="str">
        <f>IF(' Dépenses Autres frais'!B268="","",' Dépenses Autres frais'!B268)</f>
        <v/>
      </c>
      <c r="C268" s="505" t="str">
        <f>IF(' Dépenses Autres frais'!C268="","",' Dépenses Autres frais'!C268)</f>
        <v/>
      </c>
      <c r="D268" s="505" t="str">
        <f>IF(' Dépenses Autres frais'!D268="","",' Dépenses Autres frais'!D268)</f>
        <v/>
      </c>
      <c r="E268" s="505" t="str">
        <f>IF(' Dépenses Autres frais'!E268="","",' Dépenses Autres frais'!E268)</f>
        <v/>
      </c>
      <c r="F268" s="515" t="str">
        <f>IF(' Dépenses Autres frais'!F268="","",' Dépenses Autres frais'!F268)</f>
        <v/>
      </c>
      <c r="G268" s="515" t="str">
        <f>IF(' Dépenses Autres frais'!G268="","",' Dépenses Autres frais'!G268)</f>
        <v/>
      </c>
      <c r="H268" s="516" t="str">
        <f>IF(' Dépenses Autres frais'!H268="","",' Dépenses Autres frais'!H268)</f>
        <v/>
      </c>
      <c r="I268" s="272"/>
      <c r="J268" s="273" t="str">
        <f t="shared" si="12"/>
        <v/>
      </c>
      <c r="K268" s="273" t="str">
        <f t="shared" si="13"/>
        <v/>
      </c>
      <c r="L268" s="37"/>
      <c r="M268" s="117"/>
      <c r="N268" s="274"/>
      <c r="O268" s="514" t="str">
        <f>IF(AND(OR(I268="KO",L268&lt;&gt;""),OR(I268="",J268="",K268="")),Listes!$A$74,IF(AND(L268="",I268&lt;&gt;""),Listes!$A$75,IF(AND(H268&lt;L268,N268=""),Listes!$A$76,IF(AND(K268&lt;J268,N268=""),Listes!$A$77,IF(AND(L268&lt;&gt;"",L268&lt;H268,M268=""),Listes!$A$78,IF(AND(P268="",OR(I268&lt;&gt;"",J268&lt;&gt;"",K268&lt;&gt;"")),Listes!$A$79,""))))))</f>
        <v/>
      </c>
      <c r="P268" s="38"/>
      <c r="Q268" s="10">
        <f t="shared" si="14"/>
        <v>0</v>
      </c>
    </row>
    <row r="269" spans="1:17" ht="20.100000000000001" customHeight="1" x14ac:dyDescent="0.25">
      <c r="A269" s="109">
        <v>263</v>
      </c>
      <c r="B269" s="505" t="str">
        <f>IF(' Dépenses Autres frais'!B269="","",' Dépenses Autres frais'!B269)</f>
        <v/>
      </c>
      <c r="C269" s="505" t="str">
        <f>IF(' Dépenses Autres frais'!C269="","",' Dépenses Autres frais'!C269)</f>
        <v/>
      </c>
      <c r="D269" s="505" t="str">
        <f>IF(' Dépenses Autres frais'!D269="","",' Dépenses Autres frais'!D269)</f>
        <v/>
      </c>
      <c r="E269" s="505" t="str">
        <f>IF(' Dépenses Autres frais'!E269="","",' Dépenses Autres frais'!E269)</f>
        <v/>
      </c>
      <c r="F269" s="515" t="str">
        <f>IF(' Dépenses Autres frais'!F269="","",' Dépenses Autres frais'!F269)</f>
        <v/>
      </c>
      <c r="G269" s="515" t="str">
        <f>IF(' Dépenses Autres frais'!G269="","",' Dépenses Autres frais'!G269)</f>
        <v/>
      </c>
      <c r="H269" s="516" t="str">
        <f>IF(' Dépenses Autres frais'!H269="","",' Dépenses Autres frais'!H269)</f>
        <v/>
      </c>
      <c r="I269" s="272"/>
      <c r="J269" s="273" t="str">
        <f t="shared" si="12"/>
        <v/>
      </c>
      <c r="K269" s="273" t="str">
        <f t="shared" si="13"/>
        <v/>
      </c>
      <c r="L269" s="37"/>
      <c r="M269" s="117"/>
      <c r="N269" s="274"/>
      <c r="O269" s="514" t="str">
        <f>IF(AND(OR(I269="KO",L269&lt;&gt;""),OR(I269="",J269="",K269="")),Listes!$A$74,IF(AND(L269="",I269&lt;&gt;""),Listes!$A$75,IF(AND(H269&lt;L269,N269=""),Listes!$A$76,IF(AND(K269&lt;J269,N269=""),Listes!$A$77,IF(AND(L269&lt;&gt;"",L269&lt;H269,M269=""),Listes!$A$78,IF(AND(P269="",OR(I269&lt;&gt;"",J269&lt;&gt;"",K269&lt;&gt;"")),Listes!$A$79,""))))))</f>
        <v/>
      </c>
      <c r="P269" s="38"/>
      <c r="Q269" s="10">
        <f t="shared" si="14"/>
        <v>0</v>
      </c>
    </row>
    <row r="270" spans="1:17" ht="20.100000000000001" customHeight="1" x14ac:dyDescent="0.25">
      <c r="A270" s="109">
        <v>264</v>
      </c>
      <c r="B270" s="505" t="str">
        <f>IF(' Dépenses Autres frais'!B270="","",' Dépenses Autres frais'!B270)</f>
        <v/>
      </c>
      <c r="C270" s="505" t="str">
        <f>IF(' Dépenses Autres frais'!C270="","",' Dépenses Autres frais'!C270)</f>
        <v/>
      </c>
      <c r="D270" s="505" t="str">
        <f>IF(' Dépenses Autres frais'!D270="","",' Dépenses Autres frais'!D270)</f>
        <v/>
      </c>
      <c r="E270" s="505" t="str">
        <f>IF(' Dépenses Autres frais'!E270="","",' Dépenses Autres frais'!E270)</f>
        <v/>
      </c>
      <c r="F270" s="515" t="str">
        <f>IF(' Dépenses Autres frais'!F270="","",' Dépenses Autres frais'!F270)</f>
        <v/>
      </c>
      <c r="G270" s="515" t="str">
        <f>IF(' Dépenses Autres frais'!G270="","",' Dépenses Autres frais'!G270)</f>
        <v/>
      </c>
      <c r="H270" s="516" t="str">
        <f>IF(' Dépenses Autres frais'!H270="","",' Dépenses Autres frais'!H270)</f>
        <v/>
      </c>
      <c r="I270" s="272"/>
      <c r="J270" s="273" t="str">
        <f t="shared" si="12"/>
        <v/>
      </c>
      <c r="K270" s="273" t="str">
        <f t="shared" si="13"/>
        <v/>
      </c>
      <c r="L270" s="37"/>
      <c r="M270" s="117"/>
      <c r="N270" s="274"/>
      <c r="O270" s="514" t="str">
        <f>IF(AND(OR(I270="KO",L270&lt;&gt;""),OR(I270="",J270="",K270="")),Listes!$A$74,IF(AND(L270="",I270&lt;&gt;""),Listes!$A$75,IF(AND(H270&lt;L270,N270=""),Listes!$A$76,IF(AND(K270&lt;J270,N270=""),Listes!$A$77,IF(AND(L270&lt;&gt;"",L270&lt;H270,M270=""),Listes!$A$78,IF(AND(P270="",OR(I270&lt;&gt;"",J270&lt;&gt;"",K270&lt;&gt;"")),Listes!$A$79,""))))))</f>
        <v/>
      </c>
      <c r="P270" s="38"/>
      <c r="Q270" s="10">
        <f t="shared" si="14"/>
        <v>0</v>
      </c>
    </row>
    <row r="271" spans="1:17" ht="20.100000000000001" customHeight="1" x14ac:dyDescent="0.25">
      <c r="A271" s="109">
        <v>265</v>
      </c>
      <c r="B271" s="505" t="str">
        <f>IF(' Dépenses Autres frais'!B271="","",' Dépenses Autres frais'!B271)</f>
        <v/>
      </c>
      <c r="C271" s="505" t="str">
        <f>IF(' Dépenses Autres frais'!C271="","",' Dépenses Autres frais'!C271)</f>
        <v/>
      </c>
      <c r="D271" s="505" t="str">
        <f>IF(' Dépenses Autres frais'!D271="","",' Dépenses Autres frais'!D271)</f>
        <v/>
      </c>
      <c r="E271" s="505" t="str">
        <f>IF(' Dépenses Autres frais'!E271="","",' Dépenses Autres frais'!E271)</f>
        <v/>
      </c>
      <c r="F271" s="515" t="str">
        <f>IF(' Dépenses Autres frais'!F271="","",' Dépenses Autres frais'!F271)</f>
        <v/>
      </c>
      <c r="G271" s="515" t="str">
        <f>IF(' Dépenses Autres frais'!G271="","",' Dépenses Autres frais'!G271)</f>
        <v/>
      </c>
      <c r="H271" s="516" t="str">
        <f>IF(' Dépenses Autres frais'!H271="","",' Dépenses Autres frais'!H271)</f>
        <v/>
      </c>
      <c r="I271" s="272"/>
      <c r="J271" s="273" t="str">
        <f t="shared" si="12"/>
        <v/>
      </c>
      <c r="K271" s="273" t="str">
        <f t="shared" si="13"/>
        <v/>
      </c>
      <c r="L271" s="37"/>
      <c r="M271" s="117"/>
      <c r="N271" s="274"/>
      <c r="O271" s="514" t="str">
        <f>IF(AND(OR(I271="KO",L271&lt;&gt;""),OR(I271="",J271="",K271="")),Listes!$A$74,IF(AND(L271="",I271&lt;&gt;""),Listes!$A$75,IF(AND(H271&lt;L271,N271=""),Listes!$A$76,IF(AND(K271&lt;J271,N271=""),Listes!$A$77,IF(AND(L271&lt;&gt;"",L271&lt;H271,M271=""),Listes!$A$78,IF(AND(P271="",OR(I271&lt;&gt;"",J271&lt;&gt;"",K271&lt;&gt;"")),Listes!$A$79,""))))))</f>
        <v/>
      </c>
      <c r="P271" s="38"/>
      <c r="Q271" s="10">
        <f t="shared" si="14"/>
        <v>0</v>
      </c>
    </row>
    <row r="272" spans="1:17" ht="20.100000000000001" customHeight="1" x14ac:dyDescent="0.25">
      <c r="A272" s="109">
        <v>266</v>
      </c>
      <c r="B272" s="505" t="str">
        <f>IF(' Dépenses Autres frais'!B272="","",' Dépenses Autres frais'!B272)</f>
        <v/>
      </c>
      <c r="C272" s="505" t="str">
        <f>IF(' Dépenses Autres frais'!C272="","",' Dépenses Autres frais'!C272)</f>
        <v/>
      </c>
      <c r="D272" s="505" t="str">
        <f>IF(' Dépenses Autres frais'!D272="","",' Dépenses Autres frais'!D272)</f>
        <v/>
      </c>
      <c r="E272" s="505" t="str">
        <f>IF(' Dépenses Autres frais'!E272="","",' Dépenses Autres frais'!E272)</f>
        <v/>
      </c>
      <c r="F272" s="515" t="str">
        <f>IF(' Dépenses Autres frais'!F272="","",' Dépenses Autres frais'!F272)</f>
        <v/>
      </c>
      <c r="G272" s="515" t="str">
        <f>IF(' Dépenses Autres frais'!G272="","",' Dépenses Autres frais'!G272)</f>
        <v/>
      </c>
      <c r="H272" s="516" t="str">
        <f>IF(' Dépenses Autres frais'!H272="","",' Dépenses Autres frais'!H272)</f>
        <v/>
      </c>
      <c r="I272" s="272"/>
      <c r="J272" s="273" t="str">
        <f t="shared" si="12"/>
        <v/>
      </c>
      <c r="K272" s="273" t="str">
        <f t="shared" si="13"/>
        <v/>
      </c>
      <c r="L272" s="37"/>
      <c r="M272" s="117"/>
      <c r="N272" s="274"/>
      <c r="O272" s="514" t="str">
        <f>IF(AND(OR(I272="KO",L272&lt;&gt;""),OR(I272="",J272="",K272="")),Listes!$A$74,IF(AND(L272="",I272&lt;&gt;""),Listes!$A$75,IF(AND(H272&lt;L272,N272=""),Listes!$A$76,IF(AND(K272&lt;J272,N272=""),Listes!$A$77,IF(AND(L272&lt;&gt;"",L272&lt;H272,M272=""),Listes!$A$78,IF(AND(P272="",OR(I272&lt;&gt;"",J272&lt;&gt;"",K272&lt;&gt;"")),Listes!$A$79,""))))))</f>
        <v/>
      </c>
      <c r="P272" s="38"/>
      <c r="Q272" s="10">
        <f t="shared" si="14"/>
        <v>0</v>
      </c>
    </row>
    <row r="273" spans="1:17" ht="20.100000000000001" customHeight="1" x14ac:dyDescent="0.25">
      <c r="A273" s="109">
        <v>267</v>
      </c>
      <c r="B273" s="505" t="str">
        <f>IF(' Dépenses Autres frais'!B273="","",' Dépenses Autres frais'!B273)</f>
        <v/>
      </c>
      <c r="C273" s="505" t="str">
        <f>IF(' Dépenses Autres frais'!C273="","",' Dépenses Autres frais'!C273)</f>
        <v/>
      </c>
      <c r="D273" s="505" t="str">
        <f>IF(' Dépenses Autres frais'!D273="","",' Dépenses Autres frais'!D273)</f>
        <v/>
      </c>
      <c r="E273" s="505" t="str">
        <f>IF(' Dépenses Autres frais'!E273="","",' Dépenses Autres frais'!E273)</f>
        <v/>
      </c>
      <c r="F273" s="515" t="str">
        <f>IF(' Dépenses Autres frais'!F273="","",' Dépenses Autres frais'!F273)</f>
        <v/>
      </c>
      <c r="G273" s="515" t="str">
        <f>IF(' Dépenses Autres frais'!G273="","",' Dépenses Autres frais'!G273)</f>
        <v/>
      </c>
      <c r="H273" s="516" t="str">
        <f>IF(' Dépenses Autres frais'!H273="","",' Dépenses Autres frais'!H273)</f>
        <v/>
      </c>
      <c r="I273" s="272"/>
      <c r="J273" s="273" t="str">
        <f t="shared" si="12"/>
        <v/>
      </c>
      <c r="K273" s="273" t="str">
        <f t="shared" si="13"/>
        <v/>
      </c>
      <c r="L273" s="37"/>
      <c r="M273" s="117"/>
      <c r="N273" s="274"/>
      <c r="O273" s="514" t="str">
        <f>IF(AND(OR(I273="KO",L273&lt;&gt;""),OR(I273="",J273="",K273="")),Listes!$A$74,IF(AND(L273="",I273&lt;&gt;""),Listes!$A$75,IF(AND(H273&lt;L273,N273=""),Listes!$A$76,IF(AND(K273&lt;J273,N273=""),Listes!$A$77,IF(AND(L273&lt;&gt;"",L273&lt;H273,M273=""),Listes!$A$78,IF(AND(P273="",OR(I273&lt;&gt;"",J273&lt;&gt;"",K273&lt;&gt;"")),Listes!$A$79,""))))))</f>
        <v/>
      </c>
      <c r="P273" s="38"/>
      <c r="Q273" s="10">
        <f t="shared" si="14"/>
        <v>0</v>
      </c>
    </row>
    <row r="274" spans="1:17" ht="20.100000000000001" customHeight="1" x14ac:dyDescent="0.25">
      <c r="A274" s="109">
        <v>268</v>
      </c>
      <c r="B274" s="505" t="str">
        <f>IF(' Dépenses Autres frais'!B274="","",' Dépenses Autres frais'!B274)</f>
        <v/>
      </c>
      <c r="C274" s="505" t="str">
        <f>IF(' Dépenses Autres frais'!C274="","",' Dépenses Autres frais'!C274)</f>
        <v/>
      </c>
      <c r="D274" s="505" t="str">
        <f>IF(' Dépenses Autres frais'!D274="","",' Dépenses Autres frais'!D274)</f>
        <v/>
      </c>
      <c r="E274" s="505" t="str">
        <f>IF(' Dépenses Autres frais'!E274="","",' Dépenses Autres frais'!E274)</f>
        <v/>
      </c>
      <c r="F274" s="515" t="str">
        <f>IF(' Dépenses Autres frais'!F274="","",' Dépenses Autres frais'!F274)</f>
        <v/>
      </c>
      <c r="G274" s="515" t="str">
        <f>IF(' Dépenses Autres frais'!G274="","",' Dépenses Autres frais'!G274)</f>
        <v/>
      </c>
      <c r="H274" s="516" t="str">
        <f>IF(' Dépenses Autres frais'!H274="","",' Dépenses Autres frais'!H274)</f>
        <v/>
      </c>
      <c r="I274" s="272"/>
      <c r="J274" s="273" t="str">
        <f t="shared" si="12"/>
        <v/>
      </c>
      <c r="K274" s="273" t="str">
        <f t="shared" si="13"/>
        <v/>
      </c>
      <c r="L274" s="37"/>
      <c r="M274" s="117"/>
      <c r="N274" s="274"/>
      <c r="O274" s="514" t="str">
        <f>IF(AND(OR(I274="KO",L274&lt;&gt;""),OR(I274="",J274="",K274="")),Listes!$A$74,IF(AND(L274="",I274&lt;&gt;""),Listes!$A$75,IF(AND(H274&lt;L274,N274=""),Listes!$A$76,IF(AND(K274&lt;J274,N274=""),Listes!$A$77,IF(AND(L274&lt;&gt;"",L274&lt;H274,M274=""),Listes!$A$78,IF(AND(P274="",OR(I274&lt;&gt;"",J274&lt;&gt;"",K274&lt;&gt;"")),Listes!$A$79,""))))))</f>
        <v/>
      </c>
      <c r="P274" s="38"/>
      <c r="Q274" s="10">
        <f t="shared" si="14"/>
        <v>0</v>
      </c>
    </row>
    <row r="275" spans="1:17" ht="20.100000000000001" customHeight="1" x14ac:dyDescent="0.25">
      <c r="A275" s="109">
        <v>269</v>
      </c>
      <c r="B275" s="505" t="str">
        <f>IF(' Dépenses Autres frais'!B275="","",' Dépenses Autres frais'!B275)</f>
        <v/>
      </c>
      <c r="C275" s="505" t="str">
        <f>IF(' Dépenses Autres frais'!C275="","",' Dépenses Autres frais'!C275)</f>
        <v/>
      </c>
      <c r="D275" s="505" t="str">
        <f>IF(' Dépenses Autres frais'!D275="","",' Dépenses Autres frais'!D275)</f>
        <v/>
      </c>
      <c r="E275" s="505" t="str">
        <f>IF(' Dépenses Autres frais'!E275="","",' Dépenses Autres frais'!E275)</f>
        <v/>
      </c>
      <c r="F275" s="515" t="str">
        <f>IF(' Dépenses Autres frais'!F275="","",' Dépenses Autres frais'!F275)</f>
        <v/>
      </c>
      <c r="G275" s="515" t="str">
        <f>IF(' Dépenses Autres frais'!G275="","",' Dépenses Autres frais'!G275)</f>
        <v/>
      </c>
      <c r="H275" s="516" t="str">
        <f>IF(' Dépenses Autres frais'!H275="","",' Dépenses Autres frais'!H275)</f>
        <v/>
      </c>
      <c r="I275" s="272"/>
      <c r="J275" s="273" t="str">
        <f t="shared" si="12"/>
        <v/>
      </c>
      <c r="K275" s="273" t="str">
        <f t="shared" si="13"/>
        <v/>
      </c>
      <c r="L275" s="37"/>
      <c r="M275" s="117"/>
      <c r="N275" s="274"/>
      <c r="O275" s="514" t="str">
        <f>IF(AND(OR(I275="KO",L275&lt;&gt;""),OR(I275="",J275="",K275="")),Listes!$A$74,IF(AND(L275="",I275&lt;&gt;""),Listes!$A$75,IF(AND(H275&lt;L275,N275=""),Listes!$A$76,IF(AND(K275&lt;J275,N275=""),Listes!$A$77,IF(AND(L275&lt;&gt;"",L275&lt;H275,M275=""),Listes!$A$78,IF(AND(P275="",OR(I275&lt;&gt;"",J275&lt;&gt;"",K275&lt;&gt;"")),Listes!$A$79,""))))))</f>
        <v/>
      </c>
      <c r="P275" s="38"/>
      <c r="Q275" s="10">
        <f t="shared" si="14"/>
        <v>0</v>
      </c>
    </row>
    <row r="276" spans="1:17" ht="20.100000000000001" customHeight="1" x14ac:dyDescent="0.25">
      <c r="A276" s="109">
        <v>270</v>
      </c>
      <c r="B276" s="505" t="str">
        <f>IF(' Dépenses Autres frais'!B276="","",' Dépenses Autres frais'!B276)</f>
        <v/>
      </c>
      <c r="C276" s="505" t="str">
        <f>IF(' Dépenses Autres frais'!C276="","",' Dépenses Autres frais'!C276)</f>
        <v/>
      </c>
      <c r="D276" s="505" t="str">
        <f>IF(' Dépenses Autres frais'!D276="","",' Dépenses Autres frais'!D276)</f>
        <v/>
      </c>
      <c r="E276" s="505" t="str">
        <f>IF(' Dépenses Autres frais'!E276="","",' Dépenses Autres frais'!E276)</f>
        <v/>
      </c>
      <c r="F276" s="515" t="str">
        <f>IF(' Dépenses Autres frais'!F276="","",' Dépenses Autres frais'!F276)</f>
        <v/>
      </c>
      <c r="G276" s="515" t="str">
        <f>IF(' Dépenses Autres frais'!G276="","",' Dépenses Autres frais'!G276)</f>
        <v/>
      </c>
      <c r="H276" s="516" t="str">
        <f>IF(' Dépenses Autres frais'!H276="","",' Dépenses Autres frais'!H276)</f>
        <v/>
      </c>
      <c r="I276" s="272"/>
      <c r="J276" s="273" t="str">
        <f t="shared" si="12"/>
        <v/>
      </c>
      <c r="K276" s="273" t="str">
        <f t="shared" si="13"/>
        <v/>
      </c>
      <c r="L276" s="37"/>
      <c r="M276" s="117"/>
      <c r="N276" s="274"/>
      <c r="O276" s="514" t="str">
        <f>IF(AND(OR(I276="KO",L276&lt;&gt;""),OR(I276="",J276="",K276="")),Listes!$A$74,IF(AND(L276="",I276&lt;&gt;""),Listes!$A$75,IF(AND(H276&lt;L276,N276=""),Listes!$A$76,IF(AND(K276&lt;J276,N276=""),Listes!$A$77,IF(AND(L276&lt;&gt;"",L276&lt;H276,M276=""),Listes!$A$78,IF(AND(P276="",OR(I276&lt;&gt;"",J276&lt;&gt;"",K276&lt;&gt;"")),Listes!$A$79,""))))))</f>
        <v/>
      </c>
      <c r="P276" s="38"/>
      <c r="Q276" s="10">
        <f t="shared" si="14"/>
        <v>0</v>
      </c>
    </row>
    <row r="277" spans="1:17" ht="20.100000000000001" customHeight="1" x14ac:dyDescent="0.25">
      <c r="A277" s="109">
        <v>271</v>
      </c>
      <c r="B277" s="505" t="str">
        <f>IF(' Dépenses Autres frais'!B277="","",' Dépenses Autres frais'!B277)</f>
        <v/>
      </c>
      <c r="C277" s="505" t="str">
        <f>IF(' Dépenses Autres frais'!C277="","",' Dépenses Autres frais'!C277)</f>
        <v/>
      </c>
      <c r="D277" s="505" t="str">
        <f>IF(' Dépenses Autres frais'!D277="","",' Dépenses Autres frais'!D277)</f>
        <v/>
      </c>
      <c r="E277" s="505" t="str">
        <f>IF(' Dépenses Autres frais'!E277="","",' Dépenses Autres frais'!E277)</f>
        <v/>
      </c>
      <c r="F277" s="515" t="str">
        <f>IF(' Dépenses Autres frais'!F277="","",' Dépenses Autres frais'!F277)</f>
        <v/>
      </c>
      <c r="G277" s="515" t="str">
        <f>IF(' Dépenses Autres frais'!G277="","",' Dépenses Autres frais'!G277)</f>
        <v/>
      </c>
      <c r="H277" s="516" t="str">
        <f>IF(' Dépenses Autres frais'!H277="","",' Dépenses Autres frais'!H277)</f>
        <v/>
      </c>
      <c r="I277" s="272"/>
      <c r="J277" s="273" t="str">
        <f t="shared" si="12"/>
        <v/>
      </c>
      <c r="K277" s="273" t="str">
        <f t="shared" si="13"/>
        <v/>
      </c>
      <c r="L277" s="37"/>
      <c r="M277" s="117"/>
      <c r="N277" s="274"/>
      <c r="O277" s="514" t="str">
        <f>IF(AND(OR(I277="KO",L277&lt;&gt;""),OR(I277="",J277="",K277="")),Listes!$A$74,IF(AND(L277="",I277&lt;&gt;""),Listes!$A$75,IF(AND(H277&lt;L277,N277=""),Listes!$A$76,IF(AND(K277&lt;J277,N277=""),Listes!$A$77,IF(AND(L277&lt;&gt;"",L277&lt;H277,M277=""),Listes!$A$78,IF(AND(P277="",OR(I277&lt;&gt;"",J277&lt;&gt;"",K277&lt;&gt;"")),Listes!$A$79,""))))))</f>
        <v/>
      </c>
      <c r="P277" s="38"/>
      <c r="Q277" s="10">
        <f t="shared" si="14"/>
        <v>0</v>
      </c>
    </row>
    <row r="278" spans="1:17" ht="20.100000000000001" customHeight="1" x14ac:dyDescent="0.25">
      <c r="A278" s="109">
        <v>272</v>
      </c>
      <c r="B278" s="505" t="str">
        <f>IF(' Dépenses Autres frais'!B278="","",' Dépenses Autres frais'!B278)</f>
        <v/>
      </c>
      <c r="C278" s="505" t="str">
        <f>IF(' Dépenses Autres frais'!C278="","",' Dépenses Autres frais'!C278)</f>
        <v/>
      </c>
      <c r="D278" s="505" t="str">
        <f>IF(' Dépenses Autres frais'!D278="","",' Dépenses Autres frais'!D278)</f>
        <v/>
      </c>
      <c r="E278" s="505" t="str">
        <f>IF(' Dépenses Autres frais'!E278="","",' Dépenses Autres frais'!E278)</f>
        <v/>
      </c>
      <c r="F278" s="515" t="str">
        <f>IF(' Dépenses Autres frais'!F278="","",' Dépenses Autres frais'!F278)</f>
        <v/>
      </c>
      <c r="G278" s="515" t="str">
        <f>IF(' Dépenses Autres frais'!G278="","",' Dépenses Autres frais'!G278)</f>
        <v/>
      </c>
      <c r="H278" s="516" t="str">
        <f>IF(' Dépenses Autres frais'!H278="","",' Dépenses Autres frais'!H278)</f>
        <v/>
      </c>
      <c r="I278" s="272"/>
      <c r="J278" s="273" t="str">
        <f t="shared" si="12"/>
        <v/>
      </c>
      <c r="K278" s="273" t="str">
        <f t="shared" si="13"/>
        <v/>
      </c>
      <c r="L278" s="37"/>
      <c r="M278" s="117"/>
      <c r="N278" s="274"/>
      <c r="O278" s="514" t="str">
        <f>IF(AND(OR(I278="KO",L278&lt;&gt;""),OR(I278="",J278="",K278="")),Listes!$A$74,IF(AND(L278="",I278&lt;&gt;""),Listes!$A$75,IF(AND(H278&lt;L278,N278=""),Listes!$A$76,IF(AND(K278&lt;J278,N278=""),Listes!$A$77,IF(AND(L278&lt;&gt;"",L278&lt;H278,M278=""),Listes!$A$78,IF(AND(P278="",OR(I278&lt;&gt;"",J278&lt;&gt;"",K278&lt;&gt;"")),Listes!$A$79,""))))))</f>
        <v/>
      </c>
      <c r="P278" s="38"/>
      <c r="Q278" s="10">
        <f t="shared" si="14"/>
        <v>0</v>
      </c>
    </row>
    <row r="279" spans="1:17" ht="20.100000000000001" customHeight="1" x14ac:dyDescent="0.25">
      <c r="A279" s="109">
        <v>273</v>
      </c>
      <c r="B279" s="505" t="str">
        <f>IF(' Dépenses Autres frais'!B279="","",' Dépenses Autres frais'!B279)</f>
        <v/>
      </c>
      <c r="C279" s="505" t="str">
        <f>IF(' Dépenses Autres frais'!C279="","",' Dépenses Autres frais'!C279)</f>
        <v/>
      </c>
      <c r="D279" s="505" t="str">
        <f>IF(' Dépenses Autres frais'!D279="","",' Dépenses Autres frais'!D279)</f>
        <v/>
      </c>
      <c r="E279" s="505" t="str">
        <f>IF(' Dépenses Autres frais'!E279="","",' Dépenses Autres frais'!E279)</f>
        <v/>
      </c>
      <c r="F279" s="515" t="str">
        <f>IF(' Dépenses Autres frais'!F279="","",' Dépenses Autres frais'!F279)</f>
        <v/>
      </c>
      <c r="G279" s="515" t="str">
        <f>IF(' Dépenses Autres frais'!G279="","",' Dépenses Autres frais'!G279)</f>
        <v/>
      </c>
      <c r="H279" s="516" t="str">
        <f>IF(' Dépenses Autres frais'!H279="","",' Dépenses Autres frais'!H279)</f>
        <v/>
      </c>
      <c r="I279" s="272"/>
      <c r="J279" s="273" t="str">
        <f t="shared" si="12"/>
        <v/>
      </c>
      <c r="K279" s="273" t="str">
        <f t="shared" si="13"/>
        <v/>
      </c>
      <c r="L279" s="37"/>
      <c r="M279" s="117"/>
      <c r="N279" s="274"/>
      <c r="O279" s="514" t="str">
        <f>IF(AND(OR(I279="KO",L279&lt;&gt;""),OR(I279="",J279="",K279="")),Listes!$A$74,IF(AND(L279="",I279&lt;&gt;""),Listes!$A$75,IF(AND(H279&lt;L279,N279=""),Listes!$A$76,IF(AND(K279&lt;J279,N279=""),Listes!$A$77,IF(AND(L279&lt;&gt;"",L279&lt;H279,M279=""),Listes!$A$78,IF(AND(P279="",OR(I279&lt;&gt;"",J279&lt;&gt;"",K279&lt;&gt;"")),Listes!$A$79,""))))))</f>
        <v/>
      </c>
      <c r="P279" s="38"/>
      <c r="Q279" s="10">
        <f t="shared" si="14"/>
        <v>0</v>
      </c>
    </row>
    <row r="280" spans="1:17" ht="20.100000000000001" customHeight="1" x14ac:dyDescent="0.25">
      <c r="A280" s="109">
        <v>274</v>
      </c>
      <c r="B280" s="505" t="str">
        <f>IF(' Dépenses Autres frais'!B280="","",' Dépenses Autres frais'!B280)</f>
        <v/>
      </c>
      <c r="C280" s="505" t="str">
        <f>IF(' Dépenses Autres frais'!C280="","",' Dépenses Autres frais'!C280)</f>
        <v/>
      </c>
      <c r="D280" s="505" t="str">
        <f>IF(' Dépenses Autres frais'!D280="","",' Dépenses Autres frais'!D280)</f>
        <v/>
      </c>
      <c r="E280" s="505" t="str">
        <f>IF(' Dépenses Autres frais'!E280="","",' Dépenses Autres frais'!E280)</f>
        <v/>
      </c>
      <c r="F280" s="515" t="str">
        <f>IF(' Dépenses Autres frais'!F280="","",' Dépenses Autres frais'!F280)</f>
        <v/>
      </c>
      <c r="G280" s="515" t="str">
        <f>IF(' Dépenses Autres frais'!G280="","",' Dépenses Autres frais'!G280)</f>
        <v/>
      </c>
      <c r="H280" s="516" t="str">
        <f>IF(' Dépenses Autres frais'!H280="","",' Dépenses Autres frais'!H280)</f>
        <v/>
      </c>
      <c r="I280" s="272"/>
      <c r="J280" s="273" t="str">
        <f t="shared" si="12"/>
        <v/>
      </c>
      <c r="K280" s="273" t="str">
        <f t="shared" si="13"/>
        <v/>
      </c>
      <c r="L280" s="37"/>
      <c r="M280" s="117"/>
      <c r="N280" s="274"/>
      <c r="O280" s="514" t="str">
        <f>IF(AND(OR(I280="KO",L280&lt;&gt;""),OR(I280="",J280="",K280="")),Listes!$A$74,IF(AND(L280="",I280&lt;&gt;""),Listes!$A$75,IF(AND(H280&lt;L280,N280=""),Listes!$A$76,IF(AND(K280&lt;J280,N280=""),Listes!$A$77,IF(AND(L280&lt;&gt;"",L280&lt;H280,M280=""),Listes!$A$78,IF(AND(P280="",OR(I280&lt;&gt;"",J280&lt;&gt;"",K280&lt;&gt;"")),Listes!$A$79,""))))))</f>
        <v/>
      </c>
      <c r="P280" s="38"/>
      <c r="Q280" s="10">
        <f t="shared" si="14"/>
        <v>0</v>
      </c>
    </row>
    <row r="281" spans="1:17" ht="20.100000000000001" customHeight="1" x14ac:dyDescent="0.25">
      <c r="A281" s="109">
        <v>275</v>
      </c>
      <c r="B281" s="505" t="str">
        <f>IF(' Dépenses Autres frais'!B281="","",' Dépenses Autres frais'!B281)</f>
        <v/>
      </c>
      <c r="C281" s="505" t="str">
        <f>IF(' Dépenses Autres frais'!C281="","",' Dépenses Autres frais'!C281)</f>
        <v/>
      </c>
      <c r="D281" s="505" t="str">
        <f>IF(' Dépenses Autres frais'!D281="","",' Dépenses Autres frais'!D281)</f>
        <v/>
      </c>
      <c r="E281" s="505" t="str">
        <f>IF(' Dépenses Autres frais'!E281="","",' Dépenses Autres frais'!E281)</f>
        <v/>
      </c>
      <c r="F281" s="515" t="str">
        <f>IF(' Dépenses Autres frais'!F281="","",' Dépenses Autres frais'!F281)</f>
        <v/>
      </c>
      <c r="G281" s="515" t="str">
        <f>IF(' Dépenses Autres frais'!G281="","",' Dépenses Autres frais'!G281)</f>
        <v/>
      </c>
      <c r="H281" s="516" t="str">
        <f>IF(' Dépenses Autres frais'!H281="","",' Dépenses Autres frais'!H281)</f>
        <v/>
      </c>
      <c r="I281" s="272"/>
      <c r="J281" s="273" t="str">
        <f t="shared" si="12"/>
        <v/>
      </c>
      <c r="K281" s="273" t="str">
        <f t="shared" si="13"/>
        <v/>
      </c>
      <c r="L281" s="37"/>
      <c r="M281" s="117"/>
      <c r="N281" s="274"/>
      <c r="O281" s="514" t="str">
        <f>IF(AND(OR(I281="KO",L281&lt;&gt;""),OR(I281="",J281="",K281="")),Listes!$A$74,IF(AND(L281="",I281&lt;&gt;""),Listes!$A$75,IF(AND(H281&lt;L281,N281=""),Listes!$A$76,IF(AND(K281&lt;J281,N281=""),Listes!$A$77,IF(AND(L281&lt;&gt;"",L281&lt;H281,M281=""),Listes!$A$78,IF(AND(P281="",OR(I281&lt;&gt;"",J281&lt;&gt;"",K281&lt;&gt;"")),Listes!$A$79,""))))))</f>
        <v/>
      </c>
      <c r="P281" s="38"/>
      <c r="Q281" s="10">
        <f t="shared" si="14"/>
        <v>0</v>
      </c>
    </row>
    <row r="282" spans="1:17" ht="20.100000000000001" customHeight="1" x14ac:dyDescent="0.25">
      <c r="A282" s="109">
        <v>276</v>
      </c>
      <c r="B282" s="505" t="str">
        <f>IF(' Dépenses Autres frais'!B282="","",' Dépenses Autres frais'!B282)</f>
        <v/>
      </c>
      <c r="C282" s="505" t="str">
        <f>IF(' Dépenses Autres frais'!C282="","",' Dépenses Autres frais'!C282)</f>
        <v/>
      </c>
      <c r="D282" s="505" t="str">
        <f>IF(' Dépenses Autres frais'!D282="","",' Dépenses Autres frais'!D282)</f>
        <v/>
      </c>
      <c r="E282" s="505" t="str">
        <f>IF(' Dépenses Autres frais'!E282="","",' Dépenses Autres frais'!E282)</f>
        <v/>
      </c>
      <c r="F282" s="515" t="str">
        <f>IF(' Dépenses Autres frais'!F282="","",' Dépenses Autres frais'!F282)</f>
        <v/>
      </c>
      <c r="G282" s="515" t="str">
        <f>IF(' Dépenses Autres frais'!G282="","",' Dépenses Autres frais'!G282)</f>
        <v/>
      </c>
      <c r="H282" s="516" t="str">
        <f>IF(' Dépenses Autres frais'!H282="","",' Dépenses Autres frais'!H282)</f>
        <v/>
      </c>
      <c r="I282" s="272"/>
      <c r="J282" s="273" t="str">
        <f t="shared" si="12"/>
        <v/>
      </c>
      <c r="K282" s="273" t="str">
        <f t="shared" si="13"/>
        <v/>
      </c>
      <c r="L282" s="37"/>
      <c r="M282" s="117"/>
      <c r="N282" s="274"/>
      <c r="O282" s="514" t="str">
        <f>IF(AND(OR(I282="KO",L282&lt;&gt;""),OR(I282="",J282="",K282="")),Listes!$A$74,IF(AND(L282="",I282&lt;&gt;""),Listes!$A$75,IF(AND(H282&lt;L282,N282=""),Listes!$A$76,IF(AND(K282&lt;J282,N282=""),Listes!$A$77,IF(AND(L282&lt;&gt;"",L282&lt;H282,M282=""),Listes!$A$78,IF(AND(P282="",OR(I282&lt;&gt;"",J282&lt;&gt;"",K282&lt;&gt;"")),Listes!$A$79,""))))))</f>
        <v/>
      </c>
      <c r="P282" s="38"/>
      <c r="Q282" s="10">
        <f t="shared" si="14"/>
        <v>0</v>
      </c>
    </row>
    <row r="283" spans="1:17" ht="20.100000000000001" customHeight="1" x14ac:dyDescent="0.25">
      <c r="A283" s="109">
        <v>277</v>
      </c>
      <c r="B283" s="505" t="str">
        <f>IF(' Dépenses Autres frais'!B283="","",' Dépenses Autres frais'!B283)</f>
        <v/>
      </c>
      <c r="C283" s="505" t="str">
        <f>IF(' Dépenses Autres frais'!C283="","",' Dépenses Autres frais'!C283)</f>
        <v/>
      </c>
      <c r="D283" s="505" t="str">
        <f>IF(' Dépenses Autres frais'!D283="","",' Dépenses Autres frais'!D283)</f>
        <v/>
      </c>
      <c r="E283" s="505" t="str">
        <f>IF(' Dépenses Autres frais'!E283="","",' Dépenses Autres frais'!E283)</f>
        <v/>
      </c>
      <c r="F283" s="515" t="str">
        <f>IF(' Dépenses Autres frais'!F283="","",' Dépenses Autres frais'!F283)</f>
        <v/>
      </c>
      <c r="G283" s="515" t="str">
        <f>IF(' Dépenses Autres frais'!G283="","",' Dépenses Autres frais'!G283)</f>
        <v/>
      </c>
      <c r="H283" s="516" t="str">
        <f>IF(' Dépenses Autres frais'!H283="","",' Dépenses Autres frais'!H283)</f>
        <v/>
      </c>
      <c r="I283" s="272"/>
      <c r="J283" s="273" t="str">
        <f t="shared" si="12"/>
        <v/>
      </c>
      <c r="K283" s="273" t="str">
        <f t="shared" si="13"/>
        <v/>
      </c>
      <c r="L283" s="37"/>
      <c r="M283" s="117"/>
      <c r="N283" s="274"/>
      <c r="O283" s="514" t="str">
        <f>IF(AND(OR(I283="KO",L283&lt;&gt;""),OR(I283="",J283="",K283="")),Listes!$A$74,IF(AND(L283="",I283&lt;&gt;""),Listes!$A$75,IF(AND(H283&lt;L283,N283=""),Listes!$A$76,IF(AND(K283&lt;J283,N283=""),Listes!$A$77,IF(AND(L283&lt;&gt;"",L283&lt;H283,M283=""),Listes!$A$78,IF(AND(P283="",OR(I283&lt;&gt;"",J283&lt;&gt;"",K283&lt;&gt;"")),Listes!$A$79,""))))))</f>
        <v/>
      </c>
      <c r="P283" s="38"/>
      <c r="Q283" s="10">
        <f t="shared" si="14"/>
        <v>0</v>
      </c>
    </row>
    <row r="284" spans="1:17" ht="20.100000000000001" customHeight="1" x14ac:dyDescent="0.25">
      <c r="A284" s="109">
        <v>278</v>
      </c>
      <c r="B284" s="505" t="str">
        <f>IF(' Dépenses Autres frais'!B284="","",' Dépenses Autres frais'!B284)</f>
        <v/>
      </c>
      <c r="C284" s="505" t="str">
        <f>IF(' Dépenses Autres frais'!C284="","",' Dépenses Autres frais'!C284)</f>
        <v/>
      </c>
      <c r="D284" s="505" t="str">
        <f>IF(' Dépenses Autres frais'!D284="","",' Dépenses Autres frais'!D284)</f>
        <v/>
      </c>
      <c r="E284" s="505" t="str">
        <f>IF(' Dépenses Autres frais'!E284="","",' Dépenses Autres frais'!E284)</f>
        <v/>
      </c>
      <c r="F284" s="515" t="str">
        <f>IF(' Dépenses Autres frais'!F284="","",' Dépenses Autres frais'!F284)</f>
        <v/>
      </c>
      <c r="G284" s="515" t="str">
        <f>IF(' Dépenses Autres frais'!G284="","",' Dépenses Autres frais'!G284)</f>
        <v/>
      </c>
      <c r="H284" s="516" t="str">
        <f>IF(' Dépenses Autres frais'!H284="","",' Dépenses Autres frais'!H284)</f>
        <v/>
      </c>
      <c r="I284" s="272"/>
      <c r="J284" s="273" t="str">
        <f t="shared" si="12"/>
        <v/>
      </c>
      <c r="K284" s="273" t="str">
        <f t="shared" si="13"/>
        <v/>
      </c>
      <c r="L284" s="37"/>
      <c r="M284" s="117"/>
      <c r="N284" s="274"/>
      <c r="O284" s="514" t="str">
        <f>IF(AND(OR(I284="KO",L284&lt;&gt;""),OR(I284="",J284="",K284="")),Listes!$A$74,IF(AND(L284="",I284&lt;&gt;""),Listes!$A$75,IF(AND(H284&lt;L284,N284=""),Listes!$A$76,IF(AND(K284&lt;J284,N284=""),Listes!$A$77,IF(AND(L284&lt;&gt;"",L284&lt;H284,M284=""),Listes!$A$78,IF(AND(P284="",OR(I284&lt;&gt;"",J284&lt;&gt;"",K284&lt;&gt;"")),Listes!$A$79,""))))))</f>
        <v/>
      </c>
      <c r="P284" s="38"/>
      <c r="Q284" s="10">
        <f t="shared" si="14"/>
        <v>0</v>
      </c>
    </row>
    <row r="285" spans="1:17" ht="20.100000000000001" customHeight="1" x14ac:dyDescent="0.25">
      <c r="A285" s="109">
        <v>279</v>
      </c>
      <c r="B285" s="505" t="str">
        <f>IF(' Dépenses Autres frais'!B285="","",' Dépenses Autres frais'!B285)</f>
        <v/>
      </c>
      <c r="C285" s="505" t="str">
        <f>IF(' Dépenses Autres frais'!C285="","",' Dépenses Autres frais'!C285)</f>
        <v/>
      </c>
      <c r="D285" s="505" t="str">
        <f>IF(' Dépenses Autres frais'!D285="","",' Dépenses Autres frais'!D285)</f>
        <v/>
      </c>
      <c r="E285" s="505" t="str">
        <f>IF(' Dépenses Autres frais'!E285="","",' Dépenses Autres frais'!E285)</f>
        <v/>
      </c>
      <c r="F285" s="515" t="str">
        <f>IF(' Dépenses Autres frais'!F285="","",' Dépenses Autres frais'!F285)</f>
        <v/>
      </c>
      <c r="G285" s="515" t="str">
        <f>IF(' Dépenses Autres frais'!G285="","",' Dépenses Autres frais'!G285)</f>
        <v/>
      </c>
      <c r="H285" s="516" t="str">
        <f>IF(' Dépenses Autres frais'!H285="","",' Dépenses Autres frais'!H285)</f>
        <v/>
      </c>
      <c r="I285" s="272"/>
      <c r="J285" s="273" t="str">
        <f t="shared" si="12"/>
        <v/>
      </c>
      <c r="K285" s="273" t="str">
        <f t="shared" si="13"/>
        <v/>
      </c>
      <c r="L285" s="37"/>
      <c r="M285" s="117"/>
      <c r="N285" s="274"/>
      <c r="O285" s="514" t="str">
        <f>IF(AND(OR(I285="KO",L285&lt;&gt;""),OR(I285="",J285="",K285="")),Listes!$A$74,IF(AND(L285="",I285&lt;&gt;""),Listes!$A$75,IF(AND(H285&lt;L285,N285=""),Listes!$A$76,IF(AND(K285&lt;J285,N285=""),Listes!$A$77,IF(AND(L285&lt;&gt;"",L285&lt;H285,M285=""),Listes!$A$78,IF(AND(P285="",OR(I285&lt;&gt;"",J285&lt;&gt;"",K285&lt;&gt;"")),Listes!$A$79,""))))))</f>
        <v/>
      </c>
      <c r="P285" s="38"/>
      <c r="Q285" s="10">
        <f t="shared" si="14"/>
        <v>0</v>
      </c>
    </row>
    <row r="286" spans="1:17" ht="20.100000000000001" customHeight="1" x14ac:dyDescent="0.25">
      <c r="A286" s="109">
        <v>280</v>
      </c>
      <c r="B286" s="505" t="str">
        <f>IF(' Dépenses Autres frais'!B286="","",' Dépenses Autres frais'!B286)</f>
        <v/>
      </c>
      <c r="C286" s="505" t="str">
        <f>IF(' Dépenses Autres frais'!C286="","",' Dépenses Autres frais'!C286)</f>
        <v/>
      </c>
      <c r="D286" s="505" t="str">
        <f>IF(' Dépenses Autres frais'!D286="","",' Dépenses Autres frais'!D286)</f>
        <v/>
      </c>
      <c r="E286" s="505" t="str">
        <f>IF(' Dépenses Autres frais'!E286="","",' Dépenses Autres frais'!E286)</f>
        <v/>
      </c>
      <c r="F286" s="515" t="str">
        <f>IF(' Dépenses Autres frais'!F286="","",' Dépenses Autres frais'!F286)</f>
        <v/>
      </c>
      <c r="G286" s="515" t="str">
        <f>IF(' Dépenses Autres frais'!G286="","",' Dépenses Autres frais'!G286)</f>
        <v/>
      </c>
      <c r="H286" s="516" t="str">
        <f>IF(' Dépenses Autres frais'!H286="","",' Dépenses Autres frais'!H286)</f>
        <v/>
      </c>
      <c r="I286" s="272"/>
      <c r="J286" s="273" t="str">
        <f t="shared" si="12"/>
        <v/>
      </c>
      <c r="K286" s="273" t="str">
        <f t="shared" si="13"/>
        <v/>
      </c>
      <c r="L286" s="37"/>
      <c r="M286" s="117"/>
      <c r="N286" s="274"/>
      <c r="O286" s="514" t="str">
        <f>IF(AND(OR(I286="KO",L286&lt;&gt;""),OR(I286="",J286="",K286="")),Listes!$A$74,IF(AND(L286="",I286&lt;&gt;""),Listes!$A$75,IF(AND(H286&lt;L286,N286=""),Listes!$A$76,IF(AND(K286&lt;J286,N286=""),Listes!$A$77,IF(AND(L286&lt;&gt;"",L286&lt;H286,M286=""),Listes!$A$78,IF(AND(P286="",OR(I286&lt;&gt;"",J286&lt;&gt;"",K286&lt;&gt;"")),Listes!$A$79,""))))))</f>
        <v/>
      </c>
      <c r="P286" s="38"/>
      <c r="Q286" s="10">
        <f t="shared" si="14"/>
        <v>0</v>
      </c>
    </row>
    <row r="287" spans="1:17" ht="20.100000000000001" customHeight="1" x14ac:dyDescent="0.25">
      <c r="A287" s="109">
        <v>281</v>
      </c>
      <c r="B287" s="505" t="str">
        <f>IF(' Dépenses Autres frais'!B287="","",' Dépenses Autres frais'!B287)</f>
        <v/>
      </c>
      <c r="C287" s="505" t="str">
        <f>IF(' Dépenses Autres frais'!C287="","",' Dépenses Autres frais'!C287)</f>
        <v/>
      </c>
      <c r="D287" s="505" t="str">
        <f>IF(' Dépenses Autres frais'!D287="","",' Dépenses Autres frais'!D287)</f>
        <v/>
      </c>
      <c r="E287" s="505" t="str">
        <f>IF(' Dépenses Autres frais'!E287="","",' Dépenses Autres frais'!E287)</f>
        <v/>
      </c>
      <c r="F287" s="515" t="str">
        <f>IF(' Dépenses Autres frais'!F287="","",' Dépenses Autres frais'!F287)</f>
        <v/>
      </c>
      <c r="G287" s="515" t="str">
        <f>IF(' Dépenses Autres frais'!G287="","",' Dépenses Autres frais'!G287)</f>
        <v/>
      </c>
      <c r="H287" s="516" t="str">
        <f>IF(' Dépenses Autres frais'!H287="","",' Dépenses Autres frais'!H287)</f>
        <v/>
      </c>
      <c r="I287" s="272"/>
      <c r="J287" s="273" t="str">
        <f t="shared" si="12"/>
        <v/>
      </c>
      <c r="K287" s="273" t="str">
        <f t="shared" si="13"/>
        <v/>
      </c>
      <c r="L287" s="37"/>
      <c r="M287" s="117"/>
      <c r="N287" s="274"/>
      <c r="O287" s="514" t="str">
        <f>IF(AND(OR(I287="KO",L287&lt;&gt;""),OR(I287="",J287="",K287="")),Listes!$A$74,IF(AND(L287="",I287&lt;&gt;""),Listes!$A$75,IF(AND(H287&lt;L287,N287=""),Listes!$A$76,IF(AND(K287&lt;J287,N287=""),Listes!$A$77,IF(AND(L287&lt;&gt;"",L287&lt;H287,M287=""),Listes!$A$78,IF(AND(P287="",OR(I287&lt;&gt;"",J287&lt;&gt;"",K287&lt;&gt;"")),Listes!$A$79,""))))))</f>
        <v/>
      </c>
      <c r="P287" s="38"/>
      <c r="Q287" s="10">
        <f t="shared" si="14"/>
        <v>0</v>
      </c>
    </row>
    <row r="288" spans="1:17" ht="20.100000000000001" customHeight="1" x14ac:dyDescent="0.25">
      <c r="A288" s="109">
        <v>282</v>
      </c>
      <c r="B288" s="505" t="str">
        <f>IF(' Dépenses Autres frais'!B288="","",' Dépenses Autres frais'!B288)</f>
        <v/>
      </c>
      <c r="C288" s="505" t="str">
        <f>IF(' Dépenses Autres frais'!C288="","",' Dépenses Autres frais'!C288)</f>
        <v/>
      </c>
      <c r="D288" s="505" t="str">
        <f>IF(' Dépenses Autres frais'!D288="","",' Dépenses Autres frais'!D288)</f>
        <v/>
      </c>
      <c r="E288" s="505" t="str">
        <f>IF(' Dépenses Autres frais'!E288="","",' Dépenses Autres frais'!E288)</f>
        <v/>
      </c>
      <c r="F288" s="515" t="str">
        <f>IF(' Dépenses Autres frais'!F288="","",' Dépenses Autres frais'!F288)</f>
        <v/>
      </c>
      <c r="G288" s="515" t="str">
        <f>IF(' Dépenses Autres frais'!G288="","",' Dépenses Autres frais'!G288)</f>
        <v/>
      </c>
      <c r="H288" s="516" t="str">
        <f>IF(' Dépenses Autres frais'!H288="","",' Dépenses Autres frais'!H288)</f>
        <v/>
      </c>
      <c r="I288" s="272"/>
      <c r="J288" s="273" t="str">
        <f t="shared" si="12"/>
        <v/>
      </c>
      <c r="K288" s="273" t="str">
        <f t="shared" si="13"/>
        <v/>
      </c>
      <c r="L288" s="37"/>
      <c r="M288" s="117"/>
      <c r="N288" s="274"/>
      <c r="O288" s="514" t="str">
        <f>IF(AND(OR(I288="KO",L288&lt;&gt;""),OR(I288="",J288="",K288="")),Listes!$A$74,IF(AND(L288="",I288&lt;&gt;""),Listes!$A$75,IF(AND(H288&lt;L288,N288=""),Listes!$A$76,IF(AND(K288&lt;J288,N288=""),Listes!$A$77,IF(AND(L288&lt;&gt;"",L288&lt;H288,M288=""),Listes!$A$78,IF(AND(P288="",OR(I288&lt;&gt;"",J288&lt;&gt;"",K288&lt;&gt;"")),Listes!$A$79,""))))))</f>
        <v/>
      </c>
      <c r="P288" s="38"/>
      <c r="Q288" s="10">
        <f t="shared" si="14"/>
        <v>0</v>
      </c>
    </row>
    <row r="289" spans="1:17" ht="20.100000000000001" customHeight="1" x14ac:dyDescent="0.25">
      <c r="A289" s="109">
        <v>283</v>
      </c>
      <c r="B289" s="505" t="str">
        <f>IF(' Dépenses Autres frais'!B289="","",' Dépenses Autres frais'!B289)</f>
        <v/>
      </c>
      <c r="C289" s="505" t="str">
        <f>IF(' Dépenses Autres frais'!C289="","",' Dépenses Autres frais'!C289)</f>
        <v/>
      </c>
      <c r="D289" s="505" t="str">
        <f>IF(' Dépenses Autres frais'!D289="","",' Dépenses Autres frais'!D289)</f>
        <v/>
      </c>
      <c r="E289" s="505" t="str">
        <f>IF(' Dépenses Autres frais'!E289="","",' Dépenses Autres frais'!E289)</f>
        <v/>
      </c>
      <c r="F289" s="515" t="str">
        <f>IF(' Dépenses Autres frais'!F289="","",' Dépenses Autres frais'!F289)</f>
        <v/>
      </c>
      <c r="G289" s="515" t="str">
        <f>IF(' Dépenses Autres frais'!G289="","",' Dépenses Autres frais'!G289)</f>
        <v/>
      </c>
      <c r="H289" s="516" t="str">
        <f>IF(' Dépenses Autres frais'!H289="","",' Dépenses Autres frais'!H289)</f>
        <v/>
      </c>
      <c r="I289" s="272"/>
      <c r="J289" s="273" t="str">
        <f t="shared" si="12"/>
        <v/>
      </c>
      <c r="K289" s="273" t="str">
        <f t="shared" si="13"/>
        <v/>
      </c>
      <c r="L289" s="37"/>
      <c r="M289" s="117"/>
      <c r="N289" s="274"/>
      <c r="O289" s="514" t="str">
        <f>IF(AND(OR(I289="KO",L289&lt;&gt;""),OR(I289="",J289="",K289="")),Listes!$A$74,IF(AND(L289="",I289&lt;&gt;""),Listes!$A$75,IF(AND(H289&lt;L289,N289=""),Listes!$A$76,IF(AND(K289&lt;J289,N289=""),Listes!$A$77,IF(AND(L289&lt;&gt;"",L289&lt;H289,M289=""),Listes!$A$78,IF(AND(P289="",OR(I289&lt;&gt;"",J289&lt;&gt;"",K289&lt;&gt;"")),Listes!$A$79,""))))))</f>
        <v/>
      </c>
      <c r="P289" s="38"/>
      <c r="Q289" s="10">
        <f t="shared" si="14"/>
        <v>0</v>
      </c>
    </row>
    <row r="290" spans="1:17" ht="20.100000000000001" customHeight="1" x14ac:dyDescent="0.25">
      <c r="A290" s="109">
        <v>284</v>
      </c>
      <c r="B290" s="505" t="str">
        <f>IF(' Dépenses Autres frais'!B290="","",' Dépenses Autres frais'!B290)</f>
        <v/>
      </c>
      <c r="C290" s="505" t="str">
        <f>IF(' Dépenses Autres frais'!C290="","",' Dépenses Autres frais'!C290)</f>
        <v/>
      </c>
      <c r="D290" s="505" t="str">
        <f>IF(' Dépenses Autres frais'!D290="","",' Dépenses Autres frais'!D290)</f>
        <v/>
      </c>
      <c r="E290" s="505" t="str">
        <f>IF(' Dépenses Autres frais'!E290="","",' Dépenses Autres frais'!E290)</f>
        <v/>
      </c>
      <c r="F290" s="515" t="str">
        <f>IF(' Dépenses Autres frais'!F290="","",' Dépenses Autres frais'!F290)</f>
        <v/>
      </c>
      <c r="G290" s="515" t="str">
        <f>IF(' Dépenses Autres frais'!G290="","",' Dépenses Autres frais'!G290)</f>
        <v/>
      </c>
      <c r="H290" s="516" t="str">
        <f>IF(' Dépenses Autres frais'!H290="","",' Dépenses Autres frais'!H290)</f>
        <v/>
      </c>
      <c r="I290" s="272"/>
      <c r="J290" s="273" t="str">
        <f t="shared" si="12"/>
        <v/>
      </c>
      <c r="K290" s="273" t="str">
        <f t="shared" si="13"/>
        <v/>
      </c>
      <c r="L290" s="37"/>
      <c r="M290" s="117"/>
      <c r="N290" s="274"/>
      <c r="O290" s="514" t="str">
        <f>IF(AND(OR(I290="KO",L290&lt;&gt;""),OR(I290="",J290="",K290="")),Listes!$A$74,IF(AND(L290="",I290&lt;&gt;""),Listes!$A$75,IF(AND(H290&lt;L290,N290=""),Listes!$A$76,IF(AND(K290&lt;J290,N290=""),Listes!$A$77,IF(AND(L290&lt;&gt;"",L290&lt;H290,M290=""),Listes!$A$78,IF(AND(P290="",OR(I290&lt;&gt;"",J290&lt;&gt;"",K290&lt;&gt;"")),Listes!$A$79,""))))))</f>
        <v/>
      </c>
      <c r="P290" s="38"/>
      <c r="Q290" s="10">
        <f t="shared" si="14"/>
        <v>0</v>
      </c>
    </row>
    <row r="291" spans="1:17" ht="20.100000000000001" customHeight="1" x14ac:dyDescent="0.25">
      <c r="A291" s="109">
        <v>285</v>
      </c>
      <c r="B291" s="505" t="str">
        <f>IF(' Dépenses Autres frais'!B291="","",' Dépenses Autres frais'!B291)</f>
        <v/>
      </c>
      <c r="C291" s="505" t="str">
        <f>IF(' Dépenses Autres frais'!C291="","",' Dépenses Autres frais'!C291)</f>
        <v/>
      </c>
      <c r="D291" s="505" t="str">
        <f>IF(' Dépenses Autres frais'!D291="","",' Dépenses Autres frais'!D291)</f>
        <v/>
      </c>
      <c r="E291" s="505" t="str">
        <f>IF(' Dépenses Autres frais'!E291="","",' Dépenses Autres frais'!E291)</f>
        <v/>
      </c>
      <c r="F291" s="515" t="str">
        <f>IF(' Dépenses Autres frais'!F291="","",' Dépenses Autres frais'!F291)</f>
        <v/>
      </c>
      <c r="G291" s="515" t="str">
        <f>IF(' Dépenses Autres frais'!G291="","",' Dépenses Autres frais'!G291)</f>
        <v/>
      </c>
      <c r="H291" s="516" t="str">
        <f>IF(' Dépenses Autres frais'!H291="","",' Dépenses Autres frais'!H291)</f>
        <v/>
      </c>
      <c r="I291" s="272"/>
      <c r="J291" s="273" t="str">
        <f t="shared" si="12"/>
        <v/>
      </c>
      <c r="K291" s="273" t="str">
        <f t="shared" si="13"/>
        <v/>
      </c>
      <c r="L291" s="37"/>
      <c r="M291" s="117"/>
      <c r="N291" s="274"/>
      <c r="O291" s="514" t="str">
        <f>IF(AND(OR(I291="KO",L291&lt;&gt;""),OR(I291="",J291="",K291="")),Listes!$A$74,IF(AND(L291="",I291&lt;&gt;""),Listes!$A$75,IF(AND(H291&lt;L291,N291=""),Listes!$A$76,IF(AND(K291&lt;J291,N291=""),Listes!$A$77,IF(AND(L291&lt;&gt;"",L291&lt;H291,M291=""),Listes!$A$78,IF(AND(P291="",OR(I291&lt;&gt;"",J291&lt;&gt;"",K291&lt;&gt;"")),Listes!$A$79,""))))))</f>
        <v/>
      </c>
      <c r="P291" s="38"/>
      <c r="Q291" s="10">
        <f t="shared" si="14"/>
        <v>0</v>
      </c>
    </row>
    <row r="292" spans="1:17" ht="20.100000000000001" customHeight="1" x14ac:dyDescent="0.25">
      <c r="A292" s="109">
        <v>286</v>
      </c>
      <c r="B292" s="505" t="str">
        <f>IF(' Dépenses Autres frais'!B292="","",' Dépenses Autres frais'!B292)</f>
        <v/>
      </c>
      <c r="C292" s="505" t="str">
        <f>IF(' Dépenses Autres frais'!C292="","",' Dépenses Autres frais'!C292)</f>
        <v/>
      </c>
      <c r="D292" s="505" t="str">
        <f>IF(' Dépenses Autres frais'!D292="","",' Dépenses Autres frais'!D292)</f>
        <v/>
      </c>
      <c r="E292" s="505" t="str">
        <f>IF(' Dépenses Autres frais'!E292="","",' Dépenses Autres frais'!E292)</f>
        <v/>
      </c>
      <c r="F292" s="515" t="str">
        <f>IF(' Dépenses Autres frais'!F292="","",' Dépenses Autres frais'!F292)</f>
        <v/>
      </c>
      <c r="G292" s="515" t="str">
        <f>IF(' Dépenses Autres frais'!G292="","",' Dépenses Autres frais'!G292)</f>
        <v/>
      </c>
      <c r="H292" s="516" t="str">
        <f>IF(' Dépenses Autres frais'!H292="","",' Dépenses Autres frais'!H292)</f>
        <v/>
      </c>
      <c r="I292" s="272"/>
      <c r="J292" s="273" t="str">
        <f t="shared" si="12"/>
        <v/>
      </c>
      <c r="K292" s="273" t="str">
        <f t="shared" si="13"/>
        <v/>
      </c>
      <c r="L292" s="37"/>
      <c r="M292" s="117"/>
      <c r="N292" s="274"/>
      <c r="O292" s="514" t="str">
        <f>IF(AND(OR(I292="KO",L292&lt;&gt;""),OR(I292="",J292="",K292="")),Listes!$A$74,IF(AND(L292="",I292&lt;&gt;""),Listes!$A$75,IF(AND(H292&lt;L292,N292=""),Listes!$A$76,IF(AND(K292&lt;J292,N292=""),Listes!$A$77,IF(AND(L292&lt;&gt;"",L292&lt;H292,M292=""),Listes!$A$78,IF(AND(P292="",OR(I292&lt;&gt;"",J292&lt;&gt;"",K292&lt;&gt;"")),Listes!$A$79,""))))))</f>
        <v/>
      </c>
      <c r="P292" s="38"/>
      <c r="Q292" s="10">
        <f t="shared" si="14"/>
        <v>0</v>
      </c>
    </row>
    <row r="293" spans="1:17" ht="20.100000000000001" customHeight="1" x14ac:dyDescent="0.25">
      <c r="A293" s="109">
        <v>287</v>
      </c>
      <c r="B293" s="505" t="str">
        <f>IF(' Dépenses Autres frais'!B293="","",' Dépenses Autres frais'!B293)</f>
        <v/>
      </c>
      <c r="C293" s="505" t="str">
        <f>IF(' Dépenses Autres frais'!C293="","",' Dépenses Autres frais'!C293)</f>
        <v/>
      </c>
      <c r="D293" s="505" t="str">
        <f>IF(' Dépenses Autres frais'!D293="","",' Dépenses Autres frais'!D293)</f>
        <v/>
      </c>
      <c r="E293" s="505" t="str">
        <f>IF(' Dépenses Autres frais'!E293="","",' Dépenses Autres frais'!E293)</f>
        <v/>
      </c>
      <c r="F293" s="515" t="str">
        <f>IF(' Dépenses Autres frais'!F293="","",' Dépenses Autres frais'!F293)</f>
        <v/>
      </c>
      <c r="G293" s="515" t="str">
        <f>IF(' Dépenses Autres frais'!G293="","",' Dépenses Autres frais'!G293)</f>
        <v/>
      </c>
      <c r="H293" s="516" t="str">
        <f>IF(' Dépenses Autres frais'!H293="","",' Dépenses Autres frais'!H293)</f>
        <v/>
      </c>
      <c r="I293" s="272"/>
      <c r="J293" s="273" t="str">
        <f t="shared" si="12"/>
        <v/>
      </c>
      <c r="K293" s="273" t="str">
        <f t="shared" si="13"/>
        <v/>
      </c>
      <c r="L293" s="37"/>
      <c r="M293" s="117"/>
      <c r="N293" s="274"/>
      <c r="O293" s="514" t="str">
        <f>IF(AND(OR(I293="KO",L293&lt;&gt;""),OR(I293="",J293="",K293="")),Listes!$A$74,IF(AND(L293="",I293&lt;&gt;""),Listes!$A$75,IF(AND(H293&lt;L293,N293=""),Listes!$A$76,IF(AND(K293&lt;J293,N293=""),Listes!$A$77,IF(AND(L293&lt;&gt;"",L293&lt;H293,M293=""),Listes!$A$78,IF(AND(P293="",OR(I293&lt;&gt;"",J293&lt;&gt;"",K293&lt;&gt;"")),Listes!$A$79,""))))))</f>
        <v/>
      </c>
      <c r="P293" s="38"/>
      <c r="Q293" s="10">
        <f t="shared" si="14"/>
        <v>0</v>
      </c>
    </row>
    <row r="294" spans="1:17" ht="20.100000000000001" customHeight="1" x14ac:dyDescent="0.25">
      <c r="A294" s="109">
        <v>288</v>
      </c>
      <c r="B294" s="505" t="str">
        <f>IF(' Dépenses Autres frais'!B294="","",' Dépenses Autres frais'!B294)</f>
        <v/>
      </c>
      <c r="C294" s="505" t="str">
        <f>IF(' Dépenses Autres frais'!C294="","",' Dépenses Autres frais'!C294)</f>
        <v/>
      </c>
      <c r="D294" s="505" t="str">
        <f>IF(' Dépenses Autres frais'!D294="","",' Dépenses Autres frais'!D294)</f>
        <v/>
      </c>
      <c r="E294" s="505" t="str">
        <f>IF(' Dépenses Autres frais'!E294="","",' Dépenses Autres frais'!E294)</f>
        <v/>
      </c>
      <c r="F294" s="515" t="str">
        <f>IF(' Dépenses Autres frais'!F294="","",' Dépenses Autres frais'!F294)</f>
        <v/>
      </c>
      <c r="G294" s="515" t="str">
        <f>IF(' Dépenses Autres frais'!G294="","",' Dépenses Autres frais'!G294)</f>
        <v/>
      </c>
      <c r="H294" s="516" t="str">
        <f>IF(' Dépenses Autres frais'!H294="","",' Dépenses Autres frais'!H294)</f>
        <v/>
      </c>
      <c r="I294" s="272"/>
      <c r="J294" s="273" t="str">
        <f t="shared" si="12"/>
        <v/>
      </c>
      <c r="K294" s="273" t="str">
        <f t="shared" si="13"/>
        <v/>
      </c>
      <c r="L294" s="37"/>
      <c r="M294" s="117"/>
      <c r="N294" s="274"/>
      <c r="O294" s="514" t="str">
        <f>IF(AND(OR(I294="KO",L294&lt;&gt;""),OR(I294="",J294="",K294="")),Listes!$A$74,IF(AND(L294="",I294&lt;&gt;""),Listes!$A$75,IF(AND(H294&lt;L294,N294=""),Listes!$A$76,IF(AND(K294&lt;J294,N294=""),Listes!$A$77,IF(AND(L294&lt;&gt;"",L294&lt;H294,M294=""),Listes!$A$78,IF(AND(P294="",OR(I294&lt;&gt;"",J294&lt;&gt;"",K294&lt;&gt;"")),Listes!$A$79,""))))))</f>
        <v/>
      </c>
      <c r="P294" s="38"/>
      <c r="Q294" s="10">
        <f t="shared" si="14"/>
        <v>0</v>
      </c>
    </row>
    <row r="295" spans="1:17" ht="20.100000000000001" customHeight="1" x14ac:dyDescent="0.25">
      <c r="A295" s="109">
        <v>289</v>
      </c>
      <c r="B295" s="505" t="str">
        <f>IF(' Dépenses Autres frais'!B295="","",' Dépenses Autres frais'!B295)</f>
        <v/>
      </c>
      <c r="C295" s="505" t="str">
        <f>IF(' Dépenses Autres frais'!C295="","",' Dépenses Autres frais'!C295)</f>
        <v/>
      </c>
      <c r="D295" s="505" t="str">
        <f>IF(' Dépenses Autres frais'!D295="","",' Dépenses Autres frais'!D295)</f>
        <v/>
      </c>
      <c r="E295" s="505" t="str">
        <f>IF(' Dépenses Autres frais'!E295="","",' Dépenses Autres frais'!E295)</f>
        <v/>
      </c>
      <c r="F295" s="515" t="str">
        <f>IF(' Dépenses Autres frais'!F295="","",' Dépenses Autres frais'!F295)</f>
        <v/>
      </c>
      <c r="G295" s="515" t="str">
        <f>IF(' Dépenses Autres frais'!G295="","",' Dépenses Autres frais'!G295)</f>
        <v/>
      </c>
      <c r="H295" s="516" t="str">
        <f>IF(' Dépenses Autres frais'!H295="","",' Dépenses Autres frais'!H295)</f>
        <v/>
      </c>
      <c r="I295" s="272"/>
      <c r="J295" s="273" t="str">
        <f t="shared" si="12"/>
        <v/>
      </c>
      <c r="K295" s="273" t="str">
        <f t="shared" si="13"/>
        <v/>
      </c>
      <c r="L295" s="37"/>
      <c r="M295" s="117"/>
      <c r="N295" s="274"/>
      <c r="O295" s="514" t="str">
        <f>IF(AND(OR(I295="KO",L295&lt;&gt;""),OR(I295="",J295="",K295="")),Listes!$A$74,IF(AND(L295="",I295&lt;&gt;""),Listes!$A$75,IF(AND(H295&lt;L295,N295=""),Listes!$A$76,IF(AND(K295&lt;J295,N295=""),Listes!$A$77,IF(AND(L295&lt;&gt;"",L295&lt;H295,M295=""),Listes!$A$78,IF(AND(P295="",OR(I295&lt;&gt;"",J295&lt;&gt;"",K295&lt;&gt;"")),Listes!$A$79,""))))))</f>
        <v/>
      </c>
      <c r="P295" s="38"/>
      <c r="Q295" s="10">
        <f t="shared" si="14"/>
        <v>0</v>
      </c>
    </row>
    <row r="296" spans="1:17" ht="20.100000000000001" customHeight="1" x14ac:dyDescent="0.25">
      <c r="A296" s="109">
        <v>290</v>
      </c>
      <c r="B296" s="505" t="str">
        <f>IF(' Dépenses Autres frais'!B296="","",' Dépenses Autres frais'!B296)</f>
        <v/>
      </c>
      <c r="C296" s="505" t="str">
        <f>IF(' Dépenses Autres frais'!C296="","",' Dépenses Autres frais'!C296)</f>
        <v/>
      </c>
      <c r="D296" s="505" t="str">
        <f>IF(' Dépenses Autres frais'!D296="","",' Dépenses Autres frais'!D296)</f>
        <v/>
      </c>
      <c r="E296" s="505" t="str">
        <f>IF(' Dépenses Autres frais'!E296="","",' Dépenses Autres frais'!E296)</f>
        <v/>
      </c>
      <c r="F296" s="515" t="str">
        <f>IF(' Dépenses Autres frais'!F296="","",' Dépenses Autres frais'!F296)</f>
        <v/>
      </c>
      <c r="G296" s="515" t="str">
        <f>IF(' Dépenses Autres frais'!G296="","",' Dépenses Autres frais'!G296)</f>
        <v/>
      </c>
      <c r="H296" s="516" t="str">
        <f>IF(' Dépenses Autres frais'!H296="","",' Dépenses Autres frais'!H296)</f>
        <v/>
      </c>
      <c r="I296" s="272"/>
      <c r="J296" s="273" t="str">
        <f t="shared" si="12"/>
        <v/>
      </c>
      <c r="K296" s="273" t="str">
        <f t="shared" si="13"/>
        <v/>
      </c>
      <c r="L296" s="37"/>
      <c r="M296" s="117"/>
      <c r="N296" s="274"/>
      <c r="O296" s="514" t="str">
        <f>IF(AND(OR(I296="KO",L296&lt;&gt;""),OR(I296="",J296="",K296="")),Listes!$A$74,IF(AND(L296="",I296&lt;&gt;""),Listes!$A$75,IF(AND(H296&lt;L296,N296=""),Listes!$A$76,IF(AND(K296&lt;J296,N296=""),Listes!$A$77,IF(AND(L296&lt;&gt;"",L296&lt;H296,M296=""),Listes!$A$78,IF(AND(P296="",OR(I296&lt;&gt;"",J296&lt;&gt;"",K296&lt;&gt;"")),Listes!$A$79,""))))))</f>
        <v/>
      </c>
      <c r="P296" s="38"/>
      <c r="Q296" s="10">
        <f t="shared" si="14"/>
        <v>0</v>
      </c>
    </row>
    <row r="297" spans="1:17" ht="20.100000000000001" customHeight="1" x14ac:dyDescent="0.25">
      <c r="A297" s="109">
        <v>291</v>
      </c>
      <c r="B297" s="505" t="str">
        <f>IF(' Dépenses Autres frais'!B297="","",' Dépenses Autres frais'!B297)</f>
        <v/>
      </c>
      <c r="C297" s="505" t="str">
        <f>IF(' Dépenses Autres frais'!C297="","",' Dépenses Autres frais'!C297)</f>
        <v/>
      </c>
      <c r="D297" s="505" t="str">
        <f>IF(' Dépenses Autres frais'!D297="","",' Dépenses Autres frais'!D297)</f>
        <v/>
      </c>
      <c r="E297" s="505" t="str">
        <f>IF(' Dépenses Autres frais'!E297="","",' Dépenses Autres frais'!E297)</f>
        <v/>
      </c>
      <c r="F297" s="515" t="str">
        <f>IF(' Dépenses Autres frais'!F297="","",' Dépenses Autres frais'!F297)</f>
        <v/>
      </c>
      <c r="G297" s="515" t="str">
        <f>IF(' Dépenses Autres frais'!G297="","",' Dépenses Autres frais'!G297)</f>
        <v/>
      </c>
      <c r="H297" s="516" t="str">
        <f>IF(' Dépenses Autres frais'!H297="","",' Dépenses Autres frais'!H297)</f>
        <v/>
      </c>
      <c r="I297" s="272"/>
      <c r="J297" s="273" t="str">
        <f t="shared" si="12"/>
        <v/>
      </c>
      <c r="K297" s="273" t="str">
        <f t="shared" si="13"/>
        <v/>
      </c>
      <c r="L297" s="37"/>
      <c r="M297" s="117"/>
      <c r="N297" s="274"/>
      <c r="O297" s="514" t="str">
        <f>IF(AND(OR(I297="KO",L297&lt;&gt;""),OR(I297="",J297="",K297="")),Listes!$A$74,IF(AND(L297="",I297&lt;&gt;""),Listes!$A$75,IF(AND(H297&lt;L297,N297=""),Listes!$A$76,IF(AND(K297&lt;J297,N297=""),Listes!$A$77,IF(AND(L297&lt;&gt;"",L297&lt;H297,M297=""),Listes!$A$78,IF(AND(P297="",OR(I297&lt;&gt;"",J297&lt;&gt;"",K297&lt;&gt;"")),Listes!$A$79,""))))))</f>
        <v/>
      </c>
      <c r="P297" s="38"/>
      <c r="Q297" s="10">
        <f t="shared" si="14"/>
        <v>0</v>
      </c>
    </row>
    <row r="298" spans="1:17" ht="20.100000000000001" customHeight="1" x14ac:dyDescent="0.25">
      <c r="A298" s="109">
        <v>292</v>
      </c>
      <c r="B298" s="505" t="str">
        <f>IF(' Dépenses Autres frais'!B298="","",' Dépenses Autres frais'!B298)</f>
        <v/>
      </c>
      <c r="C298" s="505" t="str">
        <f>IF(' Dépenses Autres frais'!C298="","",' Dépenses Autres frais'!C298)</f>
        <v/>
      </c>
      <c r="D298" s="505" t="str">
        <f>IF(' Dépenses Autres frais'!D298="","",' Dépenses Autres frais'!D298)</f>
        <v/>
      </c>
      <c r="E298" s="505" t="str">
        <f>IF(' Dépenses Autres frais'!E298="","",' Dépenses Autres frais'!E298)</f>
        <v/>
      </c>
      <c r="F298" s="515" t="str">
        <f>IF(' Dépenses Autres frais'!F298="","",' Dépenses Autres frais'!F298)</f>
        <v/>
      </c>
      <c r="G298" s="515" t="str">
        <f>IF(' Dépenses Autres frais'!G298="","",' Dépenses Autres frais'!G298)</f>
        <v/>
      </c>
      <c r="H298" s="516" t="str">
        <f>IF(' Dépenses Autres frais'!H298="","",' Dépenses Autres frais'!H298)</f>
        <v/>
      </c>
      <c r="I298" s="272"/>
      <c r="J298" s="273" t="str">
        <f t="shared" si="12"/>
        <v/>
      </c>
      <c r="K298" s="273" t="str">
        <f t="shared" si="13"/>
        <v/>
      </c>
      <c r="L298" s="37"/>
      <c r="M298" s="117"/>
      <c r="N298" s="274"/>
      <c r="O298" s="514" t="str">
        <f>IF(AND(OR(I298="KO",L298&lt;&gt;""),OR(I298="",J298="",K298="")),Listes!$A$74,IF(AND(L298="",I298&lt;&gt;""),Listes!$A$75,IF(AND(H298&lt;L298,N298=""),Listes!$A$76,IF(AND(K298&lt;J298,N298=""),Listes!$A$77,IF(AND(L298&lt;&gt;"",L298&lt;H298,M298=""),Listes!$A$78,IF(AND(P298="",OR(I298&lt;&gt;"",J298&lt;&gt;"",K298&lt;&gt;"")),Listes!$A$79,""))))))</f>
        <v/>
      </c>
      <c r="P298" s="38"/>
      <c r="Q298" s="10">
        <f t="shared" si="14"/>
        <v>0</v>
      </c>
    </row>
    <row r="299" spans="1:17" ht="20.100000000000001" customHeight="1" x14ac:dyDescent="0.25">
      <c r="A299" s="109">
        <v>293</v>
      </c>
      <c r="B299" s="505" t="str">
        <f>IF(' Dépenses Autres frais'!B299="","",' Dépenses Autres frais'!B299)</f>
        <v/>
      </c>
      <c r="C299" s="505" t="str">
        <f>IF(' Dépenses Autres frais'!C299="","",' Dépenses Autres frais'!C299)</f>
        <v/>
      </c>
      <c r="D299" s="505" t="str">
        <f>IF(' Dépenses Autres frais'!D299="","",' Dépenses Autres frais'!D299)</f>
        <v/>
      </c>
      <c r="E299" s="505" t="str">
        <f>IF(' Dépenses Autres frais'!E299="","",' Dépenses Autres frais'!E299)</f>
        <v/>
      </c>
      <c r="F299" s="515" t="str">
        <f>IF(' Dépenses Autres frais'!F299="","",' Dépenses Autres frais'!F299)</f>
        <v/>
      </c>
      <c r="G299" s="515" t="str">
        <f>IF(' Dépenses Autres frais'!G299="","",' Dépenses Autres frais'!G299)</f>
        <v/>
      </c>
      <c r="H299" s="516" t="str">
        <f>IF(' Dépenses Autres frais'!H299="","",' Dépenses Autres frais'!H299)</f>
        <v/>
      </c>
      <c r="I299" s="272"/>
      <c r="J299" s="273" t="str">
        <f t="shared" si="12"/>
        <v/>
      </c>
      <c r="K299" s="273" t="str">
        <f t="shared" si="13"/>
        <v/>
      </c>
      <c r="L299" s="37"/>
      <c r="M299" s="117"/>
      <c r="N299" s="274"/>
      <c r="O299" s="514" t="str">
        <f>IF(AND(OR(I299="KO",L299&lt;&gt;""),OR(I299="",J299="",K299="")),Listes!$A$74,IF(AND(L299="",I299&lt;&gt;""),Listes!$A$75,IF(AND(H299&lt;L299,N299=""),Listes!$A$76,IF(AND(K299&lt;J299,N299=""),Listes!$A$77,IF(AND(L299&lt;&gt;"",L299&lt;H299,M299=""),Listes!$A$78,IF(AND(P299="",OR(I299&lt;&gt;"",J299&lt;&gt;"",K299&lt;&gt;"")),Listes!$A$79,""))))))</f>
        <v/>
      </c>
      <c r="P299" s="38"/>
      <c r="Q299" s="10">
        <f t="shared" si="14"/>
        <v>0</v>
      </c>
    </row>
    <row r="300" spans="1:17" ht="20.100000000000001" customHeight="1" x14ac:dyDescent="0.25">
      <c r="A300" s="109">
        <v>294</v>
      </c>
      <c r="B300" s="505" t="str">
        <f>IF(' Dépenses Autres frais'!B300="","",' Dépenses Autres frais'!B300)</f>
        <v/>
      </c>
      <c r="C300" s="505" t="str">
        <f>IF(' Dépenses Autres frais'!C300="","",' Dépenses Autres frais'!C300)</f>
        <v/>
      </c>
      <c r="D300" s="505" t="str">
        <f>IF(' Dépenses Autres frais'!D300="","",' Dépenses Autres frais'!D300)</f>
        <v/>
      </c>
      <c r="E300" s="505" t="str">
        <f>IF(' Dépenses Autres frais'!E300="","",' Dépenses Autres frais'!E300)</f>
        <v/>
      </c>
      <c r="F300" s="515" t="str">
        <f>IF(' Dépenses Autres frais'!F300="","",' Dépenses Autres frais'!F300)</f>
        <v/>
      </c>
      <c r="G300" s="515" t="str">
        <f>IF(' Dépenses Autres frais'!G300="","",' Dépenses Autres frais'!G300)</f>
        <v/>
      </c>
      <c r="H300" s="516" t="str">
        <f>IF(' Dépenses Autres frais'!H300="","",' Dépenses Autres frais'!H300)</f>
        <v/>
      </c>
      <c r="I300" s="272"/>
      <c r="J300" s="273" t="str">
        <f t="shared" si="12"/>
        <v/>
      </c>
      <c r="K300" s="273" t="str">
        <f t="shared" si="13"/>
        <v/>
      </c>
      <c r="L300" s="37"/>
      <c r="M300" s="117"/>
      <c r="N300" s="274"/>
      <c r="O300" s="514" t="str">
        <f>IF(AND(OR(I300="KO",L300&lt;&gt;""),OR(I300="",J300="",K300="")),Listes!$A$74,IF(AND(L300="",I300&lt;&gt;""),Listes!$A$75,IF(AND(H300&lt;L300,N300=""),Listes!$A$76,IF(AND(K300&lt;J300,N300=""),Listes!$A$77,IF(AND(L300&lt;&gt;"",L300&lt;H300,M300=""),Listes!$A$78,IF(AND(P300="",OR(I300&lt;&gt;"",J300&lt;&gt;"",K300&lt;&gt;"")),Listes!$A$79,""))))))</f>
        <v/>
      </c>
      <c r="P300" s="38"/>
      <c r="Q300" s="10">
        <f t="shared" si="14"/>
        <v>0</v>
      </c>
    </row>
    <row r="301" spans="1:17" ht="20.100000000000001" customHeight="1" x14ac:dyDescent="0.25">
      <c r="A301" s="109">
        <v>295</v>
      </c>
      <c r="B301" s="505" t="str">
        <f>IF(' Dépenses Autres frais'!B301="","",' Dépenses Autres frais'!B301)</f>
        <v/>
      </c>
      <c r="C301" s="505" t="str">
        <f>IF(' Dépenses Autres frais'!C301="","",' Dépenses Autres frais'!C301)</f>
        <v/>
      </c>
      <c r="D301" s="505" t="str">
        <f>IF(' Dépenses Autres frais'!D301="","",' Dépenses Autres frais'!D301)</f>
        <v/>
      </c>
      <c r="E301" s="505" t="str">
        <f>IF(' Dépenses Autres frais'!E301="","",' Dépenses Autres frais'!E301)</f>
        <v/>
      </c>
      <c r="F301" s="515" t="str">
        <f>IF(' Dépenses Autres frais'!F301="","",' Dépenses Autres frais'!F301)</f>
        <v/>
      </c>
      <c r="G301" s="515" t="str">
        <f>IF(' Dépenses Autres frais'!G301="","",' Dépenses Autres frais'!G301)</f>
        <v/>
      </c>
      <c r="H301" s="516" t="str">
        <f>IF(' Dépenses Autres frais'!H301="","",' Dépenses Autres frais'!H301)</f>
        <v/>
      </c>
      <c r="I301" s="272"/>
      <c r="J301" s="273" t="str">
        <f t="shared" si="12"/>
        <v/>
      </c>
      <c r="K301" s="273" t="str">
        <f t="shared" si="13"/>
        <v/>
      </c>
      <c r="L301" s="37"/>
      <c r="M301" s="117"/>
      <c r="N301" s="274"/>
      <c r="O301" s="514" t="str">
        <f>IF(AND(OR(I301="KO",L301&lt;&gt;""),OR(I301="",J301="",K301="")),Listes!$A$74,IF(AND(L301="",I301&lt;&gt;""),Listes!$A$75,IF(AND(H301&lt;L301,N301=""),Listes!$A$76,IF(AND(K301&lt;J301,N301=""),Listes!$A$77,IF(AND(L301&lt;&gt;"",L301&lt;H301,M301=""),Listes!$A$78,IF(AND(P301="",OR(I301&lt;&gt;"",J301&lt;&gt;"",K301&lt;&gt;"")),Listes!$A$79,""))))))</f>
        <v/>
      </c>
      <c r="P301" s="38"/>
      <c r="Q301" s="10">
        <f t="shared" si="14"/>
        <v>0</v>
      </c>
    </row>
    <row r="302" spans="1:17" ht="20.100000000000001" customHeight="1" x14ac:dyDescent="0.25">
      <c r="A302" s="109">
        <v>296</v>
      </c>
      <c r="B302" s="505" t="str">
        <f>IF(' Dépenses Autres frais'!B302="","",' Dépenses Autres frais'!B302)</f>
        <v/>
      </c>
      <c r="C302" s="505" t="str">
        <f>IF(' Dépenses Autres frais'!C302="","",' Dépenses Autres frais'!C302)</f>
        <v/>
      </c>
      <c r="D302" s="505" t="str">
        <f>IF(' Dépenses Autres frais'!D302="","",' Dépenses Autres frais'!D302)</f>
        <v/>
      </c>
      <c r="E302" s="505" t="str">
        <f>IF(' Dépenses Autres frais'!E302="","",' Dépenses Autres frais'!E302)</f>
        <v/>
      </c>
      <c r="F302" s="515" t="str">
        <f>IF(' Dépenses Autres frais'!F302="","",' Dépenses Autres frais'!F302)</f>
        <v/>
      </c>
      <c r="G302" s="515" t="str">
        <f>IF(' Dépenses Autres frais'!G302="","",' Dépenses Autres frais'!G302)</f>
        <v/>
      </c>
      <c r="H302" s="516" t="str">
        <f>IF(' Dépenses Autres frais'!H302="","",' Dépenses Autres frais'!H302)</f>
        <v/>
      </c>
      <c r="I302" s="272"/>
      <c r="J302" s="273" t="str">
        <f t="shared" si="12"/>
        <v/>
      </c>
      <c r="K302" s="273" t="str">
        <f t="shared" si="13"/>
        <v/>
      </c>
      <c r="L302" s="37"/>
      <c r="M302" s="117"/>
      <c r="N302" s="274"/>
      <c r="O302" s="514" t="str">
        <f>IF(AND(OR(I302="KO",L302&lt;&gt;""),OR(I302="",J302="",K302="")),Listes!$A$74,IF(AND(L302="",I302&lt;&gt;""),Listes!$A$75,IF(AND(H302&lt;L302,N302=""),Listes!$A$76,IF(AND(K302&lt;J302,N302=""),Listes!$A$77,IF(AND(L302&lt;&gt;"",L302&lt;H302,M302=""),Listes!$A$78,IF(AND(P302="",OR(I302&lt;&gt;"",J302&lt;&gt;"",K302&lt;&gt;"")),Listes!$A$79,""))))))</f>
        <v/>
      </c>
      <c r="P302" s="38"/>
      <c r="Q302" s="10">
        <f t="shared" si="14"/>
        <v>0</v>
      </c>
    </row>
    <row r="303" spans="1:17" ht="20.100000000000001" customHeight="1" x14ac:dyDescent="0.25">
      <c r="A303" s="109">
        <v>297</v>
      </c>
      <c r="B303" s="505" t="str">
        <f>IF(' Dépenses Autres frais'!B303="","",' Dépenses Autres frais'!B303)</f>
        <v/>
      </c>
      <c r="C303" s="505" t="str">
        <f>IF(' Dépenses Autres frais'!C303="","",' Dépenses Autres frais'!C303)</f>
        <v/>
      </c>
      <c r="D303" s="505" t="str">
        <f>IF(' Dépenses Autres frais'!D303="","",' Dépenses Autres frais'!D303)</f>
        <v/>
      </c>
      <c r="E303" s="505" t="str">
        <f>IF(' Dépenses Autres frais'!E303="","",' Dépenses Autres frais'!E303)</f>
        <v/>
      </c>
      <c r="F303" s="515" t="str">
        <f>IF(' Dépenses Autres frais'!F303="","",' Dépenses Autres frais'!F303)</f>
        <v/>
      </c>
      <c r="G303" s="515" t="str">
        <f>IF(' Dépenses Autres frais'!G303="","",' Dépenses Autres frais'!G303)</f>
        <v/>
      </c>
      <c r="H303" s="516" t="str">
        <f>IF(' Dépenses Autres frais'!H303="","",' Dépenses Autres frais'!H303)</f>
        <v/>
      </c>
      <c r="I303" s="272"/>
      <c r="J303" s="273" t="str">
        <f t="shared" si="12"/>
        <v/>
      </c>
      <c r="K303" s="273" t="str">
        <f t="shared" si="13"/>
        <v/>
      </c>
      <c r="L303" s="37"/>
      <c r="M303" s="117"/>
      <c r="N303" s="274"/>
      <c r="O303" s="514" t="str">
        <f>IF(AND(OR(I303="KO",L303&lt;&gt;""),OR(I303="",J303="",K303="")),Listes!$A$74,IF(AND(L303="",I303&lt;&gt;""),Listes!$A$75,IF(AND(H303&lt;L303,N303=""),Listes!$A$76,IF(AND(K303&lt;J303,N303=""),Listes!$A$77,IF(AND(L303&lt;&gt;"",L303&lt;H303,M303=""),Listes!$A$78,IF(AND(P303="",OR(I303&lt;&gt;"",J303&lt;&gt;"",K303&lt;&gt;"")),Listes!$A$79,""))))))</f>
        <v/>
      </c>
      <c r="P303" s="38"/>
      <c r="Q303" s="10">
        <f t="shared" si="14"/>
        <v>0</v>
      </c>
    </row>
    <row r="304" spans="1:17" ht="20.100000000000001" customHeight="1" x14ac:dyDescent="0.25">
      <c r="A304" s="109">
        <v>298</v>
      </c>
      <c r="B304" s="505" t="str">
        <f>IF(' Dépenses Autres frais'!B304="","",' Dépenses Autres frais'!B304)</f>
        <v/>
      </c>
      <c r="C304" s="505" t="str">
        <f>IF(' Dépenses Autres frais'!C304="","",' Dépenses Autres frais'!C304)</f>
        <v/>
      </c>
      <c r="D304" s="505" t="str">
        <f>IF(' Dépenses Autres frais'!D304="","",' Dépenses Autres frais'!D304)</f>
        <v/>
      </c>
      <c r="E304" s="505" t="str">
        <f>IF(' Dépenses Autres frais'!E304="","",' Dépenses Autres frais'!E304)</f>
        <v/>
      </c>
      <c r="F304" s="515" t="str">
        <f>IF(' Dépenses Autres frais'!F304="","",' Dépenses Autres frais'!F304)</f>
        <v/>
      </c>
      <c r="G304" s="515" t="str">
        <f>IF(' Dépenses Autres frais'!G304="","",' Dépenses Autres frais'!G304)</f>
        <v/>
      </c>
      <c r="H304" s="516" t="str">
        <f>IF(' Dépenses Autres frais'!H304="","",' Dépenses Autres frais'!H304)</f>
        <v/>
      </c>
      <c r="I304" s="272"/>
      <c r="J304" s="273" t="str">
        <f t="shared" si="12"/>
        <v/>
      </c>
      <c r="K304" s="273" t="str">
        <f t="shared" si="13"/>
        <v/>
      </c>
      <c r="L304" s="37"/>
      <c r="M304" s="117"/>
      <c r="N304" s="274"/>
      <c r="O304" s="514" t="str">
        <f>IF(AND(OR(I304="KO",L304&lt;&gt;""),OR(I304="",J304="",K304="")),Listes!$A$74,IF(AND(L304="",I304&lt;&gt;""),Listes!$A$75,IF(AND(H304&lt;L304,N304=""),Listes!$A$76,IF(AND(K304&lt;J304,N304=""),Listes!$A$77,IF(AND(L304&lt;&gt;"",L304&lt;H304,M304=""),Listes!$A$78,IF(AND(P304="",OR(I304&lt;&gt;"",J304&lt;&gt;"",K304&lt;&gt;"")),Listes!$A$79,""))))))</f>
        <v/>
      </c>
      <c r="P304" s="38"/>
      <c r="Q304" s="10">
        <f t="shared" si="14"/>
        <v>0</v>
      </c>
    </row>
    <row r="305" spans="1:17" ht="20.100000000000001" customHeight="1" x14ac:dyDescent="0.25">
      <c r="A305" s="109">
        <v>299</v>
      </c>
      <c r="B305" s="505" t="str">
        <f>IF(' Dépenses Autres frais'!B305="","",' Dépenses Autres frais'!B305)</f>
        <v/>
      </c>
      <c r="C305" s="505" t="str">
        <f>IF(' Dépenses Autres frais'!C305="","",' Dépenses Autres frais'!C305)</f>
        <v/>
      </c>
      <c r="D305" s="505" t="str">
        <f>IF(' Dépenses Autres frais'!D305="","",' Dépenses Autres frais'!D305)</f>
        <v/>
      </c>
      <c r="E305" s="505" t="str">
        <f>IF(' Dépenses Autres frais'!E305="","",' Dépenses Autres frais'!E305)</f>
        <v/>
      </c>
      <c r="F305" s="515" t="str">
        <f>IF(' Dépenses Autres frais'!F305="","",' Dépenses Autres frais'!F305)</f>
        <v/>
      </c>
      <c r="G305" s="515" t="str">
        <f>IF(' Dépenses Autres frais'!G305="","",' Dépenses Autres frais'!G305)</f>
        <v/>
      </c>
      <c r="H305" s="516" t="str">
        <f>IF(' Dépenses Autres frais'!H305="","",' Dépenses Autres frais'!H305)</f>
        <v/>
      </c>
      <c r="I305" s="272"/>
      <c r="J305" s="273" t="str">
        <f t="shared" si="12"/>
        <v/>
      </c>
      <c r="K305" s="273" t="str">
        <f t="shared" si="13"/>
        <v/>
      </c>
      <c r="L305" s="37"/>
      <c r="M305" s="117"/>
      <c r="N305" s="274"/>
      <c r="O305" s="514" t="str">
        <f>IF(AND(OR(I305="KO",L305&lt;&gt;""),OR(I305="",J305="",K305="")),Listes!$A$74,IF(AND(L305="",I305&lt;&gt;""),Listes!$A$75,IF(AND(H305&lt;L305,N305=""),Listes!$A$76,IF(AND(K305&lt;J305,N305=""),Listes!$A$77,IF(AND(L305&lt;&gt;"",L305&lt;H305,M305=""),Listes!$A$78,IF(AND(P305="",OR(I305&lt;&gt;"",J305&lt;&gt;"",K305&lt;&gt;"")),Listes!$A$79,""))))))</f>
        <v/>
      </c>
      <c r="P305" s="38"/>
      <c r="Q305" s="10">
        <f t="shared" si="14"/>
        <v>0</v>
      </c>
    </row>
    <row r="306" spans="1:17" ht="20.100000000000001" customHeight="1" x14ac:dyDescent="0.25">
      <c r="A306" s="109">
        <v>300</v>
      </c>
      <c r="B306" s="505" t="str">
        <f>IF(' Dépenses Autres frais'!B306="","",' Dépenses Autres frais'!B306)</f>
        <v/>
      </c>
      <c r="C306" s="505" t="str">
        <f>IF(' Dépenses Autres frais'!C306="","",' Dépenses Autres frais'!C306)</f>
        <v/>
      </c>
      <c r="D306" s="505" t="str">
        <f>IF(' Dépenses Autres frais'!D306="","",' Dépenses Autres frais'!D306)</f>
        <v/>
      </c>
      <c r="E306" s="505" t="str">
        <f>IF(' Dépenses Autres frais'!E306="","",' Dépenses Autres frais'!E306)</f>
        <v/>
      </c>
      <c r="F306" s="515" t="str">
        <f>IF(' Dépenses Autres frais'!F306="","",' Dépenses Autres frais'!F306)</f>
        <v/>
      </c>
      <c r="G306" s="515" t="str">
        <f>IF(' Dépenses Autres frais'!G306="","",' Dépenses Autres frais'!G306)</f>
        <v/>
      </c>
      <c r="H306" s="516" t="str">
        <f>IF(' Dépenses Autres frais'!H306="","",' Dépenses Autres frais'!H306)</f>
        <v/>
      </c>
      <c r="I306" s="272"/>
      <c r="J306" s="273" t="str">
        <f t="shared" si="12"/>
        <v/>
      </c>
      <c r="K306" s="273" t="str">
        <f t="shared" si="13"/>
        <v/>
      </c>
      <c r="L306" s="37"/>
      <c r="M306" s="117"/>
      <c r="N306" s="274"/>
      <c r="O306" s="514" t="str">
        <f>IF(AND(OR(I306="KO",L306&lt;&gt;""),OR(I306="",J306="",K306="")),Listes!$A$74,IF(AND(L306="",I306&lt;&gt;""),Listes!$A$75,IF(AND(H306&lt;L306,N306=""),Listes!$A$76,IF(AND(K306&lt;J306,N306=""),Listes!$A$77,IF(AND(L306&lt;&gt;"",L306&lt;H306,M306=""),Listes!$A$78,IF(AND(P306="",OR(I306&lt;&gt;"",J306&lt;&gt;"",K306&lt;&gt;"")),Listes!$A$79,""))))))</f>
        <v/>
      </c>
      <c r="P306" s="38"/>
      <c r="Q306" s="10">
        <f t="shared" si="14"/>
        <v>0</v>
      </c>
    </row>
    <row r="307" spans="1:17" ht="20.100000000000001" customHeight="1" x14ac:dyDescent="0.25">
      <c r="A307" s="109">
        <v>301</v>
      </c>
      <c r="B307" s="505" t="str">
        <f>IF(' Dépenses Autres frais'!B307="","",' Dépenses Autres frais'!B307)</f>
        <v/>
      </c>
      <c r="C307" s="505" t="str">
        <f>IF(' Dépenses Autres frais'!C307="","",' Dépenses Autres frais'!C307)</f>
        <v/>
      </c>
      <c r="D307" s="505" t="str">
        <f>IF(' Dépenses Autres frais'!D307="","",' Dépenses Autres frais'!D307)</f>
        <v/>
      </c>
      <c r="E307" s="505" t="str">
        <f>IF(' Dépenses Autres frais'!E307="","",' Dépenses Autres frais'!E307)</f>
        <v/>
      </c>
      <c r="F307" s="515" t="str">
        <f>IF(' Dépenses Autres frais'!F307="","",' Dépenses Autres frais'!F307)</f>
        <v/>
      </c>
      <c r="G307" s="515" t="str">
        <f>IF(' Dépenses Autres frais'!G307="","",' Dépenses Autres frais'!G307)</f>
        <v/>
      </c>
      <c r="H307" s="516" t="str">
        <f>IF(' Dépenses Autres frais'!H307="","",' Dépenses Autres frais'!H307)</f>
        <v/>
      </c>
      <c r="I307" s="272"/>
      <c r="J307" s="273" t="str">
        <f t="shared" si="12"/>
        <v/>
      </c>
      <c r="K307" s="273" t="str">
        <f t="shared" si="13"/>
        <v/>
      </c>
      <c r="L307" s="37"/>
      <c r="M307" s="117"/>
      <c r="N307" s="274"/>
      <c r="O307" s="514" t="str">
        <f>IF(AND(OR(I307="KO",L307&lt;&gt;""),OR(I307="",J307="",K307="")),Listes!$A$74,IF(AND(L307="",I307&lt;&gt;""),Listes!$A$75,IF(AND(H307&lt;L307,N307=""),Listes!$A$76,IF(AND(K307&lt;J307,N307=""),Listes!$A$77,IF(AND(L307&lt;&gt;"",L307&lt;H307,M307=""),Listes!$A$78,IF(AND(P307="",OR(I307&lt;&gt;"",J307&lt;&gt;"",K307&lt;&gt;"")),Listes!$A$79,""))))))</f>
        <v/>
      </c>
      <c r="P307" s="38"/>
      <c r="Q307" s="10">
        <f t="shared" si="14"/>
        <v>0</v>
      </c>
    </row>
    <row r="308" spans="1:17" ht="20.100000000000001" customHeight="1" x14ac:dyDescent="0.25">
      <c r="A308" s="109">
        <v>302</v>
      </c>
      <c r="B308" s="505" t="str">
        <f>IF(' Dépenses Autres frais'!B308="","",' Dépenses Autres frais'!B308)</f>
        <v/>
      </c>
      <c r="C308" s="505" t="str">
        <f>IF(' Dépenses Autres frais'!C308="","",' Dépenses Autres frais'!C308)</f>
        <v/>
      </c>
      <c r="D308" s="505" t="str">
        <f>IF(' Dépenses Autres frais'!D308="","",' Dépenses Autres frais'!D308)</f>
        <v/>
      </c>
      <c r="E308" s="505" t="str">
        <f>IF(' Dépenses Autres frais'!E308="","",' Dépenses Autres frais'!E308)</f>
        <v/>
      </c>
      <c r="F308" s="515" t="str">
        <f>IF(' Dépenses Autres frais'!F308="","",' Dépenses Autres frais'!F308)</f>
        <v/>
      </c>
      <c r="G308" s="515" t="str">
        <f>IF(' Dépenses Autres frais'!G308="","",' Dépenses Autres frais'!G308)</f>
        <v/>
      </c>
      <c r="H308" s="516" t="str">
        <f>IF(' Dépenses Autres frais'!H308="","",' Dépenses Autres frais'!H308)</f>
        <v/>
      </c>
      <c r="I308" s="272"/>
      <c r="J308" s="273" t="str">
        <f t="shared" si="12"/>
        <v/>
      </c>
      <c r="K308" s="273" t="str">
        <f t="shared" si="13"/>
        <v/>
      </c>
      <c r="L308" s="37"/>
      <c r="M308" s="117"/>
      <c r="N308" s="274"/>
      <c r="O308" s="514" t="str">
        <f>IF(AND(OR(I308="KO",L308&lt;&gt;""),OR(I308="",J308="",K308="")),Listes!$A$74,IF(AND(L308="",I308&lt;&gt;""),Listes!$A$75,IF(AND(H308&lt;L308,N308=""),Listes!$A$76,IF(AND(K308&lt;J308,N308=""),Listes!$A$77,IF(AND(L308&lt;&gt;"",L308&lt;H308,M308=""),Listes!$A$78,IF(AND(P308="",OR(I308&lt;&gt;"",J308&lt;&gt;"",K308&lt;&gt;"")),Listes!$A$79,""))))))</f>
        <v/>
      </c>
      <c r="P308" s="38"/>
      <c r="Q308" s="10">
        <f t="shared" si="14"/>
        <v>0</v>
      </c>
    </row>
    <row r="309" spans="1:17" ht="20.100000000000001" customHeight="1" x14ac:dyDescent="0.25">
      <c r="A309" s="109">
        <v>303</v>
      </c>
      <c r="B309" s="505" t="str">
        <f>IF(' Dépenses Autres frais'!B309="","",' Dépenses Autres frais'!B309)</f>
        <v/>
      </c>
      <c r="C309" s="505" t="str">
        <f>IF(' Dépenses Autres frais'!C309="","",' Dépenses Autres frais'!C309)</f>
        <v/>
      </c>
      <c r="D309" s="505" t="str">
        <f>IF(' Dépenses Autres frais'!D309="","",' Dépenses Autres frais'!D309)</f>
        <v/>
      </c>
      <c r="E309" s="505" t="str">
        <f>IF(' Dépenses Autres frais'!E309="","",' Dépenses Autres frais'!E309)</f>
        <v/>
      </c>
      <c r="F309" s="515" t="str">
        <f>IF(' Dépenses Autres frais'!F309="","",' Dépenses Autres frais'!F309)</f>
        <v/>
      </c>
      <c r="G309" s="515" t="str">
        <f>IF(' Dépenses Autres frais'!G309="","",' Dépenses Autres frais'!G309)</f>
        <v/>
      </c>
      <c r="H309" s="516" t="str">
        <f>IF(' Dépenses Autres frais'!H309="","",' Dépenses Autres frais'!H309)</f>
        <v/>
      </c>
      <c r="I309" s="272"/>
      <c r="J309" s="273" t="str">
        <f t="shared" si="12"/>
        <v/>
      </c>
      <c r="K309" s="273" t="str">
        <f t="shared" si="13"/>
        <v/>
      </c>
      <c r="L309" s="37"/>
      <c r="M309" s="117"/>
      <c r="N309" s="274"/>
      <c r="O309" s="514" t="str">
        <f>IF(AND(OR(I309="KO",L309&lt;&gt;""),OR(I309="",J309="",K309="")),Listes!$A$74,IF(AND(L309="",I309&lt;&gt;""),Listes!$A$75,IF(AND(H309&lt;L309,N309=""),Listes!$A$76,IF(AND(K309&lt;J309,N309=""),Listes!$A$77,IF(AND(L309&lt;&gt;"",L309&lt;H309,M309=""),Listes!$A$78,IF(AND(P309="",OR(I309&lt;&gt;"",J309&lt;&gt;"",K309&lt;&gt;"")),Listes!$A$79,""))))))</f>
        <v/>
      </c>
      <c r="P309" s="38"/>
      <c r="Q309" s="10">
        <f t="shared" si="14"/>
        <v>0</v>
      </c>
    </row>
    <row r="310" spans="1:17" ht="20.100000000000001" customHeight="1" x14ac:dyDescent="0.25">
      <c r="A310" s="109">
        <v>304</v>
      </c>
      <c r="B310" s="505" t="str">
        <f>IF(' Dépenses Autres frais'!B310="","",' Dépenses Autres frais'!B310)</f>
        <v/>
      </c>
      <c r="C310" s="505" t="str">
        <f>IF(' Dépenses Autres frais'!C310="","",' Dépenses Autres frais'!C310)</f>
        <v/>
      </c>
      <c r="D310" s="505" t="str">
        <f>IF(' Dépenses Autres frais'!D310="","",' Dépenses Autres frais'!D310)</f>
        <v/>
      </c>
      <c r="E310" s="505" t="str">
        <f>IF(' Dépenses Autres frais'!E310="","",' Dépenses Autres frais'!E310)</f>
        <v/>
      </c>
      <c r="F310" s="515" t="str">
        <f>IF(' Dépenses Autres frais'!F310="","",' Dépenses Autres frais'!F310)</f>
        <v/>
      </c>
      <c r="G310" s="515" t="str">
        <f>IF(' Dépenses Autres frais'!G310="","",' Dépenses Autres frais'!G310)</f>
        <v/>
      </c>
      <c r="H310" s="516" t="str">
        <f>IF(' Dépenses Autres frais'!H310="","",' Dépenses Autres frais'!H310)</f>
        <v/>
      </c>
      <c r="I310" s="272"/>
      <c r="J310" s="273" t="str">
        <f t="shared" si="12"/>
        <v/>
      </c>
      <c r="K310" s="273" t="str">
        <f t="shared" si="13"/>
        <v/>
      </c>
      <c r="L310" s="37"/>
      <c r="M310" s="117"/>
      <c r="N310" s="274"/>
      <c r="O310" s="514" t="str">
        <f>IF(AND(OR(I310="KO",L310&lt;&gt;""),OR(I310="",J310="",K310="")),Listes!$A$74,IF(AND(L310="",I310&lt;&gt;""),Listes!$A$75,IF(AND(H310&lt;L310,N310=""),Listes!$A$76,IF(AND(K310&lt;J310,N310=""),Listes!$A$77,IF(AND(L310&lt;&gt;"",L310&lt;H310,M310=""),Listes!$A$78,IF(AND(P310="",OR(I310&lt;&gt;"",J310&lt;&gt;"",K310&lt;&gt;"")),Listes!$A$79,""))))))</f>
        <v/>
      </c>
      <c r="P310" s="38"/>
      <c r="Q310" s="10">
        <f t="shared" si="14"/>
        <v>0</v>
      </c>
    </row>
    <row r="311" spans="1:17" ht="20.100000000000001" customHeight="1" x14ac:dyDescent="0.25">
      <c r="A311" s="109">
        <v>305</v>
      </c>
      <c r="B311" s="505" t="str">
        <f>IF(' Dépenses Autres frais'!B311="","",' Dépenses Autres frais'!B311)</f>
        <v/>
      </c>
      <c r="C311" s="505" t="str">
        <f>IF(' Dépenses Autres frais'!C311="","",' Dépenses Autres frais'!C311)</f>
        <v/>
      </c>
      <c r="D311" s="505" t="str">
        <f>IF(' Dépenses Autres frais'!D311="","",' Dépenses Autres frais'!D311)</f>
        <v/>
      </c>
      <c r="E311" s="505" t="str">
        <f>IF(' Dépenses Autres frais'!E311="","",' Dépenses Autres frais'!E311)</f>
        <v/>
      </c>
      <c r="F311" s="515" t="str">
        <f>IF(' Dépenses Autres frais'!F311="","",' Dépenses Autres frais'!F311)</f>
        <v/>
      </c>
      <c r="G311" s="515" t="str">
        <f>IF(' Dépenses Autres frais'!G311="","",' Dépenses Autres frais'!G311)</f>
        <v/>
      </c>
      <c r="H311" s="516" t="str">
        <f>IF(' Dépenses Autres frais'!H311="","",' Dépenses Autres frais'!H311)</f>
        <v/>
      </c>
      <c r="I311" s="272"/>
      <c r="J311" s="273" t="str">
        <f t="shared" si="12"/>
        <v/>
      </c>
      <c r="K311" s="273" t="str">
        <f t="shared" si="13"/>
        <v/>
      </c>
      <c r="L311" s="37"/>
      <c r="M311" s="117"/>
      <c r="N311" s="274"/>
      <c r="O311" s="514" t="str">
        <f>IF(AND(OR(I311="KO",L311&lt;&gt;""),OR(I311="",J311="",K311="")),Listes!$A$74,IF(AND(L311="",I311&lt;&gt;""),Listes!$A$75,IF(AND(H311&lt;L311,N311=""),Listes!$A$76,IF(AND(K311&lt;J311,N311=""),Listes!$A$77,IF(AND(L311&lt;&gt;"",L311&lt;H311,M311=""),Listes!$A$78,IF(AND(P311="",OR(I311&lt;&gt;"",J311&lt;&gt;"",K311&lt;&gt;"")),Listes!$A$79,""))))))</f>
        <v/>
      </c>
      <c r="P311" s="38"/>
      <c r="Q311" s="10">
        <f t="shared" si="14"/>
        <v>0</v>
      </c>
    </row>
    <row r="312" spans="1:17" ht="20.100000000000001" customHeight="1" x14ac:dyDescent="0.25">
      <c r="A312" s="109">
        <v>306</v>
      </c>
      <c r="B312" s="505" t="str">
        <f>IF(' Dépenses Autres frais'!B312="","",' Dépenses Autres frais'!B312)</f>
        <v/>
      </c>
      <c r="C312" s="505" t="str">
        <f>IF(' Dépenses Autres frais'!C312="","",' Dépenses Autres frais'!C312)</f>
        <v/>
      </c>
      <c r="D312" s="505" t="str">
        <f>IF(' Dépenses Autres frais'!D312="","",' Dépenses Autres frais'!D312)</f>
        <v/>
      </c>
      <c r="E312" s="505" t="str">
        <f>IF(' Dépenses Autres frais'!E312="","",' Dépenses Autres frais'!E312)</f>
        <v/>
      </c>
      <c r="F312" s="515" t="str">
        <f>IF(' Dépenses Autres frais'!F312="","",' Dépenses Autres frais'!F312)</f>
        <v/>
      </c>
      <c r="G312" s="515" t="str">
        <f>IF(' Dépenses Autres frais'!G312="","",' Dépenses Autres frais'!G312)</f>
        <v/>
      </c>
      <c r="H312" s="516" t="str">
        <f>IF(' Dépenses Autres frais'!H312="","",' Dépenses Autres frais'!H312)</f>
        <v/>
      </c>
      <c r="I312" s="272"/>
      <c r="J312" s="273" t="str">
        <f t="shared" si="12"/>
        <v/>
      </c>
      <c r="K312" s="273" t="str">
        <f t="shared" si="13"/>
        <v/>
      </c>
      <c r="L312" s="37"/>
      <c r="M312" s="117"/>
      <c r="N312" s="274"/>
      <c r="O312" s="514" t="str">
        <f>IF(AND(OR(I312="KO",L312&lt;&gt;""),OR(I312="",J312="",K312="")),Listes!$A$74,IF(AND(L312="",I312&lt;&gt;""),Listes!$A$75,IF(AND(H312&lt;L312,N312=""),Listes!$A$76,IF(AND(K312&lt;J312,N312=""),Listes!$A$77,IF(AND(L312&lt;&gt;"",L312&lt;H312,M312=""),Listes!$A$78,IF(AND(P312="",OR(I312&lt;&gt;"",J312&lt;&gt;"",K312&lt;&gt;"")),Listes!$A$79,""))))))</f>
        <v/>
      </c>
      <c r="P312" s="38"/>
      <c r="Q312" s="10">
        <f t="shared" si="14"/>
        <v>0</v>
      </c>
    </row>
    <row r="313" spans="1:17" ht="20.100000000000001" customHeight="1" x14ac:dyDescent="0.25">
      <c r="A313" s="109">
        <v>307</v>
      </c>
      <c r="B313" s="505" t="str">
        <f>IF(' Dépenses Autres frais'!B313="","",' Dépenses Autres frais'!B313)</f>
        <v/>
      </c>
      <c r="C313" s="505" t="str">
        <f>IF(' Dépenses Autres frais'!C313="","",' Dépenses Autres frais'!C313)</f>
        <v/>
      </c>
      <c r="D313" s="505" t="str">
        <f>IF(' Dépenses Autres frais'!D313="","",' Dépenses Autres frais'!D313)</f>
        <v/>
      </c>
      <c r="E313" s="505" t="str">
        <f>IF(' Dépenses Autres frais'!E313="","",' Dépenses Autres frais'!E313)</f>
        <v/>
      </c>
      <c r="F313" s="515" t="str">
        <f>IF(' Dépenses Autres frais'!F313="","",' Dépenses Autres frais'!F313)</f>
        <v/>
      </c>
      <c r="G313" s="515" t="str">
        <f>IF(' Dépenses Autres frais'!G313="","",' Dépenses Autres frais'!G313)</f>
        <v/>
      </c>
      <c r="H313" s="516" t="str">
        <f>IF(' Dépenses Autres frais'!H313="","",' Dépenses Autres frais'!H313)</f>
        <v/>
      </c>
      <c r="I313" s="272"/>
      <c r="J313" s="273" t="str">
        <f t="shared" si="12"/>
        <v/>
      </c>
      <c r="K313" s="273" t="str">
        <f t="shared" si="13"/>
        <v/>
      </c>
      <c r="L313" s="37"/>
      <c r="M313" s="117"/>
      <c r="N313" s="274"/>
      <c r="O313" s="514" t="str">
        <f>IF(AND(OR(I313="KO",L313&lt;&gt;""),OR(I313="",J313="",K313="")),Listes!$A$74,IF(AND(L313="",I313&lt;&gt;""),Listes!$A$75,IF(AND(H313&lt;L313,N313=""),Listes!$A$76,IF(AND(K313&lt;J313,N313=""),Listes!$A$77,IF(AND(L313&lt;&gt;"",L313&lt;H313,M313=""),Listes!$A$78,IF(AND(P313="",OR(I313&lt;&gt;"",J313&lt;&gt;"",K313&lt;&gt;"")),Listes!$A$79,""))))))</f>
        <v/>
      </c>
      <c r="P313" s="38"/>
      <c r="Q313" s="10">
        <f t="shared" si="14"/>
        <v>0</v>
      </c>
    </row>
    <row r="314" spans="1:17" ht="20.100000000000001" customHeight="1" x14ac:dyDescent="0.25">
      <c r="A314" s="109">
        <v>308</v>
      </c>
      <c r="B314" s="505" t="str">
        <f>IF(' Dépenses Autres frais'!B314="","",' Dépenses Autres frais'!B314)</f>
        <v/>
      </c>
      <c r="C314" s="505" t="str">
        <f>IF(' Dépenses Autres frais'!C314="","",' Dépenses Autres frais'!C314)</f>
        <v/>
      </c>
      <c r="D314" s="505" t="str">
        <f>IF(' Dépenses Autres frais'!D314="","",' Dépenses Autres frais'!D314)</f>
        <v/>
      </c>
      <c r="E314" s="505" t="str">
        <f>IF(' Dépenses Autres frais'!E314="","",' Dépenses Autres frais'!E314)</f>
        <v/>
      </c>
      <c r="F314" s="515" t="str">
        <f>IF(' Dépenses Autres frais'!F314="","",' Dépenses Autres frais'!F314)</f>
        <v/>
      </c>
      <c r="G314" s="515" t="str">
        <f>IF(' Dépenses Autres frais'!G314="","",' Dépenses Autres frais'!G314)</f>
        <v/>
      </c>
      <c r="H314" s="516" t="str">
        <f>IF(' Dépenses Autres frais'!H314="","",' Dépenses Autres frais'!H314)</f>
        <v/>
      </c>
      <c r="I314" s="272"/>
      <c r="J314" s="273" t="str">
        <f t="shared" si="12"/>
        <v/>
      </c>
      <c r="K314" s="273" t="str">
        <f t="shared" si="13"/>
        <v/>
      </c>
      <c r="L314" s="37"/>
      <c r="M314" s="117"/>
      <c r="N314" s="274"/>
      <c r="O314" s="514" t="str">
        <f>IF(AND(OR(I314="KO",L314&lt;&gt;""),OR(I314="",J314="",K314="")),Listes!$A$74,IF(AND(L314="",I314&lt;&gt;""),Listes!$A$75,IF(AND(H314&lt;L314,N314=""),Listes!$A$76,IF(AND(K314&lt;J314,N314=""),Listes!$A$77,IF(AND(L314&lt;&gt;"",L314&lt;H314,M314=""),Listes!$A$78,IF(AND(P314="",OR(I314&lt;&gt;"",J314&lt;&gt;"",K314&lt;&gt;"")),Listes!$A$79,""))))))</f>
        <v/>
      </c>
      <c r="P314" s="38"/>
      <c r="Q314" s="10">
        <f t="shared" si="14"/>
        <v>0</v>
      </c>
    </row>
    <row r="315" spans="1:17" ht="20.100000000000001" customHeight="1" x14ac:dyDescent="0.25">
      <c r="A315" s="109">
        <v>309</v>
      </c>
      <c r="B315" s="505" t="str">
        <f>IF(' Dépenses Autres frais'!B315="","",' Dépenses Autres frais'!B315)</f>
        <v/>
      </c>
      <c r="C315" s="505" t="str">
        <f>IF(' Dépenses Autres frais'!C315="","",' Dépenses Autres frais'!C315)</f>
        <v/>
      </c>
      <c r="D315" s="505" t="str">
        <f>IF(' Dépenses Autres frais'!D315="","",' Dépenses Autres frais'!D315)</f>
        <v/>
      </c>
      <c r="E315" s="505" t="str">
        <f>IF(' Dépenses Autres frais'!E315="","",' Dépenses Autres frais'!E315)</f>
        <v/>
      </c>
      <c r="F315" s="515" t="str">
        <f>IF(' Dépenses Autres frais'!F315="","",' Dépenses Autres frais'!F315)</f>
        <v/>
      </c>
      <c r="G315" s="515" t="str">
        <f>IF(' Dépenses Autres frais'!G315="","",' Dépenses Autres frais'!G315)</f>
        <v/>
      </c>
      <c r="H315" s="516" t="str">
        <f>IF(' Dépenses Autres frais'!H315="","",' Dépenses Autres frais'!H315)</f>
        <v/>
      </c>
      <c r="I315" s="272"/>
      <c r="J315" s="273" t="str">
        <f t="shared" si="12"/>
        <v/>
      </c>
      <c r="K315" s="273" t="str">
        <f t="shared" si="13"/>
        <v/>
      </c>
      <c r="L315" s="37"/>
      <c r="M315" s="117"/>
      <c r="N315" s="274"/>
      <c r="O315" s="514" t="str">
        <f>IF(AND(OR(I315="KO",L315&lt;&gt;""),OR(I315="",J315="",K315="")),Listes!$A$74,IF(AND(L315="",I315&lt;&gt;""),Listes!$A$75,IF(AND(H315&lt;L315,N315=""),Listes!$A$76,IF(AND(K315&lt;J315,N315=""),Listes!$A$77,IF(AND(L315&lt;&gt;"",L315&lt;H315,M315=""),Listes!$A$78,IF(AND(P315="",OR(I315&lt;&gt;"",J315&lt;&gt;"",K315&lt;&gt;"")),Listes!$A$79,""))))))</f>
        <v/>
      </c>
      <c r="P315" s="38"/>
      <c r="Q315" s="10">
        <f t="shared" si="14"/>
        <v>0</v>
      </c>
    </row>
    <row r="316" spans="1:17" ht="20.100000000000001" customHeight="1" x14ac:dyDescent="0.25">
      <c r="A316" s="109">
        <v>310</v>
      </c>
      <c r="B316" s="505" t="str">
        <f>IF(' Dépenses Autres frais'!B316="","",' Dépenses Autres frais'!B316)</f>
        <v/>
      </c>
      <c r="C316" s="505" t="str">
        <f>IF(' Dépenses Autres frais'!C316="","",' Dépenses Autres frais'!C316)</f>
        <v/>
      </c>
      <c r="D316" s="505" t="str">
        <f>IF(' Dépenses Autres frais'!D316="","",' Dépenses Autres frais'!D316)</f>
        <v/>
      </c>
      <c r="E316" s="505" t="str">
        <f>IF(' Dépenses Autres frais'!E316="","",' Dépenses Autres frais'!E316)</f>
        <v/>
      </c>
      <c r="F316" s="515" t="str">
        <f>IF(' Dépenses Autres frais'!F316="","",' Dépenses Autres frais'!F316)</f>
        <v/>
      </c>
      <c r="G316" s="515" t="str">
        <f>IF(' Dépenses Autres frais'!G316="","",' Dépenses Autres frais'!G316)</f>
        <v/>
      </c>
      <c r="H316" s="516" t="str">
        <f>IF(' Dépenses Autres frais'!H316="","",' Dépenses Autres frais'!H316)</f>
        <v/>
      </c>
      <c r="I316" s="272"/>
      <c r="J316" s="273" t="str">
        <f t="shared" si="12"/>
        <v/>
      </c>
      <c r="K316" s="273" t="str">
        <f t="shared" si="13"/>
        <v/>
      </c>
      <c r="L316" s="37"/>
      <c r="M316" s="117"/>
      <c r="N316" s="274"/>
      <c r="O316" s="514" t="str">
        <f>IF(AND(OR(I316="KO",L316&lt;&gt;""),OR(I316="",J316="",K316="")),Listes!$A$74,IF(AND(L316="",I316&lt;&gt;""),Listes!$A$75,IF(AND(H316&lt;L316,N316=""),Listes!$A$76,IF(AND(K316&lt;J316,N316=""),Listes!$A$77,IF(AND(L316&lt;&gt;"",L316&lt;H316,M316=""),Listes!$A$78,IF(AND(P316="",OR(I316&lt;&gt;"",J316&lt;&gt;"",K316&lt;&gt;"")),Listes!$A$79,""))))))</f>
        <v/>
      </c>
      <c r="P316" s="38"/>
      <c r="Q316" s="10">
        <f t="shared" si="14"/>
        <v>0</v>
      </c>
    </row>
    <row r="317" spans="1:17" ht="20.100000000000001" customHeight="1" x14ac:dyDescent="0.25">
      <c r="A317" s="109">
        <v>311</v>
      </c>
      <c r="B317" s="505" t="str">
        <f>IF(' Dépenses Autres frais'!B317="","",' Dépenses Autres frais'!B317)</f>
        <v/>
      </c>
      <c r="C317" s="505" t="str">
        <f>IF(' Dépenses Autres frais'!C317="","",' Dépenses Autres frais'!C317)</f>
        <v/>
      </c>
      <c r="D317" s="505" t="str">
        <f>IF(' Dépenses Autres frais'!D317="","",' Dépenses Autres frais'!D317)</f>
        <v/>
      </c>
      <c r="E317" s="505" t="str">
        <f>IF(' Dépenses Autres frais'!E317="","",' Dépenses Autres frais'!E317)</f>
        <v/>
      </c>
      <c r="F317" s="515" t="str">
        <f>IF(' Dépenses Autres frais'!F317="","",' Dépenses Autres frais'!F317)</f>
        <v/>
      </c>
      <c r="G317" s="515" t="str">
        <f>IF(' Dépenses Autres frais'!G317="","",' Dépenses Autres frais'!G317)</f>
        <v/>
      </c>
      <c r="H317" s="516" t="str">
        <f>IF(' Dépenses Autres frais'!H317="","",' Dépenses Autres frais'!H317)</f>
        <v/>
      </c>
      <c r="I317" s="272"/>
      <c r="J317" s="273" t="str">
        <f t="shared" si="12"/>
        <v/>
      </c>
      <c r="K317" s="273" t="str">
        <f t="shared" si="13"/>
        <v/>
      </c>
      <c r="L317" s="37"/>
      <c r="M317" s="117"/>
      <c r="N317" s="274"/>
      <c r="O317" s="514" t="str">
        <f>IF(AND(OR(I317="KO",L317&lt;&gt;""),OR(I317="",J317="",K317="")),Listes!$A$74,IF(AND(L317="",I317&lt;&gt;""),Listes!$A$75,IF(AND(H317&lt;L317,N317=""),Listes!$A$76,IF(AND(K317&lt;J317,N317=""),Listes!$A$77,IF(AND(L317&lt;&gt;"",L317&lt;H317,M317=""),Listes!$A$78,IF(AND(P317="",OR(I317&lt;&gt;"",J317&lt;&gt;"",K317&lt;&gt;"")),Listes!$A$79,""))))))</f>
        <v/>
      </c>
      <c r="P317" s="38"/>
      <c r="Q317" s="10">
        <f t="shared" si="14"/>
        <v>0</v>
      </c>
    </row>
    <row r="318" spans="1:17" ht="20.100000000000001" customHeight="1" x14ac:dyDescent="0.25">
      <c r="A318" s="109">
        <v>312</v>
      </c>
      <c r="B318" s="505" t="str">
        <f>IF(' Dépenses Autres frais'!B318="","",' Dépenses Autres frais'!B318)</f>
        <v/>
      </c>
      <c r="C318" s="505" t="str">
        <f>IF(' Dépenses Autres frais'!C318="","",' Dépenses Autres frais'!C318)</f>
        <v/>
      </c>
      <c r="D318" s="505" t="str">
        <f>IF(' Dépenses Autres frais'!D318="","",' Dépenses Autres frais'!D318)</f>
        <v/>
      </c>
      <c r="E318" s="505" t="str">
        <f>IF(' Dépenses Autres frais'!E318="","",' Dépenses Autres frais'!E318)</f>
        <v/>
      </c>
      <c r="F318" s="515" t="str">
        <f>IF(' Dépenses Autres frais'!F318="","",' Dépenses Autres frais'!F318)</f>
        <v/>
      </c>
      <c r="G318" s="515" t="str">
        <f>IF(' Dépenses Autres frais'!G318="","",' Dépenses Autres frais'!G318)</f>
        <v/>
      </c>
      <c r="H318" s="516" t="str">
        <f>IF(' Dépenses Autres frais'!H318="","",' Dépenses Autres frais'!H318)</f>
        <v/>
      </c>
      <c r="I318" s="272"/>
      <c r="J318" s="273" t="str">
        <f t="shared" si="12"/>
        <v/>
      </c>
      <c r="K318" s="273" t="str">
        <f t="shared" si="13"/>
        <v/>
      </c>
      <c r="L318" s="37"/>
      <c r="M318" s="117"/>
      <c r="N318" s="274"/>
      <c r="O318" s="514" t="str">
        <f>IF(AND(OR(I318="KO",L318&lt;&gt;""),OR(I318="",J318="",K318="")),Listes!$A$74,IF(AND(L318="",I318&lt;&gt;""),Listes!$A$75,IF(AND(H318&lt;L318,N318=""),Listes!$A$76,IF(AND(K318&lt;J318,N318=""),Listes!$A$77,IF(AND(L318&lt;&gt;"",L318&lt;H318,M318=""),Listes!$A$78,IF(AND(P318="",OR(I318&lt;&gt;"",J318&lt;&gt;"",K318&lt;&gt;"")),Listes!$A$79,""))))))</f>
        <v/>
      </c>
      <c r="P318" s="38"/>
      <c r="Q318" s="10">
        <f t="shared" si="14"/>
        <v>0</v>
      </c>
    </row>
    <row r="319" spans="1:17" ht="20.100000000000001" customHeight="1" x14ac:dyDescent="0.25">
      <c r="A319" s="109">
        <v>313</v>
      </c>
      <c r="B319" s="505" t="str">
        <f>IF(' Dépenses Autres frais'!B319="","",' Dépenses Autres frais'!B319)</f>
        <v/>
      </c>
      <c r="C319" s="505" t="str">
        <f>IF(' Dépenses Autres frais'!C319="","",' Dépenses Autres frais'!C319)</f>
        <v/>
      </c>
      <c r="D319" s="505" t="str">
        <f>IF(' Dépenses Autres frais'!D319="","",' Dépenses Autres frais'!D319)</f>
        <v/>
      </c>
      <c r="E319" s="505" t="str">
        <f>IF(' Dépenses Autres frais'!E319="","",' Dépenses Autres frais'!E319)</f>
        <v/>
      </c>
      <c r="F319" s="515" t="str">
        <f>IF(' Dépenses Autres frais'!F319="","",' Dépenses Autres frais'!F319)</f>
        <v/>
      </c>
      <c r="G319" s="515" t="str">
        <f>IF(' Dépenses Autres frais'!G319="","",' Dépenses Autres frais'!G319)</f>
        <v/>
      </c>
      <c r="H319" s="516" t="str">
        <f>IF(' Dépenses Autres frais'!H319="","",' Dépenses Autres frais'!H319)</f>
        <v/>
      </c>
      <c r="I319" s="272"/>
      <c r="J319" s="273" t="str">
        <f t="shared" si="12"/>
        <v/>
      </c>
      <c r="K319" s="273" t="str">
        <f t="shared" si="13"/>
        <v/>
      </c>
      <c r="L319" s="37"/>
      <c r="M319" s="117"/>
      <c r="N319" s="274"/>
      <c r="O319" s="514" t="str">
        <f>IF(AND(OR(I319="KO",L319&lt;&gt;""),OR(I319="",J319="",K319="")),Listes!$A$74,IF(AND(L319="",I319&lt;&gt;""),Listes!$A$75,IF(AND(H319&lt;L319,N319=""),Listes!$A$76,IF(AND(K319&lt;J319,N319=""),Listes!$A$77,IF(AND(L319&lt;&gt;"",L319&lt;H319,M319=""),Listes!$A$78,IF(AND(P319="",OR(I319&lt;&gt;"",J319&lt;&gt;"",K319&lt;&gt;"")),Listes!$A$79,""))))))</f>
        <v/>
      </c>
      <c r="P319" s="38"/>
      <c r="Q319" s="10">
        <f t="shared" si="14"/>
        <v>0</v>
      </c>
    </row>
    <row r="320" spans="1:17" ht="20.100000000000001" customHeight="1" x14ac:dyDescent="0.25">
      <c r="A320" s="109">
        <v>314</v>
      </c>
      <c r="B320" s="505" t="str">
        <f>IF(' Dépenses Autres frais'!B320="","",' Dépenses Autres frais'!B320)</f>
        <v/>
      </c>
      <c r="C320" s="505" t="str">
        <f>IF(' Dépenses Autres frais'!C320="","",' Dépenses Autres frais'!C320)</f>
        <v/>
      </c>
      <c r="D320" s="505" t="str">
        <f>IF(' Dépenses Autres frais'!D320="","",' Dépenses Autres frais'!D320)</f>
        <v/>
      </c>
      <c r="E320" s="505" t="str">
        <f>IF(' Dépenses Autres frais'!E320="","",' Dépenses Autres frais'!E320)</f>
        <v/>
      </c>
      <c r="F320" s="515" t="str">
        <f>IF(' Dépenses Autres frais'!F320="","",' Dépenses Autres frais'!F320)</f>
        <v/>
      </c>
      <c r="G320" s="515" t="str">
        <f>IF(' Dépenses Autres frais'!G320="","",' Dépenses Autres frais'!G320)</f>
        <v/>
      </c>
      <c r="H320" s="516" t="str">
        <f>IF(' Dépenses Autres frais'!H320="","",' Dépenses Autres frais'!H320)</f>
        <v/>
      </c>
      <c r="I320" s="272"/>
      <c r="J320" s="273" t="str">
        <f t="shared" si="12"/>
        <v/>
      </c>
      <c r="K320" s="273" t="str">
        <f t="shared" si="13"/>
        <v/>
      </c>
      <c r="L320" s="37"/>
      <c r="M320" s="117"/>
      <c r="N320" s="274"/>
      <c r="O320" s="514" t="str">
        <f>IF(AND(OR(I320="KO",L320&lt;&gt;""),OR(I320="",J320="",K320="")),Listes!$A$74,IF(AND(L320="",I320&lt;&gt;""),Listes!$A$75,IF(AND(H320&lt;L320,N320=""),Listes!$A$76,IF(AND(K320&lt;J320,N320=""),Listes!$A$77,IF(AND(L320&lt;&gt;"",L320&lt;H320,M320=""),Listes!$A$78,IF(AND(P320="",OR(I320&lt;&gt;"",J320&lt;&gt;"",K320&lt;&gt;"")),Listes!$A$79,""))))))</f>
        <v/>
      </c>
      <c r="P320" s="38"/>
      <c r="Q320" s="10">
        <f t="shared" si="14"/>
        <v>0</v>
      </c>
    </row>
    <row r="321" spans="1:17" ht="20.100000000000001" customHeight="1" x14ac:dyDescent="0.25">
      <c r="A321" s="109">
        <v>315</v>
      </c>
      <c r="B321" s="505" t="str">
        <f>IF(' Dépenses Autres frais'!B321="","",' Dépenses Autres frais'!B321)</f>
        <v/>
      </c>
      <c r="C321" s="505" t="str">
        <f>IF(' Dépenses Autres frais'!C321="","",' Dépenses Autres frais'!C321)</f>
        <v/>
      </c>
      <c r="D321" s="505" t="str">
        <f>IF(' Dépenses Autres frais'!D321="","",' Dépenses Autres frais'!D321)</f>
        <v/>
      </c>
      <c r="E321" s="505" t="str">
        <f>IF(' Dépenses Autres frais'!E321="","",' Dépenses Autres frais'!E321)</f>
        <v/>
      </c>
      <c r="F321" s="515" t="str">
        <f>IF(' Dépenses Autres frais'!F321="","",' Dépenses Autres frais'!F321)</f>
        <v/>
      </c>
      <c r="G321" s="515" t="str">
        <f>IF(' Dépenses Autres frais'!G321="","",' Dépenses Autres frais'!G321)</f>
        <v/>
      </c>
      <c r="H321" s="516" t="str">
        <f>IF(' Dépenses Autres frais'!H321="","",' Dépenses Autres frais'!H321)</f>
        <v/>
      </c>
      <c r="I321" s="272"/>
      <c r="J321" s="273" t="str">
        <f t="shared" si="12"/>
        <v/>
      </c>
      <c r="K321" s="273" t="str">
        <f t="shared" si="13"/>
        <v/>
      </c>
      <c r="L321" s="37"/>
      <c r="M321" s="117"/>
      <c r="N321" s="274"/>
      <c r="O321" s="514" t="str">
        <f>IF(AND(OR(I321="KO",L321&lt;&gt;""),OR(I321="",J321="",K321="")),Listes!$A$74,IF(AND(L321="",I321&lt;&gt;""),Listes!$A$75,IF(AND(H321&lt;L321,N321=""),Listes!$A$76,IF(AND(K321&lt;J321,N321=""),Listes!$A$77,IF(AND(L321&lt;&gt;"",L321&lt;H321,M321=""),Listes!$A$78,IF(AND(P321="",OR(I321&lt;&gt;"",J321&lt;&gt;"",K321&lt;&gt;"")),Listes!$A$79,""))))))</f>
        <v/>
      </c>
      <c r="P321" s="38"/>
      <c r="Q321" s="10">
        <f t="shared" si="14"/>
        <v>0</v>
      </c>
    </row>
    <row r="322" spans="1:17" ht="20.100000000000001" customHeight="1" x14ac:dyDescent="0.25">
      <c r="A322" s="109">
        <v>316</v>
      </c>
      <c r="B322" s="505" t="str">
        <f>IF(' Dépenses Autres frais'!B322="","",' Dépenses Autres frais'!B322)</f>
        <v/>
      </c>
      <c r="C322" s="505" t="str">
        <f>IF(' Dépenses Autres frais'!C322="","",' Dépenses Autres frais'!C322)</f>
        <v/>
      </c>
      <c r="D322" s="505" t="str">
        <f>IF(' Dépenses Autres frais'!D322="","",' Dépenses Autres frais'!D322)</f>
        <v/>
      </c>
      <c r="E322" s="505" t="str">
        <f>IF(' Dépenses Autres frais'!E322="","",' Dépenses Autres frais'!E322)</f>
        <v/>
      </c>
      <c r="F322" s="515" t="str">
        <f>IF(' Dépenses Autres frais'!F322="","",' Dépenses Autres frais'!F322)</f>
        <v/>
      </c>
      <c r="G322" s="515" t="str">
        <f>IF(' Dépenses Autres frais'!G322="","",' Dépenses Autres frais'!G322)</f>
        <v/>
      </c>
      <c r="H322" s="516" t="str">
        <f>IF(' Dépenses Autres frais'!H322="","",' Dépenses Autres frais'!H322)</f>
        <v/>
      </c>
      <c r="I322" s="272"/>
      <c r="J322" s="273" t="str">
        <f t="shared" si="12"/>
        <v/>
      </c>
      <c r="K322" s="273" t="str">
        <f t="shared" si="13"/>
        <v/>
      </c>
      <c r="L322" s="37"/>
      <c r="M322" s="117"/>
      <c r="N322" s="274"/>
      <c r="O322" s="514" t="str">
        <f>IF(AND(OR(I322="KO",L322&lt;&gt;""),OR(I322="",J322="",K322="")),Listes!$A$74,IF(AND(L322="",I322&lt;&gt;""),Listes!$A$75,IF(AND(H322&lt;L322,N322=""),Listes!$A$76,IF(AND(K322&lt;J322,N322=""),Listes!$A$77,IF(AND(L322&lt;&gt;"",L322&lt;H322,M322=""),Listes!$A$78,IF(AND(P322="",OR(I322&lt;&gt;"",J322&lt;&gt;"",K322&lt;&gt;"")),Listes!$A$79,""))))))</f>
        <v/>
      </c>
      <c r="P322" s="38"/>
      <c r="Q322" s="10">
        <f t="shared" si="14"/>
        <v>0</v>
      </c>
    </row>
    <row r="323" spans="1:17" ht="20.100000000000001" customHeight="1" x14ac:dyDescent="0.25">
      <c r="A323" s="109">
        <v>317</v>
      </c>
      <c r="B323" s="505" t="str">
        <f>IF(' Dépenses Autres frais'!B323="","",' Dépenses Autres frais'!B323)</f>
        <v/>
      </c>
      <c r="C323" s="505" t="str">
        <f>IF(' Dépenses Autres frais'!C323="","",' Dépenses Autres frais'!C323)</f>
        <v/>
      </c>
      <c r="D323" s="505" t="str">
        <f>IF(' Dépenses Autres frais'!D323="","",' Dépenses Autres frais'!D323)</f>
        <v/>
      </c>
      <c r="E323" s="505" t="str">
        <f>IF(' Dépenses Autres frais'!E323="","",' Dépenses Autres frais'!E323)</f>
        <v/>
      </c>
      <c r="F323" s="515" t="str">
        <f>IF(' Dépenses Autres frais'!F323="","",' Dépenses Autres frais'!F323)</f>
        <v/>
      </c>
      <c r="G323" s="515" t="str">
        <f>IF(' Dépenses Autres frais'!G323="","",' Dépenses Autres frais'!G323)</f>
        <v/>
      </c>
      <c r="H323" s="516" t="str">
        <f>IF(' Dépenses Autres frais'!H323="","",' Dépenses Autres frais'!H323)</f>
        <v/>
      </c>
      <c r="I323" s="272"/>
      <c r="J323" s="273" t="str">
        <f t="shared" si="12"/>
        <v/>
      </c>
      <c r="K323" s="273" t="str">
        <f t="shared" si="13"/>
        <v/>
      </c>
      <c r="L323" s="37"/>
      <c r="M323" s="117"/>
      <c r="N323" s="274"/>
      <c r="O323" s="514" t="str">
        <f>IF(AND(OR(I323="KO",L323&lt;&gt;""),OR(I323="",J323="",K323="")),Listes!$A$74,IF(AND(L323="",I323&lt;&gt;""),Listes!$A$75,IF(AND(H323&lt;L323,N323=""),Listes!$A$76,IF(AND(K323&lt;J323,N323=""),Listes!$A$77,IF(AND(L323&lt;&gt;"",L323&lt;H323,M323=""),Listes!$A$78,IF(AND(P323="",OR(I323&lt;&gt;"",J323&lt;&gt;"",K323&lt;&gt;"")),Listes!$A$79,""))))))</f>
        <v/>
      </c>
      <c r="P323" s="38"/>
      <c r="Q323" s="10">
        <f t="shared" si="14"/>
        <v>0</v>
      </c>
    </row>
    <row r="324" spans="1:17" ht="20.100000000000001" customHeight="1" x14ac:dyDescent="0.25">
      <c r="A324" s="109">
        <v>318</v>
      </c>
      <c r="B324" s="505" t="str">
        <f>IF(' Dépenses Autres frais'!B324="","",' Dépenses Autres frais'!B324)</f>
        <v/>
      </c>
      <c r="C324" s="505" t="str">
        <f>IF(' Dépenses Autres frais'!C324="","",' Dépenses Autres frais'!C324)</f>
        <v/>
      </c>
      <c r="D324" s="505" t="str">
        <f>IF(' Dépenses Autres frais'!D324="","",' Dépenses Autres frais'!D324)</f>
        <v/>
      </c>
      <c r="E324" s="505" t="str">
        <f>IF(' Dépenses Autres frais'!E324="","",' Dépenses Autres frais'!E324)</f>
        <v/>
      </c>
      <c r="F324" s="515" t="str">
        <f>IF(' Dépenses Autres frais'!F324="","",' Dépenses Autres frais'!F324)</f>
        <v/>
      </c>
      <c r="G324" s="515" t="str">
        <f>IF(' Dépenses Autres frais'!G324="","",' Dépenses Autres frais'!G324)</f>
        <v/>
      </c>
      <c r="H324" s="516" t="str">
        <f>IF(' Dépenses Autres frais'!H324="","",' Dépenses Autres frais'!H324)</f>
        <v/>
      </c>
      <c r="I324" s="272"/>
      <c r="J324" s="273" t="str">
        <f t="shared" si="12"/>
        <v/>
      </c>
      <c r="K324" s="273" t="str">
        <f t="shared" si="13"/>
        <v/>
      </c>
      <c r="L324" s="37"/>
      <c r="M324" s="117"/>
      <c r="N324" s="274"/>
      <c r="O324" s="514" t="str">
        <f>IF(AND(OR(I324="KO",L324&lt;&gt;""),OR(I324="",J324="",K324="")),Listes!$A$74,IF(AND(L324="",I324&lt;&gt;""),Listes!$A$75,IF(AND(H324&lt;L324,N324=""),Listes!$A$76,IF(AND(K324&lt;J324,N324=""),Listes!$A$77,IF(AND(L324&lt;&gt;"",L324&lt;H324,M324=""),Listes!$A$78,IF(AND(P324="",OR(I324&lt;&gt;"",J324&lt;&gt;"",K324&lt;&gt;"")),Listes!$A$79,""))))))</f>
        <v/>
      </c>
      <c r="P324" s="38"/>
      <c r="Q324" s="10">
        <f t="shared" si="14"/>
        <v>0</v>
      </c>
    </row>
    <row r="325" spans="1:17" ht="20.100000000000001" customHeight="1" x14ac:dyDescent="0.25">
      <c r="A325" s="109">
        <v>319</v>
      </c>
      <c r="B325" s="505" t="str">
        <f>IF(' Dépenses Autres frais'!B325="","",' Dépenses Autres frais'!B325)</f>
        <v/>
      </c>
      <c r="C325" s="505" t="str">
        <f>IF(' Dépenses Autres frais'!C325="","",' Dépenses Autres frais'!C325)</f>
        <v/>
      </c>
      <c r="D325" s="505" t="str">
        <f>IF(' Dépenses Autres frais'!D325="","",' Dépenses Autres frais'!D325)</f>
        <v/>
      </c>
      <c r="E325" s="505" t="str">
        <f>IF(' Dépenses Autres frais'!E325="","",' Dépenses Autres frais'!E325)</f>
        <v/>
      </c>
      <c r="F325" s="515" t="str">
        <f>IF(' Dépenses Autres frais'!F325="","",' Dépenses Autres frais'!F325)</f>
        <v/>
      </c>
      <c r="G325" s="515" t="str">
        <f>IF(' Dépenses Autres frais'!G325="","",' Dépenses Autres frais'!G325)</f>
        <v/>
      </c>
      <c r="H325" s="516" t="str">
        <f>IF(' Dépenses Autres frais'!H325="","",' Dépenses Autres frais'!H325)</f>
        <v/>
      </c>
      <c r="I325" s="272"/>
      <c r="J325" s="273" t="str">
        <f t="shared" si="12"/>
        <v/>
      </c>
      <c r="K325" s="273" t="str">
        <f t="shared" si="13"/>
        <v/>
      </c>
      <c r="L325" s="37"/>
      <c r="M325" s="117"/>
      <c r="N325" s="274"/>
      <c r="O325" s="514" t="str">
        <f>IF(AND(OR(I325="KO",L325&lt;&gt;""),OR(I325="",J325="",K325="")),Listes!$A$74,IF(AND(L325="",I325&lt;&gt;""),Listes!$A$75,IF(AND(H325&lt;L325,N325=""),Listes!$A$76,IF(AND(K325&lt;J325,N325=""),Listes!$A$77,IF(AND(L325&lt;&gt;"",L325&lt;H325,M325=""),Listes!$A$78,IF(AND(P325="",OR(I325&lt;&gt;"",J325&lt;&gt;"",K325&lt;&gt;"")),Listes!$A$79,""))))))</f>
        <v/>
      </c>
      <c r="P325" s="38"/>
      <c r="Q325" s="10">
        <f t="shared" si="14"/>
        <v>0</v>
      </c>
    </row>
    <row r="326" spans="1:17" ht="20.100000000000001" customHeight="1" x14ac:dyDescent="0.25">
      <c r="A326" s="109">
        <v>320</v>
      </c>
      <c r="B326" s="505" t="str">
        <f>IF(' Dépenses Autres frais'!B326="","",' Dépenses Autres frais'!B326)</f>
        <v/>
      </c>
      <c r="C326" s="505" t="str">
        <f>IF(' Dépenses Autres frais'!C326="","",' Dépenses Autres frais'!C326)</f>
        <v/>
      </c>
      <c r="D326" s="505" t="str">
        <f>IF(' Dépenses Autres frais'!D326="","",' Dépenses Autres frais'!D326)</f>
        <v/>
      </c>
      <c r="E326" s="505" t="str">
        <f>IF(' Dépenses Autres frais'!E326="","",' Dépenses Autres frais'!E326)</f>
        <v/>
      </c>
      <c r="F326" s="515" t="str">
        <f>IF(' Dépenses Autres frais'!F326="","",' Dépenses Autres frais'!F326)</f>
        <v/>
      </c>
      <c r="G326" s="515" t="str">
        <f>IF(' Dépenses Autres frais'!G326="","",' Dépenses Autres frais'!G326)</f>
        <v/>
      </c>
      <c r="H326" s="516" t="str">
        <f>IF(' Dépenses Autres frais'!H326="","",' Dépenses Autres frais'!H326)</f>
        <v/>
      </c>
      <c r="I326" s="272"/>
      <c r="J326" s="273" t="str">
        <f t="shared" si="12"/>
        <v/>
      </c>
      <c r="K326" s="273" t="str">
        <f t="shared" si="13"/>
        <v/>
      </c>
      <c r="L326" s="37"/>
      <c r="M326" s="117"/>
      <c r="N326" s="274"/>
      <c r="O326" s="514" t="str">
        <f>IF(AND(OR(I326="KO",L326&lt;&gt;""),OR(I326="",J326="",K326="")),Listes!$A$74,IF(AND(L326="",I326&lt;&gt;""),Listes!$A$75,IF(AND(H326&lt;L326,N326=""),Listes!$A$76,IF(AND(K326&lt;J326,N326=""),Listes!$A$77,IF(AND(L326&lt;&gt;"",L326&lt;H326,M326=""),Listes!$A$78,IF(AND(P326="",OR(I326&lt;&gt;"",J326&lt;&gt;"",K326&lt;&gt;"")),Listes!$A$79,""))))))</f>
        <v/>
      </c>
      <c r="P326" s="38"/>
      <c r="Q326" s="10">
        <f t="shared" si="14"/>
        <v>0</v>
      </c>
    </row>
    <row r="327" spans="1:17" ht="20.100000000000001" customHeight="1" x14ac:dyDescent="0.25">
      <c r="A327" s="109">
        <v>321</v>
      </c>
      <c r="B327" s="505" t="str">
        <f>IF(' Dépenses Autres frais'!B327="","",' Dépenses Autres frais'!B327)</f>
        <v/>
      </c>
      <c r="C327" s="505" t="str">
        <f>IF(' Dépenses Autres frais'!C327="","",' Dépenses Autres frais'!C327)</f>
        <v/>
      </c>
      <c r="D327" s="505" t="str">
        <f>IF(' Dépenses Autres frais'!D327="","",' Dépenses Autres frais'!D327)</f>
        <v/>
      </c>
      <c r="E327" s="505" t="str">
        <f>IF(' Dépenses Autres frais'!E327="","",' Dépenses Autres frais'!E327)</f>
        <v/>
      </c>
      <c r="F327" s="515" t="str">
        <f>IF(' Dépenses Autres frais'!F327="","",' Dépenses Autres frais'!F327)</f>
        <v/>
      </c>
      <c r="G327" s="515" t="str">
        <f>IF(' Dépenses Autres frais'!G327="","",' Dépenses Autres frais'!G327)</f>
        <v/>
      </c>
      <c r="H327" s="516" t="str">
        <f>IF(' Dépenses Autres frais'!H327="","",' Dépenses Autres frais'!H327)</f>
        <v/>
      </c>
      <c r="I327" s="272"/>
      <c r="J327" s="273" t="str">
        <f t="shared" si="12"/>
        <v/>
      </c>
      <c r="K327" s="273" t="str">
        <f t="shared" si="13"/>
        <v/>
      </c>
      <c r="L327" s="37"/>
      <c r="M327" s="117"/>
      <c r="N327" s="274"/>
      <c r="O327" s="514" t="str">
        <f>IF(AND(OR(I327="KO",L327&lt;&gt;""),OR(I327="",J327="",K327="")),Listes!$A$74,IF(AND(L327="",I327&lt;&gt;""),Listes!$A$75,IF(AND(H327&lt;L327,N327=""),Listes!$A$76,IF(AND(K327&lt;J327,N327=""),Listes!$A$77,IF(AND(L327&lt;&gt;"",L327&lt;H327,M327=""),Listes!$A$78,IF(AND(P327="",OR(I327&lt;&gt;"",J327&lt;&gt;"",K327&lt;&gt;"")),Listes!$A$79,""))))))</f>
        <v/>
      </c>
      <c r="P327" s="38"/>
      <c r="Q327" s="10">
        <f t="shared" si="14"/>
        <v>0</v>
      </c>
    </row>
    <row r="328" spans="1:17" ht="20.100000000000001" customHeight="1" x14ac:dyDescent="0.25">
      <c r="A328" s="109">
        <v>322</v>
      </c>
      <c r="B328" s="505" t="str">
        <f>IF(' Dépenses Autres frais'!B328="","",' Dépenses Autres frais'!B328)</f>
        <v/>
      </c>
      <c r="C328" s="505" t="str">
        <f>IF(' Dépenses Autres frais'!C328="","",' Dépenses Autres frais'!C328)</f>
        <v/>
      </c>
      <c r="D328" s="505" t="str">
        <f>IF(' Dépenses Autres frais'!D328="","",' Dépenses Autres frais'!D328)</f>
        <v/>
      </c>
      <c r="E328" s="505" t="str">
        <f>IF(' Dépenses Autres frais'!E328="","",' Dépenses Autres frais'!E328)</f>
        <v/>
      </c>
      <c r="F328" s="515" t="str">
        <f>IF(' Dépenses Autres frais'!F328="","",' Dépenses Autres frais'!F328)</f>
        <v/>
      </c>
      <c r="G328" s="515" t="str">
        <f>IF(' Dépenses Autres frais'!G328="","",' Dépenses Autres frais'!G328)</f>
        <v/>
      </c>
      <c r="H328" s="516" t="str">
        <f>IF(' Dépenses Autres frais'!H328="","",' Dépenses Autres frais'!H328)</f>
        <v/>
      </c>
      <c r="I328" s="272"/>
      <c r="J328" s="273" t="str">
        <f t="shared" ref="J328:J391" si="15">IF(I328="KO","",IF(I328="","",F328))</f>
        <v/>
      </c>
      <c r="K328" s="273" t="str">
        <f t="shared" ref="K328:K391" si="16">IF(I328="KO","",IF(I328="","",G328))</f>
        <v/>
      </c>
      <c r="L328" s="37"/>
      <c r="M328" s="117"/>
      <c r="N328" s="274"/>
      <c r="O328" s="514" t="str">
        <f>IF(AND(OR(I328="KO",L328&lt;&gt;""),OR(I328="",J328="",K328="")),Listes!$A$74,IF(AND(L328="",I328&lt;&gt;""),Listes!$A$75,IF(AND(H328&lt;L328,N328=""),Listes!$A$76,IF(AND(K328&lt;J328,N328=""),Listes!$A$77,IF(AND(L328&lt;&gt;"",L328&lt;H328,M328=""),Listes!$A$78,IF(AND(P328="",OR(I328&lt;&gt;"",J328&lt;&gt;"",K328&lt;&gt;"")),Listes!$A$79,""))))))</f>
        <v/>
      </c>
      <c r="P328" s="38"/>
      <c r="Q328" s="10">
        <f t="shared" ref="Q328:Q391" si="17">IF(AND(B328&lt;&gt;"",P328&lt;&gt;"Oui"),1,0)</f>
        <v>0</v>
      </c>
    </row>
    <row r="329" spans="1:17" ht="20.100000000000001" customHeight="1" x14ac:dyDescent="0.25">
      <c r="A329" s="109">
        <v>323</v>
      </c>
      <c r="B329" s="505" t="str">
        <f>IF(' Dépenses Autres frais'!B329="","",' Dépenses Autres frais'!B329)</f>
        <v/>
      </c>
      <c r="C329" s="505" t="str">
        <f>IF(' Dépenses Autres frais'!C329="","",' Dépenses Autres frais'!C329)</f>
        <v/>
      </c>
      <c r="D329" s="505" t="str">
        <f>IF(' Dépenses Autres frais'!D329="","",' Dépenses Autres frais'!D329)</f>
        <v/>
      </c>
      <c r="E329" s="505" t="str">
        <f>IF(' Dépenses Autres frais'!E329="","",' Dépenses Autres frais'!E329)</f>
        <v/>
      </c>
      <c r="F329" s="515" t="str">
        <f>IF(' Dépenses Autres frais'!F329="","",' Dépenses Autres frais'!F329)</f>
        <v/>
      </c>
      <c r="G329" s="515" t="str">
        <f>IF(' Dépenses Autres frais'!G329="","",' Dépenses Autres frais'!G329)</f>
        <v/>
      </c>
      <c r="H329" s="516" t="str">
        <f>IF(' Dépenses Autres frais'!H329="","",' Dépenses Autres frais'!H329)</f>
        <v/>
      </c>
      <c r="I329" s="272"/>
      <c r="J329" s="273" t="str">
        <f t="shared" si="15"/>
        <v/>
      </c>
      <c r="K329" s="273" t="str">
        <f t="shared" si="16"/>
        <v/>
      </c>
      <c r="L329" s="37"/>
      <c r="M329" s="117"/>
      <c r="N329" s="274"/>
      <c r="O329" s="514" t="str">
        <f>IF(AND(OR(I329="KO",L329&lt;&gt;""),OR(I329="",J329="",K329="")),Listes!$A$74,IF(AND(L329="",I329&lt;&gt;""),Listes!$A$75,IF(AND(H329&lt;L329,N329=""),Listes!$A$76,IF(AND(K329&lt;J329,N329=""),Listes!$A$77,IF(AND(L329&lt;&gt;"",L329&lt;H329,M329=""),Listes!$A$78,IF(AND(P329="",OR(I329&lt;&gt;"",J329&lt;&gt;"",K329&lt;&gt;"")),Listes!$A$79,""))))))</f>
        <v/>
      </c>
      <c r="P329" s="38"/>
      <c r="Q329" s="10">
        <f t="shared" si="17"/>
        <v>0</v>
      </c>
    </row>
    <row r="330" spans="1:17" ht="20.100000000000001" customHeight="1" x14ac:dyDescent="0.25">
      <c r="A330" s="109">
        <v>324</v>
      </c>
      <c r="B330" s="505" t="str">
        <f>IF(' Dépenses Autres frais'!B330="","",' Dépenses Autres frais'!B330)</f>
        <v/>
      </c>
      <c r="C330" s="505" t="str">
        <f>IF(' Dépenses Autres frais'!C330="","",' Dépenses Autres frais'!C330)</f>
        <v/>
      </c>
      <c r="D330" s="505" t="str">
        <f>IF(' Dépenses Autres frais'!D330="","",' Dépenses Autres frais'!D330)</f>
        <v/>
      </c>
      <c r="E330" s="505" t="str">
        <f>IF(' Dépenses Autres frais'!E330="","",' Dépenses Autres frais'!E330)</f>
        <v/>
      </c>
      <c r="F330" s="515" t="str">
        <f>IF(' Dépenses Autres frais'!F330="","",' Dépenses Autres frais'!F330)</f>
        <v/>
      </c>
      <c r="G330" s="515" t="str">
        <f>IF(' Dépenses Autres frais'!G330="","",' Dépenses Autres frais'!G330)</f>
        <v/>
      </c>
      <c r="H330" s="516" t="str">
        <f>IF(' Dépenses Autres frais'!H330="","",' Dépenses Autres frais'!H330)</f>
        <v/>
      </c>
      <c r="I330" s="272"/>
      <c r="J330" s="273" t="str">
        <f t="shared" si="15"/>
        <v/>
      </c>
      <c r="K330" s="273" t="str">
        <f t="shared" si="16"/>
        <v/>
      </c>
      <c r="L330" s="37"/>
      <c r="M330" s="117"/>
      <c r="N330" s="274"/>
      <c r="O330" s="514" t="str">
        <f>IF(AND(OR(I330="KO",L330&lt;&gt;""),OR(I330="",J330="",K330="")),Listes!$A$74,IF(AND(L330="",I330&lt;&gt;""),Listes!$A$75,IF(AND(H330&lt;L330,N330=""),Listes!$A$76,IF(AND(K330&lt;J330,N330=""),Listes!$A$77,IF(AND(L330&lt;&gt;"",L330&lt;H330,M330=""),Listes!$A$78,IF(AND(P330="",OR(I330&lt;&gt;"",J330&lt;&gt;"",K330&lt;&gt;"")),Listes!$A$79,""))))))</f>
        <v/>
      </c>
      <c r="P330" s="38"/>
      <c r="Q330" s="10">
        <f t="shared" si="17"/>
        <v>0</v>
      </c>
    </row>
    <row r="331" spans="1:17" ht="20.100000000000001" customHeight="1" x14ac:dyDescent="0.25">
      <c r="A331" s="109">
        <v>325</v>
      </c>
      <c r="B331" s="505" t="str">
        <f>IF(' Dépenses Autres frais'!B331="","",' Dépenses Autres frais'!B331)</f>
        <v/>
      </c>
      <c r="C331" s="505" t="str">
        <f>IF(' Dépenses Autres frais'!C331="","",' Dépenses Autres frais'!C331)</f>
        <v/>
      </c>
      <c r="D331" s="505" t="str">
        <f>IF(' Dépenses Autres frais'!D331="","",' Dépenses Autres frais'!D331)</f>
        <v/>
      </c>
      <c r="E331" s="505" t="str">
        <f>IF(' Dépenses Autres frais'!E331="","",' Dépenses Autres frais'!E331)</f>
        <v/>
      </c>
      <c r="F331" s="515" t="str">
        <f>IF(' Dépenses Autres frais'!F331="","",' Dépenses Autres frais'!F331)</f>
        <v/>
      </c>
      <c r="G331" s="515" t="str">
        <f>IF(' Dépenses Autres frais'!G331="","",' Dépenses Autres frais'!G331)</f>
        <v/>
      </c>
      <c r="H331" s="516" t="str">
        <f>IF(' Dépenses Autres frais'!H331="","",' Dépenses Autres frais'!H331)</f>
        <v/>
      </c>
      <c r="I331" s="272"/>
      <c r="J331" s="273" t="str">
        <f t="shared" si="15"/>
        <v/>
      </c>
      <c r="K331" s="273" t="str">
        <f t="shared" si="16"/>
        <v/>
      </c>
      <c r="L331" s="37"/>
      <c r="M331" s="117"/>
      <c r="N331" s="274"/>
      <c r="O331" s="514" t="str">
        <f>IF(AND(OR(I331="KO",L331&lt;&gt;""),OR(I331="",J331="",K331="")),Listes!$A$74,IF(AND(L331="",I331&lt;&gt;""),Listes!$A$75,IF(AND(H331&lt;L331,N331=""),Listes!$A$76,IF(AND(K331&lt;J331,N331=""),Listes!$A$77,IF(AND(L331&lt;&gt;"",L331&lt;H331,M331=""),Listes!$A$78,IF(AND(P331="",OR(I331&lt;&gt;"",J331&lt;&gt;"",K331&lt;&gt;"")),Listes!$A$79,""))))))</f>
        <v/>
      </c>
      <c r="P331" s="38"/>
      <c r="Q331" s="10">
        <f t="shared" si="17"/>
        <v>0</v>
      </c>
    </row>
    <row r="332" spans="1:17" ht="20.100000000000001" customHeight="1" x14ac:dyDescent="0.25">
      <c r="A332" s="109">
        <v>326</v>
      </c>
      <c r="B332" s="505" t="str">
        <f>IF(' Dépenses Autres frais'!B332="","",' Dépenses Autres frais'!B332)</f>
        <v/>
      </c>
      <c r="C332" s="505" t="str">
        <f>IF(' Dépenses Autres frais'!C332="","",' Dépenses Autres frais'!C332)</f>
        <v/>
      </c>
      <c r="D332" s="505" t="str">
        <f>IF(' Dépenses Autres frais'!D332="","",' Dépenses Autres frais'!D332)</f>
        <v/>
      </c>
      <c r="E332" s="505" t="str">
        <f>IF(' Dépenses Autres frais'!E332="","",' Dépenses Autres frais'!E332)</f>
        <v/>
      </c>
      <c r="F332" s="515" t="str">
        <f>IF(' Dépenses Autres frais'!F332="","",' Dépenses Autres frais'!F332)</f>
        <v/>
      </c>
      <c r="G332" s="515" t="str">
        <f>IF(' Dépenses Autres frais'!G332="","",' Dépenses Autres frais'!G332)</f>
        <v/>
      </c>
      <c r="H332" s="516" t="str">
        <f>IF(' Dépenses Autres frais'!H332="","",' Dépenses Autres frais'!H332)</f>
        <v/>
      </c>
      <c r="I332" s="272"/>
      <c r="J332" s="273" t="str">
        <f t="shared" si="15"/>
        <v/>
      </c>
      <c r="K332" s="273" t="str">
        <f t="shared" si="16"/>
        <v/>
      </c>
      <c r="L332" s="37"/>
      <c r="M332" s="117"/>
      <c r="N332" s="274"/>
      <c r="O332" s="514" t="str">
        <f>IF(AND(OR(I332="KO",L332&lt;&gt;""),OR(I332="",J332="",K332="")),Listes!$A$74,IF(AND(L332="",I332&lt;&gt;""),Listes!$A$75,IF(AND(H332&lt;L332,N332=""),Listes!$A$76,IF(AND(K332&lt;J332,N332=""),Listes!$A$77,IF(AND(L332&lt;&gt;"",L332&lt;H332,M332=""),Listes!$A$78,IF(AND(P332="",OR(I332&lt;&gt;"",J332&lt;&gt;"",K332&lt;&gt;"")),Listes!$A$79,""))))))</f>
        <v/>
      </c>
      <c r="P332" s="38"/>
      <c r="Q332" s="10">
        <f t="shared" si="17"/>
        <v>0</v>
      </c>
    </row>
    <row r="333" spans="1:17" ht="20.100000000000001" customHeight="1" x14ac:dyDescent="0.25">
      <c r="A333" s="109">
        <v>327</v>
      </c>
      <c r="B333" s="505" t="str">
        <f>IF(' Dépenses Autres frais'!B333="","",' Dépenses Autres frais'!B333)</f>
        <v/>
      </c>
      <c r="C333" s="505" t="str">
        <f>IF(' Dépenses Autres frais'!C333="","",' Dépenses Autres frais'!C333)</f>
        <v/>
      </c>
      <c r="D333" s="505" t="str">
        <f>IF(' Dépenses Autres frais'!D333="","",' Dépenses Autres frais'!D333)</f>
        <v/>
      </c>
      <c r="E333" s="505" t="str">
        <f>IF(' Dépenses Autres frais'!E333="","",' Dépenses Autres frais'!E333)</f>
        <v/>
      </c>
      <c r="F333" s="515" t="str">
        <f>IF(' Dépenses Autres frais'!F333="","",' Dépenses Autres frais'!F333)</f>
        <v/>
      </c>
      <c r="G333" s="515" t="str">
        <f>IF(' Dépenses Autres frais'!G333="","",' Dépenses Autres frais'!G333)</f>
        <v/>
      </c>
      <c r="H333" s="516" t="str">
        <f>IF(' Dépenses Autres frais'!H333="","",' Dépenses Autres frais'!H333)</f>
        <v/>
      </c>
      <c r="I333" s="272"/>
      <c r="J333" s="273" t="str">
        <f t="shared" si="15"/>
        <v/>
      </c>
      <c r="K333" s="273" t="str">
        <f t="shared" si="16"/>
        <v/>
      </c>
      <c r="L333" s="37"/>
      <c r="M333" s="117"/>
      <c r="N333" s="274"/>
      <c r="O333" s="514" t="str">
        <f>IF(AND(OR(I333="KO",L333&lt;&gt;""),OR(I333="",J333="",K333="")),Listes!$A$74,IF(AND(L333="",I333&lt;&gt;""),Listes!$A$75,IF(AND(H333&lt;L333,N333=""),Listes!$A$76,IF(AND(K333&lt;J333,N333=""),Listes!$A$77,IF(AND(L333&lt;&gt;"",L333&lt;H333,M333=""),Listes!$A$78,IF(AND(P333="",OR(I333&lt;&gt;"",J333&lt;&gt;"",K333&lt;&gt;"")),Listes!$A$79,""))))))</f>
        <v/>
      </c>
      <c r="P333" s="38"/>
      <c r="Q333" s="10">
        <f t="shared" si="17"/>
        <v>0</v>
      </c>
    </row>
    <row r="334" spans="1:17" ht="20.100000000000001" customHeight="1" x14ac:dyDescent="0.25">
      <c r="A334" s="109">
        <v>328</v>
      </c>
      <c r="B334" s="505" t="str">
        <f>IF(' Dépenses Autres frais'!B334="","",' Dépenses Autres frais'!B334)</f>
        <v/>
      </c>
      <c r="C334" s="505" t="str">
        <f>IF(' Dépenses Autres frais'!C334="","",' Dépenses Autres frais'!C334)</f>
        <v/>
      </c>
      <c r="D334" s="505" t="str">
        <f>IF(' Dépenses Autres frais'!D334="","",' Dépenses Autres frais'!D334)</f>
        <v/>
      </c>
      <c r="E334" s="505" t="str">
        <f>IF(' Dépenses Autres frais'!E334="","",' Dépenses Autres frais'!E334)</f>
        <v/>
      </c>
      <c r="F334" s="515" t="str">
        <f>IF(' Dépenses Autres frais'!F334="","",' Dépenses Autres frais'!F334)</f>
        <v/>
      </c>
      <c r="G334" s="515" t="str">
        <f>IF(' Dépenses Autres frais'!G334="","",' Dépenses Autres frais'!G334)</f>
        <v/>
      </c>
      <c r="H334" s="516" t="str">
        <f>IF(' Dépenses Autres frais'!H334="","",' Dépenses Autres frais'!H334)</f>
        <v/>
      </c>
      <c r="I334" s="272"/>
      <c r="J334" s="273" t="str">
        <f t="shared" si="15"/>
        <v/>
      </c>
      <c r="K334" s="273" t="str">
        <f t="shared" si="16"/>
        <v/>
      </c>
      <c r="L334" s="37"/>
      <c r="M334" s="117"/>
      <c r="N334" s="274"/>
      <c r="O334" s="514" t="str">
        <f>IF(AND(OR(I334="KO",L334&lt;&gt;""),OR(I334="",J334="",K334="")),Listes!$A$74,IF(AND(L334="",I334&lt;&gt;""),Listes!$A$75,IF(AND(H334&lt;L334,N334=""),Listes!$A$76,IF(AND(K334&lt;J334,N334=""),Listes!$A$77,IF(AND(L334&lt;&gt;"",L334&lt;H334,M334=""),Listes!$A$78,IF(AND(P334="",OR(I334&lt;&gt;"",J334&lt;&gt;"",K334&lt;&gt;"")),Listes!$A$79,""))))))</f>
        <v/>
      </c>
      <c r="P334" s="38"/>
      <c r="Q334" s="10">
        <f t="shared" si="17"/>
        <v>0</v>
      </c>
    </row>
    <row r="335" spans="1:17" ht="20.100000000000001" customHeight="1" x14ac:dyDescent="0.25">
      <c r="A335" s="109">
        <v>329</v>
      </c>
      <c r="B335" s="505" t="str">
        <f>IF(' Dépenses Autres frais'!B335="","",' Dépenses Autres frais'!B335)</f>
        <v/>
      </c>
      <c r="C335" s="505" t="str">
        <f>IF(' Dépenses Autres frais'!C335="","",' Dépenses Autres frais'!C335)</f>
        <v/>
      </c>
      <c r="D335" s="505" t="str">
        <f>IF(' Dépenses Autres frais'!D335="","",' Dépenses Autres frais'!D335)</f>
        <v/>
      </c>
      <c r="E335" s="505" t="str">
        <f>IF(' Dépenses Autres frais'!E335="","",' Dépenses Autres frais'!E335)</f>
        <v/>
      </c>
      <c r="F335" s="515" t="str">
        <f>IF(' Dépenses Autres frais'!F335="","",' Dépenses Autres frais'!F335)</f>
        <v/>
      </c>
      <c r="G335" s="515" t="str">
        <f>IF(' Dépenses Autres frais'!G335="","",' Dépenses Autres frais'!G335)</f>
        <v/>
      </c>
      <c r="H335" s="516" t="str">
        <f>IF(' Dépenses Autres frais'!H335="","",' Dépenses Autres frais'!H335)</f>
        <v/>
      </c>
      <c r="I335" s="272"/>
      <c r="J335" s="273" t="str">
        <f t="shared" si="15"/>
        <v/>
      </c>
      <c r="K335" s="273" t="str">
        <f t="shared" si="16"/>
        <v/>
      </c>
      <c r="L335" s="37"/>
      <c r="M335" s="117"/>
      <c r="N335" s="274"/>
      <c r="O335" s="514" t="str">
        <f>IF(AND(OR(I335="KO",L335&lt;&gt;""),OR(I335="",J335="",K335="")),Listes!$A$74,IF(AND(L335="",I335&lt;&gt;""),Listes!$A$75,IF(AND(H335&lt;L335,N335=""),Listes!$A$76,IF(AND(K335&lt;J335,N335=""),Listes!$A$77,IF(AND(L335&lt;&gt;"",L335&lt;H335,M335=""),Listes!$A$78,IF(AND(P335="",OR(I335&lt;&gt;"",J335&lt;&gt;"",K335&lt;&gt;"")),Listes!$A$79,""))))))</f>
        <v/>
      </c>
      <c r="P335" s="38"/>
      <c r="Q335" s="10">
        <f t="shared" si="17"/>
        <v>0</v>
      </c>
    </row>
    <row r="336" spans="1:17" ht="20.100000000000001" customHeight="1" x14ac:dyDescent="0.25">
      <c r="A336" s="109">
        <v>330</v>
      </c>
      <c r="B336" s="505" t="str">
        <f>IF(' Dépenses Autres frais'!B336="","",' Dépenses Autres frais'!B336)</f>
        <v/>
      </c>
      <c r="C336" s="505" t="str">
        <f>IF(' Dépenses Autres frais'!C336="","",' Dépenses Autres frais'!C336)</f>
        <v/>
      </c>
      <c r="D336" s="505" t="str">
        <f>IF(' Dépenses Autres frais'!D336="","",' Dépenses Autres frais'!D336)</f>
        <v/>
      </c>
      <c r="E336" s="505" t="str">
        <f>IF(' Dépenses Autres frais'!E336="","",' Dépenses Autres frais'!E336)</f>
        <v/>
      </c>
      <c r="F336" s="515" t="str">
        <f>IF(' Dépenses Autres frais'!F336="","",' Dépenses Autres frais'!F336)</f>
        <v/>
      </c>
      <c r="G336" s="515" t="str">
        <f>IF(' Dépenses Autres frais'!G336="","",' Dépenses Autres frais'!G336)</f>
        <v/>
      </c>
      <c r="H336" s="516" t="str">
        <f>IF(' Dépenses Autres frais'!H336="","",' Dépenses Autres frais'!H336)</f>
        <v/>
      </c>
      <c r="I336" s="272"/>
      <c r="J336" s="273" t="str">
        <f t="shared" si="15"/>
        <v/>
      </c>
      <c r="K336" s="273" t="str">
        <f t="shared" si="16"/>
        <v/>
      </c>
      <c r="L336" s="37"/>
      <c r="M336" s="117"/>
      <c r="N336" s="274"/>
      <c r="O336" s="514" t="str">
        <f>IF(AND(OR(I336="KO",L336&lt;&gt;""),OR(I336="",J336="",K336="")),Listes!$A$74,IF(AND(L336="",I336&lt;&gt;""),Listes!$A$75,IF(AND(H336&lt;L336,N336=""),Listes!$A$76,IF(AND(K336&lt;J336,N336=""),Listes!$A$77,IF(AND(L336&lt;&gt;"",L336&lt;H336,M336=""),Listes!$A$78,IF(AND(P336="",OR(I336&lt;&gt;"",J336&lt;&gt;"",K336&lt;&gt;"")),Listes!$A$79,""))))))</f>
        <v/>
      </c>
      <c r="P336" s="38"/>
      <c r="Q336" s="10">
        <f t="shared" si="17"/>
        <v>0</v>
      </c>
    </row>
    <row r="337" spans="1:17" ht="20.100000000000001" customHeight="1" x14ac:dyDescent="0.25">
      <c r="A337" s="109">
        <v>331</v>
      </c>
      <c r="B337" s="505" t="str">
        <f>IF(' Dépenses Autres frais'!B337="","",' Dépenses Autres frais'!B337)</f>
        <v/>
      </c>
      <c r="C337" s="505" t="str">
        <f>IF(' Dépenses Autres frais'!C337="","",' Dépenses Autres frais'!C337)</f>
        <v/>
      </c>
      <c r="D337" s="505" t="str">
        <f>IF(' Dépenses Autres frais'!D337="","",' Dépenses Autres frais'!D337)</f>
        <v/>
      </c>
      <c r="E337" s="505" t="str">
        <f>IF(' Dépenses Autres frais'!E337="","",' Dépenses Autres frais'!E337)</f>
        <v/>
      </c>
      <c r="F337" s="515" t="str">
        <f>IF(' Dépenses Autres frais'!F337="","",' Dépenses Autres frais'!F337)</f>
        <v/>
      </c>
      <c r="G337" s="515" t="str">
        <f>IF(' Dépenses Autres frais'!G337="","",' Dépenses Autres frais'!G337)</f>
        <v/>
      </c>
      <c r="H337" s="516" t="str">
        <f>IF(' Dépenses Autres frais'!H337="","",' Dépenses Autres frais'!H337)</f>
        <v/>
      </c>
      <c r="I337" s="272"/>
      <c r="J337" s="273" t="str">
        <f t="shared" si="15"/>
        <v/>
      </c>
      <c r="K337" s="273" t="str">
        <f t="shared" si="16"/>
        <v/>
      </c>
      <c r="L337" s="37"/>
      <c r="M337" s="117"/>
      <c r="N337" s="274"/>
      <c r="O337" s="514" t="str">
        <f>IF(AND(OR(I337="KO",L337&lt;&gt;""),OR(I337="",J337="",K337="")),Listes!$A$74,IF(AND(L337="",I337&lt;&gt;""),Listes!$A$75,IF(AND(H337&lt;L337,N337=""),Listes!$A$76,IF(AND(K337&lt;J337,N337=""),Listes!$A$77,IF(AND(L337&lt;&gt;"",L337&lt;H337,M337=""),Listes!$A$78,IF(AND(P337="",OR(I337&lt;&gt;"",J337&lt;&gt;"",K337&lt;&gt;"")),Listes!$A$79,""))))))</f>
        <v/>
      </c>
      <c r="P337" s="38"/>
      <c r="Q337" s="10">
        <f t="shared" si="17"/>
        <v>0</v>
      </c>
    </row>
    <row r="338" spans="1:17" ht="20.100000000000001" customHeight="1" x14ac:dyDescent="0.25">
      <c r="A338" s="109">
        <v>332</v>
      </c>
      <c r="B338" s="505" t="str">
        <f>IF(' Dépenses Autres frais'!B338="","",' Dépenses Autres frais'!B338)</f>
        <v/>
      </c>
      <c r="C338" s="505" t="str">
        <f>IF(' Dépenses Autres frais'!C338="","",' Dépenses Autres frais'!C338)</f>
        <v/>
      </c>
      <c r="D338" s="505" t="str">
        <f>IF(' Dépenses Autres frais'!D338="","",' Dépenses Autres frais'!D338)</f>
        <v/>
      </c>
      <c r="E338" s="505" t="str">
        <f>IF(' Dépenses Autres frais'!E338="","",' Dépenses Autres frais'!E338)</f>
        <v/>
      </c>
      <c r="F338" s="515" t="str">
        <f>IF(' Dépenses Autres frais'!F338="","",' Dépenses Autres frais'!F338)</f>
        <v/>
      </c>
      <c r="G338" s="515" t="str">
        <f>IF(' Dépenses Autres frais'!G338="","",' Dépenses Autres frais'!G338)</f>
        <v/>
      </c>
      <c r="H338" s="516" t="str">
        <f>IF(' Dépenses Autres frais'!H338="","",' Dépenses Autres frais'!H338)</f>
        <v/>
      </c>
      <c r="I338" s="272"/>
      <c r="J338" s="273" t="str">
        <f t="shared" si="15"/>
        <v/>
      </c>
      <c r="K338" s="273" t="str">
        <f t="shared" si="16"/>
        <v/>
      </c>
      <c r="L338" s="37"/>
      <c r="M338" s="117"/>
      <c r="N338" s="274"/>
      <c r="O338" s="514" t="str">
        <f>IF(AND(OR(I338="KO",L338&lt;&gt;""),OR(I338="",J338="",K338="")),Listes!$A$74,IF(AND(L338="",I338&lt;&gt;""),Listes!$A$75,IF(AND(H338&lt;L338,N338=""),Listes!$A$76,IF(AND(K338&lt;J338,N338=""),Listes!$A$77,IF(AND(L338&lt;&gt;"",L338&lt;H338,M338=""),Listes!$A$78,IF(AND(P338="",OR(I338&lt;&gt;"",J338&lt;&gt;"",K338&lt;&gt;"")),Listes!$A$79,""))))))</f>
        <v/>
      </c>
      <c r="P338" s="38"/>
      <c r="Q338" s="10">
        <f t="shared" si="17"/>
        <v>0</v>
      </c>
    </row>
    <row r="339" spans="1:17" ht="20.100000000000001" customHeight="1" x14ac:dyDescent="0.25">
      <c r="A339" s="109">
        <v>333</v>
      </c>
      <c r="B339" s="505" t="str">
        <f>IF(' Dépenses Autres frais'!B339="","",' Dépenses Autres frais'!B339)</f>
        <v/>
      </c>
      <c r="C339" s="505" t="str">
        <f>IF(' Dépenses Autres frais'!C339="","",' Dépenses Autres frais'!C339)</f>
        <v/>
      </c>
      <c r="D339" s="505" t="str">
        <f>IF(' Dépenses Autres frais'!D339="","",' Dépenses Autres frais'!D339)</f>
        <v/>
      </c>
      <c r="E339" s="505" t="str">
        <f>IF(' Dépenses Autres frais'!E339="","",' Dépenses Autres frais'!E339)</f>
        <v/>
      </c>
      <c r="F339" s="515" t="str">
        <f>IF(' Dépenses Autres frais'!F339="","",' Dépenses Autres frais'!F339)</f>
        <v/>
      </c>
      <c r="G339" s="515" t="str">
        <f>IF(' Dépenses Autres frais'!G339="","",' Dépenses Autres frais'!G339)</f>
        <v/>
      </c>
      <c r="H339" s="516" t="str">
        <f>IF(' Dépenses Autres frais'!H339="","",' Dépenses Autres frais'!H339)</f>
        <v/>
      </c>
      <c r="I339" s="272"/>
      <c r="J339" s="273" t="str">
        <f t="shared" si="15"/>
        <v/>
      </c>
      <c r="K339" s="273" t="str">
        <f t="shared" si="16"/>
        <v/>
      </c>
      <c r="L339" s="37"/>
      <c r="M339" s="117"/>
      <c r="N339" s="274"/>
      <c r="O339" s="514" t="str">
        <f>IF(AND(OR(I339="KO",L339&lt;&gt;""),OR(I339="",J339="",K339="")),Listes!$A$74,IF(AND(L339="",I339&lt;&gt;""),Listes!$A$75,IF(AND(H339&lt;L339,N339=""),Listes!$A$76,IF(AND(K339&lt;J339,N339=""),Listes!$A$77,IF(AND(L339&lt;&gt;"",L339&lt;H339,M339=""),Listes!$A$78,IF(AND(P339="",OR(I339&lt;&gt;"",J339&lt;&gt;"",K339&lt;&gt;"")),Listes!$A$79,""))))))</f>
        <v/>
      </c>
      <c r="P339" s="38"/>
      <c r="Q339" s="10">
        <f t="shared" si="17"/>
        <v>0</v>
      </c>
    </row>
    <row r="340" spans="1:17" ht="20.100000000000001" customHeight="1" x14ac:dyDescent="0.25">
      <c r="A340" s="109">
        <v>334</v>
      </c>
      <c r="B340" s="505" t="str">
        <f>IF(' Dépenses Autres frais'!B340="","",' Dépenses Autres frais'!B340)</f>
        <v/>
      </c>
      <c r="C340" s="505" t="str">
        <f>IF(' Dépenses Autres frais'!C340="","",' Dépenses Autres frais'!C340)</f>
        <v/>
      </c>
      <c r="D340" s="505" t="str">
        <f>IF(' Dépenses Autres frais'!D340="","",' Dépenses Autres frais'!D340)</f>
        <v/>
      </c>
      <c r="E340" s="505" t="str">
        <f>IF(' Dépenses Autres frais'!E340="","",' Dépenses Autres frais'!E340)</f>
        <v/>
      </c>
      <c r="F340" s="515" t="str">
        <f>IF(' Dépenses Autres frais'!F340="","",' Dépenses Autres frais'!F340)</f>
        <v/>
      </c>
      <c r="G340" s="515" t="str">
        <f>IF(' Dépenses Autres frais'!G340="","",' Dépenses Autres frais'!G340)</f>
        <v/>
      </c>
      <c r="H340" s="516" t="str">
        <f>IF(' Dépenses Autres frais'!H340="","",' Dépenses Autres frais'!H340)</f>
        <v/>
      </c>
      <c r="I340" s="272"/>
      <c r="J340" s="273" t="str">
        <f t="shared" si="15"/>
        <v/>
      </c>
      <c r="K340" s="273" t="str">
        <f t="shared" si="16"/>
        <v/>
      </c>
      <c r="L340" s="37"/>
      <c r="M340" s="117"/>
      <c r="N340" s="274"/>
      <c r="O340" s="514" t="str">
        <f>IF(AND(OR(I340="KO",L340&lt;&gt;""),OR(I340="",J340="",K340="")),Listes!$A$74,IF(AND(L340="",I340&lt;&gt;""),Listes!$A$75,IF(AND(H340&lt;L340,N340=""),Listes!$A$76,IF(AND(K340&lt;J340,N340=""),Listes!$A$77,IF(AND(L340&lt;&gt;"",L340&lt;H340,M340=""),Listes!$A$78,IF(AND(P340="",OR(I340&lt;&gt;"",J340&lt;&gt;"",K340&lt;&gt;"")),Listes!$A$79,""))))))</f>
        <v/>
      </c>
      <c r="P340" s="38"/>
      <c r="Q340" s="10">
        <f t="shared" si="17"/>
        <v>0</v>
      </c>
    </row>
    <row r="341" spans="1:17" ht="20.100000000000001" customHeight="1" x14ac:dyDescent="0.25">
      <c r="A341" s="109">
        <v>335</v>
      </c>
      <c r="B341" s="505" t="str">
        <f>IF(' Dépenses Autres frais'!B341="","",' Dépenses Autres frais'!B341)</f>
        <v/>
      </c>
      <c r="C341" s="505" t="str">
        <f>IF(' Dépenses Autres frais'!C341="","",' Dépenses Autres frais'!C341)</f>
        <v/>
      </c>
      <c r="D341" s="505" t="str">
        <f>IF(' Dépenses Autres frais'!D341="","",' Dépenses Autres frais'!D341)</f>
        <v/>
      </c>
      <c r="E341" s="505" t="str">
        <f>IF(' Dépenses Autres frais'!E341="","",' Dépenses Autres frais'!E341)</f>
        <v/>
      </c>
      <c r="F341" s="515" t="str">
        <f>IF(' Dépenses Autres frais'!F341="","",' Dépenses Autres frais'!F341)</f>
        <v/>
      </c>
      <c r="G341" s="515" t="str">
        <f>IF(' Dépenses Autres frais'!G341="","",' Dépenses Autres frais'!G341)</f>
        <v/>
      </c>
      <c r="H341" s="516" t="str">
        <f>IF(' Dépenses Autres frais'!H341="","",' Dépenses Autres frais'!H341)</f>
        <v/>
      </c>
      <c r="I341" s="272"/>
      <c r="J341" s="273" t="str">
        <f t="shared" si="15"/>
        <v/>
      </c>
      <c r="K341" s="273" t="str">
        <f t="shared" si="16"/>
        <v/>
      </c>
      <c r="L341" s="37"/>
      <c r="M341" s="117"/>
      <c r="N341" s="274"/>
      <c r="O341" s="514" t="str">
        <f>IF(AND(OR(I341="KO",L341&lt;&gt;""),OR(I341="",J341="",K341="")),Listes!$A$74,IF(AND(L341="",I341&lt;&gt;""),Listes!$A$75,IF(AND(H341&lt;L341,N341=""),Listes!$A$76,IF(AND(K341&lt;J341,N341=""),Listes!$A$77,IF(AND(L341&lt;&gt;"",L341&lt;H341,M341=""),Listes!$A$78,IF(AND(P341="",OR(I341&lt;&gt;"",J341&lt;&gt;"",K341&lt;&gt;"")),Listes!$A$79,""))))))</f>
        <v/>
      </c>
      <c r="P341" s="38"/>
      <c r="Q341" s="10">
        <f t="shared" si="17"/>
        <v>0</v>
      </c>
    </row>
    <row r="342" spans="1:17" ht="20.100000000000001" customHeight="1" x14ac:dyDescent="0.25">
      <c r="A342" s="109">
        <v>336</v>
      </c>
      <c r="B342" s="505" t="str">
        <f>IF(' Dépenses Autres frais'!B342="","",' Dépenses Autres frais'!B342)</f>
        <v/>
      </c>
      <c r="C342" s="505" t="str">
        <f>IF(' Dépenses Autres frais'!C342="","",' Dépenses Autres frais'!C342)</f>
        <v/>
      </c>
      <c r="D342" s="505" t="str">
        <f>IF(' Dépenses Autres frais'!D342="","",' Dépenses Autres frais'!D342)</f>
        <v/>
      </c>
      <c r="E342" s="505" t="str">
        <f>IF(' Dépenses Autres frais'!E342="","",' Dépenses Autres frais'!E342)</f>
        <v/>
      </c>
      <c r="F342" s="515" t="str">
        <f>IF(' Dépenses Autres frais'!F342="","",' Dépenses Autres frais'!F342)</f>
        <v/>
      </c>
      <c r="G342" s="515" t="str">
        <f>IF(' Dépenses Autres frais'!G342="","",' Dépenses Autres frais'!G342)</f>
        <v/>
      </c>
      <c r="H342" s="516" t="str">
        <f>IF(' Dépenses Autres frais'!H342="","",' Dépenses Autres frais'!H342)</f>
        <v/>
      </c>
      <c r="I342" s="272"/>
      <c r="J342" s="273" t="str">
        <f t="shared" si="15"/>
        <v/>
      </c>
      <c r="K342" s="273" t="str">
        <f t="shared" si="16"/>
        <v/>
      </c>
      <c r="L342" s="37"/>
      <c r="M342" s="117"/>
      <c r="N342" s="274"/>
      <c r="O342" s="514" t="str">
        <f>IF(AND(OR(I342="KO",L342&lt;&gt;""),OR(I342="",J342="",K342="")),Listes!$A$74,IF(AND(L342="",I342&lt;&gt;""),Listes!$A$75,IF(AND(H342&lt;L342,N342=""),Listes!$A$76,IF(AND(K342&lt;J342,N342=""),Listes!$A$77,IF(AND(L342&lt;&gt;"",L342&lt;H342,M342=""),Listes!$A$78,IF(AND(P342="",OR(I342&lt;&gt;"",J342&lt;&gt;"",K342&lt;&gt;"")),Listes!$A$79,""))))))</f>
        <v/>
      </c>
      <c r="P342" s="38"/>
      <c r="Q342" s="10">
        <f t="shared" si="17"/>
        <v>0</v>
      </c>
    </row>
    <row r="343" spans="1:17" ht="20.100000000000001" customHeight="1" x14ac:dyDescent="0.25">
      <c r="A343" s="109">
        <v>337</v>
      </c>
      <c r="B343" s="505" t="str">
        <f>IF(' Dépenses Autres frais'!B343="","",' Dépenses Autres frais'!B343)</f>
        <v/>
      </c>
      <c r="C343" s="505" t="str">
        <f>IF(' Dépenses Autres frais'!C343="","",' Dépenses Autres frais'!C343)</f>
        <v/>
      </c>
      <c r="D343" s="505" t="str">
        <f>IF(' Dépenses Autres frais'!D343="","",' Dépenses Autres frais'!D343)</f>
        <v/>
      </c>
      <c r="E343" s="505" t="str">
        <f>IF(' Dépenses Autres frais'!E343="","",' Dépenses Autres frais'!E343)</f>
        <v/>
      </c>
      <c r="F343" s="515" t="str">
        <f>IF(' Dépenses Autres frais'!F343="","",' Dépenses Autres frais'!F343)</f>
        <v/>
      </c>
      <c r="G343" s="515" t="str">
        <f>IF(' Dépenses Autres frais'!G343="","",' Dépenses Autres frais'!G343)</f>
        <v/>
      </c>
      <c r="H343" s="516" t="str">
        <f>IF(' Dépenses Autres frais'!H343="","",' Dépenses Autres frais'!H343)</f>
        <v/>
      </c>
      <c r="I343" s="272"/>
      <c r="J343" s="273" t="str">
        <f t="shared" si="15"/>
        <v/>
      </c>
      <c r="K343" s="273" t="str">
        <f t="shared" si="16"/>
        <v/>
      </c>
      <c r="L343" s="37"/>
      <c r="M343" s="117"/>
      <c r="N343" s="274"/>
      <c r="O343" s="514" t="str">
        <f>IF(AND(OR(I343="KO",L343&lt;&gt;""),OR(I343="",J343="",K343="")),Listes!$A$74,IF(AND(L343="",I343&lt;&gt;""),Listes!$A$75,IF(AND(H343&lt;L343,N343=""),Listes!$A$76,IF(AND(K343&lt;J343,N343=""),Listes!$A$77,IF(AND(L343&lt;&gt;"",L343&lt;H343,M343=""),Listes!$A$78,IF(AND(P343="",OR(I343&lt;&gt;"",J343&lt;&gt;"",K343&lt;&gt;"")),Listes!$A$79,""))))))</f>
        <v/>
      </c>
      <c r="P343" s="38"/>
      <c r="Q343" s="10">
        <f t="shared" si="17"/>
        <v>0</v>
      </c>
    </row>
    <row r="344" spans="1:17" ht="20.100000000000001" customHeight="1" x14ac:dyDescent="0.25">
      <c r="A344" s="109">
        <v>338</v>
      </c>
      <c r="B344" s="505" t="str">
        <f>IF(' Dépenses Autres frais'!B344="","",' Dépenses Autres frais'!B344)</f>
        <v/>
      </c>
      <c r="C344" s="505" t="str">
        <f>IF(' Dépenses Autres frais'!C344="","",' Dépenses Autres frais'!C344)</f>
        <v/>
      </c>
      <c r="D344" s="505" t="str">
        <f>IF(' Dépenses Autres frais'!D344="","",' Dépenses Autres frais'!D344)</f>
        <v/>
      </c>
      <c r="E344" s="505" t="str">
        <f>IF(' Dépenses Autres frais'!E344="","",' Dépenses Autres frais'!E344)</f>
        <v/>
      </c>
      <c r="F344" s="515" t="str">
        <f>IF(' Dépenses Autres frais'!F344="","",' Dépenses Autres frais'!F344)</f>
        <v/>
      </c>
      <c r="G344" s="515" t="str">
        <f>IF(' Dépenses Autres frais'!G344="","",' Dépenses Autres frais'!G344)</f>
        <v/>
      </c>
      <c r="H344" s="516" t="str">
        <f>IF(' Dépenses Autres frais'!H344="","",' Dépenses Autres frais'!H344)</f>
        <v/>
      </c>
      <c r="I344" s="272"/>
      <c r="J344" s="273" t="str">
        <f t="shared" si="15"/>
        <v/>
      </c>
      <c r="K344" s="273" t="str">
        <f t="shared" si="16"/>
        <v/>
      </c>
      <c r="L344" s="37"/>
      <c r="M344" s="117"/>
      <c r="N344" s="274"/>
      <c r="O344" s="514" t="str">
        <f>IF(AND(OR(I344="KO",L344&lt;&gt;""),OR(I344="",J344="",K344="")),Listes!$A$74,IF(AND(L344="",I344&lt;&gt;""),Listes!$A$75,IF(AND(H344&lt;L344,N344=""),Listes!$A$76,IF(AND(K344&lt;J344,N344=""),Listes!$A$77,IF(AND(L344&lt;&gt;"",L344&lt;H344,M344=""),Listes!$A$78,IF(AND(P344="",OR(I344&lt;&gt;"",J344&lt;&gt;"",K344&lt;&gt;"")),Listes!$A$79,""))))))</f>
        <v/>
      </c>
      <c r="P344" s="38"/>
      <c r="Q344" s="10">
        <f t="shared" si="17"/>
        <v>0</v>
      </c>
    </row>
    <row r="345" spans="1:17" ht="20.100000000000001" customHeight="1" x14ac:dyDescent="0.25">
      <c r="A345" s="109">
        <v>339</v>
      </c>
      <c r="B345" s="505" t="str">
        <f>IF(' Dépenses Autres frais'!B345="","",' Dépenses Autres frais'!B345)</f>
        <v/>
      </c>
      <c r="C345" s="505" t="str">
        <f>IF(' Dépenses Autres frais'!C345="","",' Dépenses Autres frais'!C345)</f>
        <v/>
      </c>
      <c r="D345" s="505" t="str">
        <f>IF(' Dépenses Autres frais'!D345="","",' Dépenses Autres frais'!D345)</f>
        <v/>
      </c>
      <c r="E345" s="505" t="str">
        <f>IF(' Dépenses Autres frais'!E345="","",' Dépenses Autres frais'!E345)</f>
        <v/>
      </c>
      <c r="F345" s="515" t="str">
        <f>IF(' Dépenses Autres frais'!F345="","",' Dépenses Autres frais'!F345)</f>
        <v/>
      </c>
      <c r="G345" s="515" t="str">
        <f>IF(' Dépenses Autres frais'!G345="","",' Dépenses Autres frais'!G345)</f>
        <v/>
      </c>
      <c r="H345" s="516" t="str">
        <f>IF(' Dépenses Autres frais'!H345="","",' Dépenses Autres frais'!H345)</f>
        <v/>
      </c>
      <c r="I345" s="272"/>
      <c r="J345" s="273" t="str">
        <f t="shared" si="15"/>
        <v/>
      </c>
      <c r="K345" s="273" t="str">
        <f t="shared" si="16"/>
        <v/>
      </c>
      <c r="L345" s="37"/>
      <c r="M345" s="117"/>
      <c r="N345" s="274"/>
      <c r="O345" s="514" t="str">
        <f>IF(AND(OR(I345="KO",L345&lt;&gt;""),OR(I345="",J345="",K345="")),Listes!$A$74,IF(AND(L345="",I345&lt;&gt;""),Listes!$A$75,IF(AND(H345&lt;L345,N345=""),Listes!$A$76,IF(AND(K345&lt;J345,N345=""),Listes!$A$77,IF(AND(L345&lt;&gt;"",L345&lt;H345,M345=""),Listes!$A$78,IF(AND(P345="",OR(I345&lt;&gt;"",J345&lt;&gt;"",K345&lt;&gt;"")),Listes!$A$79,""))))))</f>
        <v/>
      </c>
      <c r="P345" s="38"/>
      <c r="Q345" s="10">
        <f t="shared" si="17"/>
        <v>0</v>
      </c>
    </row>
    <row r="346" spans="1:17" ht="20.100000000000001" customHeight="1" x14ac:dyDescent="0.25">
      <c r="A346" s="109">
        <v>340</v>
      </c>
      <c r="B346" s="505" t="str">
        <f>IF(' Dépenses Autres frais'!B346="","",' Dépenses Autres frais'!B346)</f>
        <v/>
      </c>
      <c r="C346" s="505" t="str">
        <f>IF(' Dépenses Autres frais'!C346="","",' Dépenses Autres frais'!C346)</f>
        <v/>
      </c>
      <c r="D346" s="505" t="str">
        <f>IF(' Dépenses Autres frais'!D346="","",' Dépenses Autres frais'!D346)</f>
        <v/>
      </c>
      <c r="E346" s="505" t="str">
        <f>IF(' Dépenses Autres frais'!E346="","",' Dépenses Autres frais'!E346)</f>
        <v/>
      </c>
      <c r="F346" s="515" t="str">
        <f>IF(' Dépenses Autres frais'!F346="","",' Dépenses Autres frais'!F346)</f>
        <v/>
      </c>
      <c r="G346" s="515" t="str">
        <f>IF(' Dépenses Autres frais'!G346="","",' Dépenses Autres frais'!G346)</f>
        <v/>
      </c>
      <c r="H346" s="516" t="str">
        <f>IF(' Dépenses Autres frais'!H346="","",' Dépenses Autres frais'!H346)</f>
        <v/>
      </c>
      <c r="I346" s="272"/>
      <c r="J346" s="273" t="str">
        <f t="shared" si="15"/>
        <v/>
      </c>
      <c r="K346" s="273" t="str">
        <f t="shared" si="16"/>
        <v/>
      </c>
      <c r="L346" s="37"/>
      <c r="M346" s="117"/>
      <c r="N346" s="274"/>
      <c r="O346" s="514" t="str">
        <f>IF(AND(OR(I346="KO",L346&lt;&gt;""),OR(I346="",J346="",K346="")),Listes!$A$74,IF(AND(L346="",I346&lt;&gt;""),Listes!$A$75,IF(AND(H346&lt;L346,N346=""),Listes!$A$76,IF(AND(K346&lt;J346,N346=""),Listes!$A$77,IF(AND(L346&lt;&gt;"",L346&lt;H346,M346=""),Listes!$A$78,IF(AND(P346="",OR(I346&lt;&gt;"",J346&lt;&gt;"",K346&lt;&gt;"")),Listes!$A$79,""))))))</f>
        <v/>
      </c>
      <c r="P346" s="38"/>
      <c r="Q346" s="10">
        <f t="shared" si="17"/>
        <v>0</v>
      </c>
    </row>
    <row r="347" spans="1:17" ht="20.100000000000001" customHeight="1" x14ac:dyDescent="0.25">
      <c r="A347" s="109">
        <v>341</v>
      </c>
      <c r="B347" s="505" t="str">
        <f>IF(' Dépenses Autres frais'!B347="","",' Dépenses Autres frais'!B347)</f>
        <v/>
      </c>
      <c r="C347" s="505" t="str">
        <f>IF(' Dépenses Autres frais'!C347="","",' Dépenses Autres frais'!C347)</f>
        <v/>
      </c>
      <c r="D347" s="505" t="str">
        <f>IF(' Dépenses Autres frais'!D347="","",' Dépenses Autres frais'!D347)</f>
        <v/>
      </c>
      <c r="E347" s="505" t="str">
        <f>IF(' Dépenses Autres frais'!E347="","",' Dépenses Autres frais'!E347)</f>
        <v/>
      </c>
      <c r="F347" s="515" t="str">
        <f>IF(' Dépenses Autres frais'!F347="","",' Dépenses Autres frais'!F347)</f>
        <v/>
      </c>
      <c r="G347" s="515" t="str">
        <f>IF(' Dépenses Autres frais'!G347="","",' Dépenses Autres frais'!G347)</f>
        <v/>
      </c>
      <c r="H347" s="516" t="str">
        <f>IF(' Dépenses Autres frais'!H347="","",' Dépenses Autres frais'!H347)</f>
        <v/>
      </c>
      <c r="I347" s="272"/>
      <c r="J347" s="273" t="str">
        <f t="shared" si="15"/>
        <v/>
      </c>
      <c r="K347" s="273" t="str">
        <f t="shared" si="16"/>
        <v/>
      </c>
      <c r="L347" s="37"/>
      <c r="M347" s="117"/>
      <c r="N347" s="274"/>
      <c r="O347" s="514" t="str">
        <f>IF(AND(OR(I347="KO",L347&lt;&gt;""),OR(I347="",J347="",K347="")),Listes!$A$74,IF(AND(L347="",I347&lt;&gt;""),Listes!$A$75,IF(AND(H347&lt;L347,N347=""),Listes!$A$76,IF(AND(K347&lt;J347,N347=""),Listes!$A$77,IF(AND(L347&lt;&gt;"",L347&lt;H347,M347=""),Listes!$A$78,IF(AND(P347="",OR(I347&lt;&gt;"",J347&lt;&gt;"",K347&lt;&gt;"")),Listes!$A$79,""))))))</f>
        <v/>
      </c>
      <c r="P347" s="38"/>
      <c r="Q347" s="10">
        <f t="shared" si="17"/>
        <v>0</v>
      </c>
    </row>
    <row r="348" spans="1:17" ht="20.100000000000001" customHeight="1" x14ac:dyDescent="0.25">
      <c r="A348" s="109">
        <v>342</v>
      </c>
      <c r="B348" s="505" t="str">
        <f>IF(' Dépenses Autres frais'!B348="","",' Dépenses Autres frais'!B348)</f>
        <v/>
      </c>
      <c r="C348" s="505" t="str">
        <f>IF(' Dépenses Autres frais'!C348="","",' Dépenses Autres frais'!C348)</f>
        <v/>
      </c>
      <c r="D348" s="505" t="str">
        <f>IF(' Dépenses Autres frais'!D348="","",' Dépenses Autres frais'!D348)</f>
        <v/>
      </c>
      <c r="E348" s="505" t="str">
        <f>IF(' Dépenses Autres frais'!E348="","",' Dépenses Autres frais'!E348)</f>
        <v/>
      </c>
      <c r="F348" s="515" t="str">
        <f>IF(' Dépenses Autres frais'!F348="","",' Dépenses Autres frais'!F348)</f>
        <v/>
      </c>
      <c r="G348" s="515" t="str">
        <f>IF(' Dépenses Autres frais'!G348="","",' Dépenses Autres frais'!G348)</f>
        <v/>
      </c>
      <c r="H348" s="516" t="str">
        <f>IF(' Dépenses Autres frais'!H348="","",' Dépenses Autres frais'!H348)</f>
        <v/>
      </c>
      <c r="I348" s="272"/>
      <c r="J348" s="273" t="str">
        <f t="shared" si="15"/>
        <v/>
      </c>
      <c r="K348" s="273" t="str">
        <f t="shared" si="16"/>
        <v/>
      </c>
      <c r="L348" s="37"/>
      <c r="M348" s="117"/>
      <c r="N348" s="274"/>
      <c r="O348" s="514" t="str">
        <f>IF(AND(OR(I348="KO",L348&lt;&gt;""),OR(I348="",J348="",K348="")),Listes!$A$74,IF(AND(L348="",I348&lt;&gt;""),Listes!$A$75,IF(AND(H348&lt;L348,N348=""),Listes!$A$76,IF(AND(K348&lt;J348,N348=""),Listes!$A$77,IF(AND(L348&lt;&gt;"",L348&lt;H348,M348=""),Listes!$A$78,IF(AND(P348="",OR(I348&lt;&gt;"",J348&lt;&gt;"",K348&lt;&gt;"")),Listes!$A$79,""))))))</f>
        <v/>
      </c>
      <c r="P348" s="38"/>
      <c r="Q348" s="10">
        <f t="shared" si="17"/>
        <v>0</v>
      </c>
    </row>
    <row r="349" spans="1:17" ht="20.100000000000001" customHeight="1" x14ac:dyDescent="0.25">
      <c r="A349" s="109">
        <v>343</v>
      </c>
      <c r="B349" s="505" t="str">
        <f>IF(' Dépenses Autres frais'!B349="","",' Dépenses Autres frais'!B349)</f>
        <v/>
      </c>
      <c r="C349" s="505" t="str">
        <f>IF(' Dépenses Autres frais'!C349="","",' Dépenses Autres frais'!C349)</f>
        <v/>
      </c>
      <c r="D349" s="505" t="str">
        <f>IF(' Dépenses Autres frais'!D349="","",' Dépenses Autres frais'!D349)</f>
        <v/>
      </c>
      <c r="E349" s="505" t="str">
        <f>IF(' Dépenses Autres frais'!E349="","",' Dépenses Autres frais'!E349)</f>
        <v/>
      </c>
      <c r="F349" s="515" t="str">
        <f>IF(' Dépenses Autres frais'!F349="","",' Dépenses Autres frais'!F349)</f>
        <v/>
      </c>
      <c r="G349" s="515" t="str">
        <f>IF(' Dépenses Autres frais'!G349="","",' Dépenses Autres frais'!G349)</f>
        <v/>
      </c>
      <c r="H349" s="516" t="str">
        <f>IF(' Dépenses Autres frais'!H349="","",' Dépenses Autres frais'!H349)</f>
        <v/>
      </c>
      <c r="I349" s="272"/>
      <c r="J349" s="273" t="str">
        <f t="shared" si="15"/>
        <v/>
      </c>
      <c r="K349" s="273" t="str">
        <f t="shared" si="16"/>
        <v/>
      </c>
      <c r="L349" s="37"/>
      <c r="M349" s="117"/>
      <c r="N349" s="274"/>
      <c r="O349" s="514" t="str">
        <f>IF(AND(OR(I349="KO",L349&lt;&gt;""),OR(I349="",J349="",K349="")),Listes!$A$74,IF(AND(L349="",I349&lt;&gt;""),Listes!$A$75,IF(AND(H349&lt;L349,N349=""),Listes!$A$76,IF(AND(K349&lt;J349,N349=""),Listes!$A$77,IF(AND(L349&lt;&gt;"",L349&lt;H349,M349=""),Listes!$A$78,IF(AND(P349="",OR(I349&lt;&gt;"",J349&lt;&gt;"",K349&lt;&gt;"")),Listes!$A$79,""))))))</f>
        <v/>
      </c>
      <c r="P349" s="38"/>
      <c r="Q349" s="10">
        <f t="shared" si="17"/>
        <v>0</v>
      </c>
    </row>
    <row r="350" spans="1:17" ht="20.100000000000001" customHeight="1" x14ac:dyDescent="0.25">
      <c r="A350" s="109">
        <v>344</v>
      </c>
      <c r="B350" s="505" t="str">
        <f>IF(' Dépenses Autres frais'!B350="","",' Dépenses Autres frais'!B350)</f>
        <v/>
      </c>
      <c r="C350" s="505" t="str">
        <f>IF(' Dépenses Autres frais'!C350="","",' Dépenses Autres frais'!C350)</f>
        <v/>
      </c>
      <c r="D350" s="505" t="str">
        <f>IF(' Dépenses Autres frais'!D350="","",' Dépenses Autres frais'!D350)</f>
        <v/>
      </c>
      <c r="E350" s="505" t="str">
        <f>IF(' Dépenses Autres frais'!E350="","",' Dépenses Autres frais'!E350)</f>
        <v/>
      </c>
      <c r="F350" s="515" t="str">
        <f>IF(' Dépenses Autres frais'!F350="","",' Dépenses Autres frais'!F350)</f>
        <v/>
      </c>
      <c r="G350" s="515" t="str">
        <f>IF(' Dépenses Autres frais'!G350="","",' Dépenses Autres frais'!G350)</f>
        <v/>
      </c>
      <c r="H350" s="516" t="str">
        <f>IF(' Dépenses Autres frais'!H350="","",' Dépenses Autres frais'!H350)</f>
        <v/>
      </c>
      <c r="I350" s="272"/>
      <c r="J350" s="273" t="str">
        <f t="shared" si="15"/>
        <v/>
      </c>
      <c r="K350" s="273" t="str">
        <f t="shared" si="16"/>
        <v/>
      </c>
      <c r="L350" s="37"/>
      <c r="M350" s="117"/>
      <c r="N350" s="274"/>
      <c r="O350" s="514" t="str">
        <f>IF(AND(OR(I350="KO",L350&lt;&gt;""),OR(I350="",J350="",K350="")),Listes!$A$74,IF(AND(L350="",I350&lt;&gt;""),Listes!$A$75,IF(AND(H350&lt;L350,N350=""),Listes!$A$76,IF(AND(K350&lt;J350,N350=""),Listes!$A$77,IF(AND(L350&lt;&gt;"",L350&lt;H350,M350=""),Listes!$A$78,IF(AND(P350="",OR(I350&lt;&gt;"",J350&lt;&gt;"",K350&lt;&gt;"")),Listes!$A$79,""))))))</f>
        <v/>
      </c>
      <c r="P350" s="38"/>
      <c r="Q350" s="10">
        <f t="shared" si="17"/>
        <v>0</v>
      </c>
    </row>
    <row r="351" spans="1:17" ht="20.100000000000001" customHeight="1" x14ac:dyDescent="0.25">
      <c r="A351" s="109">
        <v>345</v>
      </c>
      <c r="B351" s="505" t="str">
        <f>IF(' Dépenses Autres frais'!B351="","",' Dépenses Autres frais'!B351)</f>
        <v/>
      </c>
      <c r="C351" s="505" t="str">
        <f>IF(' Dépenses Autres frais'!C351="","",' Dépenses Autres frais'!C351)</f>
        <v/>
      </c>
      <c r="D351" s="505" t="str">
        <f>IF(' Dépenses Autres frais'!D351="","",' Dépenses Autres frais'!D351)</f>
        <v/>
      </c>
      <c r="E351" s="505" t="str">
        <f>IF(' Dépenses Autres frais'!E351="","",' Dépenses Autres frais'!E351)</f>
        <v/>
      </c>
      <c r="F351" s="515" t="str">
        <f>IF(' Dépenses Autres frais'!F351="","",' Dépenses Autres frais'!F351)</f>
        <v/>
      </c>
      <c r="G351" s="515" t="str">
        <f>IF(' Dépenses Autres frais'!G351="","",' Dépenses Autres frais'!G351)</f>
        <v/>
      </c>
      <c r="H351" s="516" t="str">
        <f>IF(' Dépenses Autres frais'!H351="","",' Dépenses Autres frais'!H351)</f>
        <v/>
      </c>
      <c r="I351" s="272"/>
      <c r="J351" s="273" t="str">
        <f t="shared" si="15"/>
        <v/>
      </c>
      <c r="K351" s="273" t="str">
        <f t="shared" si="16"/>
        <v/>
      </c>
      <c r="L351" s="37"/>
      <c r="M351" s="117"/>
      <c r="N351" s="274"/>
      <c r="O351" s="514" t="str">
        <f>IF(AND(OR(I351="KO",L351&lt;&gt;""),OR(I351="",J351="",K351="")),Listes!$A$74,IF(AND(L351="",I351&lt;&gt;""),Listes!$A$75,IF(AND(H351&lt;L351,N351=""),Listes!$A$76,IF(AND(K351&lt;J351,N351=""),Listes!$A$77,IF(AND(L351&lt;&gt;"",L351&lt;H351,M351=""),Listes!$A$78,IF(AND(P351="",OR(I351&lt;&gt;"",J351&lt;&gt;"",K351&lt;&gt;"")),Listes!$A$79,""))))))</f>
        <v/>
      </c>
      <c r="P351" s="38"/>
      <c r="Q351" s="10">
        <f t="shared" si="17"/>
        <v>0</v>
      </c>
    </row>
    <row r="352" spans="1:17" ht="20.100000000000001" customHeight="1" x14ac:dyDescent="0.25">
      <c r="A352" s="109">
        <v>346</v>
      </c>
      <c r="B352" s="505" t="str">
        <f>IF(' Dépenses Autres frais'!B352="","",' Dépenses Autres frais'!B352)</f>
        <v/>
      </c>
      <c r="C352" s="505" t="str">
        <f>IF(' Dépenses Autres frais'!C352="","",' Dépenses Autres frais'!C352)</f>
        <v/>
      </c>
      <c r="D352" s="505" t="str">
        <f>IF(' Dépenses Autres frais'!D352="","",' Dépenses Autres frais'!D352)</f>
        <v/>
      </c>
      <c r="E352" s="505" t="str">
        <f>IF(' Dépenses Autres frais'!E352="","",' Dépenses Autres frais'!E352)</f>
        <v/>
      </c>
      <c r="F352" s="515" t="str">
        <f>IF(' Dépenses Autres frais'!F352="","",' Dépenses Autres frais'!F352)</f>
        <v/>
      </c>
      <c r="G352" s="515" t="str">
        <f>IF(' Dépenses Autres frais'!G352="","",' Dépenses Autres frais'!G352)</f>
        <v/>
      </c>
      <c r="H352" s="516" t="str">
        <f>IF(' Dépenses Autres frais'!H352="","",' Dépenses Autres frais'!H352)</f>
        <v/>
      </c>
      <c r="I352" s="272"/>
      <c r="J352" s="273" t="str">
        <f t="shared" si="15"/>
        <v/>
      </c>
      <c r="K352" s="273" t="str">
        <f t="shared" si="16"/>
        <v/>
      </c>
      <c r="L352" s="37"/>
      <c r="M352" s="117"/>
      <c r="N352" s="274"/>
      <c r="O352" s="514" t="str">
        <f>IF(AND(OR(I352="KO",L352&lt;&gt;""),OR(I352="",J352="",K352="")),Listes!$A$74,IF(AND(L352="",I352&lt;&gt;""),Listes!$A$75,IF(AND(H352&lt;L352,N352=""),Listes!$A$76,IF(AND(K352&lt;J352,N352=""),Listes!$A$77,IF(AND(L352&lt;&gt;"",L352&lt;H352,M352=""),Listes!$A$78,IF(AND(P352="",OR(I352&lt;&gt;"",J352&lt;&gt;"",K352&lt;&gt;"")),Listes!$A$79,""))))))</f>
        <v/>
      </c>
      <c r="P352" s="38"/>
      <c r="Q352" s="10">
        <f t="shared" si="17"/>
        <v>0</v>
      </c>
    </row>
    <row r="353" spans="1:17" ht="20.100000000000001" customHeight="1" x14ac:dyDescent="0.25">
      <c r="A353" s="109">
        <v>347</v>
      </c>
      <c r="B353" s="505" t="str">
        <f>IF(' Dépenses Autres frais'!B353="","",' Dépenses Autres frais'!B353)</f>
        <v/>
      </c>
      <c r="C353" s="505" t="str">
        <f>IF(' Dépenses Autres frais'!C353="","",' Dépenses Autres frais'!C353)</f>
        <v/>
      </c>
      <c r="D353" s="505" t="str">
        <f>IF(' Dépenses Autres frais'!D353="","",' Dépenses Autres frais'!D353)</f>
        <v/>
      </c>
      <c r="E353" s="505" t="str">
        <f>IF(' Dépenses Autres frais'!E353="","",' Dépenses Autres frais'!E353)</f>
        <v/>
      </c>
      <c r="F353" s="515" t="str">
        <f>IF(' Dépenses Autres frais'!F353="","",' Dépenses Autres frais'!F353)</f>
        <v/>
      </c>
      <c r="G353" s="515" t="str">
        <f>IF(' Dépenses Autres frais'!G353="","",' Dépenses Autres frais'!G353)</f>
        <v/>
      </c>
      <c r="H353" s="516" t="str">
        <f>IF(' Dépenses Autres frais'!H353="","",' Dépenses Autres frais'!H353)</f>
        <v/>
      </c>
      <c r="I353" s="272"/>
      <c r="J353" s="273" t="str">
        <f t="shared" si="15"/>
        <v/>
      </c>
      <c r="K353" s="273" t="str">
        <f t="shared" si="16"/>
        <v/>
      </c>
      <c r="L353" s="37"/>
      <c r="M353" s="117"/>
      <c r="N353" s="274"/>
      <c r="O353" s="514" t="str">
        <f>IF(AND(OR(I353="KO",L353&lt;&gt;""),OR(I353="",J353="",K353="")),Listes!$A$74,IF(AND(L353="",I353&lt;&gt;""),Listes!$A$75,IF(AND(H353&lt;L353,N353=""),Listes!$A$76,IF(AND(K353&lt;J353,N353=""),Listes!$A$77,IF(AND(L353&lt;&gt;"",L353&lt;H353,M353=""),Listes!$A$78,IF(AND(P353="",OR(I353&lt;&gt;"",J353&lt;&gt;"",K353&lt;&gt;"")),Listes!$A$79,""))))))</f>
        <v/>
      </c>
      <c r="P353" s="38"/>
      <c r="Q353" s="10">
        <f t="shared" si="17"/>
        <v>0</v>
      </c>
    </row>
    <row r="354" spans="1:17" ht="20.100000000000001" customHeight="1" x14ac:dyDescent="0.25">
      <c r="A354" s="109">
        <v>348</v>
      </c>
      <c r="B354" s="505" t="str">
        <f>IF(' Dépenses Autres frais'!B354="","",' Dépenses Autres frais'!B354)</f>
        <v/>
      </c>
      <c r="C354" s="505" t="str">
        <f>IF(' Dépenses Autres frais'!C354="","",' Dépenses Autres frais'!C354)</f>
        <v/>
      </c>
      <c r="D354" s="505" t="str">
        <f>IF(' Dépenses Autres frais'!D354="","",' Dépenses Autres frais'!D354)</f>
        <v/>
      </c>
      <c r="E354" s="505" t="str">
        <f>IF(' Dépenses Autres frais'!E354="","",' Dépenses Autres frais'!E354)</f>
        <v/>
      </c>
      <c r="F354" s="515" t="str">
        <f>IF(' Dépenses Autres frais'!F354="","",' Dépenses Autres frais'!F354)</f>
        <v/>
      </c>
      <c r="G354" s="515" t="str">
        <f>IF(' Dépenses Autres frais'!G354="","",' Dépenses Autres frais'!G354)</f>
        <v/>
      </c>
      <c r="H354" s="516" t="str">
        <f>IF(' Dépenses Autres frais'!H354="","",' Dépenses Autres frais'!H354)</f>
        <v/>
      </c>
      <c r="I354" s="272"/>
      <c r="J354" s="273" t="str">
        <f t="shared" si="15"/>
        <v/>
      </c>
      <c r="K354" s="273" t="str">
        <f t="shared" si="16"/>
        <v/>
      </c>
      <c r="L354" s="37"/>
      <c r="M354" s="117"/>
      <c r="N354" s="274"/>
      <c r="O354" s="514" t="str">
        <f>IF(AND(OR(I354="KO",L354&lt;&gt;""),OR(I354="",J354="",K354="")),Listes!$A$74,IF(AND(L354="",I354&lt;&gt;""),Listes!$A$75,IF(AND(H354&lt;L354,N354=""),Listes!$A$76,IF(AND(K354&lt;J354,N354=""),Listes!$A$77,IF(AND(L354&lt;&gt;"",L354&lt;H354,M354=""),Listes!$A$78,IF(AND(P354="",OR(I354&lt;&gt;"",J354&lt;&gt;"",K354&lt;&gt;"")),Listes!$A$79,""))))))</f>
        <v/>
      </c>
      <c r="P354" s="38"/>
      <c r="Q354" s="10">
        <f t="shared" si="17"/>
        <v>0</v>
      </c>
    </row>
    <row r="355" spans="1:17" ht="20.100000000000001" customHeight="1" x14ac:dyDescent="0.25">
      <c r="A355" s="109">
        <v>349</v>
      </c>
      <c r="B355" s="505" t="str">
        <f>IF(' Dépenses Autres frais'!B355="","",' Dépenses Autres frais'!B355)</f>
        <v/>
      </c>
      <c r="C355" s="505" t="str">
        <f>IF(' Dépenses Autres frais'!C355="","",' Dépenses Autres frais'!C355)</f>
        <v/>
      </c>
      <c r="D355" s="505" t="str">
        <f>IF(' Dépenses Autres frais'!D355="","",' Dépenses Autres frais'!D355)</f>
        <v/>
      </c>
      <c r="E355" s="505" t="str">
        <f>IF(' Dépenses Autres frais'!E355="","",' Dépenses Autres frais'!E355)</f>
        <v/>
      </c>
      <c r="F355" s="515" t="str">
        <f>IF(' Dépenses Autres frais'!F355="","",' Dépenses Autres frais'!F355)</f>
        <v/>
      </c>
      <c r="G355" s="515" t="str">
        <f>IF(' Dépenses Autres frais'!G355="","",' Dépenses Autres frais'!G355)</f>
        <v/>
      </c>
      <c r="H355" s="516" t="str">
        <f>IF(' Dépenses Autres frais'!H355="","",' Dépenses Autres frais'!H355)</f>
        <v/>
      </c>
      <c r="I355" s="272"/>
      <c r="J355" s="273" t="str">
        <f t="shared" si="15"/>
        <v/>
      </c>
      <c r="K355" s="273" t="str">
        <f t="shared" si="16"/>
        <v/>
      </c>
      <c r="L355" s="37"/>
      <c r="M355" s="117"/>
      <c r="N355" s="274"/>
      <c r="O355" s="514" t="str">
        <f>IF(AND(OR(I355="KO",L355&lt;&gt;""),OR(I355="",J355="",K355="")),Listes!$A$74,IF(AND(L355="",I355&lt;&gt;""),Listes!$A$75,IF(AND(H355&lt;L355,N355=""),Listes!$A$76,IF(AND(K355&lt;J355,N355=""),Listes!$A$77,IF(AND(L355&lt;&gt;"",L355&lt;H355,M355=""),Listes!$A$78,IF(AND(P355="",OR(I355&lt;&gt;"",J355&lt;&gt;"",K355&lt;&gt;"")),Listes!$A$79,""))))))</f>
        <v/>
      </c>
      <c r="P355" s="38"/>
      <c r="Q355" s="10">
        <f t="shared" si="17"/>
        <v>0</v>
      </c>
    </row>
    <row r="356" spans="1:17" ht="20.100000000000001" customHeight="1" x14ac:dyDescent="0.25">
      <c r="A356" s="109">
        <v>350</v>
      </c>
      <c r="B356" s="505" t="str">
        <f>IF(' Dépenses Autres frais'!B356="","",' Dépenses Autres frais'!B356)</f>
        <v/>
      </c>
      <c r="C356" s="505" t="str">
        <f>IF(' Dépenses Autres frais'!C356="","",' Dépenses Autres frais'!C356)</f>
        <v/>
      </c>
      <c r="D356" s="505" t="str">
        <f>IF(' Dépenses Autres frais'!D356="","",' Dépenses Autres frais'!D356)</f>
        <v/>
      </c>
      <c r="E356" s="505" t="str">
        <f>IF(' Dépenses Autres frais'!E356="","",' Dépenses Autres frais'!E356)</f>
        <v/>
      </c>
      <c r="F356" s="515" t="str">
        <f>IF(' Dépenses Autres frais'!F356="","",' Dépenses Autres frais'!F356)</f>
        <v/>
      </c>
      <c r="G356" s="515" t="str">
        <f>IF(' Dépenses Autres frais'!G356="","",' Dépenses Autres frais'!G356)</f>
        <v/>
      </c>
      <c r="H356" s="516" t="str">
        <f>IF(' Dépenses Autres frais'!H356="","",' Dépenses Autres frais'!H356)</f>
        <v/>
      </c>
      <c r="I356" s="272"/>
      <c r="J356" s="273" t="str">
        <f t="shared" si="15"/>
        <v/>
      </c>
      <c r="K356" s="273" t="str">
        <f t="shared" si="16"/>
        <v/>
      </c>
      <c r="L356" s="37"/>
      <c r="M356" s="117"/>
      <c r="N356" s="274"/>
      <c r="O356" s="514" t="str">
        <f>IF(AND(OR(I356="KO",L356&lt;&gt;""),OR(I356="",J356="",K356="")),Listes!$A$74,IF(AND(L356="",I356&lt;&gt;""),Listes!$A$75,IF(AND(H356&lt;L356,N356=""),Listes!$A$76,IF(AND(K356&lt;J356,N356=""),Listes!$A$77,IF(AND(L356&lt;&gt;"",L356&lt;H356,M356=""),Listes!$A$78,IF(AND(P356="",OR(I356&lt;&gt;"",J356&lt;&gt;"",K356&lt;&gt;"")),Listes!$A$79,""))))))</f>
        <v/>
      </c>
      <c r="P356" s="38"/>
      <c r="Q356" s="10">
        <f t="shared" si="17"/>
        <v>0</v>
      </c>
    </row>
    <row r="357" spans="1:17" ht="20.100000000000001" customHeight="1" x14ac:dyDescent="0.25">
      <c r="A357" s="109">
        <v>351</v>
      </c>
      <c r="B357" s="505" t="str">
        <f>IF(' Dépenses Autres frais'!B357="","",' Dépenses Autres frais'!B357)</f>
        <v/>
      </c>
      <c r="C357" s="505" t="str">
        <f>IF(' Dépenses Autres frais'!C357="","",' Dépenses Autres frais'!C357)</f>
        <v/>
      </c>
      <c r="D357" s="505" t="str">
        <f>IF(' Dépenses Autres frais'!D357="","",' Dépenses Autres frais'!D357)</f>
        <v/>
      </c>
      <c r="E357" s="505" t="str">
        <f>IF(' Dépenses Autres frais'!E357="","",' Dépenses Autres frais'!E357)</f>
        <v/>
      </c>
      <c r="F357" s="515" t="str">
        <f>IF(' Dépenses Autres frais'!F357="","",' Dépenses Autres frais'!F357)</f>
        <v/>
      </c>
      <c r="G357" s="515" t="str">
        <f>IF(' Dépenses Autres frais'!G357="","",' Dépenses Autres frais'!G357)</f>
        <v/>
      </c>
      <c r="H357" s="516" t="str">
        <f>IF(' Dépenses Autres frais'!H357="","",' Dépenses Autres frais'!H357)</f>
        <v/>
      </c>
      <c r="I357" s="272"/>
      <c r="J357" s="273" t="str">
        <f t="shared" si="15"/>
        <v/>
      </c>
      <c r="K357" s="273" t="str">
        <f t="shared" si="16"/>
        <v/>
      </c>
      <c r="L357" s="37"/>
      <c r="M357" s="117"/>
      <c r="N357" s="274"/>
      <c r="O357" s="514" t="str">
        <f>IF(AND(OR(I357="KO",L357&lt;&gt;""),OR(I357="",J357="",K357="")),Listes!$A$74,IF(AND(L357="",I357&lt;&gt;""),Listes!$A$75,IF(AND(H357&lt;L357,N357=""),Listes!$A$76,IF(AND(K357&lt;J357,N357=""),Listes!$A$77,IF(AND(L357&lt;&gt;"",L357&lt;H357,M357=""),Listes!$A$78,IF(AND(P357="",OR(I357&lt;&gt;"",J357&lt;&gt;"",K357&lt;&gt;"")),Listes!$A$79,""))))))</f>
        <v/>
      </c>
      <c r="P357" s="38"/>
      <c r="Q357" s="10">
        <f t="shared" si="17"/>
        <v>0</v>
      </c>
    </row>
    <row r="358" spans="1:17" ht="20.100000000000001" customHeight="1" x14ac:dyDescent="0.25">
      <c r="A358" s="109">
        <v>352</v>
      </c>
      <c r="B358" s="505" t="str">
        <f>IF(' Dépenses Autres frais'!B358="","",' Dépenses Autres frais'!B358)</f>
        <v/>
      </c>
      <c r="C358" s="505" t="str">
        <f>IF(' Dépenses Autres frais'!C358="","",' Dépenses Autres frais'!C358)</f>
        <v/>
      </c>
      <c r="D358" s="505" t="str">
        <f>IF(' Dépenses Autres frais'!D358="","",' Dépenses Autres frais'!D358)</f>
        <v/>
      </c>
      <c r="E358" s="505" t="str">
        <f>IF(' Dépenses Autres frais'!E358="","",' Dépenses Autres frais'!E358)</f>
        <v/>
      </c>
      <c r="F358" s="515" t="str">
        <f>IF(' Dépenses Autres frais'!F358="","",' Dépenses Autres frais'!F358)</f>
        <v/>
      </c>
      <c r="G358" s="515" t="str">
        <f>IF(' Dépenses Autres frais'!G358="","",' Dépenses Autres frais'!G358)</f>
        <v/>
      </c>
      <c r="H358" s="516" t="str">
        <f>IF(' Dépenses Autres frais'!H358="","",' Dépenses Autres frais'!H358)</f>
        <v/>
      </c>
      <c r="I358" s="272"/>
      <c r="J358" s="273" t="str">
        <f t="shared" si="15"/>
        <v/>
      </c>
      <c r="K358" s="273" t="str">
        <f t="shared" si="16"/>
        <v/>
      </c>
      <c r="L358" s="37"/>
      <c r="M358" s="117"/>
      <c r="N358" s="274"/>
      <c r="O358" s="514" t="str">
        <f>IF(AND(OR(I358="KO",L358&lt;&gt;""),OR(I358="",J358="",K358="")),Listes!$A$74,IF(AND(L358="",I358&lt;&gt;""),Listes!$A$75,IF(AND(H358&lt;L358,N358=""),Listes!$A$76,IF(AND(K358&lt;J358,N358=""),Listes!$A$77,IF(AND(L358&lt;&gt;"",L358&lt;H358,M358=""),Listes!$A$78,IF(AND(P358="",OR(I358&lt;&gt;"",J358&lt;&gt;"",K358&lt;&gt;"")),Listes!$A$79,""))))))</f>
        <v/>
      </c>
      <c r="P358" s="38"/>
      <c r="Q358" s="10">
        <f t="shared" si="17"/>
        <v>0</v>
      </c>
    </row>
    <row r="359" spans="1:17" ht="20.100000000000001" customHeight="1" x14ac:dyDescent="0.25">
      <c r="A359" s="109">
        <v>353</v>
      </c>
      <c r="B359" s="505" t="str">
        <f>IF(' Dépenses Autres frais'!B359="","",' Dépenses Autres frais'!B359)</f>
        <v/>
      </c>
      <c r="C359" s="505" t="str">
        <f>IF(' Dépenses Autres frais'!C359="","",' Dépenses Autres frais'!C359)</f>
        <v/>
      </c>
      <c r="D359" s="505" t="str">
        <f>IF(' Dépenses Autres frais'!D359="","",' Dépenses Autres frais'!D359)</f>
        <v/>
      </c>
      <c r="E359" s="505" t="str">
        <f>IF(' Dépenses Autres frais'!E359="","",' Dépenses Autres frais'!E359)</f>
        <v/>
      </c>
      <c r="F359" s="515" t="str">
        <f>IF(' Dépenses Autres frais'!F359="","",' Dépenses Autres frais'!F359)</f>
        <v/>
      </c>
      <c r="G359" s="515" t="str">
        <f>IF(' Dépenses Autres frais'!G359="","",' Dépenses Autres frais'!G359)</f>
        <v/>
      </c>
      <c r="H359" s="516" t="str">
        <f>IF(' Dépenses Autres frais'!H359="","",' Dépenses Autres frais'!H359)</f>
        <v/>
      </c>
      <c r="I359" s="272"/>
      <c r="J359" s="273" t="str">
        <f t="shared" si="15"/>
        <v/>
      </c>
      <c r="K359" s="273" t="str">
        <f t="shared" si="16"/>
        <v/>
      </c>
      <c r="L359" s="37"/>
      <c r="M359" s="117"/>
      <c r="N359" s="274"/>
      <c r="O359" s="514" t="str">
        <f>IF(AND(OR(I359="KO",L359&lt;&gt;""),OR(I359="",J359="",K359="")),Listes!$A$74,IF(AND(L359="",I359&lt;&gt;""),Listes!$A$75,IF(AND(H359&lt;L359,N359=""),Listes!$A$76,IF(AND(K359&lt;J359,N359=""),Listes!$A$77,IF(AND(L359&lt;&gt;"",L359&lt;H359,M359=""),Listes!$A$78,IF(AND(P359="",OR(I359&lt;&gt;"",J359&lt;&gt;"",K359&lt;&gt;"")),Listes!$A$79,""))))))</f>
        <v/>
      </c>
      <c r="P359" s="38"/>
      <c r="Q359" s="10">
        <f t="shared" si="17"/>
        <v>0</v>
      </c>
    </row>
    <row r="360" spans="1:17" ht="20.100000000000001" customHeight="1" x14ac:dyDescent="0.25">
      <c r="A360" s="109">
        <v>354</v>
      </c>
      <c r="B360" s="505" t="str">
        <f>IF(' Dépenses Autres frais'!B360="","",' Dépenses Autres frais'!B360)</f>
        <v/>
      </c>
      <c r="C360" s="505" t="str">
        <f>IF(' Dépenses Autres frais'!C360="","",' Dépenses Autres frais'!C360)</f>
        <v/>
      </c>
      <c r="D360" s="505" t="str">
        <f>IF(' Dépenses Autres frais'!D360="","",' Dépenses Autres frais'!D360)</f>
        <v/>
      </c>
      <c r="E360" s="505" t="str">
        <f>IF(' Dépenses Autres frais'!E360="","",' Dépenses Autres frais'!E360)</f>
        <v/>
      </c>
      <c r="F360" s="515" t="str">
        <f>IF(' Dépenses Autres frais'!F360="","",' Dépenses Autres frais'!F360)</f>
        <v/>
      </c>
      <c r="G360" s="515" t="str">
        <f>IF(' Dépenses Autres frais'!G360="","",' Dépenses Autres frais'!G360)</f>
        <v/>
      </c>
      <c r="H360" s="516" t="str">
        <f>IF(' Dépenses Autres frais'!H360="","",' Dépenses Autres frais'!H360)</f>
        <v/>
      </c>
      <c r="I360" s="272"/>
      <c r="J360" s="273" t="str">
        <f t="shared" si="15"/>
        <v/>
      </c>
      <c r="K360" s="273" t="str">
        <f t="shared" si="16"/>
        <v/>
      </c>
      <c r="L360" s="37"/>
      <c r="M360" s="117"/>
      <c r="N360" s="274"/>
      <c r="O360" s="514" t="str">
        <f>IF(AND(OR(I360="KO",L360&lt;&gt;""),OR(I360="",J360="",K360="")),Listes!$A$74,IF(AND(L360="",I360&lt;&gt;""),Listes!$A$75,IF(AND(H360&lt;L360,N360=""),Listes!$A$76,IF(AND(K360&lt;J360,N360=""),Listes!$A$77,IF(AND(L360&lt;&gt;"",L360&lt;H360,M360=""),Listes!$A$78,IF(AND(P360="",OR(I360&lt;&gt;"",J360&lt;&gt;"",K360&lt;&gt;"")),Listes!$A$79,""))))))</f>
        <v/>
      </c>
      <c r="P360" s="38"/>
      <c r="Q360" s="10">
        <f t="shared" si="17"/>
        <v>0</v>
      </c>
    </row>
    <row r="361" spans="1:17" ht="20.100000000000001" customHeight="1" x14ac:dyDescent="0.25">
      <c r="A361" s="109">
        <v>355</v>
      </c>
      <c r="B361" s="505" t="str">
        <f>IF(' Dépenses Autres frais'!B361="","",' Dépenses Autres frais'!B361)</f>
        <v/>
      </c>
      <c r="C361" s="505" t="str">
        <f>IF(' Dépenses Autres frais'!C361="","",' Dépenses Autres frais'!C361)</f>
        <v/>
      </c>
      <c r="D361" s="505" t="str">
        <f>IF(' Dépenses Autres frais'!D361="","",' Dépenses Autres frais'!D361)</f>
        <v/>
      </c>
      <c r="E361" s="505" t="str">
        <f>IF(' Dépenses Autres frais'!E361="","",' Dépenses Autres frais'!E361)</f>
        <v/>
      </c>
      <c r="F361" s="515" t="str">
        <f>IF(' Dépenses Autres frais'!F361="","",' Dépenses Autres frais'!F361)</f>
        <v/>
      </c>
      <c r="G361" s="515" t="str">
        <f>IF(' Dépenses Autres frais'!G361="","",' Dépenses Autres frais'!G361)</f>
        <v/>
      </c>
      <c r="H361" s="516" t="str">
        <f>IF(' Dépenses Autres frais'!H361="","",' Dépenses Autres frais'!H361)</f>
        <v/>
      </c>
      <c r="I361" s="272"/>
      <c r="J361" s="273" t="str">
        <f t="shared" si="15"/>
        <v/>
      </c>
      <c r="K361" s="273" t="str">
        <f t="shared" si="16"/>
        <v/>
      </c>
      <c r="L361" s="37"/>
      <c r="M361" s="117"/>
      <c r="N361" s="274"/>
      <c r="O361" s="514" t="str">
        <f>IF(AND(OR(I361="KO",L361&lt;&gt;""),OR(I361="",J361="",K361="")),Listes!$A$74,IF(AND(L361="",I361&lt;&gt;""),Listes!$A$75,IF(AND(H361&lt;L361,N361=""),Listes!$A$76,IF(AND(K361&lt;J361,N361=""),Listes!$A$77,IF(AND(L361&lt;&gt;"",L361&lt;H361,M361=""),Listes!$A$78,IF(AND(P361="",OR(I361&lt;&gt;"",J361&lt;&gt;"",K361&lt;&gt;"")),Listes!$A$79,""))))))</f>
        <v/>
      </c>
      <c r="P361" s="38"/>
      <c r="Q361" s="10">
        <f t="shared" si="17"/>
        <v>0</v>
      </c>
    </row>
    <row r="362" spans="1:17" ht="20.100000000000001" customHeight="1" x14ac:dyDescent="0.25">
      <c r="A362" s="109">
        <v>356</v>
      </c>
      <c r="B362" s="505" t="str">
        <f>IF(' Dépenses Autres frais'!B362="","",' Dépenses Autres frais'!B362)</f>
        <v/>
      </c>
      <c r="C362" s="505" t="str">
        <f>IF(' Dépenses Autres frais'!C362="","",' Dépenses Autres frais'!C362)</f>
        <v/>
      </c>
      <c r="D362" s="505" t="str">
        <f>IF(' Dépenses Autres frais'!D362="","",' Dépenses Autres frais'!D362)</f>
        <v/>
      </c>
      <c r="E362" s="505" t="str">
        <f>IF(' Dépenses Autres frais'!E362="","",' Dépenses Autres frais'!E362)</f>
        <v/>
      </c>
      <c r="F362" s="515" t="str">
        <f>IF(' Dépenses Autres frais'!F362="","",' Dépenses Autres frais'!F362)</f>
        <v/>
      </c>
      <c r="G362" s="515" t="str">
        <f>IF(' Dépenses Autres frais'!G362="","",' Dépenses Autres frais'!G362)</f>
        <v/>
      </c>
      <c r="H362" s="516" t="str">
        <f>IF(' Dépenses Autres frais'!H362="","",' Dépenses Autres frais'!H362)</f>
        <v/>
      </c>
      <c r="I362" s="272"/>
      <c r="J362" s="273" t="str">
        <f t="shared" si="15"/>
        <v/>
      </c>
      <c r="K362" s="273" t="str">
        <f t="shared" si="16"/>
        <v/>
      </c>
      <c r="L362" s="37"/>
      <c r="M362" s="117"/>
      <c r="N362" s="274"/>
      <c r="O362" s="514" t="str">
        <f>IF(AND(OR(I362="KO",L362&lt;&gt;""),OR(I362="",J362="",K362="")),Listes!$A$74,IF(AND(L362="",I362&lt;&gt;""),Listes!$A$75,IF(AND(H362&lt;L362,N362=""),Listes!$A$76,IF(AND(K362&lt;J362,N362=""),Listes!$A$77,IF(AND(L362&lt;&gt;"",L362&lt;H362,M362=""),Listes!$A$78,IF(AND(P362="",OR(I362&lt;&gt;"",J362&lt;&gt;"",K362&lt;&gt;"")),Listes!$A$79,""))))))</f>
        <v/>
      </c>
      <c r="P362" s="38"/>
      <c r="Q362" s="10">
        <f t="shared" si="17"/>
        <v>0</v>
      </c>
    </row>
    <row r="363" spans="1:17" ht="20.100000000000001" customHeight="1" x14ac:dyDescent="0.25">
      <c r="A363" s="109">
        <v>357</v>
      </c>
      <c r="B363" s="505" t="str">
        <f>IF(' Dépenses Autres frais'!B363="","",' Dépenses Autres frais'!B363)</f>
        <v/>
      </c>
      <c r="C363" s="505" t="str">
        <f>IF(' Dépenses Autres frais'!C363="","",' Dépenses Autres frais'!C363)</f>
        <v/>
      </c>
      <c r="D363" s="505" t="str">
        <f>IF(' Dépenses Autres frais'!D363="","",' Dépenses Autres frais'!D363)</f>
        <v/>
      </c>
      <c r="E363" s="505" t="str">
        <f>IF(' Dépenses Autres frais'!E363="","",' Dépenses Autres frais'!E363)</f>
        <v/>
      </c>
      <c r="F363" s="515" t="str">
        <f>IF(' Dépenses Autres frais'!F363="","",' Dépenses Autres frais'!F363)</f>
        <v/>
      </c>
      <c r="G363" s="515" t="str">
        <f>IF(' Dépenses Autres frais'!G363="","",' Dépenses Autres frais'!G363)</f>
        <v/>
      </c>
      <c r="H363" s="516" t="str">
        <f>IF(' Dépenses Autres frais'!H363="","",' Dépenses Autres frais'!H363)</f>
        <v/>
      </c>
      <c r="I363" s="272"/>
      <c r="J363" s="273" t="str">
        <f t="shared" si="15"/>
        <v/>
      </c>
      <c r="K363" s="273" t="str">
        <f t="shared" si="16"/>
        <v/>
      </c>
      <c r="L363" s="37"/>
      <c r="M363" s="117"/>
      <c r="N363" s="274"/>
      <c r="O363" s="514" t="str">
        <f>IF(AND(OR(I363="KO",L363&lt;&gt;""),OR(I363="",J363="",K363="")),Listes!$A$74,IF(AND(L363="",I363&lt;&gt;""),Listes!$A$75,IF(AND(H363&lt;L363,N363=""),Listes!$A$76,IF(AND(K363&lt;J363,N363=""),Listes!$A$77,IF(AND(L363&lt;&gt;"",L363&lt;H363,M363=""),Listes!$A$78,IF(AND(P363="",OR(I363&lt;&gt;"",J363&lt;&gt;"",K363&lt;&gt;"")),Listes!$A$79,""))))))</f>
        <v/>
      </c>
      <c r="P363" s="38"/>
      <c r="Q363" s="10">
        <f t="shared" si="17"/>
        <v>0</v>
      </c>
    </row>
    <row r="364" spans="1:17" ht="20.100000000000001" customHeight="1" x14ac:dyDescent="0.25">
      <c r="A364" s="109">
        <v>358</v>
      </c>
      <c r="B364" s="505" t="str">
        <f>IF(' Dépenses Autres frais'!B364="","",' Dépenses Autres frais'!B364)</f>
        <v/>
      </c>
      <c r="C364" s="505" t="str">
        <f>IF(' Dépenses Autres frais'!C364="","",' Dépenses Autres frais'!C364)</f>
        <v/>
      </c>
      <c r="D364" s="505" t="str">
        <f>IF(' Dépenses Autres frais'!D364="","",' Dépenses Autres frais'!D364)</f>
        <v/>
      </c>
      <c r="E364" s="505" t="str">
        <f>IF(' Dépenses Autres frais'!E364="","",' Dépenses Autres frais'!E364)</f>
        <v/>
      </c>
      <c r="F364" s="515" t="str">
        <f>IF(' Dépenses Autres frais'!F364="","",' Dépenses Autres frais'!F364)</f>
        <v/>
      </c>
      <c r="G364" s="515" t="str">
        <f>IF(' Dépenses Autres frais'!G364="","",' Dépenses Autres frais'!G364)</f>
        <v/>
      </c>
      <c r="H364" s="516" t="str">
        <f>IF(' Dépenses Autres frais'!H364="","",' Dépenses Autres frais'!H364)</f>
        <v/>
      </c>
      <c r="I364" s="272"/>
      <c r="J364" s="273" t="str">
        <f t="shared" si="15"/>
        <v/>
      </c>
      <c r="K364" s="273" t="str">
        <f t="shared" si="16"/>
        <v/>
      </c>
      <c r="L364" s="37"/>
      <c r="M364" s="117"/>
      <c r="N364" s="274"/>
      <c r="O364" s="514" t="str">
        <f>IF(AND(OR(I364="KO",L364&lt;&gt;""),OR(I364="",J364="",K364="")),Listes!$A$74,IF(AND(L364="",I364&lt;&gt;""),Listes!$A$75,IF(AND(H364&lt;L364,N364=""),Listes!$A$76,IF(AND(K364&lt;J364,N364=""),Listes!$A$77,IF(AND(L364&lt;&gt;"",L364&lt;H364,M364=""),Listes!$A$78,IF(AND(P364="",OR(I364&lt;&gt;"",J364&lt;&gt;"",K364&lt;&gt;"")),Listes!$A$79,""))))))</f>
        <v/>
      </c>
      <c r="P364" s="38"/>
      <c r="Q364" s="10">
        <f t="shared" si="17"/>
        <v>0</v>
      </c>
    </row>
    <row r="365" spans="1:17" ht="20.100000000000001" customHeight="1" x14ac:dyDescent="0.25">
      <c r="A365" s="109">
        <v>359</v>
      </c>
      <c r="B365" s="505" t="str">
        <f>IF(' Dépenses Autres frais'!B365="","",' Dépenses Autres frais'!B365)</f>
        <v/>
      </c>
      <c r="C365" s="505" t="str">
        <f>IF(' Dépenses Autres frais'!C365="","",' Dépenses Autres frais'!C365)</f>
        <v/>
      </c>
      <c r="D365" s="505" t="str">
        <f>IF(' Dépenses Autres frais'!D365="","",' Dépenses Autres frais'!D365)</f>
        <v/>
      </c>
      <c r="E365" s="505" t="str">
        <f>IF(' Dépenses Autres frais'!E365="","",' Dépenses Autres frais'!E365)</f>
        <v/>
      </c>
      <c r="F365" s="515" t="str">
        <f>IF(' Dépenses Autres frais'!F365="","",' Dépenses Autres frais'!F365)</f>
        <v/>
      </c>
      <c r="G365" s="515" t="str">
        <f>IF(' Dépenses Autres frais'!G365="","",' Dépenses Autres frais'!G365)</f>
        <v/>
      </c>
      <c r="H365" s="516" t="str">
        <f>IF(' Dépenses Autres frais'!H365="","",' Dépenses Autres frais'!H365)</f>
        <v/>
      </c>
      <c r="I365" s="272"/>
      <c r="J365" s="273" t="str">
        <f t="shared" si="15"/>
        <v/>
      </c>
      <c r="K365" s="273" t="str">
        <f t="shared" si="16"/>
        <v/>
      </c>
      <c r="L365" s="37"/>
      <c r="M365" s="117"/>
      <c r="N365" s="274"/>
      <c r="O365" s="514" t="str">
        <f>IF(AND(OR(I365="KO",L365&lt;&gt;""),OR(I365="",J365="",K365="")),Listes!$A$74,IF(AND(L365="",I365&lt;&gt;""),Listes!$A$75,IF(AND(H365&lt;L365,N365=""),Listes!$A$76,IF(AND(K365&lt;J365,N365=""),Listes!$A$77,IF(AND(L365&lt;&gt;"",L365&lt;H365,M365=""),Listes!$A$78,IF(AND(P365="",OR(I365&lt;&gt;"",J365&lt;&gt;"",K365&lt;&gt;"")),Listes!$A$79,""))))))</f>
        <v/>
      </c>
      <c r="P365" s="38"/>
      <c r="Q365" s="10">
        <f t="shared" si="17"/>
        <v>0</v>
      </c>
    </row>
    <row r="366" spans="1:17" ht="20.100000000000001" customHeight="1" x14ac:dyDescent="0.25">
      <c r="A366" s="109">
        <v>360</v>
      </c>
      <c r="B366" s="505" t="str">
        <f>IF(' Dépenses Autres frais'!B366="","",' Dépenses Autres frais'!B366)</f>
        <v/>
      </c>
      <c r="C366" s="505" t="str">
        <f>IF(' Dépenses Autres frais'!C366="","",' Dépenses Autres frais'!C366)</f>
        <v/>
      </c>
      <c r="D366" s="505" t="str">
        <f>IF(' Dépenses Autres frais'!D366="","",' Dépenses Autres frais'!D366)</f>
        <v/>
      </c>
      <c r="E366" s="505" t="str">
        <f>IF(' Dépenses Autres frais'!E366="","",' Dépenses Autres frais'!E366)</f>
        <v/>
      </c>
      <c r="F366" s="515" t="str">
        <f>IF(' Dépenses Autres frais'!F366="","",' Dépenses Autres frais'!F366)</f>
        <v/>
      </c>
      <c r="G366" s="515" t="str">
        <f>IF(' Dépenses Autres frais'!G366="","",' Dépenses Autres frais'!G366)</f>
        <v/>
      </c>
      <c r="H366" s="516" t="str">
        <f>IF(' Dépenses Autres frais'!H366="","",' Dépenses Autres frais'!H366)</f>
        <v/>
      </c>
      <c r="I366" s="272"/>
      <c r="J366" s="273" t="str">
        <f t="shared" si="15"/>
        <v/>
      </c>
      <c r="K366" s="273" t="str">
        <f t="shared" si="16"/>
        <v/>
      </c>
      <c r="L366" s="37"/>
      <c r="M366" s="117"/>
      <c r="N366" s="274"/>
      <c r="O366" s="514" t="str">
        <f>IF(AND(OR(I366="KO",L366&lt;&gt;""),OR(I366="",J366="",K366="")),Listes!$A$74,IF(AND(L366="",I366&lt;&gt;""),Listes!$A$75,IF(AND(H366&lt;L366,N366=""),Listes!$A$76,IF(AND(K366&lt;J366,N366=""),Listes!$A$77,IF(AND(L366&lt;&gt;"",L366&lt;H366,M366=""),Listes!$A$78,IF(AND(P366="",OR(I366&lt;&gt;"",J366&lt;&gt;"",K366&lt;&gt;"")),Listes!$A$79,""))))))</f>
        <v/>
      </c>
      <c r="P366" s="38"/>
      <c r="Q366" s="10">
        <f t="shared" si="17"/>
        <v>0</v>
      </c>
    </row>
    <row r="367" spans="1:17" ht="20.100000000000001" customHeight="1" x14ac:dyDescent="0.25">
      <c r="A367" s="109">
        <v>361</v>
      </c>
      <c r="B367" s="505" t="str">
        <f>IF(' Dépenses Autres frais'!B367="","",' Dépenses Autres frais'!B367)</f>
        <v/>
      </c>
      <c r="C367" s="505" t="str">
        <f>IF(' Dépenses Autres frais'!C367="","",' Dépenses Autres frais'!C367)</f>
        <v/>
      </c>
      <c r="D367" s="505" t="str">
        <f>IF(' Dépenses Autres frais'!D367="","",' Dépenses Autres frais'!D367)</f>
        <v/>
      </c>
      <c r="E367" s="505" t="str">
        <f>IF(' Dépenses Autres frais'!E367="","",' Dépenses Autres frais'!E367)</f>
        <v/>
      </c>
      <c r="F367" s="515" t="str">
        <f>IF(' Dépenses Autres frais'!F367="","",' Dépenses Autres frais'!F367)</f>
        <v/>
      </c>
      <c r="G367" s="515" t="str">
        <f>IF(' Dépenses Autres frais'!G367="","",' Dépenses Autres frais'!G367)</f>
        <v/>
      </c>
      <c r="H367" s="516" t="str">
        <f>IF(' Dépenses Autres frais'!H367="","",' Dépenses Autres frais'!H367)</f>
        <v/>
      </c>
      <c r="I367" s="272"/>
      <c r="J367" s="273" t="str">
        <f t="shared" si="15"/>
        <v/>
      </c>
      <c r="K367" s="273" t="str">
        <f t="shared" si="16"/>
        <v/>
      </c>
      <c r="L367" s="37"/>
      <c r="M367" s="117"/>
      <c r="N367" s="274"/>
      <c r="O367" s="514" t="str">
        <f>IF(AND(OR(I367="KO",L367&lt;&gt;""),OR(I367="",J367="",K367="")),Listes!$A$74,IF(AND(L367="",I367&lt;&gt;""),Listes!$A$75,IF(AND(H367&lt;L367,N367=""),Listes!$A$76,IF(AND(K367&lt;J367,N367=""),Listes!$A$77,IF(AND(L367&lt;&gt;"",L367&lt;H367,M367=""),Listes!$A$78,IF(AND(P367="",OR(I367&lt;&gt;"",J367&lt;&gt;"",K367&lt;&gt;"")),Listes!$A$79,""))))))</f>
        <v/>
      </c>
      <c r="P367" s="38"/>
      <c r="Q367" s="10">
        <f t="shared" si="17"/>
        <v>0</v>
      </c>
    </row>
    <row r="368" spans="1:17" ht="20.100000000000001" customHeight="1" x14ac:dyDescent="0.25">
      <c r="A368" s="109">
        <v>362</v>
      </c>
      <c r="B368" s="505" t="str">
        <f>IF(' Dépenses Autres frais'!B368="","",' Dépenses Autres frais'!B368)</f>
        <v/>
      </c>
      <c r="C368" s="505" t="str">
        <f>IF(' Dépenses Autres frais'!C368="","",' Dépenses Autres frais'!C368)</f>
        <v/>
      </c>
      <c r="D368" s="505" t="str">
        <f>IF(' Dépenses Autres frais'!D368="","",' Dépenses Autres frais'!D368)</f>
        <v/>
      </c>
      <c r="E368" s="505" t="str">
        <f>IF(' Dépenses Autres frais'!E368="","",' Dépenses Autres frais'!E368)</f>
        <v/>
      </c>
      <c r="F368" s="515" t="str">
        <f>IF(' Dépenses Autres frais'!F368="","",' Dépenses Autres frais'!F368)</f>
        <v/>
      </c>
      <c r="G368" s="515" t="str">
        <f>IF(' Dépenses Autres frais'!G368="","",' Dépenses Autres frais'!G368)</f>
        <v/>
      </c>
      <c r="H368" s="516" t="str">
        <f>IF(' Dépenses Autres frais'!H368="","",' Dépenses Autres frais'!H368)</f>
        <v/>
      </c>
      <c r="I368" s="272"/>
      <c r="J368" s="273" t="str">
        <f t="shared" si="15"/>
        <v/>
      </c>
      <c r="K368" s="273" t="str">
        <f t="shared" si="16"/>
        <v/>
      </c>
      <c r="L368" s="37"/>
      <c r="M368" s="117"/>
      <c r="N368" s="274"/>
      <c r="O368" s="514" t="str">
        <f>IF(AND(OR(I368="KO",L368&lt;&gt;""),OR(I368="",J368="",K368="")),Listes!$A$74,IF(AND(L368="",I368&lt;&gt;""),Listes!$A$75,IF(AND(H368&lt;L368,N368=""),Listes!$A$76,IF(AND(K368&lt;J368,N368=""),Listes!$A$77,IF(AND(L368&lt;&gt;"",L368&lt;H368,M368=""),Listes!$A$78,IF(AND(P368="",OR(I368&lt;&gt;"",J368&lt;&gt;"",K368&lt;&gt;"")),Listes!$A$79,""))))))</f>
        <v/>
      </c>
      <c r="P368" s="38"/>
      <c r="Q368" s="10">
        <f t="shared" si="17"/>
        <v>0</v>
      </c>
    </row>
    <row r="369" spans="1:17" ht="20.100000000000001" customHeight="1" x14ac:dyDescent="0.25">
      <c r="A369" s="109">
        <v>363</v>
      </c>
      <c r="B369" s="505" t="str">
        <f>IF(' Dépenses Autres frais'!B369="","",' Dépenses Autres frais'!B369)</f>
        <v/>
      </c>
      <c r="C369" s="505" t="str">
        <f>IF(' Dépenses Autres frais'!C369="","",' Dépenses Autres frais'!C369)</f>
        <v/>
      </c>
      <c r="D369" s="505" t="str">
        <f>IF(' Dépenses Autres frais'!D369="","",' Dépenses Autres frais'!D369)</f>
        <v/>
      </c>
      <c r="E369" s="505" t="str">
        <f>IF(' Dépenses Autres frais'!E369="","",' Dépenses Autres frais'!E369)</f>
        <v/>
      </c>
      <c r="F369" s="515" t="str">
        <f>IF(' Dépenses Autres frais'!F369="","",' Dépenses Autres frais'!F369)</f>
        <v/>
      </c>
      <c r="G369" s="515" t="str">
        <f>IF(' Dépenses Autres frais'!G369="","",' Dépenses Autres frais'!G369)</f>
        <v/>
      </c>
      <c r="H369" s="516" t="str">
        <f>IF(' Dépenses Autres frais'!H369="","",' Dépenses Autres frais'!H369)</f>
        <v/>
      </c>
      <c r="I369" s="272"/>
      <c r="J369" s="273" t="str">
        <f t="shared" si="15"/>
        <v/>
      </c>
      <c r="K369" s="273" t="str">
        <f t="shared" si="16"/>
        <v/>
      </c>
      <c r="L369" s="37"/>
      <c r="M369" s="117"/>
      <c r="N369" s="274"/>
      <c r="O369" s="514" t="str">
        <f>IF(AND(OR(I369="KO",L369&lt;&gt;""),OR(I369="",J369="",K369="")),Listes!$A$74,IF(AND(L369="",I369&lt;&gt;""),Listes!$A$75,IF(AND(H369&lt;L369,N369=""),Listes!$A$76,IF(AND(K369&lt;J369,N369=""),Listes!$A$77,IF(AND(L369&lt;&gt;"",L369&lt;H369,M369=""),Listes!$A$78,IF(AND(P369="",OR(I369&lt;&gt;"",J369&lt;&gt;"",K369&lt;&gt;"")),Listes!$A$79,""))))))</f>
        <v/>
      </c>
      <c r="P369" s="38"/>
      <c r="Q369" s="10">
        <f t="shared" si="17"/>
        <v>0</v>
      </c>
    </row>
    <row r="370" spans="1:17" ht="20.100000000000001" customHeight="1" x14ac:dyDescent="0.25">
      <c r="A370" s="109">
        <v>364</v>
      </c>
      <c r="B370" s="505" t="str">
        <f>IF(' Dépenses Autres frais'!B370="","",' Dépenses Autres frais'!B370)</f>
        <v/>
      </c>
      <c r="C370" s="505" t="str">
        <f>IF(' Dépenses Autres frais'!C370="","",' Dépenses Autres frais'!C370)</f>
        <v/>
      </c>
      <c r="D370" s="505" t="str">
        <f>IF(' Dépenses Autres frais'!D370="","",' Dépenses Autres frais'!D370)</f>
        <v/>
      </c>
      <c r="E370" s="505" t="str">
        <f>IF(' Dépenses Autres frais'!E370="","",' Dépenses Autres frais'!E370)</f>
        <v/>
      </c>
      <c r="F370" s="515" t="str">
        <f>IF(' Dépenses Autres frais'!F370="","",' Dépenses Autres frais'!F370)</f>
        <v/>
      </c>
      <c r="G370" s="515" t="str">
        <f>IF(' Dépenses Autres frais'!G370="","",' Dépenses Autres frais'!G370)</f>
        <v/>
      </c>
      <c r="H370" s="516" t="str">
        <f>IF(' Dépenses Autres frais'!H370="","",' Dépenses Autres frais'!H370)</f>
        <v/>
      </c>
      <c r="I370" s="272"/>
      <c r="J370" s="273" t="str">
        <f t="shared" si="15"/>
        <v/>
      </c>
      <c r="K370" s="273" t="str">
        <f t="shared" si="16"/>
        <v/>
      </c>
      <c r="L370" s="37"/>
      <c r="M370" s="117"/>
      <c r="N370" s="274"/>
      <c r="O370" s="514" t="str">
        <f>IF(AND(OR(I370="KO",L370&lt;&gt;""),OR(I370="",J370="",K370="")),Listes!$A$74,IF(AND(L370="",I370&lt;&gt;""),Listes!$A$75,IF(AND(H370&lt;L370,N370=""),Listes!$A$76,IF(AND(K370&lt;J370,N370=""),Listes!$A$77,IF(AND(L370&lt;&gt;"",L370&lt;H370,M370=""),Listes!$A$78,IF(AND(P370="",OR(I370&lt;&gt;"",J370&lt;&gt;"",K370&lt;&gt;"")),Listes!$A$79,""))))))</f>
        <v/>
      </c>
      <c r="P370" s="38"/>
      <c r="Q370" s="10">
        <f t="shared" si="17"/>
        <v>0</v>
      </c>
    </row>
    <row r="371" spans="1:17" ht="20.100000000000001" customHeight="1" x14ac:dyDescent="0.25">
      <c r="A371" s="109">
        <v>365</v>
      </c>
      <c r="B371" s="505" t="str">
        <f>IF(' Dépenses Autres frais'!B371="","",' Dépenses Autres frais'!B371)</f>
        <v/>
      </c>
      <c r="C371" s="505" t="str">
        <f>IF(' Dépenses Autres frais'!C371="","",' Dépenses Autres frais'!C371)</f>
        <v/>
      </c>
      <c r="D371" s="505" t="str">
        <f>IF(' Dépenses Autres frais'!D371="","",' Dépenses Autres frais'!D371)</f>
        <v/>
      </c>
      <c r="E371" s="505" t="str">
        <f>IF(' Dépenses Autres frais'!E371="","",' Dépenses Autres frais'!E371)</f>
        <v/>
      </c>
      <c r="F371" s="515" t="str">
        <f>IF(' Dépenses Autres frais'!F371="","",' Dépenses Autres frais'!F371)</f>
        <v/>
      </c>
      <c r="G371" s="515" t="str">
        <f>IF(' Dépenses Autres frais'!G371="","",' Dépenses Autres frais'!G371)</f>
        <v/>
      </c>
      <c r="H371" s="516" t="str">
        <f>IF(' Dépenses Autres frais'!H371="","",' Dépenses Autres frais'!H371)</f>
        <v/>
      </c>
      <c r="I371" s="272"/>
      <c r="J371" s="273" t="str">
        <f t="shared" si="15"/>
        <v/>
      </c>
      <c r="K371" s="273" t="str">
        <f t="shared" si="16"/>
        <v/>
      </c>
      <c r="L371" s="37"/>
      <c r="M371" s="117"/>
      <c r="N371" s="274"/>
      <c r="O371" s="514" t="str">
        <f>IF(AND(OR(I371="KO",L371&lt;&gt;""),OR(I371="",J371="",K371="")),Listes!$A$74,IF(AND(L371="",I371&lt;&gt;""),Listes!$A$75,IF(AND(H371&lt;L371,N371=""),Listes!$A$76,IF(AND(K371&lt;J371,N371=""),Listes!$A$77,IF(AND(L371&lt;&gt;"",L371&lt;H371,M371=""),Listes!$A$78,IF(AND(P371="",OR(I371&lt;&gt;"",J371&lt;&gt;"",K371&lt;&gt;"")),Listes!$A$79,""))))))</f>
        <v/>
      </c>
      <c r="P371" s="38"/>
      <c r="Q371" s="10">
        <f t="shared" si="17"/>
        <v>0</v>
      </c>
    </row>
    <row r="372" spans="1:17" ht="20.100000000000001" customHeight="1" x14ac:dyDescent="0.25">
      <c r="A372" s="109">
        <v>366</v>
      </c>
      <c r="B372" s="505" t="str">
        <f>IF(' Dépenses Autres frais'!B372="","",' Dépenses Autres frais'!B372)</f>
        <v/>
      </c>
      <c r="C372" s="505" t="str">
        <f>IF(' Dépenses Autres frais'!C372="","",' Dépenses Autres frais'!C372)</f>
        <v/>
      </c>
      <c r="D372" s="505" t="str">
        <f>IF(' Dépenses Autres frais'!D372="","",' Dépenses Autres frais'!D372)</f>
        <v/>
      </c>
      <c r="E372" s="505" t="str">
        <f>IF(' Dépenses Autres frais'!E372="","",' Dépenses Autres frais'!E372)</f>
        <v/>
      </c>
      <c r="F372" s="515" t="str">
        <f>IF(' Dépenses Autres frais'!F372="","",' Dépenses Autres frais'!F372)</f>
        <v/>
      </c>
      <c r="G372" s="515" t="str">
        <f>IF(' Dépenses Autres frais'!G372="","",' Dépenses Autres frais'!G372)</f>
        <v/>
      </c>
      <c r="H372" s="516" t="str">
        <f>IF(' Dépenses Autres frais'!H372="","",' Dépenses Autres frais'!H372)</f>
        <v/>
      </c>
      <c r="I372" s="272"/>
      <c r="J372" s="273" t="str">
        <f t="shared" si="15"/>
        <v/>
      </c>
      <c r="K372" s="273" t="str">
        <f t="shared" si="16"/>
        <v/>
      </c>
      <c r="L372" s="37"/>
      <c r="M372" s="117"/>
      <c r="N372" s="274"/>
      <c r="O372" s="514" t="str">
        <f>IF(AND(OR(I372="KO",L372&lt;&gt;""),OR(I372="",J372="",K372="")),Listes!$A$74,IF(AND(L372="",I372&lt;&gt;""),Listes!$A$75,IF(AND(H372&lt;L372,N372=""),Listes!$A$76,IF(AND(K372&lt;J372,N372=""),Listes!$A$77,IF(AND(L372&lt;&gt;"",L372&lt;H372,M372=""),Listes!$A$78,IF(AND(P372="",OR(I372&lt;&gt;"",J372&lt;&gt;"",K372&lt;&gt;"")),Listes!$A$79,""))))))</f>
        <v/>
      </c>
      <c r="P372" s="38"/>
      <c r="Q372" s="10">
        <f t="shared" si="17"/>
        <v>0</v>
      </c>
    </row>
    <row r="373" spans="1:17" ht="20.100000000000001" customHeight="1" x14ac:dyDescent="0.25">
      <c r="A373" s="109">
        <v>367</v>
      </c>
      <c r="B373" s="505" t="str">
        <f>IF(' Dépenses Autres frais'!B373="","",' Dépenses Autres frais'!B373)</f>
        <v/>
      </c>
      <c r="C373" s="505" t="str">
        <f>IF(' Dépenses Autres frais'!C373="","",' Dépenses Autres frais'!C373)</f>
        <v/>
      </c>
      <c r="D373" s="505" t="str">
        <f>IF(' Dépenses Autres frais'!D373="","",' Dépenses Autres frais'!D373)</f>
        <v/>
      </c>
      <c r="E373" s="505" t="str">
        <f>IF(' Dépenses Autres frais'!E373="","",' Dépenses Autres frais'!E373)</f>
        <v/>
      </c>
      <c r="F373" s="515" t="str">
        <f>IF(' Dépenses Autres frais'!F373="","",' Dépenses Autres frais'!F373)</f>
        <v/>
      </c>
      <c r="G373" s="515" t="str">
        <f>IF(' Dépenses Autres frais'!G373="","",' Dépenses Autres frais'!G373)</f>
        <v/>
      </c>
      <c r="H373" s="516" t="str">
        <f>IF(' Dépenses Autres frais'!H373="","",' Dépenses Autres frais'!H373)</f>
        <v/>
      </c>
      <c r="I373" s="272"/>
      <c r="J373" s="273" t="str">
        <f t="shared" si="15"/>
        <v/>
      </c>
      <c r="K373" s="273" t="str">
        <f t="shared" si="16"/>
        <v/>
      </c>
      <c r="L373" s="37"/>
      <c r="M373" s="117"/>
      <c r="N373" s="274"/>
      <c r="O373" s="514" t="str">
        <f>IF(AND(OR(I373="KO",L373&lt;&gt;""),OR(I373="",J373="",K373="")),Listes!$A$74,IF(AND(L373="",I373&lt;&gt;""),Listes!$A$75,IF(AND(H373&lt;L373,N373=""),Listes!$A$76,IF(AND(K373&lt;J373,N373=""),Listes!$A$77,IF(AND(L373&lt;&gt;"",L373&lt;H373,M373=""),Listes!$A$78,IF(AND(P373="",OR(I373&lt;&gt;"",J373&lt;&gt;"",K373&lt;&gt;"")),Listes!$A$79,""))))))</f>
        <v/>
      </c>
      <c r="P373" s="38"/>
      <c r="Q373" s="10">
        <f t="shared" si="17"/>
        <v>0</v>
      </c>
    </row>
    <row r="374" spans="1:17" ht="20.100000000000001" customHeight="1" x14ac:dyDescent="0.25">
      <c r="A374" s="109">
        <v>368</v>
      </c>
      <c r="B374" s="505" t="str">
        <f>IF(' Dépenses Autres frais'!B374="","",' Dépenses Autres frais'!B374)</f>
        <v/>
      </c>
      <c r="C374" s="505" t="str">
        <f>IF(' Dépenses Autres frais'!C374="","",' Dépenses Autres frais'!C374)</f>
        <v/>
      </c>
      <c r="D374" s="505" t="str">
        <f>IF(' Dépenses Autres frais'!D374="","",' Dépenses Autres frais'!D374)</f>
        <v/>
      </c>
      <c r="E374" s="505" t="str">
        <f>IF(' Dépenses Autres frais'!E374="","",' Dépenses Autres frais'!E374)</f>
        <v/>
      </c>
      <c r="F374" s="515" t="str">
        <f>IF(' Dépenses Autres frais'!F374="","",' Dépenses Autres frais'!F374)</f>
        <v/>
      </c>
      <c r="G374" s="515" t="str">
        <f>IF(' Dépenses Autres frais'!G374="","",' Dépenses Autres frais'!G374)</f>
        <v/>
      </c>
      <c r="H374" s="516" t="str">
        <f>IF(' Dépenses Autres frais'!H374="","",' Dépenses Autres frais'!H374)</f>
        <v/>
      </c>
      <c r="I374" s="272"/>
      <c r="J374" s="273" t="str">
        <f t="shared" si="15"/>
        <v/>
      </c>
      <c r="K374" s="273" t="str">
        <f t="shared" si="16"/>
        <v/>
      </c>
      <c r="L374" s="37"/>
      <c r="M374" s="117"/>
      <c r="N374" s="274"/>
      <c r="O374" s="514" t="str">
        <f>IF(AND(OR(I374="KO",L374&lt;&gt;""),OR(I374="",J374="",K374="")),Listes!$A$74,IF(AND(L374="",I374&lt;&gt;""),Listes!$A$75,IF(AND(H374&lt;L374,N374=""),Listes!$A$76,IF(AND(K374&lt;J374,N374=""),Listes!$A$77,IF(AND(L374&lt;&gt;"",L374&lt;H374,M374=""),Listes!$A$78,IF(AND(P374="",OR(I374&lt;&gt;"",J374&lt;&gt;"",K374&lt;&gt;"")),Listes!$A$79,""))))))</f>
        <v/>
      </c>
      <c r="P374" s="38"/>
      <c r="Q374" s="10">
        <f t="shared" si="17"/>
        <v>0</v>
      </c>
    </row>
    <row r="375" spans="1:17" ht="20.100000000000001" customHeight="1" x14ac:dyDescent="0.25">
      <c r="A375" s="109">
        <v>369</v>
      </c>
      <c r="B375" s="505" t="str">
        <f>IF(' Dépenses Autres frais'!B375="","",' Dépenses Autres frais'!B375)</f>
        <v/>
      </c>
      <c r="C375" s="505" t="str">
        <f>IF(' Dépenses Autres frais'!C375="","",' Dépenses Autres frais'!C375)</f>
        <v/>
      </c>
      <c r="D375" s="505" t="str">
        <f>IF(' Dépenses Autres frais'!D375="","",' Dépenses Autres frais'!D375)</f>
        <v/>
      </c>
      <c r="E375" s="505" t="str">
        <f>IF(' Dépenses Autres frais'!E375="","",' Dépenses Autres frais'!E375)</f>
        <v/>
      </c>
      <c r="F375" s="515" t="str">
        <f>IF(' Dépenses Autres frais'!F375="","",' Dépenses Autres frais'!F375)</f>
        <v/>
      </c>
      <c r="G375" s="515" t="str">
        <f>IF(' Dépenses Autres frais'!G375="","",' Dépenses Autres frais'!G375)</f>
        <v/>
      </c>
      <c r="H375" s="516" t="str">
        <f>IF(' Dépenses Autres frais'!H375="","",' Dépenses Autres frais'!H375)</f>
        <v/>
      </c>
      <c r="I375" s="272"/>
      <c r="J375" s="273" t="str">
        <f t="shared" si="15"/>
        <v/>
      </c>
      <c r="K375" s="273" t="str">
        <f t="shared" si="16"/>
        <v/>
      </c>
      <c r="L375" s="37"/>
      <c r="M375" s="117"/>
      <c r="N375" s="274"/>
      <c r="O375" s="514" t="str">
        <f>IF(AND(OR(I375="KO",L375&lt;&gt;""),OR(I375="",J375="",K375="")),Listes!$A$74,IF(AND(L375="",I375&lt;&gt;""),Listes!$A$75,IF(AND(H375&lt;L375,N375=""),Listes!$A$76,IF(AND(K375&lt;J375,N375=""),Listes!$A$77,IF(AND(L375&lt;&gt;"",L375&lt;H375,M375=""),Listes!$A$78,IF(AND(P375="",OR(I375&lt;&gt;"",J375&lt;&gt;"",K375&lt;&gt;"")),Listes!$A$79,""))))))</f>
        <v/>
      </c>
      <c r="P375" s="38"/>
      <c r="Q375" s="10">
        <f t="shared" si="17"/>
        <v>0</v>
      </c>
    </row>
    <row r="376" spans="1:17" ht="20.100000000000001" customHeight="1" x14ac:dyDescent="0.25">
      <c r="A376" s="109">
        <v>370</v>
      </c>
      <c r="B376" s="505" t="str">
        <f>IF(' Dépenses Autres frais'!B376="","",' Dépenses Autres frais'!B376)</f>
        <v/>
      </c>
      <c r="C376" s="505" t="str">
        <f>IF(' Dépenses Autres frais'!C376="","",' Dépenses Autres frais'!C376)</f>
        <v/>
      </c>
      <c r="D376" s="505" t="str">
        <f>IF(' Dépenses Autres frais'!D376="","",' Dépenses Autres frais'!D376)</f>
        <v/>
      </c>
      <c r="E376" s="505" t="str">
        <f>IF(' Dépenses Autres frais'!E376="","",' Dépenses Autres frais'!E376)</f>
        <v/>
      </c>
      <c r="F376" s="515" t="str">
        <f>IF(' Dépenses Autres frais'!F376="","",' Dépenses Autres frais'!F376)</f>
        <v/>
      </c>
      <c r="G376" s="515" t="str">
        <f>IF(' Dépenses Autres frais'!G376="","",' Dépenses Autres frais'!G376)</f>
        <v/>
      </c>
      <c r="H376" s="516" t="str">
        <f>IF(' Dépenses Autres frais'!H376="","",' Dépenses Autres frais'!H376)</f>
        <v/>
      </c>
      <c r="I376" s="272"/>
      <c r="J376" s="273" t="str">
        <f t="shared" si="15"/>
        <v/>
      </c>
      <c r="K376" s="273" t="str">
        <f t="shared" si="16"/>
        <v/>
      </c>
      <c r="L376" s="37"/>
      <c r="M376" s="117"/>
      <c r="N376" s="274"/>
      <c r="O376" s="514" t="str">
        <f>IF(AND(OR(I376="KO",L376&lt;&gt;""),OR(I376="",J376="",K376="")),Listes!$A$74,IF(AND(L376="",I376&lt;&gt;""),Listes!$A$75,IF(AND(H376&lt;L376,N376=""),Listes!$A$76,IF(AND(K376&lt;J376,N376=""),Listes!$A$77,IF(AND(L376&lt;&gt;"",L376&lt;H376,M376=""),Listes!$A$78,IF(AND(P376="",OR(I376&lt;&gt;"",J376&lt;&gt;"",K376&lt;&gt;"")),Listes!$A$79,""))))))</f>
        <v/>
      </c>
      <c r="P376" s="38"/>
      <c r="Q376" s="10">
        <f t="shared" si="17"/>
        <v>0</v>
      </c>
    </row>
    <row r="377" spans="1:17" ht="20.100000000000001" customHeight="1" x14ac:dyDescent="0.25">
      <c r="A377" s="109">
        <v>371</v>
      </c>
      <c r="B377" s="505" t="str">
        <f>IF(' Dépenses Autres frais'!B377="","",' Dépenses Autres frais'!B377)</f>
        <v/>
      </c>
      <c r="C377" s="505" t="str">
        <f>IF(' Dépenses Autres frais'!C377="","",' Dépenses Autres frais'!C377)</f>
        <v/>
      </c>
      <c r="D377" s="505" t="str">
        <f>IF(' Dépenses Autres frais'!D377="","",' Dépenses Autres frais'!D377)</f>
        <v/>
      </c>
      <c r="E377" s="505" t="str">
        <f>IF(' Dépenses Autres frais'!E377="","",' Dépenses Autres frais'!E377)</f>
        <v/>
      </c>
      <c r="F377" s="515" t="str">
        <f>IF(' Dépenses Autres frais'!F377="","",' Dépenses Autres frais'!F377)</f>
        <v/>
      </c>
      <c r="G377" s="515" t="str">
        <f>IF(' Dépenses Autres frais'!G377="","",' Dépenses Autres frais'!G377)</f>
        <v/>
      </c>
      <c r="H377" s="516" t="str">
        <f>IF(' Dépenses Autres frais'!H377="","",' Dépenses Autres frais'!H377)</f>
        <v/>
      </c>
      <c r="I377" s="272"/>
      <c r="J377" s="273" t="str">
        <f t="shared" si="15"/>
        <v/>
      </c>
      <c r="K377" s="273" t="str">
        <f t="shared" si="16"/>
        <v/>
      </c>
      <c r="L377" s="37"/>
      <c r="M377" s="117"/>
      <c r="N377" s="274"/>
      <c r="O377" s="514" t="str">
        <f>IF(AND(OR(I377="KO",L377&lt;&gt;""),OR(I377="",J377="",K377="")),Listes!$A$74,IF(AND(L377="",I377&lt;&gt;""),Listes!$A$75,IF(AND(H377&lt;L377,N377=""),Listes!$A$76,IF(AND(K377&lt;J377,N377=""),Listes!$A$77,IF(AND(L377&lt;&gt;"",L377&lt;H377,M377=""),Listes!$A$78,IF(AND(P377="",OR(I377&lt;&gt;"",J377&lt;&gt;"",K377&lt;&gt;"")),Listes!$A$79,""))))))</f>
        <v/>
      </c>
      <c r="P377" s="38"/>
      <c r="Q377" s="10">
        <f t="shared" si="17"/>
        <v>0</v>
      </c>
    </row>
    <row r="378" spans="1:17" ht="20.100000000000001" customHeight="1" x14ac:dyDescent="0.25">
      <c r="A378" s="109">
        <v>372</v>
      </c>
      <c r="B378" s="505" t="str">
        <f>IF(' Dépenses Autres frais'!B378="","",' Dépenses Autres frais'!B378)</f>
        <v/>
      </c>
      <c r="C378" s="505" t="str">
        <f>IF(' Dépenses Autres frais'!C378="","",' Dépenses Autres frais'!C378)</f>
        <v/>
      </c>
      <c r="D378" s="505" t="str">
        <f>IF(' Dépenses Autres frais'!D378="","",' Dépenses Autres frais'!D378)</f>
        <v/>
      </c>
      <c r="E378" s="505" t="str">
        <f>IF(' Dépenses Autres frais'!E378="","",' Dépenses Autres frais'!E378)</f>
        <v/>
      </c>
      <c r="F378" s="515" t="str">
        <f>IF(' Dépenses Autres frais'!F378="","",' Dépenses Autres frais'!F378)</f>
        <v/>
      </c>
      <c r="G378" s="515" t="str">
        <f>IF(' Dépenses Autres frais'!G378="","",' Dépenses Autres frais'!G378)</f>
        <v/>
      </c>
      <c r="H378" s="516" t="str">
        <f>IF(' Dépenses Autres frais'!H378="","",' Dépenses Autres frais'!H378)</f>
        <v/>
      </c>
      <c r="I378" s="272"/>
      <c r="J378" s="273" t="str">
        <f t="shared" si="15"/>
        <v/>
      </c>
      <c r="K378" s="273" t="str">
        <f t="shared" si="16"/>
        <v/>
      </c>
      <c r="L378" s="37"/>
      <c r="M378" s="117"/>
      <c r="N378" s="274"/>
      <c r="O378" s="514" t="str">
        <f>IF(AND(OR(I378="KO",L378&lt;&gt;""),OR(I378="",J378="",K378="")),Listes!$A$74,IF(AND(L378="",I378&lt;&gt;""),Listes!$A$75,IF(AND(H378&lt;L378,N378=""),Listes!$A$76,IF(AND(K378&lt;J378,N378=""),Listes!$A$77,IF(AND(L378&lt;&gt;"",L378&lt;H378,M378=""),Listes!$A$78,IF(AND(P378="",OR(I378&lt;&gt;"",J378&lt;&gt;"",K378&lt;&gt;"")),Listes!$A$79,""))))))</f>
        <v/>
      </c>
      <c r="P378" s="38"/>
      <c r="Q378" s="10">
        <f t="shared" si="17"/>
        <v>0</v>
      </c>
    </row>
    <row r="379" spans="1:17" ht="20.100000000000001" customHeight="1" x14ac:dyDescent="0.25">
      <c r="A379" s="109">
        <v>373</v>
      </c>
      <c r="B379" s="505" t="str">
        <f>IF(' Dépenses Autres frais'!B379="","",' Dépenses Autres frais'!B379)</f>
        <v/>
      </c>
      <c r="C379" s="505" t="str">
        <f>IF(' Dépenses Autres frais'!C379="","",' Dépenses Autres frais'!C379)</f>
        <v/>
      </c>
      <c r="D379" s="505" t="str">
        <f>IF(' Dépenses Autres frais'!D379="","",' Dépenses Autres frais'!D379)</f>
        <v/>
      </c>
      <c r="E379" s="505" t="str">
        <f>IF(' Dépenses Autres frais'!E379="","",' Dépenses Autres frais'!E379)</f>
        <v/>
      </c>
      <c r="F379" s="515" t="str">
        <f>IF(' Dépenses Autres frais'!F379="","",' Dépenses Autres frais'!F379)</f>
        <v/>
      </c>
      <c r="G379" s="515" t="str">
        <f>IF(' Dépenses Autres frais'!G379="","",' Dépenses Autres frais'!G379)</f>
        <v/>
      </c>
      <c r="H379" s="516" t="str">
        <f>IF(' Dépenses Autres frais'!H379="","",' Dépenses Autres frais'!H379)</f>
        <v/>
      </c>
      <c r="I379" s="272"/>
      <c r="J379" s="273" t="str">
        <f t="shared" si="15"/>
        <v/>
      </c>
      <c r="K379" s="273" t="str">
        <f t="shared" si="16"/>
        <v/>
      </c>
      <c r="L379" s="37"/>
      <c r="M379" s="117"/>
      <c r="N379" s="274"/>
      <c r="O379" s="514" t="str">
        <f>IF(AND(OR(I379="KO",L379&lt;&gt;""),OR(I379="",J379="",K379="")),Listes!$A$74,IF(AND(L379="",I379&lt;&gt;""),Listes!$A$75,IF(AND(H379&lt;L379,N379=""),Listes!$A$76,IF(AND(K379&lt;J379,N379=""),Listes!$A$77,IF(AND(L379&lt;&gt;"",L379&lt;H379,M379=""),Listes!$A$78,IF(AND(P379="",OR(I379&lt;&gt;"",J379&lt;&gt;"",K379&lt;&gt;"")),Listes!$A$79,""))))))</f>
        <v/>
      </c>
      <c r="P379" s="38"/>
      <c r="Q379" s="10">
        <f t="shared" si="17"/>
        <v>0</v>
      </c>
    </row>
    <row r="380" spans="1:17" ht="20.100000000000001" customHeight="1" x14ac:dyDescent="0.25">
      <c r="A380" s="109">
        <v>374</v>
      </c>
      <c r="B380" s="505" t="str">
        <f>IF(' Dépenses Autres frais'!B380="","",' Dépenses Autres frais'!B380)</f>
        <v/>
      </c>
      <c r="C380" s="505" t="str">
        <f>IF(' Dépenses Autres frais'!C380="","",' Dépenses Autres frais'!C380)</f>
        <v/>
      </c>
      <c r="D380" s="505" t="str">
        <f>IF(' Dépenses Autres frais'!D380="","",' Dépenses Autres frais'!D380)</f>
        <v/>
      </c>
      <c r="E380" s="505" t="str">
        <f>IF(' Dépenses Autres frais'!E380="","",' Dépenses Autres frais'!E380)</f>
        <v/>
      </c>
      <c r="F380" s="515" t="str">
        <f>IF(' Dépenses Autres frais'!F380="","",' Dépenses Autres frais'!F380)</f>
        <v/>
      </c>
      <c r="G380" s="515" t="str">
        <f>IF(' Dépenses Autres frais'!G380="","",' Dépenses Autres frais'!G380)</f>
        <v/>
      </c>
      <c r="H380" s="516" t="str">
        <f>IF(' Dépenses Autres frais'!H380="","",' Dépenses Autres frais'!H380)</f>
        <v/>
      </c>
      <c r="I380" s="272"/>
      <c r="J380" s="273" t="str">
        <f t="shared" si="15"/>
        <v/>
      </c>
      <c r="K380" s="273" t="str">
        <f t="shared" si="16"/>
        <v/>
      </c>
      <c r="L380" s="37"/>
      <c r="M380" s="117"/>
      <c r="N380" s="274"/>
      <c r="O380" s="514" t="str">
        <f>IF(AND(OR(I380="KO",L380&lt;&gt;""),OR(I380="",J380="",K380="")),Listes!$A$74,IF(AND(L380="",I380&lt;&gt;""),Listes!$A$75,IF(AND(H380&lt;L380,N380=""),Listes!$A$76,IF(AND(K380&lt;J380,N380=""),Listes!$A$77,IF(AND(L380&lt;&gt;"",L380&lt;H380,M380=""),Listes!$A$78,IF(AND(P380="",OR(I380&lt;&gt;"",J380&lt;&gt;"",K380&lt;&gt;"")),Listes!$A$79,""))))))</f>
        <v/>
      </c>
      <c r="P380" s="38"/>
      <c r="Q380" s="10">
        <f t="shared" si="17"/>
        <v>0</v>
      </c>
    </row>
    <row r="381" spans="1:17" ht="20.100000000000001" customHeight="1" x14ac:dyDescent="0.25">
      <c r="A381" s="109">
        <v>375</v>
      </c>
      <c r="B381" s="505" t="str">
        <f>IF(' Dépenses Autres frais'!B381="","",' Dépenses Autres frais'!B381)</f>
        <v/>
      </c>
      <c r="C381" s="505" t="str">
        <f>IF(' Dépenses Autres frais'!C381="","",' Dépenses Autres frais'!C381)</f>
        <v/>
      </c>
      <c r="D381" s="505" t="str">
        <f>IF(' Dépenses Autres frais'!D381="","",' Dépenses Autres frais'!D381)</f>
        <v/>
      </c>
      <c r="E381" s="505" t="str">
        <f>IF(' Dépenses Autres frais'!E381="","",' Dépenses Autres frais'!E381)</f>
        <v/>
      </c>
      <c r="F381" s="515" t="str">
        <f>IF(' Dépenses Autres frais'!F381="","",' Dépenses Autres frais'!F381)</f>
        <v/>
      </c>
      <c r="G381" s="515" t="str">
        <f>IF(' Dépenses Autres frais'!G381="","",' Dépenses Autres frais'!G381)</f>
        <v/>
      </c>
      <c r="H381" s="516" t="str">
        <f>IF(' Dépenses Autres frais'!H381="","",' Dépenses Autres frais'!H381)</f>
        <v/>
      </c>
      <c r="I381" s="272"/>
      <c r="J381" s="273" t="str">
        <f t="shared" si="15"/>
        <v/>
      </c>
      <c r="K381" s="273" t="str">
        <f t="shared" si="16"/>
        <v/>
      </c>
      <c r="L381" s="37"/>
      <c r="M381" s="117"/>
      <c r="N381" s="274"/>
      <c r="O381" s="514" t="str">
        <f>IF(AND(OR(I381="KO",L381&lt;&gt;""),OR(I381="",J381="",K381="")),Listes!$A$74,IF(AND(L381="",I381&lt;&gt;""),Listes!$A$75,IF(AND(H381&lt;L381,N381=""),Listes!$A$76,IF(AND(K381&lt;J381,N381=""),Listes!$A$77,IF(AND(L381&lt;&gt;"",L381&lt;H381,M381=""),Listes!$A$78,IF(AND(P381="",OR(I381&lt;&gt;"",J381&lt;&gt;"",K381&lt;&gt;"")),Listes!$A$79,""))))))</f>
        <v/>
      </c>
      <c r="P381" s="38"/>
      <c r="Q381" s="10">
        <f t="shared" si="17"/>
        <v>0</v>
      </c>
    </row>
    <row r="382" spans="1:17" ht="20.100000000000001" customHeight="1" x14ac:dyDescent="0.25">
      <c r="A382" s="109">
        <v>376</v>
      </c>
      <c r="B382" s="505" t="str">
        <f>IF(' Dépenses Autres frais'!B382="","",' Dépenses Autres frais'!B382)</f>
        <v/>
      </c>
      <c r="C382" s="505" t="str">
        <f>IF(' Dépenses Autres frais'!C382="","",' Dépenses Autres frais'!C382)</f>
        <v/>
      </c>
      <c r="D382" s="505" t="str">
        <f>IF(' Dépenses Autres frais'!D382="","",' Dépenses Autres frais'!D382)</f>
        <v/>
      </c>
      <c r="E382" s="505" t="str">
        <f>IF(' Dépenses Autres frais'!E382="","",' Dépenses Autres frais'!E382)</f>
        <v/>
      </c>
      <c r="F382" s="515" t="str">
        <f>IF(' Dépenses Autres frais'!F382="","",' Dépenses Autres frais'!F382)</f>
        <v/>
      </c>
      <c r="G382" s="515" t="str">
        <f>IF(' Dépenses Autres frais'!G382="","",' Dépenses Autres frais'!G382)</f>
        <v/>
      </c>
      <c r="H382" s="516" t="str">
        <f>IF(' Dépenses Autres frais'!H382="","",' Dépenses Autres frais'!H382)</f>
        <v/>
      </c>
      <c r="I382" s="272"/>
      <c r="J382" s="273" t="str">
        <f t="shared" si="15"/>
        <v/>
      </c>
      <c r="K382" s="273" t="str">
        <f t="shared" si="16"/>
        <v/>
      </c>
      <c r="L382" s="37"/>
      <c r="M382" s="117"/>
      <c r="N382" s="274"/>
      <c r="O382" s="514" t="str">
        <f>IF(AND(OR(I382="KO",L382&lt;&gt;""),OR(I382="",J382="",K382="")),Listes!$A$74,IF(AND(L382="",I382&lt;&gt;""),Listes!$A$75,IF(AND(H382&lt;L382,N382=""),Listes!$A$76,IF(AND(K382&lt;J382,N382=""),Listes!$A$77,IF(AND(L382&lt;&gt;"",L382&lt;H382,M382=""),Listes!$A$78,IF(AND(P382="",OR(I382&lt;&gt;"",J382&lt;&gt;"",K382&lt;&gt;"")),Listes!$A$79,""))))))</f>
        <v/>
      </c>
      <c r="P382" s="38"/>
      <c r="Q382" s="10">
        <f t="shared" si="17"/>
        <v>0</v>
      </c>
    </row>
    <row r="383" spans="1:17" ht="20.100000000000001" customHeight="1" x14ac:dyDescent="0.25">
      <c r="A383" s="109">
        <v>377</v>
      </c>
      <c r="B383" s="505" t="str">
        <f>IF(' Dépenses Autres frais'!B383="","",' Dépenses Autres frais'!B383)</f>
        <v/>
      </c>
      <c r="C383" s="505" t="str">
        <f>IF(' Dépenses Autres frais'!C383="","",' Dépenses Autres frais'!C383)</f>
        <v/>
      </c>
      <c r="D383" s="505" t="str">
        <f>IF(' Dépenses Autres frais'!D383="","",' Dépenses Autres frais'!D383)</f>
        <v/>
      </c>
      <c r="E383" s="505" t="str">
        <f>IF(' Dépenses Autres frais'!E383="","",' Dépenses Autres frais'!E383)</f>
        <v/>
      </c>
      <c r="F383" s="515" t="str">
        <f>IF(' Dépenses Autres frais'!F383="","",' Dépenses Autres frais'!F383)</f>
        <v/>
      </c>
      <c r="G383" s="515" t="str">
        <f>IF(' Dépenses Autres frais'!G383="","",' Dépenses Autres frais'!G383)</f>
        <v/>
      </c>
      <c r="H383" s="516" t="str">
        <f>IF(' Dépenses Autres frais'!H383="","",' Dépenses Autres frais'!H383)</f>
        <v/>
      </c>
      <c r="I383" s="272"/>
      <c r="J383" s="273" t="str">
        <f t="shared" si="15"/>
        <v/>
      </c>
      <c r="K383" s="273" t="str">
        <f t="shared" si="16"/>
        <v/>
      </c>
      <c r="L383" s="37"/>
      <c r="M383" s="117"/>
      <c r="N383" s="274"/>
      <c r="O383" s="514" t="str">
        <f>IF(AND(OR(I383="KO",L383&lt;&gt;""),OR(I383="",J383="",K383="")),Listes!$A$74,IF(AND(L383="",I383&lt;&gt;""),Listes!$A$75,IF(AND(H383&lt;L383,N383=""),Listes!$A$76,IF(AND(K383&lt;J383,N383=""),Listes!$A$77,IF(AND(L383&lt;&gt;"",L383&lt;H383,M383=""),Listes!$A$78,IF(AND(P383="",OR(I383&lt;&gt;"",J383&lt;&gt;"",K383&lt;&gt;"")),Listes!$A$79,""))))))</f>
        <v/>
      </c>
      <c r="P383" s="38"/>
      <c r="Q383" s="10">
        <f t="shared" si="17"/>
        <v>0</v>
      </c>
    </row>
    <row r="384" spans="1:17" ht="20.100000000000001" customHeight="1" x14ac:dyDescent="0.25">
      <c r="A384" s="109">
        <v>378</v>
      </c>
      <c r="B384" s="505" t="str">
        <f>IF(' Dépenses Autres frais'!B384="","",' Dépenses Autres frais'!B384)</f>
        <v/>
      </c>
      <c r="C384" s="505" t="str">
        <f>IF(' Dépenses Autres frais'!C384="","",' Dépenses Autres frais'!C384)</f>
        <v/>
      </c>
      <c r="D384" s="505" t="str">
        <f>IF(' Dépenses Autres frais'!D384="","",' Dépenses Autres frais'!D384)</f>
        <v/>
      </c>
      <c r="E384" s="505" t="str">
        <f>IF(' Dépenses Autres frais'!E384="","",' Dépenses Autres frais'!E384)</f>
        <v/>
      </c>
      <c r="F384" s="515" t="str">
        <f>IF(' Dépenses Autres frais'!F384="","",' Dépenses Autres frais'!F384)</f>
        <v/>
      </c>
      <c r="G384" s="515" t="str">
        <f>IF(' Dépenses Autres frais'!G384="","",' Dépenses Autres frais'!G384)</f>
        <v/>
      </c>
      <c r="H384" s="516" t="str">
        <f>IF(' Dépenses Autres frais'!H384="","",' Dépenses Autres frais'!H384)</f>
        <v/>
      </c>
      <c r="I384" s="272"/>
      <c r="J384" s="273" t="str">
        <f t="shared" si="15"/>
        <v/>
      </c>
      <c r="K384" s="273" t="str">
        <f t="shared" si="16"/>
        <v/>
      </c>
      <c r="L384" s="37"/>
      <c r="M384" s="117"/>
      <c r="N384" s="274"/>
      <c r="O384" s="514" t="str">
        <f>IF(AND(OR(I384="KO",L384&lt;&gt;""),OR(I384="",J384="",K384="")),Listes!$A$74,IF(AND(L384="",I384&lt;&gt;""),Listes!$A$75,IF(AND(H384&lt;L384,N384=""),Listes!$A$76,IF(AND(K384&lt;J384,N384=""),Listes!$A$77,IF(AND(L384&lt;&gt;"",L384&lt;H384,M384=""),Listes!$A$78,IF(AND(P384="",OR(I384&lt;&gt;"",J384&lt;&gt;"",K384&lt;&gt;"")),Listes!$A$79,""))))))</f>
        <v/>
      </c>
      <c r="P384" s="38"/>
      <c r="Q384" s="10">
        <f t="shared" si="17"/>
        <v>0</v>
      </c>
    </row>
    <row r="385" spans="1:17" ht="20.100000000000001" customHeight="1" x14ac:dyDescent="0.25">
      <c r="A385" s="109">
        <v>379</v>
      </c>
      <c r="B385" s="505" t="str">
        <f>IF(' Dépenses Autres frais'!B385="","",' Dépenses Autres frais'!B385)</f>
        <v/>
      </c>
      <c r="C385" s="505" t="str">
        <f>IF(' Dépenses Autres frais'!C385="","",' Dépenses Autres frais'!C385)</f>
        <v/>
      </c>
      <c r="D385" s="505" t="str">
        <f>IF(' Dépenses Autres frais'!D385="","",' Dépenses Autres frais'!D385)</f>
        <v/>
      </c>
      <c r="E385" s="505" t="str">
        <f>IF(' Dépenses Autres frais'!E385="","",' Dépenses Autres frais'!E385)</f>
        <v/>
      </c>
      <c r="F385" s="515" t="str">
        <f>IF(' Dépenses Autres frais'!F385="","",' Dépenses Autres frais'!F385)</f>
        <v/>
      </c>
      <c r="G385" s="515" t="str">
        <f>IF(' Dépenses Autres frais'!G385="","",' Dépenses Autres frais'!G385)</f>
        <v/>
      </c>
      <c r="H385" s="516" t="str">
        <f>IF(' Dépenses Autres frais'!H385="","",' Dépenses Autres frais'!H385)</f>
        <v/>
      </c>
      <c r="I385" s="272"/>
      <c r="J385" s="273" t="str">
        <f t="shared" si="15"/>
        <v/>
      </c>
      <c r="K385" s="273" t="str">
        <f t="shared" si="16"/>
        <v/>
      </c>
      <c r="L385" s="37"/>
      <c r="M385" s="117"/>
      <c r="N385" s="274"/>
      <c r="O385" s="514" t="str">
        <f>IF(AND(OR(I385="KO",L385&lt;&gt;""),OR(I385="",J385="",K385="")),Listes!$A$74,IF(AND(L385="",I385&lt;&gt;""),Listes!$A$75,IF(AND(H385&lt;L385,N385=""),Listes!$A$76,IF(AND(K385&lt;J385,N385=""),Listes!$A$77,IF(AND(L385&lt;&gt;"",L385&lt;H385,M385=""),Listes!$A$78,IF(AND(P385="",OR(I385&lt;&gt;"",J385&lt;&gt;"",K385&lt;&gt;"")),Listes!$A$79,""))))))</f>
        <v/>
      </c>
      <c r="P385" s="38"/>
      <c r="Q385" s="10">
        <f t="shared" si="17"/>
        <v>0</v>
      </c>
    </row>
    <row r="386" spans="1:17" ht="20.100000000000001" customHeight="1" x14ac:dyDescent="0.25">
      <c r="A386" s="109">
        <v>380</v>
      </c>
      <c r="B386" s="505" t="str">
        <f>IF(' Dépenses Autres frais'!B386="","",' Dépenses Autres frais'!B386)</f>
        <v/>
      </c>
      <c r="C386" s="505" t="str">
        <f>IF(' Dépenses Autres frais'!C386="","",' Dépenses Autres frais'!C386)</f>
        <v/>
      </c>
      <c r="D386" s="505" t="str">
        <f>IF(' Dépenses Autres frais'!D386="","",' Dépenses Autres frais'!D386)</f>
        <v/>
      </c>
      <c r="E386" s="505" t="str">
        <f>IF(' Dépenses Autres frais'!E386="","",' Dépenses Autres frais'!E386)</f>
        <v/>
      </c>
      <c r="F386" s="515" t="str">
        <f>IF(' Dépenses Autres frais'!F386="","",' Dépenses Autres frais'!F386)</f>
        <v/>
      </c>
      <c r="G386" s="515" t="str">
        <f>IF(' Dépenses Autres frais'!G386="","",' Dépenses Autres frais'!G386)</f>
        <v/>
      </c>
      <c r="H386" s="516" t="str">
        <f>IF(' Dépenses Autres frais'!H386="","",' Dépenses Autres frais'!H386)</f>
        <v/>
      </c>
      <c r="I386" s="272"/>
      <c r="J386" s="273" t="str">
        <f t="shared" si="15"/>
        <v/>
      </c>
      <c r="K386" s="273" t="str">
        <f t="shared" si="16"/>
        <v/>
      </c>
      <c r="L386" s="37"/>
      <c r="M386" s="117"/>
      <c r="N386" s="274"/>
      <c r="O386" s="514" t="str">
        <f>IF(AND(OR(I386="KO",L386&lt;&gt;""),OR(I386="",J386="",K386="")),Listes!$A$74,IF(AND(L386="",I386&lt;&gt;""),Listes!$A$75,IF(AND(H386&lt;L386,N386=""),Listes!$A$76,IF(AND(K386&lt;J386,N386=""),Listes!$A$77,IF(AND(L386&lt;&gt;"",L386&lt;H386,M386=""),Listes!$A$78,IF(AND(P386="",OR(I386&lt;&gt;"",J386&lt;&gt;"",K386&lt;&gt;"")),Listes!$A$79,""))))))</f>
        <v/>
      </c>
      <c r="P386" s="38"/>
      <c r="Q386" s="10">
        <f t="shared" si="17"/>
        <v>0</v>
      </c>
    </row>
    <row r="387" spans="1:17" ht="20.100000000000001" customHeight="1" x14ac:dyDescent="0.25">
      <c r="A387" s="109">
        <v>381</v>
      </c>
      <c r="B387" s="505" t="str">
        <f>IF(' Dépenses Autres frais'!B387="","",' Dépenses Autres frais'!B387)</f>
        <v/>
      </c>
      <c r="C387" s="505" t="str">
        <f>IF(' Dépenses Autres frais'!C387="","",' Dépenses Autres frais'!C387)</f>
        <v/>
      </c>
      <c r="D387" s="505" t="str">
        <f>IF(' Dépenses Autres frais'!D387="","",' Dépenses Autres frais'!D387)</f>
        <v/>
      </c>
      <c r="E387" s="505" t="str">
        <f>IF(' Dépenses Autres frais'!E387="","",' Dépenses Autres frais'!E387)</f>
        <v/>
      </c>
      <c r="F387" s="515" t="str">
        <f>IF(' Dépenses Autres frais'!F387="","",' Dépenses Autres frais'!F387)</f>
        <v/>
      </c>
      <c r="G387" s="515" t="str">
        <f>IF(' Dépenses Autres frais'!G387="","",' Dépenses Autres frais'!G387)</f>
        <v/>
      </c>
      <c r="H387" s="516" t="str">
        <f>IF(' Dépenses Autres frais'!H387="","",' Dépenses Autres frais'!H387)</f>
        <v/>
      </c>
      <c r="I387" s="272"/>
      <c r="J387" s="273" t="str">
        <f t="shared" si="15"/>
        <v/>
      </c>
      <c r="K387" s="273" t="str">
        <f t="shared" si="16"/>
        <v/>
      </c>
      <c r="L387" s="37"/>
      <c r="M387" s="117"/>
      <c r="N387" s="274"/>
      <c r="O387" s="514" t="str">
        <f>IF(AND(OR(I387="KO",L387&lt;&gt;""),OR(I387="",J387="",K387="")),Listes!$A$74,IF(AND(L387="",I387&lt;&gt;""),Listes!$A$75,IF(AND(H387&lt;L387,N387=""),Listes!$A$76,IF(AND(K387&lt;J387,N387=""),Listes!$A$77,IF(AND(L387&lt;&gt;"",L387&lt;H387,M387=""),Listes!$A$78,IF(AND(P387="",OR(I387&lt;&gt;"",J387&lt;&gt;"",K387&lt;&gt;"")),Listes!$A$79,""))))))</f>
        <v/>
      </c>
      <c r="P387" s="38"/>
      <c r="Q387" s="10">
        <f t="shared" si="17"/>
        <v>0</v>
      </c>
    </row>
    <row r="388" spans="1:17" ht="20.100000000000001" customHeight="1" x14ac:dyDescent="0.25">
      <c r="A388" s="109">
        <v>382</v>
      </c>
      <c r="B388" s="505" t="str">
        <f>IF(' Dépenses Autres frais'!B388="","",' Dépenses Autres frais'!B388)</f>
        <v/>
      </c>
      <c r="C388" s="505" t="str">
        <f>IF(' Dépenses Autres frais'!C388="","",' Dépenses Autres frais'!C388)</f>
        <v/>
      </c>
      <c r="D388" s="505" t="str">
        <f>IF(' Dépenses Autres frais'!D388="","",' Dépenses Autres frais'!D388)</f>
        <v/>
      </c>
      <c r="E388" s="505" t="str">
        <f>IF(' Dépenses Autres frais'!E388="","",' Dépenses Autres frais'!E388)</f>
        <v/>
      </c>
      <c r="F388" s="515" t="str">
        <f>IF(' Dépenses Autres frais'!F388="","",' Dépenses Autres frais'!F388)</f>
        <v/>
      </c>
      <c r="G388" s="515" t="str">
        <f>IF(' Dépenses Autres frais'!G388="","",' Dépenses Autres frais'!G388)</f>
        <v/>
      </c>
      <c r="H388" s="516" t="str">
        <f>IF(' Dépenses Autres frais'!H388="","",' Dépenses Autres frais'!H388)</f>
        <v/>
      </c>
      <c r="I388" s="272"/>
      <c r="J388" s="273" t="str">
        <f t="shared" si="15"/>
        <v/>
      </c>
      <c r="K388" s="273" t="str">
        <f t="shared" si="16"/>
        <v/>
      </c>
      <c r="L388" s="37"/>
      <c r="M388" s="117"/>
      <c r="N388" s="274"/>
      <c r="O388" s="514" t="str">
        <f>IF(AND(OR(I388="KO",L388&lt;&gt;""),OR(I388="",J388="",K388="")),Listes!$A$74,IF(AND(L388="",I388&lt;&gt;""),Listes!$A$75,IF(AND(H388&lt;L388,N388=""),Listes!$A$76,IF(AND(K388&lt;J388,N388=""),Listes!$A$77,IF(AND(L388&lt;&gt;"",L388&lt;H388,M388=""),Listes!$A$78,IF(AND(P388="",OR(I388&lt;&gt;"",J388&lt;&gt;"",K388&lt;&gt;"")),Listes!$A$79,""))))))</f>
        <v/>
      </c>
      <c r="P388" s="38"/>
      <c r="Q388" s="10">
        <f t="shared" si="17"/>
        <v>0</v>
      </c>
    </row>
    <row r="389" spans="1:17" ht="20.100000000000001" customHeight="1" x14ac:dyDescent="0.25">
      <c r="A389" s="109">
        <v>383</v>
      </c>
      <c r="B389" s="505" t="str">
        <f>IF(' Dépenses Autres frais'!B389="","",' Dépenses Autres frais'!B389)</f>
        <v/>
      </c>
      <c r="C389" s="505" t="str">
        <f>IF(' Dépenses Autres frais'!C389="","",' Dépenses Autres frais'!C389)</f>
        <v/>
      </c>
      <c r="D389" s="505" t="str">
        <f>IF(' Dépenses Autres frais'!D389="","",' Dépenses Autres frais'!D389)</f>
        <v/>
      </c>
      <c r="E389" s="505" t="str">
        <f>IF(' Dépenses Autres frais'!E389="","",' Dépenses Autres frais'!E389)</f>
        <v/>
      </c>
      <c r="F389" s="515" t="str">
        <f>IF(' Dépenses Autres frais'!F389="","",' Dépenses Autres frais'!F389)</f>
        <v/>
      </c>
      <c r="G389" s="515" t="str">
        <f>IF(' Dépenses Autres frais'!G389="","",' Dépenses Autres frais'!G389)</f>
        <v/>
      </c>
      <c r="H389" s="516" t="str">
        <f>IF(' Dépenses Autres frais'!H389="","",' Dépenses Autres frais'!H389)</f>
        <v/>
      </c>
      <c r="I389" s="272"/>
      <c r="J389" s="273" t="str">
        <f t="shared" si="15"/>
        <v/>
      </c>
      <c r="K389" s="273" t="str">
        <f t="shared" si="16"/>
        <v/>
      </c>
      <c r="L389" s="37"/>
      <c r="M389" s="117"/>
      <c r="N389" s="274"/>
      <c r="O389" s="514" t="str">
        <f>IF(AND(OR(I389="KO",L389&lt;&gt;""),OR(I389="",J389="",K389="")),Listes!$A$74,IF(AND(L389="",I389&lt;&gt;""),Listes!$A$75,IF(AND(H389&lt;L389,N389=""),Listes!$A$76,IF(AND(K389&lt;J389,N389=""),Listes!$A$77,IF(AND(L389&lt;&gt;"",L389&lt;H389,M389=""),Listes!$A$78,IF(AND(P389="",OR(I389&lt;&gt;"",J389&lt;&gt;"",K389&lt;&gt;"")),Listes!$A$79,""))))))</f>
        <v/>
      </c>
      <c r="P389" s="38"/>
      <c r="Q389" s="10">
        <f t="shared" si="17"/>
        <v>0</v>
      </c>
    </row>
    <row r="390" spans="1:17" ht="20.100000000000001" customHeight="1" x14ac:dyDescent="0.25">
      <c r="A390" s="109">
        <v>384</v>
      </c>
      <c r="B390" s="505" t="str">
        <f>IF(' Dépenses Autres frais'!B390="","",' Dépenses Autres frais'!B390)</f>
        <v/>
      </c>
      <c r="C390" s="505" t="str">
        <f>IF(' Dépenses Autres frais'!C390="","",' Dépenses Autres frais'!C390)</f>
        <v/>
      </c>
      <c r="D390" s="505" t="str">
        <f>IF(' Dépenses Autres frais'!D390="","",' Dépenses Autres frais'!D390)</f>
        <v/>
      </c>
      <c r="E390" s="505" t="str">
        <f>IF(' Dépenses Autres frais'!E390="","",' Dépenses Autres frais'!E390)</f>
        <v/>
      </c>
      <c r="F390" s="515" t="str">
        <f>IF(' Dépenses Autres frais'!F390="","",' Dépenses Autres frais'!F390)</f>
        <v/>
      </c>
      <c r="G390" s="515" t="str">
        <f>IF(' Dépenses Autres frais'!G390="","",' Dépenses Autres frais'!G390)</f>
        <v/>
      </c>
      <c r="H390" s="516" t="str">
        <f>IF(' Dépenses Autres frais'!H390="","",' Dépenses Autres frais'!H390)</f>
        <v/>
      </c>
      <c r="I390" s="272"/>
      <c r="J390" s="273" t="str">
        <f t="shared" si="15"/>
        <v/>
      </c>
      <c r="K390" s="273" t="str">
        <f t="shared" si="16"/>
        <v/>
      </c>
      <c r="L390" s="37"/>
      <c r="M390" s="117"/>
      <c r="N390" s="274"/>
      <c r="O390" s="514" t="str">
        <f>IF(AND(OR(I390="KO",L390&lt;&gt;""),OR(I390="",J390="",K390="")),Listes!$A$74,IF(AND(L390="",I390&lt;&gt;""),Listes!$A$75,IF(AND(H390&lt;L390,N390=""),Listes!$A$76,IF(AND(K390&lt;J390,N390=""),Listes!$A$77,IF(AND(L390&lt;&gt;"",L390&lt;H390,M390=""),Listes!$A$78,IF(AND(P390="",OR(I390&lt;&gt;"",J390&lt;&gt;"",K390&lt;&gt;"")),Listes!$A$79,""))))))</f>
        <v/>
      </c>
      <c r="P390" s="38"/>
      <c r="Q390" s="10">
        <f t="shared" si="17"/>
        <v>0</v>
      </c>
    </row>
    <row r="391" spans="1:17" ht="20.100000000000001" customHeight="1" x14ac:dyDescent="0.25">
      <c r="A391" s="109">
        <v>385</v>
      </c>
      <c r="B391" s="505" t="str">
        <f>IF(' Dépenses Autres frais'!B391="","",' Dépenses Autres frais'!B391)</f>
        <v/>
      </c>
      <c r="C391" s="505" t="str">
        <f>IF(' Dépenses Autres frais'!C391="","",' Dépenses Autres frais'!C391)</f>
        <v/>
      </c>
      <c r="D391" s="505" t="str">
        <f>IF(' Dépenses Autres frais'!D391="","",' Dépenses Autres frais'!D391)</f>
        <v/>
      </c>
      <c r="E391" s="505" t="str">
        <f>IF(' Dépenses Autres frais'!E391="","",' Dépenses Autres frais'!E391)</f>
        <v/>
      </c>
      <c r="F391" s="515" t="str">
        <f>IF(' Dépenses Autres frais'!F391="","",' Dépenses Autres frais'!F391)</f>
        <v/>
      </c>
      <c r="G391" s="515" t="str">
        <f>IF(' Dépenses Autres frais'!G391="","",' Dépenses Autres frais'!G391)</f>
        <v/>
      </c>
      <c r="H391" s="516" t="str">
        <f>IF(' Dépenses Autres frais'!H391="","",' Dépenses Autres frais'!H391)</f>
        <v/>
      </c>
      <c r="I391" s="272"/>
      <c r="J391" s="273" t="str">
        <f t="shared" si="15"/>
        <v/>
      </c>
      <c r="K391" s="273" t="str">
        <f t="shared" si="16"/>
        <v/>
      </c>
      <c r="L391" s="37"/>
      <c r="M391" s="117"/>
      <c r="N391" s="274"/>
      <c r="O391" s="514" t="str">
        <f>IF(AND(OR(I391="KO",L391&lt;&gt;""),OR(I391="",J391="",K391="")),Listes!$A$74,IF(AND(L391="",I391&lt;&gt;""),Listes!$A$75,IF(AND(H391&lt;L391,N391=""),Listes!$A$76,IF(AND(K391&lt;J391,N391=""),Listes!$A$77,IF(AND(L391&lt;&gt;"",L391&lt;H391,M391=""),Listes!$A$78,IF(AND(P391="",OR(I391&lt;&gt;"",J391&lt;&gt;"",K391&lt;&gt;"")),Listes!$A$79,""))))))</f>
        <v/>
      </c>
      <c r="P391" s="38"/>
      <c r="Q391" s="10">
        <f t="shared" si="17"/>
        <v>0</v>
      </c>
    </row>
    <row r="392" spans="1:17" ht="20.100000000000001" customHeight="1" x14ac:dyDescent="0.25">
      <c r="A392" s="109">
        <v>386</v>
      </c>
      <c r="B392" s="505" t="str">
        <f>IF(' Dépenses Autres frais'!B392="","",' Dépenses Autres frais'!B392)</f>
        <v/>
      </c>
      <c r="C392" s="505" t="str">
        <f>IF(' Dépenses Autres frais'!C392="","",' Dépenses Autres frais'!C392)</f>
        <v/>
      </c>
      <c r="D392" s="505" t="str">
        <f>IF(' Dépenses Autres frais'!D392="","",' Dépenses Autres frais'!D392)</f>
        <v/>
      </c>
      <c r="E392" s="505" t="str">
        <f>IF(' Dépenses Autres frais'!E392="","",' Dépenses Autres frais'!E392)</f>
        <v/>
      </c>
      <c r="F392" s="515" t="str">
        <f>IF(' Dépenses Autres frais'!F392="","",' Dépenses Autres frais'!F392)</f>
        <v/>
      </c>
      <c r="G392" s="515" t="str">
        <f>IF(' Dépenses Autres frais'!G392="","",' Dépenses Autres frais'!G392)</f>
        <v/>
      </c>
      <c r="H392" s="516" t="str">
        <f>IF(' Dépenses Autres frais'!H392="","",' Dépenses Autres frais'!H392)</f>
        <v/>
      </c>
      <c r="I392" s="272"/>
      <c r="J392" s="273" t="str">
        <f t="shared" ref="J392:J455" si="18">IF(I392="KO","",IF(I392="","",F392))</f>
        <v/>
      </c>
      <c r="K392" s="273" t="str">
        <f t="shared" ref="K392:K455" si="19">IF(I392="KO","",IF(I392="","",G392))</f>
        <v/>
      </c>
      <c r="L392" s="37"/>
      <c r="M392" s="117"/>
      <c r="N392" s="274"/>
      <c r="O392" s="514" t="str">
        <f>IF(AND(OR(I392="KO",L392&lt;&gt;""),OR(I392="",J392="",K392="")),Listes!$A$74,IF(AND(L392="",I392&lt;&gt;""),Listes!$A$75,IF(AND(H392&lt;L392,N392=""),Listes!$A$76,IF(AND(K392&lt;J392,N392=""),Listes!$A$77,IF(AND(L392&lt;&gt;"",L392&lt;H392,M392=""),Listes!$A$78,IF(AND(P392="",OR(I392&lt;&gt;"",J392&lt;&gt;"",K392&lt;&gt;"")),Listes!$A$79,""))))))</f>
        <v/>
      </c>
      <c r="P392" s="38"/>
      <c r="Q392" s="10">
        <f t="shared" ref="Q392:Q455" si="20">IF(AND(B392&lt;&gt;"",P392&lt;&gt;"Oui"),1,0)</f>
        <v>0</v>
      </c>
    </row>
    <row r="393" spans="1:17" ht="20.100000000000001" customHeight="1" x14ac:dyDescent="0.25">
      <c r="A393" s="109">
        <v>387</v>
      </c>
      <c r="B393" s="505" t="str">
        <f>IF(' Dépenses Autres frais'!B393="","",' Dépenses Autres frais'!B393)</f>
        <v/>
      </c>
      <c r="C393" s="505" t="str">
        <f>IF(' Dépenses Autres frais'!C393="","",' Dépenses Autres frais'!C393)</f>
        <v/>
      </c>
      <c r="D393" s="505" t="str">
        <f>IF(' Dépenses Autres frais'!D393="","",' Dépenses Autres frais'!D393)</f>
        <v/>
      </c>
      <c r="E393" s="505" t="str">
        <f>IF(' Dépenses Autres frais'!E393="","",' Dépenses Autres frais'!E393)</f>
        <v/>
      </c>
      <c r="F393" s="515" t="str">
        <f>IF(' Dépenses Autres frais'!F393="","",' Dépenses Autres frais'!F393)</f>
        <v/>
      </c>
      <c r="G393" s="515" t="str">
        <f>IF(' Dépenses Autres frais'!G393="","",' Dépenses Autres frais'!G393)</f>
        <v/>
      </c>
      <c r="H393" s="516" t="str">
        <f>IF(' Dépenses Autres frais'!H393="","",' Dépenses Autres frais'!H393)</f>
        <v/>
      </c>
      <c r="I393" s="272"/>
      <c r="J393" s="273" t="str">
        <f t="shared" si="18"/>
        <v/>
      </c>
      <c r="K393" s="273" t="str">
        <f t="shared" si="19"/>
        <v/>
      </c>
      <c r="L393" s="37"/>
      <c r="M393" s="117"/>
      <c r="N393" s="274"/>
      <c r="O393" s="514" t="str">
        <f>IF(AND(OR(I393="KO",L393&lt;&gt;""),OR(I393="",J393="",K393="")),Listes!$A$74,IF(AND(L393="",I393&lt;&gt;""),Listes!$A$75,IF(AND(H393&lt;L393,N393=""),Listes!$A$76,IF(AND(K393&lt;J393,N393=""),Listes!$A$77,IF(AND(L393&lt;&gt;"",L393&lt;H393,M393=""),Listes!$A$78,IF(AND(P393="",OR(I393&lt;&gt;"",J393&lt;&gt;"",K393&lt;&gt;"")),Listes!$A$79,""))))))</f>
        <v/>
      </c>
      <c r="P393" s="38"/>
      <c r="Q393" s="10">
        <f t="shared" si="20"/>
        <v>0</v>
      </c>
    </row>
    <row r="394" spans="1:17" ht="20.100000000000001" customHeight="1" x14ac:dyDescent="0.25">
      <c r="A394" s="109">
        <v>388</v>
      </c>
      <c r="B394" s="505" t="str">
        <f>IF(' Dépenses Autres frais'!B394="","",' Dépenses Autres frais'!B394)</f>
        <v/>
      </c>
      <c r="C394" s="505" t="str">
        <f>IF(' Dépenses Autres frais'!C394="","",' Dépenses Autres frais'!C394)</f>
        <v/>
      </c>
      <c r="D394" s="505" t="str">
        <f>IF(' Dépenses Autres frais'!D394="","",' Dépenses Autres frais'!D394)</f>
        <v/>
      </c>
      <c r="E394" s="505" t="str">
        <f>IF(' Dépenses Autres frais'!E394="","",' Dépenses Autres frais'!E394)</f>
        <v/>
      </c>
      <c r="F394" s="515" t="str">
        <f>IF(' Dépenses Autres frais'!F394="","",' Dépenses Autres frais'!F394)</f>
        <v/>
      </c>
      <c r="G394" s="515" t="str">
        <f>IF(' Dépenses Autres frais'!G394="","",' Dépenses Autres frais'!G394)</f>
        <v/>
      </c>
      <c r="H394" s="516" t="str">
        <f>IF(' Dépenses Autres frais'!H394="","",' Dépenses Autres frais'!H394)</f>
        <v/>
      </c>
      <c r="I394" s="272"/>
      <c r="J394" s="273" t="str">
        <f t="shared" si="18"/>
        <v/>
      </c>
      <c r="K394" s="273" t="str">
        <f t="shared" si="19"/>
        <v/>
      </c>
      <c r="L394" s="37"/>
      <c r="M394" s="117"/>
      <c r="N394" s="274"/>
      <c r="O394" s="514" t="str">
        <f>IF(AND(OR(I394="KO",L394&lt;&gt;""),OR(I394="",J394="",K394="")),Listes!$A$74,IF(AND(L394="",I394&lt;&gt;""),Listes!$A$75,IF(AND(H394&lt;L394,N394=""),Listes!$A$76,IF(AND(K394&lt;J394,N394=""),Listes!$A$77,IF(AND(L394&lt;&gt;"",L394&lt;H394,M394=""),Listes!$A$78,IF(AND(P394="",OR(I394&lt;&gt;"",J394&lt;&gt;"",K394&lt;&gt;"")),Listes!$A$79,""))))))</f>
        <v/>
      </c>
      <c r="P394" s="38"/>
      <c r="Q394" s="10">
        <f t="shared" si="20"/>
        <v>0</v>
      </c>
    </row>
    <row r="395" spans="1:17" ht="20.100000000000001" customHeight="1" x14ac:dyDescent="0.25">
      <c r="A395" s="109">
        <v>389</v>
      </c>
      <c r="B395" s="505" t="str">
        <f>IF(' Dépenses Autres frais'!B395="","",' Dépenses Autres frais'!B395)</f>
        <v/>
      </c>
      <c r="C395" s="505" t="str">
        <f>IF(' Dépenses Autres frais'!C395="","",' Dépenses Autres frais'!C395)</f>
        <v/>
      </c>
      <c r="D395" s="505" t="str">
        <f>IF(' Dépenses Autres frais'!D395="","",' Dépenses Autres frais'!D395)</f>
        <v/>
      </c>
      <c r="E395" s="505" t="str">
        <f>IF(' Dépenses Autres frais'!E395="","",' Dépenses Autres frais'!E395)</f>
        <v/>
      </c>
      <c r="F395" s="515" t="str">
        <f>IF(' Dépenses Autres frais'!F395="","",' Dépenses Autres frais'!F395)</f>
        <v/>
      </c>
      <c r="G395" s="515" t="str">
        <f>IF(' Dépenses Autres frais'!G395="","",' Dépenses Autres frais'!G395)</f>
        <v/>
      </c>
      <c r="H395" s="516" t="str">
        <f>IF(' Dépenses Autres frais'!H395="","",' Dépenses Autres frais'!H395)</f>
        <v/>
      </c>
      <c r="I395" s="272"/>
      <c r="J395" s="273" t="str">
        <f t="shared" si="18"/>
        <v/>
      </c>
      <c r="K395" s="273" t="str">
        <f t="shared" si="19"/>
        <v/>
      </c>
      <c r="L395" s="37"/>
      <c r="M395" s="117"/>
      <c r="N395" s="274"/>
      <c r="O395" s="514" t="str">
        <f>IF(AND(OR(I395="KO",L395&lt;&gt;""),OR(I395="",J395="",K395="")),Listes!$A$74,IF(AND(L395="",I395&lt;&gt;""),Listes!$A$75,IF(AND(H395&lt;L395,N395=""),Listes!$A$76,IF(AND(K395&lt;J395,N395=""),Listes!$A$77,IF(AND(L395&lt;&gt;"",L395&lt;H395,M395=""),Listes!$A$78,IF(AND(P395="",OR(I395&lt;&gt;"",J395&lt;&gt;"",K395&lt;&gt;"")),Listes!$A$79,""))))))</f>
        <v/>
      </c>
      <c r="P395" s="38"/>
      <c r="Q395" s="10">
        <f t="shared" si="20"/>
        <v>0</v>
      </c>
    </row>
    <row r="396" spans="1:17" ht="20.100000000000001" customHeight="1" x14ac:dyDescent="0.25">
      <c r="A396" s="109">
        <v>390</v>
      </c>
      <c r="B396" s="505" t="str">
        <f>IF(' Dépenses Autres frais'!B396="","",' Dépenses Autres frais'!B396)</f>
        <v/>
      </c>
      <c r="C396" s="505" t="str">
        <f>IF(' Dépenses Autres frais'!C396="","",' Dépenses Autres frais'!C396)</f>
        <v/>
      </c>
      <c r="D396" s="505" t="str">
        <f>IF(' Dépenses Autres frais'!D396="","",' Dépenses Autres frais'!D396)</f>
        <v/>
      </c>
      <c r="E396" s="505" t="str">
        <f>IF(' Dépenses Autres frais'!E396="","",' Dépenses Autres frais'!E396)</f>
        <v/>
      </c>
      <c r="F396" s="515" t="str">
        <f>IF(' Dépenses Autres frais'!F396="","",' Dépenses Autres frais'!F396)</f>
        <v/>
      </c>
      <c r="G396" s="515" t="str">
        <f>IF(' Dépenses Autres frais'!G396="","",' Dépenses Autres frais'!G396)</f>
        <v/>
      </c>
      <c r="H396" s="516" t="str">
        <f>IF(' Dépenses Autres frais'!H396="","",' Dépenses Autres frais'!H396)</f>
        <v/>
      </c>
      <c r="I396" s="272"/>
      <c r="J396" s="273" t="str">
        <f t="shared" si="18"/>
        <v/>
      </c>
      <c r="K396" s="273" t="str">
        <f t="shared" si="19"/>
        <v/>
      </c>
      <c r="L396" s="37"/>
      <c r="M396" s="117"/>
      <c r="N396" s="274"/>
      <c r="O396" s="514" t="str">
        <f>IF(AND(OR(I396="KO",L396&lt;&gt;""),OR(I396="",J396="",K396="")),Listes!$A$74,IF(AND(L396="",I396&lt;&gt;""),Listes!$A$75,IF(AND(H396&lt;L396,N396=""),Listes!$A$76,IF(AND(K396&lt;J396,N396=""),Listes!$A$77,IF(AND(L396&lt;&gt;"",L396&lt;H396,M396=""),Listes!$A$78,IF(AND(P396="",OR(I396&lt;&gt;"",J396&lt;&gt;"",K396&lt;&gt;"")),Listes!$A$79,""))))))</f>
        <v/>
      </c>
      <c r="P396" s="38"/>
      <c r="Q396" s="10">
        <f t="shared" si="20"/>
        <v>0</v>
      </c>
    </row>
    <row r="397" spans="1:17" ht="20.100000000000001" customHeight="1" x14ac:dyDescent="0.25">
      <c r="A397" s="109">
        <v>391</v>
      </c>
      <c r="B397" s="505" t="str">
        <f>IF(' Dépenses Autres frais'!B397="","",' Dépenses Autres frais'!B397)</f>
        <v/>
      </c>
      <c r="C397" s="505" t="str">
        <f>IF(' Dépenses Autres frais'!C397="","",' Dépenses Autres frais'!C397)</f>
        <v/>
      </c>
      <c r="D397" s="505" t="str">
        <f>IF(' Dépenses Autres frais'!D397="","",' Dépenses Autres frais'!D397)</f>
        <v/>
      </c>
      <c r="E397" s="505" t="str">
        <f>IF(' Dépenses Autres frais'!E397="","",' Dépenses Autres frais'!E397)</f>
        <v/>
      </c>
      <c r="F397" s="515" t="str">
        <f>IF(' Dépenses Autres frais'!F397="","",' Dépenses Autres frais'!F397)</f>
        <v/>
      </c>
      <c r="G397" s="515" t="str">
        <f>IF(' Dépenses Autres frais'!G397="","",' Dépenses Autres frais'!G397)</f>
        <v/>
      </c>
      <c r="H397" s="516" t="str">
        <f>IF(' Dépenses Autres frais'!H397="","",' Dépenses Autres frais'!H397)</f>
        <v/>
      </c>
      <c r="I397" s="272"/>
      <c r="J397" s="273" t="str">
        <f t="shared" si="18"/>
        <v/>
      </c>
      <c r="K397" s="273" t="str">
        <f t="shared" si="19"/>
        <v/>
      </c>
      <c r="L397" s="37"/>
      <c r="M397" s="117"/>
      <c r="N397" s="274"/>
      <c r="O397" s="514" t="str">
        <f>IF(AND(OR(I397="KO",L397&lt;&gt;""),OR(I397="",J397="",K397="")),Listes!$A$74,IF(AND(L397="",I397&lt;&gt;""),Listes!$A$75,IF(AND(H397&lt;L397,N397=""),Listes!$A$76,IF(AND(K397&lt;J397,N397=""),Listes!$A$77,IF(AND(L397&lt;&gt;"",L397&lt;H397,M397=""),Listes!$A$78,IF(AND(P397="",OR(I397&lt;&gt;"",J397&lt;&gt;"",K397&lt;&gt;"")),Listes!$A$79,""))))))</f>
        <v/>
      </c>
      <c r="P397" s="38"/>
      <c r="Q397" s="10">
        <f t="shared" si="20"/>
        <v>0</v>
      </c>
    </row>
    <row r="398" spans="1:17" ht="20.100000000000001" customHeight="1" x14ac:dyDescent="0.25">
      <c r="A398" s="109">
        <v>392</v>
      </c>
      <c r="B398" s="505" t="str">
        <f>IF(' Dépenses Autres frais'!B398="","",' Dépenses Autres frais'!B398)</f>
        <v/>
      </c>
      <c r="C398" s="505" t="str">
        <f>IF(' Dépenses Autres frais'!C398="","",' Dépenses Autres frais'!C398)</f>
        <v/>
      </c>
      <c r="D398" s="505" t="str">
        <f>IF(' Dépenses Autres frais'!D398="","",' Dépenses Autres frais'!D398)</f>
        <v/>
      </c>
      <c r="E398" s="505" t="str">
        <f>IF(' Dépenses Autres frais'!E398="","",' Dépenses Autres frais'!E398)</f>
        <v/>
      </c>
      <c r="F398" s="515" t="str">
        <f>IF(' Dépenses Autres frais'!F398="","",' Dépenses Autres frais'!F398)</f>
        <v/>
      </c>
      <c r="G398" s="515" t="str">
        <f>IF(' Dépenses Autres frais'!G398="","",' Dépenses Autres frais'!G398)</f>
        <v/>
      </c>
      <c r="H398" s="516" t="str">
        <f>IF(' Dépenses Autres frais'!H398="","",' Dépenses Autres frais'!H398)</f>
        <v/>
      </c>
      <c r="I398" s="272"/>
      <c r="J398" s="273" t="str">
        <f t="shared" si="18"/>
        <v/>
      </c>
      <c r="K398" s="273" t="str">
        <f t="shared" si="19"/>
        <v/>
      </c>
      <c r="L398" s="37"/>
      <c r="M398" s="117"/>
      <c r="N398" s="274"/>
      <c r="O398" s="514" t="str">
        <f>IF(AND(OR(I398="KO",L398&lt;&gt;""),OR(I398="",J398="",K398="")),Listes!$A$74,IF(AND(L398="",I398&lt;&gt;""),Listes!$A$75,IF(AND(H398&lt;L398,N398=""),Listes!$A$76,IF(AND(K398&lt;J398,N398=""),Listes!$A$77,IF(AND(L398&lt;&gt;"",L398&lt;H398,M398=""),Listes!$A$78,IF(AND(P398="",OR(I398&lt;&gt;"",J398&lt;&gt;"",K398&lt;&gt;"")),Listes!$A$79,""))))))</f>
        <v/>
      </c>
      <c r="P398" s="38"/>
      <c r="Q398" s="10">
        <f t="shared" si="20"/>
        <v>0</v>
      </c>
    </row>
    <row r="399" spans="1:17" ht="20.100000000000001" customHeight="1" x14ac:dyDescent="0.25">
      <c r="A399" s="109">
        <v>393</v>
      </c>
      <c r="B399" s="505" t="str">
        <f>IF(' Dépenses Autres frais'!B399="","",' Dépenses Autres frais'!B399)</f>
        <v/>
      </c>
      <c r="C399" s="505" t="str">
        <f>IF(' Dépenses Autres frais'!C399="","",' Dépenses Autres frais'!C399)</f>
        <v/>
      </c>
      <c r="D399" s="505" t="str">
        <f>IF(' Dépenses Autres frais'!D399="","",' Dépenses Autres frais'!D399)</f>
        <v/>
      </c>
      <c r="E399" s="505" t="str">
        <f>IF(' Dépenses Autres frais'!E399="","",' Dépenses Autres frais'!E399)</f>
        <v/>
      </c>
      <c r="F399" s="515" t="str">
        <f>IF(' Dépenses Autres frais'!F399="","",' Dépenses Autres frais'!F399)</f>
        <v/>
      </c>
      <c r="G399" s="515" t="str">
        <f>IF(' Dépenses Autres frais'!G399="","",' Dépenses Autres frais'!G399)</f>
        <v/>
      </c>
      <c r="H399" s="516" t="str">
        <f>IF(' Dépenses Autres frais'!H399="","",' Dépenses Autres frais'!H399)</f>
        <v/>
      </c>
      <c r="I399" s="272"/>
      <c r="J399" s="273" t="str">
        <f t="shared" si="18"/>
        <v/>
      </c>
      <c r="K399" s="273" t="str">
        <f t="shared" si="19"/>
        <v/>
      </c>
      <c r="L399" s="37"/>
      <c r="M399" s="117"/>
      <c r="N399" s="274"/>
      <c r="O399" s="514" t="str">
        <f>IF(AND(OR(I399="KO",L399&lt;&gt;""),OR(I399="",J399="",K399="")),Listes!$A$74,IF(AND(L399="",I399&lt;&gt;""),Listes!$A$75,IF(AND(H399&lt;L399,N399=""),Listes!$A$76,IF(AND(K399&lt;J399,N399=""),Listes!$A$77,IF(AND(L399&lt;&gt;"",L399&lt;H399,M399=""),Listes!$A$78,IF(AND(P399="",OR(I399&lt;&gt;"",J399&lt;&gt;"",K399&lt;&gt;"")),Listes!$A$79,""))))))</f>
        <v/>
      </c>
      <c r="P399" s="38"/>
      <c r="Q399" s="10">
        <f t="shared" si="20"/>
        <v>0</v>
      </c>
    </row>
    <row r="400" spans="1:17" ht="20.100000000000001" customHeight="1" x14ac:dyDescent="0.25">
      <c r="A400" s="109">
        <v>394</v>
      </c>
      <c r="B400" s="505" t="str">
        <f>IF(' Dépenses Autres frais'!B400="","",' Dépenses Autres frais'!B400)</f>
        <v/>
      </c>
      <c r="C400" s="505" t="str">
        <f>IF(' Dépenses Autres frais'!C400="","",' Dépenses Autres frais'!C400)</f>
        <v/>
      </c>
      <c r="D400" s="505" t="str">
        <f>IF(' Dépenses Autres frais'!D400="","",' Dépenses Autres frais'!D400)</f>
        <v/>
      </c>
      <c r="E400" s="505" t="str">
        <f>IF(' Dépenses Autres frais'!E400="","",' Dépenses Autres frais'!E400)</f>
        <v/>
      </c>
      <c r="F400" s="515" t="str">
        <f>IF(' Dépenses Autres frais'!F400="","",' Dépenses Autres frais'!F400)</f>
        <v/>
      </c>
      <c r="G400" s="515" t="str">
        <f>IF(' Dépenses Autres frais'!G400="","",' Dépenses Autres frais'!G400)</f>
        <v/>
      </c>
      <c r="H400" s="516" t="str">
        <f>IF(' Dépenses Autres frais'!H400="","",' Dépenses Autres frais'!H400)</f>
        <v/>
      </c>
      <c r="I400" s="272"/>
      <c r="J400" s="273" t="str">
        <f t="shared" si="18"/>
        <v/>
      </c>
      <c r="K400" s="273" t="str">
        <f t="shared" si="19"/>
        <v/>
      </c>
      <c r="L400" s="37"/>
      <c r="M400" s="117"/>
      <c r="N400" s="274"/>
      <c r="O400" s="514" t="str">
        <f>IF(AND(OR(I400="KO",L400&lt;&gt;""),OR(I400="",J400="",K400="")),Listes!$A$74,IF(AND(L400="",I400&lt;&gt;""),Listes!$A$75,IF(AND(H400&lt;L400,N400=""),Listes!$A$76,IF(AND(K400&lt;J400,N400=""),Listes!$A$77,IF(AND(L400&lt;&gt;"",L400&lt;H400,M400=""),Listes!$A$78,IF(AND(P400="",OR(I400&lt;&gt;"",J400&lt;&gt;"",K400&lt;&gt;"")),Listes!$A$79,""))))))</f>
        <v/>
      </c>
      <c r="P400" s="38"/>
      <c r="Q400" s="10">
        <f t="shared" si="20"/>
        <v>0</v>
      </c>
    </row>
    <row r="401" spans="1:17" ht="20.100000000000001" customHeight="1" x14ac:dyDescent="0.25">
      <c r="A401" s="109">
        <v>395</v>
      </c>
      <c r="B401" s="505" t="str">
        <f>IF(' Dépenses Autres frais'!B401="","",' Dépenses Autres frais'!B401)</f>
        <v/>
      </c>
      <c r="C401" s="505" t="str">
        <f>IF(' Dépenses Autres frais'!C401="","",' Dépenses Autres frais'!C401)</f>
        <v/>
      </c>
      <c r="D401" s="505" t="str">
        <f>IF(' Dépenses Autres frais'!D401="","",' Dépenses Autres frais'!D401)</f>
        <v/>
      </c>
      <c r="E401" s="505" t="str">
        <f>IF(' Dépenses Autres frais'!E401="","",' Dépenses Autres frais'!E401)</f>
        <v/>
      </c>
      <c r="F401" s="515" t="str">
        <f>IF(' Dépenses Autres frais'!F401="","",' Dépenses Autres frais'!F401)</f>
        <v/>
      </c>
      <c r="G401" s="515" t="str">
        <f>IF(' Dépenses Autres frais'!G401="","",' Dépenses Autres frais'!G401)</f>
        <v/>
      </c>
      <c r="H401" s="516" t="str">
        <f>IF(' Dépenses Autres frais'!H401="","",' Dépenses Autres frais'!H401)</f>
        <v/>
      </c>
      <c r="I401" s="272"/>
      <c r="J401" s="273" t="str">
        <f t="shared" si="18"/>
        <v/>
      </c>
      <c r="K401" s="273" t="str">
        <f t="shared" si="19"/>
        <v/>
      </c>
      <c r="L401" s="37"/>
      <c r="M401" s="117"/>
      <c r="N401" s="274"/>
      <c r="O401" s="514" t="str">
        <f>IF(AND(OR(I401="KO",L401&lt;&gt;""),OR(I401="",J401="",K401="")),Listes!$A$74,IF(AND(L401="",I401&lt;&gt;""),Listes!$A$75,IF(AND(H401&lt;L401,N401=""),Listes!$A$76,IF(AND(K401&lt;J401,N401=""),Listes!$A$77,IF(AND(L401&lt;&gt;"",L401&lt;H401,M401=""),Listes!$A$78,IF(AND(P401="",OR(I401&lt;&gt;"",J401&lt;&gt;"",K401&lt;&gt;"")),Listes!$A$79,""))))))</f>
        <v/>
      </c>
      <c r="P401" s="38"/>
      <c r="Q401" s="10">
        <f t="shared" si="20"/>
        <v>0</v>
      </c>
    </row>
    <row r="402" spans="1:17" ht="20.100000000000001" customHeight="1" x14ac:dyDescent="0.25">
      <c r="A402" s="109">
        <v>396</v>
      </c>
      <c r="B402" s="505" t="str">
        <f>IF(' Dépenses Autres frais'!B402="","",' Dépenses Autres frais'!B402)</f>
        <v/>
      </c>
      <c r="C402" s="505" t="str">
        <f>IF(' Dépenses Autres frais'!C402="","",' Dépenses Autres frais'!C402)</f>
        <v/>
      </c>
      <c r="D402" s="505" t="str">
        <f>IF(' Dépenses Autres frais'!D402="","",' Dépenses Autres frais'!D402)</f>
        <v/>
      </c>
      <c r="E402" s="505" t="str">
        <f>IF(' Dépenses Autres frais'!E402="","",' Dépenses Autres frais'!E402)</f>
        <v/>
      </c>
      <c r="F402" s="515" t="str">
        <f>IF(' Dépenses Autres frais'!F402="","",' Dépenses Autres frais'!F402)</f>
        <v/>
      </c>
      <c r="G402" s="515" t="str">
        <f>IF(' Dépenses Autres frais'!G402="","",' Dépenses Autres frais'!G402)</f>
        <v/>
      </c>
      <c r="H402" s="516" t="str">
        <f>IF(' Dépenses Autres frais'!H402="","",' Dépenses Autres frais'!H402)</f>
        <v/>
      </c>
      <c r="I402" s="272"/>
      <c r="J402" s="273" t="str">
        <f t="shared" si="18"/>
        <v/>
      </c>
      <c r="K402" s="273" t="str">
        <f t="shared" si="19"/>
        <v/>
      </c>
      <c r="L402" s="37"/>
      <c r="M402" s="117"/>
      <c r="N402" s="274"/>
      <c r="O402" s="514" t="str">
        <f>IF(AND(OR(I402="KO",L402&lt;&gt;""),OR(I402="",J402="",K402="")),Listes!$A$74,IF(AND(L402="",I402&lt;&gt;""),Listes!$A$75,IF(AND(H402&lt;L402,N402=""),Listes!$A$76,IF(AND(K402&lt;J402,N402=""),Listes!$A$77,IF(AND(L402&lt;&gt;"",L402&lt;H402,M402=""),Listes!$A$78,IF(AND(P402="",OR(I402&lt;&gt;"",J402&lt;&gt;"",K402&lt;&gt;"")),Listes!$A$79,""))))))</f>
        <v/>
      </c>
      <c r="P402" s="38"/>
      <c r="Q402" s="10">
        <f t="shared" si="20"/>
        <v>0</v>
      </c>
    </row>
    <row r="403" spans="1:17" ht="20.100000000000001" customHeight="1" x14ac:dyDescent="0.25">
      <c r="A403" s="109">
        <v>397</v>
      </c>
      <c r="B403" s="505" t="str">
        <f>IF(' Dépenses Autres frais'!B403="","",' Dépenses Autres frais'!B403)</f>
        <v/>
      </c>
      <c r="C403" s="505" t="str">
        <f>IF(' Dépenses Autres frais'!C403="","",' Dépenses Autres frais'!C403)</f>
        <v/>
      </c>
      <c r="D403" s="505" t="str">
        <f>IF(' Dépenses Autres frais'!D403="","",' Dépenses Autres frais'!D403)</f>
        <v/>
      </c>
      <c r="E403" s="505" t="str">
        <f>IF(' Dépenses Autres frais'!E403="","",' Dépenses Autres frais'!E403)</f>
        <v/>
      </c>
      <c r="F403" s="515" t="str">
        <f>IF(' Dépenses Autres frais'!F403="","",' Dépenses Autres frais'!F403)</f>
        <v/>
      </c>
      <c r="G403" s="515" t="str">
        <f>IF(' Dépenses Autres frais'!G403="","",' Dépenses Autres frais'!G403)</f>
        <v/>
      </c>
      <c r="H403" s="516" t="str">
        <f>IF(' Dépenses Autres frais'!H403="","",' Dépenses Autres frais'!H403)</f>
        <v/>
      </c>
      <c r="I403" s="272"/>
      <c r="J403" s="273" t="str">
        <f t="shared" si="18"/>
        <v/>
      </c>
      <c r="K403" s="273" t="str">
        <f t="shared" si="19"/>
        <v/>
      </c>
      <c r="L403" s="37"/>
      <c r="M403" s="117"/>
      <c r="N403" s="274"/>
      <c r="O403" s="514" t="str">
        <f>IF(AND(OR(I403="KO",L403&lt;&gt;""),OR(I403="",J403="",K403="")),Listes!$A$74,IF(AND(L403="",I403&lt;&gt;""),Listes!$A$75,IF(AND(H403&lt;L403,N403=""),Listes!$A$76,IF(AND(K403&lt;J403,N403=""),Listes!$A$77,IF(AND(L403&lt;&gt;"",L403&lt;H403,M403=""),Listes!$A$78,IF(AND(P403="",OR(I403&lt;&gt;"",J403&lt;&gt;"",K403&lt;&gt;"")),Listes!$A$79,""))))))</f>
        <v/>
      </c>
      <c r="P403" s="38"/>
      <c r="Q403" s="10">
        <f t="shared" si="20"/>
        <v>0</v>
      </c>
    </row>
    <row r="404" spans="1:17" ht="20.100000000000001" customHeight="1" x14ac:dyDescent="0.25">
      <c r="A404" s="109">
        <v>398</v>
      </c>
      <c r="B404" s="505" t="str">
        <f>IF(' Dépenses Autres frais'!B404="","",' Dépenses Autres frais'!B404)</f>
        <v/>
      </c>
      <c r="C404" s="505" t="str">
        <f>IF(' Dépenses Autres frais'!C404="","",' Dépenses Autres frais'!C404)</f>
        <v/>
      </c>
      <c r="D404" s="505" t="str">
        <f>IF(' Dépenses Autres frais'!D404="","",' Dépenses Autres frais'!D404)</f>
        <v/>
      </c>
      <c r="E404" s="505" t="str">
        <f>IF(' Dépenses Autres frais'!E404="","",' Dépenses Autres frais'!E404)</f>
        <v/>
      </c>
      <c r="F404" s="515" t="str">
        <f>IF(' Dépenses Autres frais'!F404="","",' Dépenses Autres frais'!F404)</f>
        <v/>
      </c>
      <c r="G404" s="515" t="str">
        <f>IF(' Dépenses Autres frais'!G404="","",' Dépenses Autres frais'!G404)</f>
        <v/>
      </c>
      <c r="H404" s="516" t="str">
        <f>IF(' Dépenses Autres frais'!H404="","",' Dépenses Autres frais'!H404)</f>
        <v/>
      </c>
      <c r="I404" s="272"/>
      <c r="J404" s="273" t="str">
        <f t="shared" si="18"/>
        <v/>
      </c>
      <c r="K404" s="273" t="str">
        <f t="shared" si="19"/>
        <v/>
      </c>
      <c r="L404" s="37"/>
      <c r="M404" s="117"/>
      <c r="N404" s="274"/>
      <c r="O404" s="514" t="str">
        <f>IF(AND(OR(I404="KO",L404&lt;&gt;""),OR(I404="",J404="",K404="")),Listes!$A$74,IF(AND(L404="",I404&lt;&gt;""),Listes!$A$75,IF(AND(H404&lt;L404,N404=""),Listes!$A$76,IF(AND(K404&lt;J404,N404=""),Listes!$A$77,IF(AND(L404&lt;&gt;"",L404&lt;H404,M404=""),Listes!$A$78,IF(AND(P404="",OR(I404&lt;&gt;"",J404&lt;&gt;"",K404&lt;&gt;"")),Listes!$A$79,""))))))</f>
        <v/>
      </c>
      <c r="P404" s="38"/>
      <c r="Q404" s="10">
        <f t="shared" si="20"/>
        <v>0</v>
      </c>
    </row>
    <row r="405" spans="1:17" ht="20.100000000000001" customHeight="1" x14ac:dyDescent="0.25">
      <c r="A405" s="109">
        <v>399</v>
      </c>
      <c r="B405" s="505" t="str">
        <f>IF(' Dépenses Autres frais'!B405="","",' Dépenses Autres frais'!B405)</f>
        <v/>
      </c>
      <c r="C405" s="505" t="str">
        <f>IF(' Dépenses Autres frais'!C405="","",' Dépenses Autres frais'!C405)</f>
        <v/>
      </c>
      <c r="D405" s="505" t="str">
        <f>IF(' Dépenses Autres frais'!D405="","",' Dépenses Autres frais'!D405)</f>
        <v/>
      </c>
      <c r="E405" s="505" t="str">
        <f>IF(' Dépenses Autres frais'!E405="","",' Dépenses Autres frais'!E405)</f>
        <v/>
      </c>
      <c r="F405" s="515" t="str">
        <f>IF(' Dépenses Autres frais'!F405="","",' Dépenses Autres frais'!F405)</f>
        <v/>
      </c>
      <c r="G405" s="515" t="str">
        <f>IF(' Dépenses Autres frais'!G405="","",' Dépenses Autres frais'!G405)</f>
        <v/>
      </c>
      <c r="H405" s="516" t="str">
        <f>IF(' Dépenses Autres frais'!H405="","",' Dépenses Autres frais'!H405)</f>
        <v/>
      </c>
      <c r="I405" s="272"/>
      <c r="J405" s="273" t="str">
        <f t="shared" si="18"/>
        <v/>
      </c>
      <c r="K405" s="273" t="str">
        <f t="shared" si="19"/>
        <v/>
      </c>
      <c r="L405" s="37"/>
      <c r="M405" s="117"/>
      <c r="N405" s="274"/>
      <c r="O405" s="514" t="str">
        <f>IF(AND(OR(I405="KO",L405&lt;&gt;""),OR(I405="",J405="",K405="")),Listes!$A$74,IF(AND(L405="",I405&lt;&gt;""),Listes!$A$75,IF(AND(H405&lt;L405,N405=""),Listes!$A$76,IF(AND(K405&lt;J405,N405=""),Listes!$A$77,IF(AND(L405&lt;&gt;"",L405&lt;H405,M405=""),Listes!$A$78,IF(AND(P405="",OR(I405&lt;&gt;"",J405&lt;&gt;"",K405&lt;&gt;"")),Listes!$A$79,""))))))</f>
        <v/>
      </c>
      <c r="P405" s="38"/>
      <c r="Q405" s="10">
        <f t="shared" si="20"/>
        <v>0</v>
      </c>
    </row>
    <row r="406" spans="1:17" ht="20.100000000000001" customHeight="1" x14ac:dyDescent="0.25">
      <c r="A406" s="109">
        <v>400</v>
      </c>
      <c r="B406" s="505" t="str">
        <f>IF(' Dépenses Autres frais'!B406="","",' Dépenses Autres frais'!B406)</f>
        <v/>
      </c>
      <c r="C406" s="505" t="str">
        <f>IF(' Dépenses Autres frais'!C406="","",' Dépenses Autres frais'!C406)</f>
        <v/>
      </c>
      <c r="D406" s="505" t="str">
        <f>IF(' Dépenses Autres frais'!D406="","",' Dépenses Autres frais'!D406)</f>
        <v/>
      </c>
      <c r="E406" s="505" t="str">
        <f>IF(' Dépenses Autres frais'!E406="","",' Dépenses Autres frais'!E406)</f>
        <v/>
      </c>
      <c r="F406" s="515" t="str">
        <f>IF(' Dépenses Autres frais'!F406="","",' Dépenses Autres frais'!F406)</f>
        <v/>
      </c>
      <c r="G406" s="515" t="str">
        <f>IF(' Dépenses Autres frais'!G406="","",' Dépenses Autres frais'!G406)</f>
        <v/>
      </c>
      <c r="H406" s="516" t="str">
        <f>IF(' Dépenses Autres frais'!H406="","",' Dépenses Autres frais'!H406)</f>
        <v/>
      </c>
      <c r="I406" s="272"/>
      <c r="J406" s="273" t="str">
        <f t="shared" si="18"/>
        <v/>
      </c>
      <c r="K406" s="273" t="str">
        <f t="shared" si="19"/>
        <v/>
      </c>
      <c r="L406" s="37"/>
      <c r="M406" s="117"/>
      <c r="N406" s="274"/>
      <c r="O406" s="514" t="str">
        <f>IF(AND(OR(I406="KO",L406&lt;&gt;""),OR(I406="",J406="",K406="")),Listes!$A$74,IF(AND(L406="",I406&lt;&gt;""),Listes!$A$75,IF(AND(H406&lt;L406,N406=""),Listes!$A$76,IF(AND(K406&lt;J406,N406=""),Listes!$A$77,IF(AND(L406&lt;&gt;"",L406&lt;H406,M406=""),Listes!$A$78,IF(AND(P406="",OR(I406&lt;&gt;"",J406&lt;&gt;"",K406&lt;&gt;"")),Listes!$A$79,""))))))</f>
        <v/>
      </c>
      <c r="P406" s="38"/>
      <c r="Q406" s="10">
        <f t="shared" si="20"/>
        <v>0</v>
      </c>
    </row>
    <row r="407" spans="1:17" ht="20.100000000000001" customHeight="1" x14ac:dyDescent="0.25">
      <c r="A407" s="109">
        <v>401</v>
      </c>
      <c r="B407" s="505" t="str">
        <f>IF(' Dépenses Autres frais'!B407="","",' Dépenses Autres frais'!B407)</f>
        <v/>
      </c>
      <c r="C407" s="505" t="str">
        <f>IF(' Dépenses Autres frais'!C407="","",' Dépenses Autres frais'!C407)</f>
        <v/>
      </c>
      <c r="D407" s="505" t="str">
        <f>IF(' Dépenses Autres frais'!D407="","",' Dépenses Autres frais'!D407)</f>
        <v/>
      </c>
      <c r="E407" s="505" t="str">
        <f>IF(' Dépenses Autres frais'!E407="","",' Dépenses Autres frais'!E407)</f>
        <v/>
      </c>
      <c r="F407" s="515" t="str">
        <f>IF(' Dépenses Autres frais'!F407="","",' Dépenses Autres frais'!F407)</f>
        <v/>
      </c>
      <c r="G407" s="515" t="str">
        <f>IF(' Dépenses Autres frais'!G407="","",' Dépenses Autres frais'!G407)</f>
        <v/>
      </c>
      <c r="H407" s="516" t="str">
        <f>IF(' Dépenses Autres frais'!H407="","",' Dépenses Autres frais'!H407)</f>
        <v/>
      </c>
      <c r="I407" s="272"/>
      <c r="J407" s="273" t="str">
        <f t="shared" si="18"/>
        <v/>
      </c>
      <c r="K407" s="273" t="str">
        <f t="shared" si="19"/>
        <v/>
      </c>
      <c r="L407" s="37"/>
      <c r="M407" s="117"/>
      <c r="N407" s="274"/>
      <c r="O407" s="514" t="str">
        <f>IF(AND(OR(I407="KO",L407&lt;&gt;""),OR(I407="",J407="",K407="")),Listes!$A$74,IF(AND(L407="",I407&lt;&gt;""),Listes!$A$75,IF(AND(H407&lt;L407,N407=""),Listes!$A$76,IF(AND(K407&lt;J407,N407=""),Listes!$A$77,IF(AND(L407&lt;&gt;"",L407&lt;H407,M407=""),Listes!$A$78,IF(AND(P407="",OR(I407&lt;&gt;"",J407&lt;&gt;"",K407&lt;&gt;"")),Listes!$A$79,""))))))</f>
        <v/>
      </c>
      <c r="P407" s="38"/>
      <c r="Q407" s="10">
        <f t="shared" si="20"/>
        <v>0</v>
      </c>
    </row>
    <row r="408" spans="1:17" ht="20.100000000000001" customHeight="1" x14ac:dyDescent="0.25">
      <c r="A408" s="109">
        <v>402</v>
      </c>
      <c r="B408" s="505" t="str">
        <f>IF(' Dépenses Autres frais'!B408="","",' Dépenses Autres frais'!B408)</f>
        <v/>
      </c>
      <c r="C408" s="505" t="str">
        <f>IF(' Dépenses Autres frais'!C408="","",' Dépenses Autres frais'!C408)</f>
        <v/>
      </c>
      <c r="D408" s="505" t="str">
        <f>IF(' Dépenses Autres frais'!D408="","",' Dépenses Autres frais'!D408)</f>
        <v/>
      </c>
      <c r="E408" s="505" t="str">
        <f>IF(' Dépenses Autres frais'!E408="","",' Dépenses Autres frais'!E408)</f>
        <v/>
      </c>
      <c r="F408" s="515" t="str">
        <f>IF(' Dépenses Autres frais'!F408="","",' Dépenses Autres frais'!F408)</f>
        <v/>
      </c>
      <c r="G408" s="515" t="str">
        <f>IF(' Dépenses Autres frais'!G408="","",' Dépenses Autres frais'!G408)</f>
        <v/>
      </c>
      <c r="H408" s="516" t="str">
        <f>IF(' Dépenses Autres frais'!H408="","",' Dépenses Autres frais'!H408)</f>
        <v/>
      </c>
      <c r="I408" s="272"/>
      <c r="J408" s="273" t="str">
        <f t="shared" si="18"/>
        <v/>
      </c>
      <c r="K408" s="273" t="str">
        <f t="shared" si="19"/>
        <v/>
      </c>
      <c r="L408" s="37"/>
      <c r="M408" s="117"/>
      <c r="N408" s="274"/>
      <c r="O408" s="514" t="str">
        <f>IF(AND(OR(I408="KO",L408&lt;&gt;""),OR(I408="",J408="",K408="")),Listes!$A$74,IF(AND(L408="",I408&lt;&gt;""),Listes!$A$75,IF(AND(H408&lt;L408,N408=""),Listes!$A$76,IF(AND(K408&lt;J408,N408=""),Listes!$A$77,IF(AND(L408&lt;&gt;"",L408&lt;H408,M408=""),Listes!$A$78,IF(AND(P408="",OR(I408&lt;&gt;"",J408&lt;&gt;"",K408&lt;&gt;"")),Listes!$A$79,""))))))</f>
        <v/>
      </c>
      <c r="P408" s="38"/>
      <c r="Q408" s="10">
        <f t="shared" si="20"/>
        <v>0</v>
      </c>
    </row>
    <row r="409" spans="1:17" ht="20.100000000000001" customHeight="1" x14ac:dyDescent="0.25">
      <c r="A409" s="109">
        <v>403</v>
      </c>
      <c r="B409" s="505" t="str">
        <f>IF(' Dépenses Autres frais'!B409="","",' Dépenses Autres frais'!B409)</f>
        <v/>
      </c>
      <c r="C409" s="505" t="str">
        <f>IF(' Dépenses Autres frais'!C409="","",' Dépenses Autres frais'!C409)</f>
        <v/>
      </c>
      <c r="D409" s="505" t="str">
        <f>IF(' Dépenses Autres frais'!D409="","",' Dépenses Autres frais'!D409)</f>
        <v/>
      </c>
      <c r="E409" s="505" t="str">
        <f>IF(' Dépenses Autres frais'!E409="","",' Dépenses Autres frais'!E409)</f>
        <v/>
      </c>
      <c r="F409" s="515" t="str">
        <f>IF(' Dépenses Autres frais'!F409="","",' Dépenses Autres frais'!F409)</f>
        <v/>
      </c>
      <c r="G409" s="515" t="str">
        <f>IF(' Dépenses Autres frais'!G409="","",' Dépenses Autres frais'!G409)</f>
        <v/>
      </c>
      <c r="H409" s="516" t="str">
        <f>IF(' Dépenses Autres frais'!H409="","",' Dépenses Autres frais'!H409)</f>
        <v/>
      </c>
      <c r="I409" s="272"/>
      <c r="J409" s="273" t="str">
        <f t="shared" si="18"/>
        <v/>
      </c>
      <c r="K409" s="273" t="str">
        <f t="shared" si="19"/>
        <v/>
      </c>
      <c r="L409" s="37"/>
      <c r="M409" s="117"/>
      <c r="N409" s="274"/>
      <c r="O409" s="514" t="str">
        <f>IF(AND(OR(I409="KO",L409&lt;&gt;""),OR(I409="",J409="",K409="")),Listes!$A$74,IF(AND(L409="",I409&lt;&gt;""),Listes!$A$75,IF(AND(H409&lt;L409,N409=""),Listes!$A$76,IF(AND(K409&lt;J409,N409=""),Listes!$A$77,IF(AND(L409&lt;&gt;"",L409&lt;H409,M409=""),Listes!$A$78,IF(AND(P409="",OR(I409&lt;&gt;"",J409&lt;&gt;"",K409&lt;&gt;"")),Listes!$A$79,""))))))</f>
        <v/>
      </c>
      <c r="P409" s="38"/>
      <c r="Q409" s="10">
        <f t="shared" si="20"/>
        <v>0</v>
      </c>
    </row>
    <row r="410" spans="1:17" ht="20.100000000000001" customHeight="1" x14ac:dyDescent="0.25">
      <c r="A410" s="109">
        <v>404</v>
      </c>
      <c r="B410" s="505" t="str">
        <f>IF(' Dépenses Autres frais'!B410="","",' Dépenses Autres frais'!B410)</f>
        <v/>
      </c>
      <c r="C410" s="505" t="str">
        <f>IF(' Dépenses Autres frais'!C410="","",' Dépenses Autres frais'!C410)</f>
        <v/>
      </c>
      <c r="D410" s="505" t="str">
        <f>IF(' Dépenses Autres frais'!D410="","",' Dépenses Autres frais'!D410)</f>
        <v/>
      </c>
      <c r="E410" s="505" t="str">
        <f>IF(' Dépenses Autres frais'!E410="","",' Dépenses Autres frais'!E410)</f>
        <v/>
      </c>
      <c r="F410" s="515" t="str">
        <f>IF(' Dépenses Autres frais'!F410="","",' Dépenses Autres frais'!F410)</f>
        <v/>
      </c>
      <c r="G410" s="515" t="str">
        <f>IF(' Dépenses Autres frais'!G410="","",' Dépenses Autres frais'!G410)</f>
        <v/>
      </c>
      <c r="H410" s="516" t="str">
        <f>IF(' Dépenses Autres frais'!H410="","",' Dépenses Autres frais'!H410)</f>
        <v/>
      </c>
      <c r="I410" s="272"/>
      <c r="J410" s="273" t="str">
        <f t="shared" si="18"/>
        <v/>
      </c>
      <c r="K410" s="273" t="str">
        <f t="shared" si="19"/>
        <v/>
      </c>
      <c r="L410" s="37"/>
      <c r="M410" s="117"/>
      <c r="N410" s="274"/>
      <c r="O410" s="514" t="str">
        <f>IF(AND(OR(I410="KO",L410&lt;&gt;""),OR(I410="",J410="",K410="")),Listes!$A$74,IF(AND(L410="",I410&lt;&gt;""),Listes!$A$75,IF(AND(H410&lt;L410,N410=""),Listes!$A$76,IF(AND(K410&lt;J410,N410=""),Listes!$A$77,IF(AND(L410&lt;&gt;"",L410&lt;H410,M410=""),Listes!$A$78,IF(AND(P410="",OR(I410&lt;&gt;"",J410&lt;&gt;"",K410&lt;&gt;"")),Listes!$A$79,""))))))</f>
        <v/>
      </c>
      <c r="P410" s="38"/>
      <c r="Q410" s="10">
        <f t="shared" si="20"/>
        <v>0</v>
      </c>
    </row>
    <row r="411" spans="1:17" ht="20.100000000000001" customHeight="1" x14ac:dyDescent="0.25">
      <c r="A411" s="109">
        <v>405</v>
      </c>
      <c r="B411" s="505" t="str">
        <f>IF(' Dépenses Autres frais'!B411="","",' Dépenses Autres frais'!B411)</f>
        <v/>
      </c>
      <c r="C411" s="505" t="str">
        <f>IF(' Dépenses Autres frais'!C411="","",' Dépenses Autres frais'!C411)</f>
        <v/>
      </c>
      <c r="D411" s="505" t="str">
        <f>IF(' Dépenses Autres frais'!D411="","",' Dépenses Autres frais'!D411)</f>
        <v/>
      </c>
      <c r="E411" s="505" t="str">
        <f>IF(' Dépenses Autres frais'!E411="","",' Dépenses Autres frais'!E411)</f>
        <v/>
      </c>
      <c r="F411" s="515" t="str">
        <f>IF(' Dépenses Autres frais'!F411="","",' Dépenses Autres frais'!F411)</f>
        <v/>
      </c>
      <c r="G411" s="515" t="str">
        <f>IF(' Dépenses Autres frais'!G411="","",' Dépenses Autres frais'!G411)</f>
        <v/>
      </c>
      <c r="H411" s="516" t="str">
        <f>IF(' Dépenses Autres frais'!H411="","",' Dépenses Autres frais'!H411)</f>
        <v/>
      </c>
      <c r="I411" s="272"/>
      <c r="J411" s="273" t="str">
        <f t="shared" si="18"/>
        <v/>
      </c>
      <c r="K411" s="273" t="str">
        <f t="shared" si="19"/>
        <v/>
      </c>
      <c r="L411" s="37"/>
      <c r="M411" s="117"/>
      <c r="N411" s="274"/>
      <c r="O411" s="514" t="str">
        <f>IF(AND(OR(I411="KO",L411&lt;&gt;""),OR(I411="",J411="",K411="")),Listes!$A$74,IF(AND(L411="",I411&lt;&gt;""),Listes!$A$75,IF(AND(H411&lt;L411,N411=""),Listes!$A$76,IF(AND(K411&lt;J411,N411=""),Listes!$A$77,IF(AND(L411&lt;&gt;"",L411&lt;H411,M411=""),Listes!$A$78,IF(AND(P411="",OR(I411&lt;&gt;"",J411&lt;&gt;"",K411&lt;&gt;"")),Listes!$A$79,""))))))</f>
        <v/>
      </c>
      <c r="P411" s="38"/>
      <c r="Q411" s="10">
        <f t="shared" si="20"/>
        <v>0</v>
      </c>
    </row>
    <row r="412" spans="1:17" ht="20.100000000000001" customHeight="1" x14ac:dyDescent="0.25">
      <c r="A412" s="109">
        <v>406</v>
      </c>
      <c r="B412" s="505" t="str">
        <f>IF(' Dépenses Autres frais'!B412="","",' Dépenses Autres frais'!B412)</f>
        <v/>
      </c>
      <c r="C412" s="505" t="str">
        <f>IF(' Dépenses Autres frais'!C412="","",' Dépenses Autres frais'!C412)</f>
        <v/>
      </c>
      <c r="D412" s="505" t="str">
        <f>IF(' Dépenses Autres frais'!D412="","",' Dépenses Autres frais'!D412)</f>
        <v/>
      </c>
      <c r="E412" s="505" t="str">
        <f>IF(' Dépenses Autres frais'!E412="","",' Dépenses Autres frais'!E412)</f>
        <v/>
      </c>
      <c r="F412" s="515" t="str">
        <f>IF(' Dépenses Autres frais'!F412="","",' Dépenses Autres frais'!F412)</f>
        <v/>
      </c>
      <c r="G412" s="515" t="str">
        <f>IF(' Dépenses Autres frais'!G412="","",' Dépenses Autres frais'!G412)</f>
        <v/>
      </c>
      <c r="H412" s="516" t="str">
        <f>IF(' Dépenses Autres frais'!H412="","",' Dépenses Autres frais'!H412)</f>
        <v/>
      </c>
      <c r="I412" s="272"/>
      <c r="J412" s="273" t="str">
        <f t="shared" si="18"/>
        <v/>
      </c>
      <c r="K412" s="273" t="str">
        <f t="shared" si="19"/>
        <v/>
      </c>
      <c r="L412" s="37"/>
      <c r="M412" s="117"/>
      <c r="N412" s="274"/>
      <c r="O412" s="514" t="str">
        <f>IF(AND(OR(I412="KO",L412&lt;&gt;""),OR(I412="",J412="",K412="")),Listes!$A$74,IF(AND(L412="",I412&lt;&gt;""),Listes!$A$75,IF(AND(H412&lt;L412,N412=""),Listes!$A$76,IF(AND(K412&lt;J412,N412=""),Listes!$A$77,IF(AND(L412&lt;&gt;"",L412&lt;H412,M412=""),Listes!$A$78,IF(AND(P412="",OR(I412&lt;&gt;"",J412&lt;&gt;"",K412&lt;&gt;"")),Listes!$A$79,""))))))</f>
        <v/>
      </c>
      <c r="P412" s="38"/>
      <c r="Q412" s="10">
        <f t="shared" si="20"/>
        <v>0</v>
      </c>
    </row>
    <row r="413" spans="1:17" ht="20.100000000000001" customHeight="1" x14ac:dyDescent="0.25">
      <c r="A413" s="109">
        <v>407</v>
      </c>
      <c r="B413" s="505" t="str">
        <f>IF(' Dépenses Autres frais'!B413="","",' Dépenses Autres frais'!B413)</f>
        <v/>
      </c>
      <c r="C413" s="505" t="str">
        <f>IF(' Dépenses Autres frais'!C413="","",' Dépenses Autres frais'!C413)</f>
        <v/>
      </c>
      <c r="D413" s="505" t="str">
        <f>IF(' Dépenses Autres frais'!D413="","",' Dépenses Autres frais'!D413)</f>
        <v/>
      </c>
      <c r="E413" s="505" t="str">
        <f>IF(' Dépenses Autres frais'!E413="","",' Dépenses Autres frais'!E413)</f>
        <v/>
      </c>
      <c r="F413" s="515" t="str">
        <f>IF(' Dépenses Autres frais'!F413="","",' Dépenses Autres frais'!F413)</f>
        <v/>
      </c>
      <c r="G413" s="515" t="str">
        <f>IF(' Dépenses Autres frais'!G413="","",' Dépenses Autres frais'!G413)</f>
        <v/>
      </c>
      <c r="H413" s="516" t="str">
        <f>IF(' Dépenses Autres frais'!H413="","",' Dépenses Autres frais'!H413)</f>
        <v/>
      </c>
      <c r="I413" s="272"/>
      <c r="J413" s="273" t="str">
        <f t="shared" si="18"/>
        <v/>
      </c>
      <c r="K413" s="273" t="str">
        <f t="shared" si="19"/>
        <v/>
      </c>
      <c r="L413" s="37"/>
      <c r="M413" s="117"/>
      <c r="N413" s="274"/>
      <c r="O413" s="514" t="str">
        <f>IF(AND(OR(I413="KO",L413&lt;&gt;""),OR(I413="",J413="",K413="")),Listes!$A$74,IF(AND(L413="",I413&lt;&gt;""),Listes!$A$75,IF(AND(H413&lt;L413,N413=""),Listes!$A$76,IF(AND(K413&lt;J413,N413=""),Listes!$A$77,IF(AND(L413&lt;&gt;"",L413&lt;H413,M413=""),Listes!$A$78,IF(AND(P413="",OR(I413&lt;&gt;"",J413&lt;&gt;"",K413&lt;&gt;"")),Listes!$A$79,""))))))</f>
        <v/>
      </c>
      <c r="P413" s="38"/>
      <c r="Q413" s="10">
        <f t="shared" si="20"/>
        <v>0</v>
      </c>
    </row>
    <row r="414" spans="1:17" ht="20.100000000000001" customHeight="1" x14ac:dyDescent="0.25">
      <c r="A414" s="109">
        <v>408</v>
      </c>
      <c r="B414" s="505" t="str">
        <f>IF(' Dépenses Autres frais'!B414="","",' Dépenses Autres frais'!B414)</f>
        <v/>
      </c>
      <c r="C414" s="505" t="str">
        <f>IF(' Dépenses Autres frais'!C414="","",' Dépenses Autres frais'!C414)</f>
        <v/>
      </c>
      <c r="D414" s="505" t="str">
        <f>IF(' Dépenses Autres frais'!D414="","",' Dépenses Autres frais'!D414)</f>
        <v/>
      </c>
      <c r="E414" s="505" t="str">
        <f>IF(' Dépenses Autres frais'!E414="","",' Dépenses Autres frais'!E414)</f>
        <v/>
      </c>
      <c r="F414" s="515" t="str">
        <f>IF(' Dépenses Autres frais'!F414="","",' Dépenses Autres frais'!F414)</f>
        <v/>
      </c>
      <c r="G414" s="515" t="str">
        <f>IF(' Dépenses Autres frais'!G414="","",' Dépenses Autres frais'!G414)</f>
        <v/>
      </c>
      <c r="H414" s="516" t="str">
        <f>IF(' Dépenses Autres frais'!H414="","",' Dépenses Autres frais'!H414)</f>
        <v/>
      </c>
      <c r="I414" s="272"/>
      <c r="J414" s="273" t="str">
        <f t="shared" si="18"/>
        <v/>
      </c>
      <c r="K414" s="273" t="str">
        <f t="shared" si="19"/>
        <v/>
      </c>
      <c r="L414" s="37"/>
      <c r="M414" s="117"/>
      <c r="N414" s="274"/>
      <c r="O414" s="514" t="str">
        <f>IF(AND(OR(I414="KO",L414&lt;&gt;""),OR(I414="",J414="",K414="")),Listes!$A$74,IF(AND(L414="",I414&lt;&gt;""),Listes!$A$75,IF(AND(H414&lt;L414,N414=""),Listes!$A$76,IF(AND(K414&lt;J414,N414=""),Listes!$A$77,IF(AND(L414&lt;&gt;"",L414&lt;H414,M414=""),Listes!$A$78,IF(AND(P414="",OR(I414&lt;&gt;"",J414&lt;&gt;"",K414&lt;&gt;"")),Listes!$A$79,""))))))</f>
        <v/>
      </c>
      <c r="P414" s="38"/>
      <c r="Q414" s="10">
        <f t="shared" si="20"/>
        <v>0</v>
      </c>
    </row>
    <row r="415" spans="1:17" ht="20.100000000000001" customHeight="1" x14ac:dyDescent="0.25">
      <c r="A415" s="109">
        <v>409</v>
      </c>
      <c r="B415" s="505" t="str">
        <f>IF(' Dépenses Autres frais'!B415="","",' Dépenses Autres frais'!B415)</f>
        <v/>
      </c>
      <c r="C415" s="505" t="str">
        <f>IF(' Dépenses Autres frais'!C415="","",' Dépenses Autres frais'!C415)</f>
        <v/>
      </c>
      <c r="D415" s="505" t="str">
        <f>IF(' Dépenses Autres frais'!D415="","",' Dépenses Autres frais'!D415)</f>
        <v/>
      </c>
      <c r="E415" s="505" t="str">
        <f>IF(' Dépenses Autres frais'!E415="","",' Dépenses Autres frais'!E415)</f>
        <v/>
      </c>
      <c r="F415" s="515" t="str">
        <f>IF(' Dépenses Autres frais'!F415="","",' Dépenses Autres frais'!F415)</f>
        <v/>
      </c>
      <c r="G415" s="515" t="str">
        <f>IF(' Dépenses Autres frais'!G415="","",' Dépenses Autres frais'!G415)</f>
        <v/>
      </c>
      <c r="H415" s="516" t="str">
        <f>IF(' Dépenses Autres frais'!H415="","",' Dépenses Autres frais'!H415)</f>
        <v/>
      </c>
      <c r="I415" s="272"/>
      <c r="J415" s="273" t="str">
        <f t="shared" si="18"/>
        <v/>
      </c>
      <c r="K415" s="273" t="str">
        <f t="shared" si="19"/>
        <v/>
      </c>
      <c r="L415" s="37"/>
      <c r="M415" s="117"/>
      <c r="N415" s="274"/>
      <c r="O415" s="514" t="str">
        <f>IF(AND(OR(I415="KO",L415&lt;&gt;""),OR(I415="",J415="",K415="")),Listes!$A$74,IF(AND(L415="",I415&lt;&gt;""),Listes!$A$75,IF(AND(H415&lt;L415,N415=""),Listes!$A$76,IF(AND(K415&lt;J415,N415=""),Listes!$A$77,IF(AND(L415&lt;&gt;"",L415&lt;H415,M415=""),Listes!$A$78,IF(AND(P415="",OR(I415&lt;&gt;"",J415&lt;&gt;"",K415&lt;&gt;"")),Listes!$A$79,""))))))</f>
        <v/>
      </c>
      <c r="P415" s="38"/>
      <c r="Q415" s="10">
        <f t="shared" si="20"/>
        <v>0</v>
      </c>
    </row>
    <row r="416" spans="1:17" ht="20.100000000000001" customHeight="1" x14ac:dyDescent="0.25">
      <c r="A416" s="109">
        <v>410</v>
      </c>
      <c r="B416" s="505" t="str">
        <f>IF(' Dépenses Autres frais'!B416="","",' Dépenses Autres frais'!B416)</f>
        <v/>
      </c>
      <c r="C416" s="505" t="str">
        <f>IF(' Dépenses Autres frais'!C416="","",' Dépenses Autres frais'!C416)</f>
        <v/>
      </c>
      <c r="D416" s="505" t="str">
        <f>IF(' Dépenses Autres frais'!D416="","",' Dépenses Autres frais'!D416)</f>
        <v/>
      </c>
      <c r="E416" s="505" t="str">
        <f>IF(' Dépenses Autres frais'!E416="","",' Dépenses Autres frais'!E416)</f>
        <v/>
      </c>
      <c r="F416" s="515" t="str">
        <f>IF(' Dépenses Autres frais'!F416="","",' Dépenses Autres frais'!F416)</f>
        <v/>
      </c>
      <c r="G416" s="515" t="str">
        <f>IF(' Dépenses Autres frais'!G416="","",' Dépenses Autres frais'!G416)</f>
        <v/>
      </c>
      <c r="H416" s="516" t="str">
        <f>IF(' Dépenses Autres frais'!H416="","",' Dépenses Autres frais'!H416)</f>
        <v/>
      </c>
      <c r="I416" s="272"/>
      <c r="J416" s="273" t="str">
        <f t="shared" si="18"/>
        <v/>
      </c>
      <c r="K416" s="273" t="str">
        <f t="shared" si="19"/>
        <v/>
      </c>
      <c r="L416" s="37"/>
      <c r="M416" s="117"/>
      <c r="N416" s="274"/>
      <c r="O416" s="514" t="str">
        <f>IF(AND(OR(I416="KO",L416&lt;&gt;""),OR(I416="",J416="",K416="")),Listes!$A$74,IF(AND(L416="",I416&lt;&gt;""),Listes!$A$75,IF(AND(H416&lt;L416,N416=""),Listes!$A$76,IF(AND(K416&lt;J416,N416=""),Listes!$A$77,IF(AND(L416&lt;&gt;"",L416&lt;H416,M416=""),Listes!$A$78,IF(AND(P416="",OR(I416&lt;&gt;"",J416&lt;&gt;"",K416&lt;&gt;"")),Listes!$A$79,""))))))</f>
        <v/>
      </c>
      <c r="P416" s="38"/>
      <c r="Q416" s="10">
        <f t="shared" si="20"/>
        <v>0</v>
      </c>
    </row>
    <row r="417" spans="1:17" ht="20.100000000000001" customHeight="1" x14ac:dyDescent="0.25">
      <c r="A417" s="109">
        <v>411</v>
      </c>
      <c r="B417" s="505" t="str">
        <f>IF(' Dépenses Autres frais'!B417="","",' Dépenses Autres frais'!B417)</f>
        <v/>
      </c>
      <c r="C417" s="505" t="str">
        <f>IF(' Dépenses Autres frais'!C417="","",' Dépenses Autres frais'!C417)</f>
        <v/>
      </c>
      <c r="D417" s="505" t="str">
        <f>IF(' Dépenses Autres frais'!D417="","",' Dépenses Autres frais'!D417)</f>
        <v/>
      </c>
      <c r="E417" s="505" t="str">
        <f>IF(' Dépenses Autres frais'!E417="","",' Dépenses Autres frais'!E417)</f>
        <v/>
      </c>
      <c r="F417" s="515" t="str">
        <f>IF(' Dépenses Autres frais'!F417="","",' Dépenses Autres frais'!F417)</f>
        <v/>
      </c>
      <c r="G417" s="515" t="str">
        <f>IF(' Dépenses Autres frais'!G417="","",' Dépenses Autres frais'!G417)</f>
        <v/>
      </c>
      <c r="H417" s="516" t="str">
        <f>IF(' Dépenses Autres frais'!H417="","",' Dépenses Autres frais'!H417)</f>
        <v/>
      </c>
      <c r="I417" s="272"/>
      <c r="J417" s="273" t="str">
        <f t="shared" si="18"/>
        <v/>
      </c>
      <c r="K417" s="273" t="str">
        <f t="shared" si="19"/>
        <v/>
      </c>
      <c r="L417" s="37"/>
      <c r="M417" s="117"/>
      <c r="N417" s="274"/>
      <c r="O417" s="514" t="str">
        <f>IF(AND(OR(I417="KO",L417&lt;&gt;""),OR(I417="",J417="",K417="")),Listes!$A$74,IF(AND(L417="",I417&lt;&gt;""),Listes!$A$75,IF(AND(H417&lt;L417,N417=""),Listes!$A$76,IF(AND(K417&lt;J417,N417=""),Listes!$A$77,IF(AND(L417&lt;&gt;"",L417&lt;H417,M417=""),Listes!$A$78,IF(AND(P417="",OR(I417&lt;&gt;"",J417&lt;&gt;"",K417&lt;&gt;"")),Listes!$A$79,""))))))</f>
        <v/>
      </c>
      <c r="P417" s="38"/>
      <c r="Q417" s="10">
        <f t="shared" si="20"/>
        <v>0</v>
      </c>
    </row>
    <row r="418" spans="1:17" ht="20.100000000000001" customHeight="1" x14ac:dyDescent="0.25">
      <c r="A418" s="109">
        <v>412</v>
      </c>
      <c r="B418" s="505" t="str">
        <f>IF(' Dépenses Autres frais'!B418="","",' Dépenses Autres frais'!B418)</f>
        <v/>
      </c>
      <c r="C418" s="505" t="str">
        <f>IF(' Dépenses Autres frais'!C418="","",' Dépenses Autres frais'!C418)</f>
        <v/>
      </c>
      <c r="D418" s="505" t="str">
        <f>IF(' Dépenses Autres frais'!D418="","",' Dépenses Autres frais'!D418)</f>
        <v/>
      </c>
      <c r="E418" s="505" t="str">
        <f>IF(' Dépenses Autres frais'!E418="","",' Dépenses Autres frais'!E418)</f>
        <v/>
      </c>
      <c r="F418" s="515" t="str">
        <f>IF(' Dépenses Autres frais'!F418="","",' Dépenses Autres frais'!F418)</f>
        <v/>
      </c>
      <c r="G418" s="515" t="str">
        <f>IF(' Dépenses Autres frais'!G418="","",' Dépenses Autres frais'!G418)</f>
        <v/>
      </c>
      <c r="H418" s="516" t="str">
        <f>IF(' Dépenses Autres frais'!H418="","",' Dépenses Autres frais'!H418)</f>
        <v/>
      </c>
      <c r="I418" s="272"/>
      <c r="J418" s="273" t="str">
        <f t="shared" si="18"/>
        <v/>
      </c>
      <c r="K418" s="273" t="str">
        <f t="shared" si="19"/>
        <v/>
      </c>
      <c r="L418" s="37"/>
      <c r="M418" s="117"/>
      <c r="N418" s="274"/>
      <c r="O418" s="514" t="str">
        <f>IF(AND(OR(I418="KO",L418&lt;&gt;""),OR(I418="",J418="",K418="")),Listes!$A$74,IF(AND(L418="",I418&lt;&gt;""),Listes!$A$75,IF(AND(H418&lt;L418,N418=""),Listes!$A$76,IF(AND(K418&lt;J418,N418=""),Listes!$A$77,IF(AND(L418&lt;&gt;"",L418&lt;H418,M418=""),Listes!$A$78,IF(AND(P418="",OR(I418&lt;&gt;"",J418&lt;&gt;"",K418&lt;&gt;"")),Listes!$A$79,""))))))</f>
        <v/>
      </c>
      <c r="P418" s="38"/>
      <c r="Q418" s="10">
        <f t="shared" si="20"/>
        <v>0</v>
      </c>
    </row>
    <row r="419" spans="1:17" ht="20.100000000000001" customHeight="1" x14ac:dyDescent="0.25">
      <c r="A419" s="109">
        <v>413</v>
      </c>
      <c r="B419" s="505" t="str">
        <f>IF(' Dépenses Autres frais'!B419="","",' Dépenses Autres frais'!B419)</f>
        <v/>
      </c>
      <c r="C419" s="505" t="str">
        <f>IF(' Dépenses Autres frais'!C419="","",' Dépenses Autres frais'!C419)</f>
        <v/>
      </c>
      <c r="D419" s="505" t="str">
        <f>IF(' Dépenses Autres frais'!D419="","",' Dépenses Autres frais'!D419)</f>
        <v/>
      </c>
      <c r="E419" s="505" t="str">
        <f>IF(' Dépenses Autres frais'!E419="","",' Dépenses Autres frais'!E419)</f>
        <v/>
      </c>
      <c r="F419" s="515" t="str">
        <f>IF(' Dépenses Autres frais'!F419="","",' Dépenses Autres frais'!F419)</f>
        <v/>
      </c>
      <c r="G419" s="515" t="str">
        <f>IF(' Dépenses Autres frais'!G419="","",' Dépenses Autres frais'!G419)</f>
        <v/>
      </c>
      <c r="H419" s="516" t="str">
        <f>IF(' Dépenses Autres frais'!H419="","",' Dépenses Autres frais'!H419)</f>
        <v/>
      </c>
      <c r="I419" s="272"/>
      <c r="J419" s="273" t="str">
        <f t="shared" si="18"/>
        <v/>
      </c>
      <c r="K419" s="273" t="str">
        <f t="shared" si="19"/>
        <v/>
      </c>
      <c r="L419" s="37"/>
      <c r="M419" s="117"/>
      <c r="N419" s="274"/>
      <c r="O419" s="514" t="str">
        <f>IF(AND(OR(I419="KO",L419&lt;&gt;""),OR(I419="",J419="",K419="")),Listes!$A$74,IF(AND(L419="",I419&lt;&gt;""),Listes!$A$75,IF(AND(H419&lt;L419,N419=""),Listes!$A$76,IF(AND(K419&lt;J419,N419=""),Listes!$A$77,IF(AND(L419&lt;&gt;"",L419&lt;H419,M419=""),Listes!$A$78,IF(AND(P419="",OR(I419&lt;&gt;"",J419&lt;&gt;"",K419&lt;&gt;"")),Listes!$A$79,""))))))</f>
        <v/>
      </c>
      <c r="P419" s="38"/>
      <c r="Q419" s="10">
        <f t="shared" si="20"/>
        <v>0</v>
      </c>
    </row>
    <row r="420" spans="1:17" ht="20.100000000000001" customHeight="1" x14ac:dyDescent="0.25">
      <c r="A420" s="109">
        <v>414</v>
      </c>
      <c r="B420" s="505" t="str">
        <f>IF(' Dépenses Autres frais'!B420="","",' Dépenses Autres frais'!B420)</f>
        <v/>
      </c>
      <c r="C420" s="505" t="str">
        <f>IF(' Dépenses Autres frais'!C420="","",' Dépenses Autres frais'!C420)</f>
        <v/>
      </c>
      <c r="D420" s="505" t="str">
        <f>IF(' Dépenses Autres frais'!D420="","",' Dépenses Autres frais'!D420)</f>
        <v/>
      </c>
      <c r="E420" s="505" t="str">
        <f>IF(' Dépenses Autres frais'!E420="","",' Dépenses Autres frais'!E420)</f>
        <v/>
      </c>
      <c r="F420" s="515" t="str">
        <f>IF(' Dépenses Autres frais'!F420="","",' Dépenses Autres frais'!F420)</f>
        <v/>
      </c>
      <c r="G420" s="515" t="str">
        <f>IF(' Dépenses Autres frais'!G420="","",' Dépenses Autres frais'!G420)</f>
        <v/>
      </c>
      <c r="H420" s="516" t="str">
        <f>IF(' Dépenses Autres frais'!H420="","",' Dépenses Autres frais'!H420)</f>
        <v/>
      </c>
      <c r="I420" s="272"/>
      <c r="J420" s="273" t="str">
        <f t="shared" si="18"/>
        <v/>
      </c>
      <c r="K420" s="273" t="str">
        <f t="shared" si="19"/>
        <v/>
      </c>
      <c r="L420" s="37"/>
      <c r="M420" s="117"/>
      <c r="N420" s="274"/>
      <c r="O420" s="514" t="str">
        <f>IF(AND(OR(I420="KO",L420&lt;&gt;""),OR(I420="",J420="",K420="")),Listes!$A$74,IF(AND(L420="",I420&lt;&gt;""),Listes!$A$75,IF(AND(H420&lt;L420,N420=""),Listes!$A$76,IF(AND(K420&lt;J420,N420=""),Listes!$A$77,IF(AND(L420&lt;&gt;"",L420&lt;H420,M420=""),Listes!$A$78,IF(AND(P420="",OR(I420&lt;&gt;"",J420&lt;&gt;"",K420&lt;&gt;"")),Listes!$A$79,""))))))</f>
        <v/>
      </c>
      <c r="P420" s="38"/>
      <c r="Q420" s="10">
        <f t="shared" si="20"/>
        <v>0</v>
      </c>
    </row>
    <row r="421" spans="1:17" ht="20.100000000000001" customHeight="1" x14ac:dyDescent="0.25">
      <c r="A421" s="109">
        <v>415</v>
      </c>
      <c r="B421" s="505" t="str">
        <f>IF(' Dépenses Autres frais'!B421="","",' Dépenses Autres frais'!B421)</f>
        <v/>
      </c>
      <c r="C421" s="505" t="str">
        <f>IF(' Dépenses Autres frais'!C421="","",' Dépenses Autres frais'!C421)</f>
        <v/>
      </c>
      <c r="D421" s="505" t="str">
        <f>IF(' Dépenses Autres frais'!D421="","",' Dépenses Autres frais'!D421)</f>
        <v/>
      </c>
      <c r="E421" s="505" t="str">
        <f>IF(' Dépenses Autres frais'!E421="","",' Dépenses Autres frais'!E421)</f>
        <v/>
      </c>
      <c r="F421" s="515" t="str">
        <f>IF(' Dépenses Autres frais'!F421="","",' Dépenses Autres frais'!F421)</f>
        <v/>
      </c>
      <c r="G421" s="515" t="str">
        <f>IF(' Dépenses Autres frais'!G421="","",' Dépenses Autres frais'!G421)</f>
        <v/>
      </c>
      <c r="H421" s="516" t="str">
        <f>IF(' Dépenses Autres frais'!H421="","",' Dépenses Autres frais'!H421)</f>
        <v/>
      </c>
      <c r="I421" s="272"/>
      <c r="J421" s="273" t="str">
        <f t="shared" si="18"/>
        <v/>
      </c>
      <c r="K421" s="273" t="str">
        <f t="shared" si="19"/>
        <v/>
      </c>
      <c r="L421" s="37"/>
      <c r="M421" s="117"/>
      <c r="N421" s="274"/>
      <c r="O421" s="514" t="str">
        <f>IF(AND(OR(I421="KO",L421&lt;&gt;""),OR(I421="",J421="",K421="")),Listes!$A$74,IF(AND(L421="",I421&lt;&gt;""),Listes!$A$75,IF(AND(H421&lt;L421,N421=""),Listes!$A$76,IF(AND(K421&lt;J421,N421=""),Listes!$A$77,IF(AND(L421&lt;&gt;"",L421&lt;H421,M421=""),Listes!$A$78,IF(AND(P421="",OR(I421&lt;&gt;"",J421&lt;&gt;"",K421&lt;&gt;"")),Listes!$A$79,""))))))</f>
        <v/>
      </c>
      <c r="P421" s="38"/>
      <c r="Q421" s="10">
        <f t="shared" si="20"/>
        <v>0</v>
      </c>
    </row>
    <row r="422" spans="1:17" ht="20.100000000000001" customHeight="1" x14ac:dyDescent="0.25">
      <c r="A422" s="109">
        <v>416</v>
      </c>
      <c r="B422" s="505" t="str">
        <f>IF(' Dépenses Autres frais'!B422="","",' Dépenses Autres frais'!B422)</f>
        <v/>
      </c>
      <c r="C422" s="505" t="str">
        <f>IF(' Dépenses Autres frais'!C422="","",' Dépenses Autres frais'!C422)</f>
        <v/>
      </c>
      <c r="D422" s="505" t="str">
        <f>IF(' Dépenses Autres frais'!D422="","",' Dépenses Autres frais'!D422)</f>
        <v/>
      </c>
      <c r="E422" s="505" t="str">
        <f>IF(' Dépenses Autres frais'!E422="","",' Dépenses Autres frais'!E422)</f>
        <v/>
      </c>
      <c r="F422" s="515" t="str">
        <f>IF(' Dépenses Autres frais'!F422="","",' Dépenses Autres frais'!F422)</f>
        <v/>
      </c>
      <c r="G422" s="515" t="str">
        <f>IF(' Dépenses Autres frais'!G422="","",' Dépenses Autres frais'!G422)</f>
        <v/>
      </c>
      <c r="H422" s="516" t="str">
        <f>IF(' Dépenses Autres frais'!H422="","",' Dépenses Autres frais'!H422)</f>
        <v/>
      </c>
      <c r="I422" s="272"/>
      <c r="J422" s="273" t="str">
        <f t="shared" si="18"/>
        <v/>
      </c>
      <c r="K422" s="273" t="str">
        <f t="shared" si="19"/>
        <v/>
      </c>
      <c r="L422" s="37"/>
      <c r="M422" s="117"/>
      <c r="N422" s="274"/>
      <c r="O422" s="514" t="str">
        <f>IF(AND(OR(I422="KO",L422&lt;&gt;""),OR(I422="",J422="",K422="")),Listes!$A$74,IF(AND(L422="",I422&lt;&gt;""),Listes!$A$75,IF(AND(H422&lt;L422,N422=""),Listes!$A$76,IF(AND(K422&lt;J422,N422=""),Listes!$A$77,IF(AND(L422&lt;&gt;"",L422&lt;H422,M422=""),Listes!$A$78,IF(AND(P422="",OR(I422&lt;&gt;"",J422&lt;&gt;"",K422&lt;&gt;"")),Listes!$A$79,""))))))</f>
        <v/>
      </c>
      <c r="P422" s="38"/>
      <c r="Q422" s="10">
        <f t="shared" si="20"/>
        <v>0</v>
      </c>
    </row>
    <row r="423" spans="1:17" ht="20.100000000000001" customHeight="1" x14ac:dyDescent="0.25">
      <c r="A423" s="109">
        <v>417</v>
      </c>
      <c r="B423" s="505" t="str">
        <f>IF(' Dépenses Autres frais'!B423="","",' Dépenses Autres frais'!B423)</f>
        <v/>
      </c>
      <c r="C423" s="505" t="str">
        <f>IF(' Dépenses Autres frais'!C423="","",' Dépenses Autres frais'!C423)</f>
        <v/>
      </c>
      <c r="D423" s="505" t="str">
        <f>IF(' Dépenses Autres frais'!D423="","",' Dépenses Autres frais'!D423)</f>
        <v/>
      </c>
      <c r="E423" s="505" t="str">
        <f>IF(' Dépenses Autres frais'!E423="","",' Dépenses Autres frais'!E423)</f>
        <v/>
      </c>
      <c r="F423" s="515" t="str">
        <f>IF(' Dépenses Autres frais'!F423="","",' Dépenses Autres frais'!F423)</f>
        <v/>
      </c>
      <c r="G423" s="515" t="str">
        <f>IF(' Dépenses Autres frais'!G423="","",' Dépenses Autres frais'!G423)</f>
        <v/>
      </c>
      <c r="H423" s="516" t="str">
        <f>IF(' Dépenses Autres frais'!H423="","",' Dépenses Autres frais'!H423)</f>
        <v/>
      </c>
      <c r="I423" s="272"/>
      <c r="J423" s="273" t="str">
        <f t="shared" si="18"/>
        <v/>
      </c>
      <c r="K423" s="273" t="str">
        <f t="shared" si="19"/>
        <v/>
      </c>
      <c r="L423" s="37"/>
      <c r="M423" s="117"/>
      <c r="N423" s="274"/>
      <c r="O423" s="514" t="str">
        <f>IF(AND(OR(I423="KO",L423&lt;&gt;""),OR(I423="",J423="",K423="")),Listes!$A$74,IF(AND(L423="",I423&lt;&gt;""),Listes!$A$75,IF(AND(H423&lt;L423,N423=""),Listes!$A$76,IF(AND(K423&lt;J423,N423=""),Listes!$A$77,IF(AND(L423&lt;&gt;"",L423&lt;H423,M423=""),Listes!$A$78,IF(AND(P423="",OR(I423&lt;&gt;"",J423&lt;&gt;"",K423&lt;&gt;"")),Listes!$A$79,""))))))</f>
        <v/>
      </c>
      <c r="P423" s="38"/>
      <c r="Q423" s="10">
        <f t="shared" si="20"/>
        <v>0</v>
      </c>
    </row>
    <row r="424" spans="1:17" ht="20.100000000000001" customHeight="1" x14ac:dyDescent="0.25">
      <c r="A424" s="109">
        <v>418</v>
      </c>
      <c r="B424" s="505" t="str">
        <f>IF(' Dépenses Autres frais'!B424="","",' Dépenses Autres frais'!B424)</f>
        <v/>
      </c>
      <c r="C424" s="505" t="str">
        <f>IF(' Dépenses Autres frais'!C424="","",' Dépenses Autres frais'!C424)</f>
        <v/>
      </c>
      <c r="D424" s="505" t="str">
        <f>IF(' Dépenses Autres frais'!D424="","",' Dépenses Autres frais'!D424)</f>
        <v/>
      </c>
      <c r="E424" s="505" t="str">
        <f>IF(' Dépenses Autres frais'!E424="","",' Dépenses Autres frais'!E424)</f>
        <v/>
      </c>
      <c r="F424" s="515" t="str">
        <f>IF(' Dépenses Autres frais'!F424="","",' Dépenses Autres frais'!F424)</f>
        <v/>
      </c>
      <c r="G424" s="515" t="str">
        <f>IF(' Dépenses Autres frais'!G424="","",' Dépenses Autres frais'!G424)</f>
        <v/>
      </c>
      <c r="H424" s="516" t="str">
        <f>IF(' Dépenses Autres frais'!H424="","",' Dépenses Autres frais'!H424)</f>
        <v/>
      </c>
      <c r="I424" s="272"/>
      <c r="J424" s="273" t="str">
        <f t="shared" si="18"/>
        <v/>
      </c>
      <c r="K424" s="273" t="str">
        <f t="shared" si="19"/>
        <v/>
      </c>
      <c r="L424" s="37"/>
      <c r="M424" s="117"/>
      <c r="N424" s="274"/>
      <c r="O424" s="514" t="str">
        <f>IF(AND(OR(I424="KO",L424&lt;&gt;""),OR(I424="",J424="",K424="")),Listes!$A$74,IF(AND(L424="",I424&lt;&gt;""),Listes!$A$75,IF(AND(H424&lt;L424,N424=""),Listes!$A$76,IF(AND(K424&lt;J424,N424=""),Listes!$A$77,IF(AND(L424&lt;&gt;"",L424&lt;H424,M424=""),Listes!$A$78,IF(AND(P424="",OR(I424&lt;&gt;"",J424&lt;&gt;"",K424&lt;&gt;"")),Listes!$A$79,""))))))</f>
        <v/>
      </c>
      <c r="P424" s="38"/>
      <c r="Q424" s="10">
        <f t="shared" si="20"/>
        <v>0</v>
      </c>
    </row>
    <row r="425" spans="1:17" ht="20.100000000000001" customHeight="1" x14ac:dyDescent="0.25">
      <c r="A425" s="109">
        <v>419</v>
      </c>
      <c r="B425" s="505" t="str">
        <f>IF(' Dépenses Autres frais'!B425="","",' Dépenses Autres frais'!B425)</f>
        <v/>
      </c>
      <c r="C425" s="505" t="str">
        <f>IF(' Dépenses Autres frais'!C425="","",' Dépenses Autres frais'!C425)</f>
        <v/>
      </c>
      <c r="D425" s="505" t="str">
        <f>IF(' Dépenses Autres frais'!D425="","",' Dépenses Autres frais'!D425)</f>
        <v/>
      </c>
      <c r="E425" s="505" t="str">
        <f>IF(' Dépenses Autres frais'!E425="","",' Dépenses Autres frais'!E425)</f>
        <v/>
      </c>
      <c r="F425" s="515" t="str">
        <f>IF(' Dépenses Autres frais'!F425="","",' Dépenses Autres frais'!F425)</f>
        <v/>
      </c>
      <c r="G425" s="515" t="str">
        <f>IF(' Dépenses Autres frais'!G425="","",' Dépenses Autres frais'!G425)</f>
        <v/>
      </c>
      <c r="H425" s="516" t="str">
        <f>IF(' Dépenses Autres frais'!H425="","",' Dépenses Autres frais'!H425)</f>
        <v/>
      </c>
      <c r="I425" s="272"/>
      <c r="J425" s="273" t="str">
        <f t="shared" si="18"/>
        <v/>
      </c>
      <c r="K425" s="273" t="str">
        <f t="shared" si="19"/>
        <v/>
      </c>
      <c r="L425" s="37"/>
      <c r="M425" s="117"/>
      <c r="N425" s="274"/>
      <c r="O425" s="514" t="str">
        <f>IF(AND(OR(I425="KO",L425&lt;&gt;""),OR(I425="",J425="",K425="")),Listes!$A$74,IF(AND(L425="",I425&lt;&gt;""),Listes!$A$75,IF(AND(H425&lt;L425,N425=""),Listes!$A$76,IF(AND(K425&lt;J425,N425=""),Listes!$A$77,IF(AND(L425&lt;&gt;"",L425&lt;H425,M425=""),Listes!$A$78,IF(AND(P425="",OR(I425&lt;&gt;"",J425&lt;&gt;"",K425&lt;&gt;"")),Listes!$A$79,""))))))</f>
        <v/>
      </c>
      <c r="P425" s="38"/>
      <c r="Q425" s="10">
        <f t="shared" si="20"/>
        <v>0</v>
      </c>
    </row>
    <row r="426" spans="1:17" ht="20.100000000000001" customHeight="1" x14ac:dyDescent="0.25">
      <c r="A426" s="109">
        <v>420</v>
      </c>
      <c r="B426" s="505" t="str">
        <f>IF(' Dépenses Autres frais'!B426="","",' Dépenses Autres frais'!B426)</f>
        <v/>
      </c>
      <c r="C426" s="505" t="str">
        <f>IF(' Dépenses Autres frais'!C426="","",' Dépenses Autres frais'!C426)</f>
        <v/>
      </c>
      <c r="D426" s="505" t="str">
        <f>IF(' Dépenses Autres frais'!D426="","",' Dépenses Autres frais'!D426)</f>
        <v/>
      </c>
      <c r="E426" s="505" t="str">
        <f>IF(' Dépenses Autres frais'!E426="","",' Dépenses Autres frais'!E426)</f>
        <v/>
      </c>
      <c r="F426" s="515" t="str">
        <f>IF(' Dépenses Autres frais'!F426="","",' Dépenses Autres frais'!F426)</f>
        <v/>
      </c>
      <c r="G426" s="515" t="str">
        <f>IF(' Dépenses Autres frais'!G426="","",' Dépenses Autres frais'!G426)</f>
        <v/>
      </c>
      <c r="H426" s="516" t="str">
        <f>IF(' Dépenses Autres frais'!H426="","",' Dépenses Autres frais'!H426)</f>
        <v/>
      </c>
      <c r="I426" s="272"/>
      <c r="J426" s="273" t="str">
        <f t="shared" si="18"/>
        <v/>
      </c>
      <c r="K426" s="273" t="str">
        <f t="shared" si="19"/>
        <v/>
      </c>
      <c r="L426" s="37"/>
      <c r="M426" s="117"/>
      <c r="N426" s="274"/>
      <c r="O426" s="514" t="str">
        <f>IF(AND(OR(I426="KO",L426&lt;&gt;""),OR(I426="",J426="",K426="")),Listes!$A$74,IF(AND(L426="",I426&lt;&gt;""),Listes!$A$75,IF(AND(H426&lt;L426,N426=""),Listes!$A$76,IF(AND(K426&lt;J426,N426=""),Listes!$A$77,IF(AND(L426&lt;&gt;"",L426&lt;H426,M426=""),Listes!$A$78,IF(AND(P426="",OR(I426&lt;&gt;"",J426&lt;&gt;"",K426&lt;&gt;"")),Listes!$A$79,""))))))</f>
        <v/>
      </c>
      <c r="P426" s="38"/>
      <c r="Q426" s="10">
        <f t="shared" si="20"/>
        <v>0</v>
      </c>
    </row>
    <row r="427" spans="1:17" ht="20.100000000000001" customHeight="1" x14ac:dyDescent="0.25">
      <c r="A427" s="109">
        <v>421</v>
      </c>
      <c r="B427" s="505" t="str">
        <f>IF(' Dépenses Autres frais'!B427="","",' Dépenses Autres frais'!B427)</f>
        <v/>
      </c>
      <c r="C427" s="505" t="str">
        <f>IF(' Dépenses Autres frais'!C427="","",' Dépenses Autres frais'!C427)</f>
        <v/>
      </c>
      <c r="D427" s="505" t="str">
        <f>IF(' Dépenses Autres frais'!D427="","",' Dépenses Autres frais'!D427)</f>
        <v/>
      </c>
      <c r="E427" s="505" t="str">
        <f>IF(' Dépenses Autres frais'!E427="","",' Dépenses Autres frais'!E427)</f>
        <v/>
      </c>
      <c r="F427" s="515" t="str">
        <f>IF(' Dépenses Autres frais'!F427="","",' Dépenses Autres frais'!F427)</f>
        <v/>
      </c>
      <c r="G427" s="515" t="str">
        <f>IF(' Dépenses Autres frais'!G427="","",' Dépenses Autres frais'!G427)</f>
        <v/>
      </c>
      <c r="H427" s="516" t="str">
        <f>IF(' Dépenses Autres frais'!H427="","",' Dépenses Autres frais'!H427)</f>
        <v/>
      </c>
      <c r="I427" s="272"/>
      <c r="J427" s="273" t="str">
        <f t="shared" si="18"/>
        <v/>
      </c>
      <c r="K427" s="273" t="str">
        <f t="shared" si="19"/>
        <v/>
      </c>
      <c r="L427" s="37"/>
      <c r="M427" s="117"/>
      <c r="N427" s="274"/>
      <c r="O427" s="514" t="str">
        <f>IF(AND(OR(I427="KO",L427&lt;&gt;""),OR(I427="",J427="",K427="")),Listes!$A$74,IF(AND(L427="",I427&lt;&gt;""),Listes!$A$75,IF(AND(H427&lt;L427,N427=""),Listes!$A$76,IF(AND(K427&lt;J427,N427=""),Listes!$A$77,IF(AND(L427&lt;&gt;"",L427&lt;H427,M427=""),Listes!$A$78,IF(AND(P427="",OR(I427&lt;&gt;"",J427&lt;&gt;"",K427&lt;&gt;"")),Listes!$A$79,""))))))</f>
        <v/>
      </c>
      <c r="P427" s="38"/>
      <c r="Q427" s="10">
        <f t="shared" si="20"/>
        <v>0</v>
      </c>
    </row>
    <row r="428" spans="1:17" ht="20.100000000000001" customHeight="1" x14ac:dyDescent="0.25">
      <c r="A428" s="109">
        <v>422</v>
      </c>
      <c r="B428" s="505" t="str">
        <f>IF(' Dépenses Autres frais'!B428="","",' Dépenses Autres frais'!B428)</f>
        <v/>
      </c>
      <c r="C428" s="505" t="str">
        <f>IF(' Dépenses Autres frais'!C428="","",' Dépenses Autres frais'!C428)</f>
        <v/>
      </c>
      <c r="D428" s="505" t="str">
        <f>IF(' Dépenses Autres frais'!D428="","",' Dépenses Autres frais'!D428)</f>
        <v/>
      </c>
      <c r="E428" s="505" t="str">
        <f>IF(' Dépenses Autres frais'!E428="","",' Dépenses Autres frais'!E428)</f>
        <v/>
      </c>
      <c r="F428" s="515" t="str">
        <f>IF(' Dépenses Autres frais'!F428="","",' Dépenses Autres frais'!F428)</f>
        <v/>
      </c>
      <c r="G428" s="515" t="str">
        <f>IF(' Dépenses Autres frais'!G428="","",' Dépenses Autres frais'!G428)</f>
        <v/>
      </c>
      <c r="H428" s="516" t="str">
        <f>IF(' Dépenses Autres frais'!H428="","",' Dépenses Autres frais'!H428)</f>
        <v/>
      </c>
      <c r="I428" s="272"/>
      <c r="J428" s="273" t="str">
        <f t="shared" si="18"/>
        <v/>
      </c>
      <c r="K428" s="273" t="str">
        <f t="shared" si="19"/>
        <v/>
      </c>
      <c r="L428" s="37"/>
      <c r="M428" s="117"/>
      <c r="N428" s="274"/>
      <c r="O428" s="514" t="str">
        <f>IF(AND(OR(I428="KO",L428&lt;&gt;""),OR(I428="",J428="",K428="")),Listes!$A$74,IF(AND(L428="",I428&lt;&gt;""),Listes!$A$75,IF(AND(H428&lt;L428,N428=""),Listes!$A$76,IF(AND(K428&lt;J428,N428=""),Listes!$A$77,IF(AND(L428&lt;&gt;"",L428&lt;H428,M428=""),Listes!$A$78,IF(AND(P428="",OR(I428&lt;&gt;"",J428&lt;&gt;"",K428&lt;&gt;"")),Listes!$A$79,""))))))</f>
        <v/>
      </c>
      <c r="P428" s="38"/>
      <c r="Q428" s="10">
        <f t="shared" si="20"/>
        <v>0</v>
      </c>
    </row>
    <row r="429" spans="1:17" ht="20.100000000000001" customHeight="1" x14ac:dyDescent="0.25">
      <c r="A429" s="109">
        <v>423</v>
      </c>
      <c r="B429" s="505" t="str">
        <f>IF(' Dépenses Autres frais'!B429="","",' Dépenses Autres frais'!B429)</f>
        <v/>
      </c>
      <c r="C429" s="505" t="str">
        <f>IF(' Dépenses Autres frais'!C429="","",' Dépenses Autres frais'!C429)</f>
        <v/>
      </c>
      <c r="D429" s="505" t="str">
        <f>IF(' Dépenses Autres frais'!D429="","",' Dépenses Autres frais'!D429)</f>
        <v/>
      </c>
      <c r="E429" s="505" t="str">
        <f>IF(' Dépenses Autres frais'!E429="","",' Dépenses Autres frais'!E429)</f>
        <v/>
      </c>
      <c r="F429" s="515" t="str">
        <f>IF(' Dépenses Autres frais'!F429="","",' Dépenses Autres frais'!F429)</f>
        <v/>
      </c>
      <c r="G429" s="515" t="str">
        <f>IF(' Dépenses Autres frais'!G429="","",' Dépenses Autres frais'!G429)</f>
        <v/>
      </c>
      <c r="H429" s="516" t="str">
        <f>IF(' Dépenses Autres frais'!H429="","",' Dépenses Autres frais'!H429)</f>
        <v/>
      </c>
      <c r="I429" s="272"/>
      <c r="J429" s="273" t="str">
        <f t="shared" si="18"/>
        <v/>
      </c>
      <c r="K429" s="273" t="str">
        <f t="shared" si="19"/>
        <v/>
      </c>
      <c r="L429" s="37"/>
      <c r="M429" s="117"/>
      <c r="N429" s="274"/>
      <c r="O429" s="514" t="str">
        <f>IF(AND(OR(I429="KO",L429&lt;&gt;""),OR(I429="",J429="",K429="")),Listes!$A$74,IF(AND(L429="",I429&lt;&gt;""),Listes!$A$75,IF(AND(H429&lt;L429,N429=""),Listes!$A$76,IF(AND(K429&lt;J429,N429=""),Listes!$A$77,IF(AND(L429&lt;&gt;"",L429&lt;H429,M429=""),Listes!$A$78,IF(AND(P429="",OR(I429&lt;&gt;"",J429&lt;&gt;"",K429&lt;&gt;"")),Listes!$A$79,""))))))</f>
        <v/>
      </c>
      <c r="P429" s="38"/>
      <c r="Q429" s="10">
        <f t="shared" si="20"/>
        <v>0</v>
      </c>
    </row>
    <row r="430" spans="1:17" ht="20.100000000000001" customHeight="1" x14ac:dyDescent="0.25">
      <c r="A430" s="109">
        <v>424</v>
      </c>
      <c r="B430" s="505" t="str">
        <f>IF(' Dépenses Autres frais'!B430="","",' Dépenses Autres frais'!B430)</f>
        <v/>
      </c>
      <c r="C430" s="505" t="str">
        <f>IF(' Dépenses Autres frais'!C430="","",' Dépenses Autres frais'!C430)</f>
        <v/>
      </c>
      <c r="D430" s="505" t="str">
        <f>IF(' Dépenses Autres frais'!D430="","",' Dépenses Autres frais'!D430)</f>
        <v/>
      </c>
      <c r="E430" s="505" t="str">
        <f>IF(' Dépenses Autres frais'!E430="","",' Dépenses Autres frais'!E430)</f>
        <v/>
      </c>
      <c r="F430" s="515" t="str">
        <f>IF(' Dépenses Autres frais'!F430="","",' Dépenses Autres frais'!F430)</f>
        <v/>
      </c>
      <c r="G430" s="515" t="str">
        <f>IF(' Dépenses Autres frais'!G430="","",' Dépenses Autres frais'!G430)</f>
        <v/>
      </c>
      <c r="H430" s="516" t="str">
        <f>IF(' Dépenses Autres frais'!H430="","",' Dépenses Autres frais'!H430)</f>
        <v/>
      </c>
      <c r="I430" s="272"/>
      <c r="J430" s="273" t="str">
        <f t="shared" si="18"/>
        <v/>
      </c>
      <c r="K430" s="273" t="str">
        <f t="shared" si="19"/>
        <v/>
      </c>
      <c r="L430" s="37"/>
      <c r="M430" s="117"/>
      <c r="N430" s="274"/>
      <c r="O430" s="514" t="str">
        <f>IF(AND(OR(I430="KO",L430&lt;&gt;""),OR(I430="",J430="",K430="")),Listes!$A$74,IF(AND(L430="",I430&lt;&gt;""),Listes!$A$75,IF(AND(H430&lt;L430,N430=""),Listes!$A$76,IF(AND(K430&lt;J430,N430=""),Listes!$A$77,IF(AND(L430&lt;&gt;"",L430&lt;H430,M430=""),Listes!$A$78,IF(AND(P430="",OR(I430&lt;&gt;"",J430&lt;&gt;"",K430&lt;&gt;"")),Listes!$A$79,""))))))</f>
        <v/>
      </c>
      <c r="P430" s="38"/>
      <c r="Q430" s="10">
        <f t="shared" si="20"/>
        <v>0</v>
      </c>
    </row>
    <row r="431" spans="1:17" ht="20.100000000000001" customHeight="1" x14ac:dyDescent="0.25">
      <c r="A431" s="109">
        <v>425</v>
      </c>
      <c r="B431" s="505" t="str">
        <f>IF(' Dépenses Autres frais'!B431="","",' Dépenses Autres frais'!B431)</f>
        <v/>
      </c>
      <c r="C431" s="505" t="str">
        <f>IF(' Dépenses Autres frais'!C431="","",' Dépenses Autres frais'!C431)</f>
        <v/>
      </c>
      <c r="D431" s="505" t="str">
        <f>IF(' Dépenses Autres frais'!D431="","",' Dépenses Autres frais'!D431)</f>
        <v/>
      </c>
      <c r="E431" s="505" t="str">
        <f>IF(' Dépenses Autres frais'!E431="","",' Dépenses Autres frais'!E431)</f>
        <v/>
      </c>
      <c r="F431" s="515" t="str">
        <f>IF(' Dépenses Autres frais'!F431="","",' Dépenses Autres frais'!F431)</f>
        <v/>
      </c>
      <c r="G431" s="515" t="str">
        <f>IF(' Dépenses Autres frais'!G431="","",' Dépenses Autres frais'!G431)</f>
        <v/>
      </c>
      <c r="H431" s="516" t="str">
        <f>IF(' Dépenses Autres frais'!H431="","",' Dépenses Autres frais'!H431)</f>
        <v/>
      </c>
      <c r="I431" s="272"/>
      <c r="J431" s="273" t="str">
        <f t="shared" si="18"/>
        <v/>
      </c>
      <c r="K431" s="273" t="str">
        <f t="shared" si="19"/>
        <v/>
      </c>
      <c r="L431" s="37"/>
      <c r="M431" s="117"/>
      <c r="N431" s="274"/>
      <c r="O431" s="514" t="str">
        <f>IF(AND(OR(I431="KO",L431&lt;&gt;""),OR(I431="",J431="",K431="")),Listes!$A$74,IF(AND(L431="",I431&lt;&gt;""),Listes!$A$75,IF(AND(H431&lt;L431,N431=""),Listes!$A$76,IF(AND(K431&lt;J431,N431=""),Listes!$A$77,IF(AND(L431&lt;&gt;"",L431&lt;H431,M431=""),Listes!$A$78,IF(AND(P431="",OR(I431&lt;&gt;"",J431&lt;&gt;"",K431&lt;&gt;"")),Listes!$A$79,""))))))</f>
        <v/>
      </c>
      <c r="P431" s="38"/>
      <c r="Q431" s="10">
        <f t="shared" si="20"/>
        <v>0</v>
      </c>
    </row>
    <row r="432" spans="1:17" ht="20.100000000000001" customHeight="1" x14ac:dyDescent="0.25">
      <c r="A432" s="109">
        <v>426</v>
      </c>
      <c r="B432" s="505" t="str">
        <f>IF(' Dépenses Autres frais'!B432="","",' Dépenses Autres frais'!B432)</f>
        <v/>
      </c>
      <c r="C432" s="505" t="str">
        <f>IF(' Dépenses Autres frais'!C432="","",' Dépenses Autres frais'!C432)</f>
        <v/>
      </c>
      <c r="D432" s="505" t="str">
        <f>IF(' Dépenses Autres frais'!D432="","",' Dépenses Autres frais'!D432)</f>
        <v/>
      </c>
      <c r="E432" s="505" t="str">
        <f>IF(' Dépenses Autres frais'!E432="","",' Dépenses Autres frais'!E432)</f>
        <v/>
      </c>
      <c r="F432" s="515" t="str">
        <f>IF(' Dépenses Autres frais'!F432="","",' Dépenses Autres frais'!F432)</f>
        <v/>
      </c>
      <c r="G432" s="515" t="str">
        <f>IF(' Dépenses Autres frais'!G432="","",' Dépenses Autres frais'!G432)</f>
        <v/>
      </c>
      <c r="H432" s="516" t="str">
        <f>IF(' Dépenses Autres frais'!H432="","",' Dépenses Autres frais'!H432)</f>
        <v/>
      </c>
      <c r="I432" s="272"/>
      <c r="J432" s="273" t="str">
        <f t="shared" si="18"/>
        <v/>
      </c>
      <c r="K432" s="273" t="str">
        <f t="shared" si="19"/>
        <v/>
      </c>
      <c r="L432" s="37"/>
      <c r="M432" s="117"/>
      <c r="N432" s="274"/>
      <c r="O432" s="514" t="str">
        <f>IF(AND(OR(I432="KO",L432&lt;&gt;""),OR(I432="",J432="",K432="")),Listes!$A$74,IF(AND(L432="",I432&lt;&gt;""),Listes!$A$75,IF(AND(H432&lt;L432,N432=""),Listes!$A$76,IF(AND(K432&lt;J432,N432=""),Listes!$A$77,IF(AND(L432&lt;&gt;"",L432&lt;H432,M432=""),Listes!$A$78,IF(AND(P432="",OR(I432&lt;&gt;"",J432&lt;&gt;"",K432&lt;&gt;"")),Listes!$A$79,""))))))</f>
        <v/>
      </c>
      <c r="P432" s="38"/>
      <c r="Q432" s="10">
        <f t="shared" si="20"/>
        <v>0</v>
      </c>
    </row>
    <row r="433" spans="1:17" ht="20.100000000000001" customHeight="1" x14ac:dyDescent="0.25">
      <c r="A433" s="109">
        <v>427</v>
      </c>
      <c r="B433" s="505" t="str">
        <f>IF(' Dépenses Autres frais'!B433="","",' Dépenses Autres frais'!B433)</f>
        <v/>
      </c>
      <c r="C433" s="505" t="str">
        <f>IF(' Dépenses Autres frais'!C433="","",' Dépenses Autres frais'!C433)</f>
        <v/>
      </c>
      <c r="D433" s="505" t="str">
        <f>IF(' Dépenses Autres frais'!D433="","",' Dépenses Autres frais'!D433)</f>
        <v/>
      </c>
      <c r="E433" s="505" t="str">
        <f>IF(' Dépenses Autres frais'!E433="","",' Dépenses Autres frais'!E433)</f>
        <v/>
      </c>
      <c r="F433" s="515" t="str">
        <f>IF(' Dépenses Autres frais'!F433="","",' Dépenses Autres frais'!F433)</f>
        <v/>
      </c>
      <c r="G433" s="515" t="str">
        <f>IF(' Dépenses Autres frais'!G433="","",' Dépenses Autres frais'!G433)</f>
        <v/>
      </c>
      <c r="H433" s="516" t="str">
        <f>IF(' Dépenses Autres frais'!H433="","",' Dépenses Autres frais'!H433)</f>
        <v/>
      </c>
      <c r="I433" s="272"/>
      <c r="J433" s="273" t="str">
        <f t="shared" si="18"/>
        <v/>
      </c>
      <c r="K433" s="273" t="str">
        <f t="shared" si="19"/>
        <v/>
      </c>
      <c r="L433" s="37"/>
      <c r="M433" s="117"/>
      <c r="N433" s="274"/>
      <c r="O433" s="514" t="str">
        <f>IF(AND(OR(I433="KO",L433&lt;&gt;""),OR(I433="",J433="",K433="")),Listes!$A$74,IF(AND(L433="",I433&lt;&gt;""),Listes!$A$75,IF(AND(H433&lt;L433,N433=""),Listes!$A$76,IF(AND(K433&lt;J433,N433=""),Listes!$A$77,IF(AND(L433&lt;&gt;"",L433&lt;H433,M433=""),Listes!$A$78,IF(AND(P433="",OR(I433&lt;&gt;"",J433&lt;&gt;"",K433&lt;&gt;"")),Listes!$A$79,""))))))</f>
        <v/>
      </c>
      <c r="P433" s="38"/>
      <c r="Q433" s="10">
        <f t="shared" si="20"/>
        <v>0</v>
      </c>
    </row>
    <row r="434" spans="1:17" ht="20.100000000000001" customHeight="1" x14ac:dyDescent="0.25">
      <c r="A434" s="109">
        <v>428</v>
      </c>
      <c r="B434" s="505" t="str">
        <f>IF(' Dépenses Autres frais'!B434="","",' Dépenses Autres frais'!B434)</f>
        <v/>
      </c>
      <c r="C434" s="505" t="str">
        <f>IF(' Dépenses Autres frais'!C434="","",' Dépenses Autres frais'!C434)</f>
        <v/>
      </c>
      <c r="D434" s="505" t="str">
        <f>IF(' Dépenses Autres frais'!D434="","",' Dépenses Autres frais'!D434)</f>
        <v/>
      </c>
      <c r="E434" s="505" t="str">
        <f>IF(' Dépenses Autres frais'!E434="","",' Dépenses Autres frais'!E434)</f>
        <v/>
      </c>
      <c r="F434" s="515" t="str">
        <f>IF(' Dépenses Autres frais'!F434="","",' Dépenses Autres frais'!F434)</f>
        <v/>
      </c>
      <c r="G434" s="515" t="str">
        <f>IF(' Dépenses Autres frais'!G434="","",' Dépenses Autres frais'!G434)</f>
        <v/>
      </c>
      <c r="H434" s="516" t="str">
        <f>IF(' Dépenses Autres frais'!H434="","",' Dépenses Autres frais'!H434)</f>
        <v/>
      </c>
      <c r="I434" s="272"/>
      <c r="J434" s="273" t="str">
        <f t="shared" si="18"/>
        <v/>
      </c>
      <c r="K434" s="273" t="str">
        <f t="shared" si="19"/>
        <v/>
      </c>
      <c r="L434" s="37"/>
      <c r="M434" s="117"/>
      <c r="N434" s="274"/>
      <c r="O434" s="514" t="str">
        <f>IF(AND(OR(I434="KO",L434&lt;&gt;""),OR(I434="",J434="",K434="")),Listes!$A$74,IF(AND(L434="",I434&lt;&gt;""),Listes!$A$75,IF(AND(H434&lt;L434,N434=""),Listes!$A$76,IF(AND(K434&lt;J434,N434=""),Listes!$A$77,IF(AND(L434&lt;&gt;"",L434&lt;H434,M434=""),Listes!$A$78,IF(AND(P434="",OR(I434&lt;&gt;"",J434&lt;&gt;"",K434&lt;&gt;"")),Listes!$A$79,""))))))</f>
        <v/>
      </c>
      <c r="P434" s="38"/>
      <c r="Q434" s="10">
        <f t="shared" si="20"/>
        <v>0</v>
      </c>
    </row>
    <row r="435" spans="1:17" ht="20.100000000000001" customHeight="1" x14ac:dyDescent="0.25">
      <c r="A435" s="109">
        <v>429</v>
      </c>
      <c r="B435" s="505" t="str">
        <f>IF(' Dépenses Autres frais'!B435="","",' Dépenses Autres frais'!B435)</f>
        <v/>
      </c>
      <c r="C435" s="505" t="str">
        <f>IF(' Dépenses Autres frais'!C435="","",' Dépenses Autres frais'!C435)</f>
        <v/>
      </c>
      <c r="D435" s="505" t="str">
        <f>IF(' Dépenses Autres frais'!D435="","",' Dépenses Autres frais'!D435)</f>
        <v/>
      </c>
      <c r="E435" s="505" t="str">
        <f>IF(' Dépenses Autres frais'!E435="","",' Dépenses Autres frais'!E435)</f>
        <v/>
      </c>
      <c r="F435" s="515" t="str">
        <f>IF(' Dépenses Autres frais'!F435="","",' Dépenses Autres frais'!F435)</f>
        <v/>
      </c>
      <c r="G435" s="515" t="str">
        <f>IF(' Dépenses Autres frais'!G435="","",' Dépenses Autres frais'!G435)</f>
        <v/>
      </c>
      <c r="H435" s="516" t="str">
        <f>IF(' Dépenses Autres frais'!H435="","",' Dépenses Autres frais'!H435)</f>
        <v/>
      </c>
      <c r="I435" s="272"/>
      <c r="J435" s="273" t="str">
        <f t="shared" si="18"/>
        <v/>
      </c>
      <c r="K435" s="273" t="str">
        <f t="shared" si="19"/>
        <v/>
      </c>
      <c r="L435" s="37"/>
      <c r="M435" s="117"/>
      <c r="N435" s="274"/>
      <c r="O435" s="514" t="str">
        <f>IF(AND(OR(I435="KO",L435&lt;&gt;""),OR(I435="",J435="",K435="")),Listes!$A$74,IF(AND(L435="",I435&lt;&gt;""),Listes!$A$75,IF(AND(H435&lt;L435,N435=""),Listes!$A$76,IF(AND(K435&lt;J435,N435=""),Listes!$A$77,IF(AND(L435&lt;&gt;"",L435&lt;H435,M435=""),Listes!$A$78,IF(AND(P435="",OR(I435&lt;&gt;"",J435&lt;&gt;"",K435&lt;&gt;"")),Listes!$A$79,""))))))</f>
        <v/>
      </c>
      <c r="P435" s="38"/>
      <c r="Q435" s="10">
        <f t="shared" si="20"/>
        <v>0</v>
      </c>
    </row>
    <row r="436" spans="1:17" ht="20.100000000000001" customHeight="1" x14ac:dyDescent="0.25">
      <c r="A436" s="109">
        <v>430</v>
      </c>
      <c r="B436" s="505" t="str">
        <f>IF(' Dépenses Autres frais'!B436="","",' Dépenses Autres frais'!B436)</f>
        <v/>
      </c>
      <c r="C436" s="505" t="str">
        <f>IF(' Dépenses Autres frais'!C436="","",' Dépenses Autres frais'!C436)</f>
        <v/>
      </c>
      <c r="D436" s="505" t="str">
        <f>IF(' Dépenses Autres frais'!D436="","",' Dépenses Autres frais'!D436)</f>
        <v/>
      </c>
      <c r="E436" s="505" t="str">
        <f>IF(' Dépenses Autres frais'!E436="","",' Dépenses Autres frais'!E436)</f>
        <v/>
      </c>
      <c r="F436" s="515" t="str">
        <f>IF(' Dépenses Autres frais'!F436="","",' Dépenses Autres frais'!F436)</f>
        <v/>
      </c>
      <c r="G436" s="515" t="str">
        <f>IF(' Dépenses Autres frais'!G436="","",' Dépenses Autres frais'!G436)</f>
        <v/>
      </c>
      <c r="H436" s="516" t="str">
        <f>IF(' Dépenses Autres frais'!H436="","",' Dépenses Autres frais'!H436)</f>
        <v/>
      </c>
      <c r="I436" s="272"/>
      <c r="J436" s="273" t="str">
        <f t="shared" si="18"/>
        <v/>
      </c>
      <c r="K436" s="273" t="str">
        <f t="shared" si="19"/>
        <v/>
      </c>
      <c r="L436" s="37"/>
      <c r="M436" s="117"/>
      <c r="N436" s="274"/>
      <c r="O436" s="514" t="str">
        <f>IF(AND(OR(I436="KO",L436&lt;&gt;""),OR(I436="",J436="",K436="")),Listes!$A$74,IF(AND(L436="",I436&lt;&gt;""),Listes!$A$75,IF(AND(H436&lt;L436,N436=""),Listes!$A$76,IF(AND(K436&lt;J436,N436=""),Listes!$A$77,IF(AND(L436&lt;&gt;"",L436&lt;H436,M436=""),Listes!$A$78,IF(AND(P436="",OR(I436&lt;&gt;"",J436&lt;&gt;"",K436&lt;&gt;"")),Listes!$A$79,""))))))</f>
        <v/>
      </c>
      <c r="P436" s="38"/>
      <c r="Q436" s="10">
        <f t="shared" si="20"/>
        <v>0</v>
      </c>
    </row>
    <row r="437" spans="1:17" ht="20.100000000000001" customHeight="1" x14ac:dyDescent="0.25">
      <c r="A437" s="109">
        <v>431</v>
      </c>
      <c r="B437" s="505" t="str">
        <f>IF(' Dépenses Autres frais'!B437="","",' Dépenses Autres frais'!B437)</f>
        <v/>
      </c>
      <c r="C437" s="505" t="str">
        <f>IF(' Dépenses Autres frais'!C437="","",' Dépenses Autres frais'!C437)</f>
        <v/>
      </c>
      <c r="D437" s="505" t="str">
        <f>IF(' Dépenses Autres frais'!D437="","",' Dépenses Autres frais'!D437)</f>
        <v/>
      </c>
      <c r="E437" s="505" t="str">
        <f>IF(' Dépenses Autres frais'!E437="","",' Dépenses Autres frais'!E437)</f>
        <v/>
      </c>
      <c r="F437" s="515" t="str">
        <f>IF(' Dépenses Autres frais'!F437="","",' Dépenses Autres frais'!F437)</f>
        <v/>
      </c>
      <c r="G437" s="515" t="str">
        <f>IF(' Dépenses Autres frais'!G437="","",' Dépenses Autres frais'!G437)</f>
        <v/>
      </c>
      <c r="H437" s="516" t="str">
        <f>IF(' Dépenses Autres frais'!H437="","",' Dépenses Autres frais'!H437)</f>
        <v/>
      </c>
      <c r="I437" s="272"/>
      <c r="J437" s="273" t="str">
        <f t="shared" si="18"/>
        <v/>
      </c>
      <c r="K437" s="273" t="str">
        <f t="shared" si="19"/>
        <v/>
      </c>
      <c r="L437" s="37"/>
      <c r="M437" s="117"/>
      <c r="N437" s="274"/>
      <c r="O437" s="514" t="str">
        <f>IF(AND(OR(I437="KO",L437&lt;&gt;""),OR(I437="",J437="",K437="")),Listes!$A$74,IF(AND(L437="",I437&lt;&gt;""),Listes!$A$75,IF(AND(H437&lt;L437,N437=""),Listes!$A$76,IF(AND(K437&lt;J437,N437=""),Listes!$A$77,IF(AND(L437&lt;&gt;"",L437&lt;H437,M437=""),Listes!$A$78,IF(AND(P437="",OR(I437&lt;&gt;"",J437&lt;&gt;"",K437&lt;&gt;"")),Listes!$A$79,""))))))</f>
        <v/>
      </c>
      <c r="P437" s="38"/>
      <c r="Q437" s="10">
        <f t="shared" si="20"/>
        <v>0</v>
      </c>
    </row>
    <row r="438" spans="1:17" ht="20.100000000000001" customHeight="1" x14ac:dyDescent="0.25">
      <c r="A438" s="109">
        <v>432</v>
      </c>
      <c r="B438" s="505" t="str">
        <f>IF(' Dépenses Autres frais'!B438="","",' Dépenses Autres frais'!B438)</f>
        <v/>
      </c>
      <c r="C438" s="505" t="str">
        <f>IF(' Dépenses Autres frais'!C438="","",' Dépenses Autres frais'!C438)</f>
        <v/>
      </c>
      <c r="D438" s="505" t="str">
        <f>IF(' Dépenses Autres frais'!D438="","",' Dépenses Autres frais'!D438)</f>
        <v/>
      </c>
      <c r="E438" s="505" t="str">
        <f>IF(' Dépenses Autres frais'!E438="","",' Dépenses Autres frais'!E438)</f>
        <v/>
      </c>
      <c r="F438" s="515" t="str">
        <f>IF(' Dépenses Autres frais'!F438="","",' Dépenses Autres frais'!F438)</f>
        <v/>
      </c>
      <c r="G438" s="515" t="str">
        <f>IF(' Dépenses Autres frais'!G438="","",' Dépenses Autres frais'!G438)</f>
        <v/>
      </c>
      <c r="H438" s="516" t="str">
        <f>IF(' Dépenses Autres frais'!H438="","",' Dépenses Autres frais'!H438)</f>
        <v/>
      </c>
      <c r="I438" s="272"/>
      <c r="J438" s="273" t="str">
        <f t="shared" si="18"/>
        <v/>
      </c>
      <c r="K438" s="273" t="str">
        <f t="shared" si="19"/>
        <v/>
      </c>
      <c r="L438" s="37"/>
      <c r="M438" s="117"/>
      <c r="N438" s="274"/>
      <c r="O438" s="514" t="str">
        <f>IF(AND(OR(I438="KO",L438&lt;&gt;""),OR(I438="",J438="",K438="")),Listes!$A$74,IF(AND(L438="",I438&lt;&gt;""),Listes!$A$75,IF(AND(H438&lt;L438,N438=""),Listes!$A$76,IF(AND(K438&lt;J438,N438=""),Listes!$A$77,IF(AND(L438&lt;&gt;"",L438&lt;H438,M438=""),Listes!$A$78,IF(AND(P438="",OR(I438&lt;&gt;"",J438&lt;&gt;"",K438&lt;&gt;"")),Listes!$A$79,""))))))</f>
        <v/>
      </c>
      <c r="P438" s="38"/>
      <c r="Q438" s="10">
        <f t="shared" si="20"/>
        <v>0</v>
      </c>
    </row>
    <row r="439" spans="1:17" ht="20.100000000000001" customHeight="1" x14ac:dyDescent="0.25">
      <c r="A439" s="109">
        <v>433</v>
      </c>
      <c r="B439" s="505" t="str">
        <f>IF(' Dépenses Autres frais'!B439="","",' Dépenses Autres frais'!B439)</f>
        <v/>
      </c>
      <c r="C439" s="505" t="str">
        <f>IF(' Dépenses Autres frais'!C439="","",' Dépenses Autres frais'!C439)</f>
        <v/>
      </c>
      <c r="D439" s="505" t="str">
        <f>IF(' Dépenses Autres frais'!D439="","",' Dépenses Autres frais'!D439)</f>
        <v/>
      </c>
      <c r="E439" s="505" t="str">
        <f>IF(' Dépenses Autres frais'!E439="","",' Dépenses Autres frais'!E439)</f>
        <v/>
      </c>
      <c r="F439" s="515" t="str">
        <f>IF(' Dépenses Autres frais'!F439="","",' Dépenses Autres frais'!F439)</f>
        <v/>
      </c>
      <c r="G439" s="515" t="str">
        <f>IF(' Dépenses Autres frais'!G439="","",' Dépenses Autres frais'!G439)</f>
        <v/>
      </c>
      <c r="H439" s="516" t="str">
        <f>IF(' Dépenses Autres frais'!H439="","",' Dépenses Autres frais'!H439)</f>
        <v/>
      </c>
      <c r="I439" s="272"/>
      <c r="J439" s="273" t="str">
        <f t="shared" si="18"/>
        <v/>
      </c>
      <c r="K439" s="273" t="str">
        <f t="shared" si="19"/>
        <v/>
      </c>
      <c r="L439" s="37"/>
      <c r="M439" s="117"/>
      <c r="N439" s="274"/>
      <c r="O439" s="514" t="str">
        <f>IF(AND(OR(I439="KO",L439&lt;&gt;""),OR(I439="",J439="",K439="")),Listes!$A$74,IF(AND(L439="",I439&lt;&gt;""),Listes!$A$75,IF(AND(H439&lt;L439,N439=""),Listes!$A$76,IF(AND(K439&lt;J439,N439=""),Listes!$A$77,IF(AND(L439&lt;&gt;"",L439&lt;H439,M439=""),Listes!$A$78,IF(AND(P439="",OR(I439&lt;&gt;"",J439&lt;&gt;"",K439&lt;&gt;"")),Listes!$A$79,""))))))</f>
        <v/>
      </c>
      <c r="P439" s="38"/>
      <c r="Q439" s="10">
        <f t="shared" si="20"/>
        <v>0</v>
      </c>
    </row>
    <row r="440" spans="1:17" ht="20.100000000000001" customHeight="1" x14ac:dyDescent="0.25">
      <c r="A440" s="109">
        <v>434</v>
      </c>
      <c r="B440" s="505" t="str">
        <f>IF(' Dépenses Autres frais'!B440="","",' Dépenses Autres frais'!B440)</f>
        <v/>
      </c>
      <c r="C440" s="505" t="str">
        <f>IF(' Dépenses Autres frais'!C440="","",' Dépenses Autres frais'!C440)</f>
        <v/>
      </c>
      <c r="D440" s="505" t="str">
        <f>IF(' Dépenses Autres frais'!D440="","",' Dépenses Autres frais'!D440)</f>
        <v/>
      </c>
      <c r="E440" s="505" t="str">
        <f>IF(' Dépenses Autres frais'!E440="","",' Dépenses Autres frais'!E440)</f>
        <v/>
      </c>
      <c r="F440" s="515" t="str">
        <f>IF(' Dépenses Autres frais'!F440="","",' Dépenses Autres frais'!F440)</f>
        <v/>
      </c>
      <c r="G440" s="515" t="str">
        <f>IF(' Dépenses Autres frais'!G440="","",' Dépenses Autres frais'!G440)</f>
        <v/>
      </c>
      <c r="H440" s="516" t="str">
        <f>IF(' Dépenses Autres frais'!H440="","",' Dépenses Autres frais'!H440)</f>
        <v/>
      </c>
      <c r="I440" s="272"/>
      <c r="J440" s="273" t="str">
        <f t="shared" si="18"/>
        <v/>
      </c>
      <c r="K440" s="273" t="str">
        <f t="shared" si="19"/>
        <v/>
      </c>
      <c r="L440" s="37"/>
      <c r="M440" s="117"/>
      <c r="N440" s="274"/>
      <c r="O440" s="514" t="str">
        <f>IF(AND(OR(I440="KO",L440&lt;&gt;""),OR(I440="",J440="",K440="")),Listes!$A$74,IF(AND(L440="",I440&lt;&gt;""),Listes!$A$75,IF(AND(H440&lt;L440,N440=""),Listes!$A$76,IF(AND(K440&lt;J440,N440=""),Listes!$A$77,IF(AND(L440&lt;&gt;"",L440&lt;H440,M440=""),Listes!$A$78,IF(AND(P440="",OR(I440&lt;&gt;"",J440&lt;&gt;"",K440&lt;&gt;"")),Listes!$A$79,""))))))</f>
        <v/>
      </c>
      <c r="P440" s="38"/>
      <c r="Q440" s="10">
        <f t="shared" si="20"/>
        <v>0</v>
      </c>
    </row>
    <row r="441" spans="1:17" ht="20.100000000000001" customHeight="1" x14ac:dyDescent="0.25">
      <c r="A441" s="109">
        <v>435</v>
      </c>
      <c r="B441" s="505" t="str">
        <f>IF(' Dépenses Autres frais'!B441="","",' Dépenses Autres frais'!B441)</f>
        <v/>
      </c>
      <c r="C441" s="505" t="str">
        <f>IF(' Dépenses Autres frais'!C441="","",' Dépenses Autres frais'!C441)</f>
        <v/>
      </c>
      <c r="D441" s="505" t="str">
        <f>IF(' Dépenses Autres frais'!D441="","",' Dépenses Autres frais'!D441)</f>
        <v/>
      </c>
      <c r="E441" s="505" t="str">
        <f>IF(' Dépenses Autres frais'!E441="","",' Dépenses Autres frais'!E441)</f>
        <v/>
      </c>
      <c r="F441" s="515" t="str">
        <f>IF(' Dépenses Autres frais'!F441="","",' Dépenses Autres frais'!F441)</f>
        <v/>
      </c>
      <c r="G441" s="515" t="str">
        <f>IF(' Dépenses Autres frais'!G441="","",' Dépenses Autres frais'!G441)</f>
        <v/>
      </c>
      <c r="H441" s="516" t="str">
        <f>IF(' Dépenses Autres frais'!H441="","",' Dépenses Autres frais'!H441)</f>
        <v/>
      </c>
      <c r="I441" s="272"/>
      <c r="J441" s="273" t="str">
        <f t="shared" si="18"/>
        <v/>
      </c>
      <c r="K441" s="273" t="str">
        <f t="shared" si="19"/>
        <v/>
      </c>
      <c r="L441" s="37"/>
      <c r="M441" s="117"/>
      <c r="N441" s="274"/>
      <c r="O441" s="514" t="str">
        <f>IF(AND(OR(I441="KO",L441&lt;&gt;""),OR(I441="",J441="",K441="")),Listes!$A$74,IF(AND(L441="",I441&lt;&gt;""),Listes!$A$75,IF(AND(H441&lt;L441,N441=""),Listes!$A$76,IF(AND(K441&lt;J441,N441=""),Listes!$A$77,IF(AND(L441&lt;&gt;"",L441&lt;H441,M441=""),Listes!$A$78,IF(AND(P441="",OR(I441&lt;&gt;"",J441&lt;&gt;"",K441&lt;&gt;"")),Listes!$A$79,""))))))</f>
        <v/>
      </c>
      <c r="P441" s="38"/>
      <c r="Q441" s="10">
        <f t="shared" si="20"/>
        <v>0</v>
      </c>
    </row>
    <row r="442" spans="1:17" ht="20.100000000000001" customHeight="1" x14ac:dyDescent="0.25">
      <c r="A442" s="109">
        <v>436</v>
      </c>
      <c r="B442" s="505" t="str">
        <f>IF(' Dépenses Autres frais'!B442="","",' Dépenses Autres frais'!B442)</f>
        <v/>
      </c>
      <c r="C442" s="505" t="str">
        <f>IF(' Dépenses Autres frais'!C442="","",' Dépenses Autres frais'!C442)</f>
        <v/>
      </c>
      <c r="D442" s="505" t="str">
        <f>IF(' Dépenses Autres frais'!D442="","",' Dépenses Autres frais'!D442)</f>
        <v/>
      </c>
      <c r="E442" s="505" t="str">
        <f>IF(' Dépenses Autres frais'!E442="","",' Dépenses Autres frais'!E442)</f>
        <v/>
      </c>
      <c r="F442" s="515" t="str">
        <f>IF(' Dépenses Autres frais'!F442="","",' Dépenses Autres frais'!F442)</f>
        <v/>
      </c>
      <c r="G442" s="515" t="str">
        <f>IF(' Dépenses Autres frais'!G442="","",' Dépenses Autres frais'!G442)</f>
        <v/>
      </c>
      <c r="H442" s="516" t="str">
        <f>IF(' Dépenses Autres frais'!H442="","",' Dépenses Autres frais'!H442)</f>
        <v/>
      </c>
      <c r="I442" s="272"/>
      <c r="J442" s="273" t="str">
        <f t="shared" si="18"/>
        <v/>
      </c>
      <c r="K442" s="273" t="str">
        <f t="shared" si="19"/>
        <v/>
      </c>
      <c r="L442" s="37"/>
      <c r="M442" s="117"/>
      <c r="N442" s="274"/>
      <c r="O442" s="514" t="str">
        <f>IF(AND(OR(I442="KO",L442&lt;&gt;""),OR(I442="",J442="",K442="")),Listes!$A$74,IF(AND(L442="",I442&lt;&gt;""),Listes!$A$75,IF(AND(H442&lt;L442,N442=""),Listes!$A$76,IF(AND(K442&lt;J442,N442=""),Listes!$A$77,IF(AND(L442&lt;&gt;"",L442&lt;H442,M442=""),Listes!$A$78,IF(AND(P442="",OR(I442&lt;&gt;"",J442&lt;&gt;"",K442&lt;&gt;"")),Listes!$A$79,""))))))</f>
        <v/>
      </c>
      <c r="P442" s="38"/>
      <c r="Q442" s="10">
        <f t="shared" si="20"/>
        <v>0</v>
      </c>
    </row>
    <row r="443" spans="1:17" ht="20.100000000000001" customHeight="1" x14ac:dyDescent="0.25">
      <c r="A443" s="109">
        <v>437</v>
      </c>
      <c r="B443" s="505" t="str">
        <f>IF(' Dépenses Autres frais'!B443="","",' Dépenses Autres frais'!B443)</f>
        <v/>
      </c>
      <c r="C443" s="505" t="str">
        <f>IF(' Dépenses Autres frais'!C443="","",' Dépenses Autres frais'!C443)</f>
        <v/>
      </c>
      <c r="D443" s="505" t="str">
        <f>IF(' Dépenses Autres frais'!D443="","",' Dépenses Autres frais'!D443)</f>
        <v/>
      </c>
      <c r="E443" s="505" t="str">
        <f>IF(' Dépenses Autres frais'!E443="","",' Dépenses Autres frais'!E443)</f>
        <v/>
      </c>
      <c r="F443" s="515" t="str">
        <f>IF(' Dépenses Autres frais'!F443="","",' Dépenses Autres frais'!F443)</f>
        <v/>
      </c>
      <c r="G443" s="515" t="str">
        <f>IF(' Dépenses Autres frais'!G443="","",' Dépenses Autres frais'!G443)</f>
        <v/>
      </c>
      <c r="H443" s="516" t="str">
        <f>IF(' Dépenses Autres frais'!H443="","",' Dépenses Autres frais'!H443)</f>
        <v/>
      </c>
      <c r="I443" s="272"/>
      <c r="J443" s="273" t="str">
        <f t="shared" si="18"/>
        <v/>
      </c>
      <c r="K443" s="273" t="str">
        <f t="shared" si="19"/>
        <v/>
      </c>
      <c r="L443" s="37"/>
      <c r="M443" s="117"/>
      <c r="N443" s="274"/>
      <c r="O443" s="514" t="str">
        <f>IF(AND(OR(I443="KO",L443&lt;&gt;""),OR(I443="",J443="",K443="")),Listes!$A$74,IF(AND(L443="",I443&lt;&gt;""),Listes!$A$75,IF(AND(H443&lt;L443,N443=""),Listes!$A$76,IF(AND(K443&lt;J443,N443=""),Listes!$A$77,IF(AND(L443&lt;&gt;"",L443&lt;H443,M443=""),Listes!$A$78,IF(AND(P443="",OR(I443&lt;&gt;"",J443&lt;&gt;"",K443&lt;&gt;"")),Listes!$A$79,""))))))</f>
        <v/>
      </c>
      <c r="P443" s="38"/>
      <c r="Q443" s="10">
        <f t="shared" si="20"/>
        <v>0</v>
      </c>
    </row>
    <row r="444" spans="1:17" ht="20.100000000000001" customHeight="1" x14ac:dyDescent="0.25">
      <c r="A444" s="109">
        <v>438</v>
      </c>
      <c r="B444" s="505" t="str">
        <f>IF(' Dépenses Autres frais'!B444="","",' Dépenses Autres frais'!B444)</f>
        <v/>
      </c>
      <c r="C444" s="505" t="str">
        <f>IF(' Dépenses Autres frais'!C444="","",' Dépenses Autres frais'!C444)</f>
        <v/>
      </c>
      <c r="D444" s="505" t="str">
        <f>IF(' Dépenses Autres frais'!D444="","",' Dépenses Autres frais'!D444)</f>
        <v/>
      </c>
      <c r="E444" s="505" t="str">
        <f>IF(' Dépenses Autres frais'!E444="","",' Dépenses Autres frais'!E444)</f>
        <v/>
      </c>
      <c r="F444" s="515" t="str">
        <f>IF(' Dépenses Autres frais'!F444="","",' Dépenses Autres frais'!F444)</f>
        <v/>
      </c>
      <c r="G444" s="515" t="str">
        <f>IF(' Dépenses Autres frais'!G444="","",' Dépenses Autres frais'!G444)</f>
        <v/>
      </c>
      <c r="H444" s="516" t="str">
        <f>IF(' Dépenses Autres frais'!H444="","",' Dépenses Autres frais'!H444)</f>
        <v/>
      </c>
      <c r="I444" s="272"/>
      <c r="J444" s="273" t="str">
        <f t="shared" si="18"/>
        <v/>
      </c>
      <c r="K444" s="273" t="str">
        <f t="shared" si="19"/>
        <v/>
      </c>
      <c r="L444" s="37"/>
      <c r="M444" s="117"/>
      <c r="N444" s="274"/>
      <c r="O444" s="514" t="str">
        <f>IF(AND(OR(I444="KO",L444&lt;&gt;""),OR(I444="",J444="",K444="")),Listes!$A$74,IF(AND(L444="",I444&lt;&gt;""),Listes!$A$75,IF(AND(H444&lt;L444,N444=""),Listes!$A$76,IF(AND(K444&lt;J444,N444=""),Listes!$A$77,IF(AND(L444&lt;&gt;"",L444&lt;H444,M444=""),Listes!$A$78,IF(AND(P444="",OR(I444&lt;&gt;"",J444&lt;&gt;"",K444&lt;&gt;"")),Listes!$A$79,""))))))</f>
        <v/>
      </c>
      <c r="P444" s="38"/>
      <c r="Q444" s="10">
        <f t="shared" si="20"/>
        <v>0</v>
      </c>
    </row>
    <row r="445" spans="1:17" ht="20.100000000000001" customHeight="1" x14ac:dyDescent="0.25">
      <c r="A445" s="109">
        <v>439</v>
      </c>
      <c r="B445" s="505" t="str">
        <f>IF(' Dépenses Autres frais'!B445="","",' Dépenses Autres frais'!B445)</f>
        <v/>
      </c>
      <c r="C445" s="505" t="str">
        <f>IF(' Dépenses Autres frais'!C445="","",' Dépenses Autres frais'!C445)</f>
        <v/>
      </c>
      <c r="D445" s="505" t="str">
        <f>IF(' Dépenses Autres frais'!D445="","",' Dépenses Autres frais'!D445)</f>
        <v/>
      </c>
      <c r="E445" s="505" t="str">
        <f>IF(' Dépenses Autres frais'!E445="","",' Dépenses Autres frais'!E445)</f>
        <v/>
      </c>
      <c r="F445" s="515" t="str">
        <f>IF(' Dépenses Autres frais'!F445="","",' Dépenses Autres frais'!F445)</f>
        <v/>
      </c>
      <c r="G445" s="515" t="str">
        <f>IF(' Dépenses Autres frais'!G445="","",' Dépenses Autres frais'!G445)</f>
        <v/>
      </c>
      <c r="H445" s="516" t="str">
        <f>IF(' Dépenses Autres frais'!H445="","",' Dépenses Autres frais'!H445)</f>
        <v/>
      </c>
      <c r="I445" s="272"/>
      <c r="J445" s="273" t="str">
        <f t="shared" si="18"/>
        <v/>
      </c>
      <c r="K445" s="273" t="str">
        <f t="shared" si="19"/>
        <v/>
      </c>
      <c r="L445" s="37"/>
      <c r="M445" s="117"/>
      <c r="N445" s="274"/>
      <c r="O445" s="514" t="str">
        <f>IF(AND(OR(I445="KO",L445&lt;&gt;""),OR(I445="",J445="",K445="")),Listes!$A$74,IF(AND(L445="",I445&lt;&gt;""),Listes!$A$75,IF(AND(H445&lt;L445,N445=""),Listes!$A$76,IF(AND(K445&lt;J445,N445=""),Listes!$A$77,IF(AND(L445&lt;&gt;"",L445&lt;H445,M445=""),Listes!$A$78,IF(AND(P445="",OR(I445&lt;&gt;"",J445&lt;&gt;"",K445&lt;&gt;"")),Listes!$A$79,""))))))</f>
        <v/>
      </c>
      <c r="P445" s="38"/>
      <c r="Q445" s="10">
        <f t="shared" si="20"/>
        <v>0</v>
      </c>
    </row>
    <row r="446" spans="1:17" ht="20.100000000000001" customHeight="1" x14ac:dyDescent="0.25">
      <c r="A446" s="109">
        <v>440</v>
      </c>
      <c r="B446" s="505" t="str">
        <f>IF(' Dépenses Autres frais'!B446="","",' Dépenses Autres frais'!B446)</f>
        <v/>
      </c>
      <c r="C446" s="505" t="str">
        <f>IF(' Dépenses Autres frais'!C446="","",' Dépenses Autres frais'!C446)</f>
        <v/>
      </c>
      <c r="D446" s="505" t="str">
        <f>IF(' Dépenses Autres frais'!D446="","",' Dépenses Autres frais'!D446)</f>
        <v/>
      </c>
      <c r="E446" s="505" t="str">
        <f>IF(' Dépenses Autres frais'!E446="","",' Dépenses Autres frais'!E446)</f>
        <v/>
      </c>
      <c r="F446" s="515" t="str">
        <f>IF(' Dépenses Autres frais'!F446="","",' Dépenses Autres frais'!F446)</f>
        <v/>
      </c>
      <c r="G446" s="515" t="str">
        <f>IF(' Dépenses Autres frais'!G446="","",' Dépenses Autres frais'!G446)</f>
        <v/>
      </c>
      <c r="H446" s="516" t="str">
        <f>IF(' Dépenses Autres frais'!H446="","",' Dépenses Autres frais'!H446)</f>
        <v/>
      </c>
      <c r="I446" s="272"/>
      <c r="J446" s="273" t="str">
        <f t="shared" si="18"/>
        <v/>
      </c>
      <c r="K446" s="273" t="str">
        <f t="shared" si="19"/>
        <v/>
      </c>
      <c r="L446" s="37"/>
      <c r="M446" s="117"/>
      <c r="N446" s="274"/>
      <c r="O446" s="514" t="str">
        <f>IF(AND(OR(I446="KO",L446&lt;&gt;""),OR(I446="",J446="",K446="")),Listes!$A$74,IF(AND(L446="",I446&lt;&gt;""),Listes!$A$75,IF(AND(H446&lt;L446,N446=""),Listes!$A$76,IF(AND(K446&lt;J446,N446=""),Listes!$A$77,IF(AND(L446&lt;&gt;"",L446&lt;H446,M446=""),Listes!$A$78,IF(AND(P446="",OR(I446&lt;&gt;"",J446&lt;&gt;"",K446&lt;&gt;"")),Listes!$A$79,""))))))</f>
        <v/>
      </c>
      <c r="P446" s="38"/>
      <c r="Q446" s="10">
        <f t="shared" si="20"/>
        <v>0</v>
      </c>
    </row>
    <row r="447" spans="1:17" ht="20.100000000000001" customHeight="1" x14ac:dyDescent="0.25">
      <c r="A447" s="109">
        <v>441</v>
      </c>
      <c r="B447" s="505" t="str">
        <f>IF(' Dépenses Autres frais'!B447="","",' Dépenses Autres frais'!B447)</f>
        <v/>
      </c>
      <c r="C447" s="505" t="str">
        <f>IF(' Dépenses Autres frais'!C447="","",' Dépenses Autres frais'!C447)</f>
        <v/>
      </c>
      <c r="D447" s="505" t="str">
        <f>IF(' Dépenses Autres frais'!D447="","",' Dépenses Autres frais'!D447)</f>
        <v/>
      </c>
      <c r="E447" s="505" t="str">
        <f>IF(' Dépenses Autres frais'!E447="","",' Dépenses Autres frais'!E447)</f>
        <v/>
      </c>
      <c r="F447" s="515" t="str">
        <f>IF(' Dépenses Autres frais'!F447="","",' Dépenses Autres frais'!F447)</f>
        <v/>
      </c>
      <c r="G447" s="515" t="str">
        <f>IF(' Dépenses Autres frais'!G447="","",' Dépenses Autres frais'!G447)</f>
        <v/>
      </c>
      <c r="H447" s="516" t="str">
        <f>IF(' Dépenses Autres frais'!H447="","",' Dépenses Autres frais'!H447)</f>
        <v/>
      </c>
      <c r="I447" s="272"/>
      <c r="J447" s="273" t="str">
        <f t="shared" si="18"/>
        <v/>
      </c>
      <c r="K447" s="273" t="str">
        <f t="shared" si="19"/>
        <v/>
      </c>
      <c r="L447" s="37"/>
      <c r="M447" s="117"/>
      <c r="N447" s="274"/>
      <c r="O447" s="514" t="str">
        <f>IF(AND(OR(I447="KO",L447&lt;&gt;""),OR(I447="",J447="",K447="")),Listes!$A$74,IF(AND(L447="",I447&lt;&gt;""),Listes!$A$75,IF(AND(H447&lt;L447,N447=""),Listes!$A$76,IF(AND(K447&lt;J447,N447=""),Listes!$A$77,IF(AND(L447&lt;&gt;"",L447&lt;H447,M447=""),Listes!$A$78,IF(AND(P447="",OR(I447&lt;&gt;"",J447&lt;&gt;"",K447&lt;&gt;"")),Listes!$A$79,""))))))</f>
        <v/>
      </c>
      <c r="P447" s="38"/>
      <c r="Q447" s="10">
        <f t="shared" si="20"/>
        <v>0</v>
      </c>
    </row>
    <row r="448" spans="1:17" ht="20.100000000000001" customHeight="1" x14ac:dyDescent="0.25">
      <c r="A448" s="109">
        <v>442</v>
      </c>
      <c r="B448" s="505" t="str">
        <f>IF(' Dépenses Autres frais'!B448="","",' Dépenses Autres frais'!B448)</f>
        <v/>
      </c>
      <c r="C448" s="505" t="str">
        <f>IF(' Dépenses Autres frais'!C448="","",' Dépenses Autres frais'!C448)</f>
        <v/>
      </c>
      <c r="D448" s="505" t="str">
        <f>IF(' Dépenses Autres frais'!D448="","",' Dépenses Autres frais'!D448)</f>
        <v/>
      </c>
      <c r="E448" s="505" t="str">
        <f>IF(' Dépenses Autres frais'!E448="","",' Dépenses Autres frais'!E448)</f>
        <v/>
      </c>
      <c r="F448" s="515" t="str">
        <f>IF(' Dépenses Autres frais'!F448="","",' Dépenses Autres frais'!F448)</f>
        <v/>
      </c>
      <c r="G448" s="515" t="str">
        <f>IF(' Dépenses Autres frais'!G448="","",' Dépenses Autres frais'!G448)</f>
        <v/>
      </c>
      <c r="H448" s="516" t="str">
        <f>IF(' Dépenses Autres frais'!H448="","",' Dépenses Autres frais'!H448)</f>
        <v/>
      </c>
      <c r="I448" s="272"/>
      <c r="J448" s="273" t="str">
        <f t="shared" si="18"/>
        <v/>
      </c>
      <c r="K448" s="273" t="str">
        <f t="shared" si="19"/>
        <v/>
      </c>
      <c r="L448" s="37"/>
      <c r="M448" s="117"/>
      <c r="N448" s="274"/>
      <c r="O448" s="514" t="str">
        <f>IF(AND(OR(I448="KO",L448&lt;&gt;""),OR(I448="",J448="",K448="")),Listes!$A$74,IF(AND(L448="",I448&lt;&gt;""),Listes!$A$75,IF(AND(H448&lt;L448,N448=""),Listes!$A$76,IF(AND(K448&lt;J448,N448=""),Listes!$A$77,IF(AND(L448&lt;&gt;"",L448&lt;H448,M448=""),Listes!$A$78,IF(AND(P448="",OR(I448&lt;&gt;"",J448&lt;&gt;"",K448&lt;&gt;"")),Listes!$A$79,""))))))</f>
        <v/>
      </c>
      <c r="P448" s="38"/>
      <c r="Q448" s="10">
        <f t="shared" si="20"/>
        <v>0</v>
      </c>
    </row>
    <row r="449" spans="1:17" ht="20.100000000000001" customHeight="1" x14ac:dyDescent="0.25">
      <c r="A449" s="109">
        <v>443</v>
      </c>
      <c r="B449" s="505" t="str">
        <f>IF(' Dépenses Autres frais'!B449="","",' Dépenses Autres frais'!B449)</f>
        <v/>
      </c>
      <c r="C449" s="505" t="str">
        <f>IF(' Dépenses Autres frais'!C449="","",' Dépenses Autres frais'!C449)</f>
        <v/>
      </c>
      <c r="D449" s="505" t="str">
        <f>IF(' Dépenses Autres frais'!D449="","",' Dépenses Autres frais'!D449)</f>
        <v/>
      </c>
      <c r="E449" s="505" t="str">
        <f>IF(' Dépenses Autres frais'!E449="","",' Dépenses Autres frais'!E449)</f>
        <v/>
      </c>
      <c r="F449" s="515" t="str">
        <f>IF(' Dépenses Autres frais'!F449="","",' Dépenses Autres frais'!F449)</f>
        <v/>
      </c>
      <c r="G449" s="515" t="str">
        <f>IF(' Dépenses Autres frais'!G449="","",' Dépenses Autres frais'!G449)</f>
        <v/>
      </c>
      <c r="H449" s="516" t="str">
        <f>IF(' Dépenses Autres frais'!H449="","",' Dépenses Autres frais'!H449)</f>
        <v/>
      </c>
      <c r="I449" s="272"/>
      <c r="J449" s="273" t="str">
        <f t="shared" si="18"/>
        <v/>
      </c>
      <c r="K449" s="273" t="str">
        <f t="shared" si="19"/>
        <v/>
      </c>
      <c r="L449" s="37"/>
      <c r="M449" s="117"/>
      <c r="N449" s="274"/>
      <c r="O449" s="514" t="str">
        <f>IF(AND(OR(I449="KO",L449&lt;&gt;""),OR(I449="",J449="",K449="")),Listes!$A$74,IF(AND(L449="",I449&lt;&gt;""),Listes!$A$75,IF(AND(H449&lt;L449,N449=""),Listes!$A$76,IF(AND(K449&lt;J449,N449=""),Listes!$A$77,IF(AND(L449&lt;&gt;"",L449&lt;H449,M449=""),Listes!$A$78,IF(AND(P449="",OR(I449&lt;&gt;"",J449&lt;&gt;"",K449&lt;&gt;"")),Listes!$A$79,""))))))</f>
        <v/>
      </c>
      <c r="P449" s="38"/>
      <c r="Q449" s="10">
        <f t="shared" si="20"/>
        <v>0</v>
      </c>
    </row>
    <row r="450" spans="1:17" ht="20.100000000000001" customHeight="1" x14ac:dyDescent="0.25">
      <c r="A450" s="109">
        <v>444</v>
      </c>
      <c r="B450" s="505" t="str">
        <f>IF(' Dépenses Autres frais'!B450="","",' Dépenses Autres frais'!B450)</f>
        <v/>
      </c>
      <c r="C450" s="505" t="str">
        <f>IF(' Dépenses Autres frais'!C450="","",' Dépenses Autres frais'!C450)</f>
        <v/>
      </c>
      <c r="D450" s="505" t="str">
        <f>IF(' Dépenses Autres frais'!D450="","",' Dépenses Autres frais'!D450)</f>
        <v/>
      </c>
      <c r="E450" s="505" t="str">
        <f>IF(' Dépenses Autres frais'!E450="","",' Dépenses Autres frais'!E450)</f>
        <v/>
      </c>
      <c r="F450" s="515" t="str">
        <f>IF(' Dépenses Autres frais'!F450="","",' Dépenses Autres frais'!F450)</f>
        <v/>
      </c>
      <c r="G450" s="515" t="str">
        <f>IF(' Dépenses Autres frais'!G450="","",' Dépenses Autres frais'!G450)</f>
        <v/>
      </c>
      <c r="H450" s="516" t="str">
        <f>IF(' Dépenses Autres frais'!H450="","",' Dépenses Autres frais'!H450)</f>
        <v/>
      </c>
      <c r="I450" s="272"/>
      <c r="J450" s="273" t="str">
        <f t="shared" si="18"/>
        <v/>
      </c>
      <c r="K450" s="273" t="str">
        <f t="shared" si="19"/>
        <v/>
      </c>
      <c r="L450" s="37"/>
      <c r="M450" s="117"/>
      <c r="N450" s="274"/>
      <c r="O450" s="514" t="str">
        <f>IF(AND(OR(I450="KO",L450&lt;&gt;""),OR(I450="",J450="",K450="")),Listes!$A$74,IF(AND(L450="",I450&lt;&gt;""),Listes!$A$75,IF(AND(H450&lt;L450,N450=""),Listes!$A$76,IF(AND(K450&lt;J450,N450=""),Listes!$A$77,IF(AND(L450&lt;&gt;"",L450&lt;H450,M450=""),Listes!$A$78,IF(AND(P450="",OR(I450&lt;&gt;"",J450&lt;&gt;"",K450&lt;&gt;"")),Listes!$A$79,""))))))</f>
        <v/>
      </c>
      <c r="P450" s="38"/>
      <c r="Q450" s="10">
        <f t="shared" si="20"/>
        <v>0</v>
      </c>
    </row>
    <row r="451" spans="1:17" ht="20.100000000000001" customHeight="1" x14ac:dyDescent="0.25">
      <c r="A451" s="109">
        <v>445</v>
      </c>
      <c r="B451" s="505" t="str">
        <f>IF(' Dépenses Autres frais'!B451="","",' Dépenses Autres frais'!B451)</f>
        <v/>
      </c>
      <c r="C451" s="505" t="str">
        <f>IF(' Dépenses Autres frais'!C451="","",' Dépenses Autres frais'!C451)</f>
        <v/>
      </c>
      <c r="D451" s="505" t="str">
        <f>IF(' Dépenses Autres frais'!D451="","",' Dépenses Autres frais'!D451)</f>
        <v/>
      </c>
      <c r="E451" s="505" t="str">
        <f>IF(' Dépenses Autres frais'!E451="","",' Dépenses Autres frais'!E451)</f>
        <v/>
      </c>
      <c r="F451" s="515" t="str">
        <f>IF(' Dépenses Autres frais'!F451="","",' Dépenses Autres frais'!F451)</f>
        <v/>
      </c>
      <c r="G451" s="515" t="str">
        <f>IF(' Dépenses Autres frais'!G451="","",' Dépenses Autres frais'!G451)</f>
        <v/>
      </c>
      <c r="H451" s="516" t="str">
        <f>IF(' Dépenses Autres frais'!H451="","",' Dépenses Autres frais'!H451)</f>
        <v/>
      </c>
      <c r="I451" s="272"/>
      <c r="J451" s="273" t="str">
        <f t="shared" si="18"/>
        <v/>
      </c>
      <c r="K451" s="273" t="str">
        <f t="shared" si="19"/>
        <v/>
      </c>
      <c r="L451" s="37"/>
      <c r="M451" s="117"/>
      <c r="N451" s="274"/>
      <c r="O451" s="514" t="str">
        <f>IF(AND(OR(I451="KO",L451&lt;&gt;""),OR(I451="",J451="",K451="")),Listes!$A$74,IF(AND(L451="",I451&lt;&gt;""),Listes!$A$75,IF(AND(H451&lt;L451,N451=""),Listes!$A$76,IF(AND(K451&lt;J451,N451=""),Listes!$A$77,IF(AND(L451&lt;&gt;"",L451&lt;H451,M451=""),Listes!$A$78,IF(AND(P451="",OR(I451&lt;&gt;"",J451&lt;&gt;"",K451&lt;&gt;"")),Listes!$A$79,""))))))</f>
        <v/>
      </c>
      <c r="P451" s="38"/>
      <c r="Q451" s="10">
        <f t="shared" si="20"/>
        <v>0</v>
      </c>
    </row>
    <row r="452" spans="1:17" ht="20.100000000000001" customHeight="1" x14ac:dyDescent="0.25">
      <c r="A452" s="109">
        <v>446</v>
      </c>
      <c r="B452" s="505" t="str">
        <f>IF(' Dépenses Autres frais'!B452="","",' Dépenses Autres frais'!B452)</f>
        <v/>
      </c>
      <c r="C452" s="505" t="str">
        <f>IF(' Dépenses Autres frais'!C452="","",' Dépenses Autres frais'!C452)</f>
        <v/>
      </c>
      <c r="D452" s="505" t="str">
        <f>IF(' Dépenses Autres frais'!D452="","",' Dépenses Autres frais'!D452)</f>
        <v/>
      </c>
      <c r="E452" s="505" t="str">
        <f>IF(' Dépenses Autres frais'!E452="","",' Dépenses Autres frais'!E452)</f>
        <v/>
      </c>
      <c r="F452" s="515" t="str">
        <f>IF(' Dépenses Autres frais'!F452="","",' Dépenses Autres frais'!F452)</f>
        <v/>
      </c>
      <c r="G452" s="515" t="str">
        <f>IF(' Dépenses Autres frais'!G452="","",' Dépenses Autres frais'!G452)</f>
        <v/>
      </c>
      <c r="H452" s="516" t="str">
        <f>IF(' Dépenses Autres frais'!H452="","",' Dépenses Autres frais'!H452)</f>
        <v/>
      </c>
      <c r="I452" s="272"/>
      <c r="J452" s="273" t="str">
        <f t="shared" si="18"/>
        <v/>
      </c>
      <c r="K452" s="273" t="str">
        <f t="shared" si="19"/>
        <v/>
      </c>
      <c r="L452" s="37"/>
      <c r="M452" s="117"/>
      <c r="N452" s="274"/>
      <c r="O452" s="514" t="str">
        <f>IF(AND(OR(I452="KO",L452&lt;&gt;""),OR(I452="",J452="",K452="")),Listes!$A$74,IF(AND(L452="",I452&lt;&gt;""),Listes!$A$75,IF(AND(H452&lt;L452,N452=""),Listes!$A$76,IF(AND(K452&lt;J452,N452=""),Listes!$A$77,IF(AND(L452&lt;&gt;"",L452&lt;H452,M452=""),Listes!$A$78,IF(AND(P452="",OR(I452&lt;&gt;"",J452&lt;&gt;"",K452&lt;&gt;"")),Listes!$A$79,""))))))</f>
        <v/>
      </c>
      <c r="P452" s="38"/>
      <c r="Q452" s="10">
        <f t="shared" si="20"/>
        <v>0</v>
      </c>
    </row>
    <row r="453" spans="1:17" ht="20.100000000000001" customHeight="1" x14ac:dyDescent="0.25">
      <c r="A453" s="109">
        <v>447</v>
      </c>
      <c r="B453" s="505" t="str">
        <f>IF(' Dépenses Autres frais'!B453="","",' Dépenses Autres frais'!B453)</f>
        <v/>
      </c>
      <c r="C453" s="505" t="str">
        <f>IF(' Dépenses Autres frais'!C453="","",' Dépenses Autres frais'!C453)</f>
        <v/>
      </c>
      <c r="D453" s="505" t="str">
        <f>IF(' Dépenses Autres frais'!D453="","",' Dépenses Autres frais'!D453)</f>
        <v/>
      </c>
      <c r="E453" s="505" t="str">
        <f>IF(' Dépenses Autres frais'!E453="","",' Dépenses Autres frais'!E453)</f>
        <v/>
      </c>
      <c r="F453" s="515" t="str">
        <f>IF(' Dépenses Autres frais'!F453="","",' Dépenses Autres frais'!F453)</f>
        <v/>
      </c>
      <c r="G453" s="515" t="str">
        <f>IF(' Dépenses Autres frais'!G453="","",' Dépenses Autres frais'!G453)</f>
        <v/>
      </c>
      <c r="H453" s="516" t="str">
        <f>IF(' Dépenses Autres frais'!H453="","",' Dépenses Autres frais'!H453)</f>
        <v/>
      </c>
      <c r="I453" s="272"/>
      <c r="J453" s="273" t="str">
        <f t="shared" si="18"/>
        <v/>
      </c>
      <c r="K453" s="273" t="str">
        <f t="shared" si="19"/>
        <v/>
      </c>
      <c r="L453" s="37"/>
      <c r="M453" s="117"/>
      <c r="N453" s="274"/>
      <c r="O453" s="514" t="str">
        <f>IF(AND(OR(I453="KO",L453&lt;&gt;""),OR(I453="",J453="",K453="")),Listes!$A$74,IF(AND(L453="",I453&lt;&gt;""),Listes!$A$75,IF(AND(H453&lt;L453,N453=""),Listes!$A$76,IF(AND(K453&lt;J453,N453=""),Listes!$A$77,IF(AND(L453&lt;&gt;"",L453&lt;H453,M453=""),Listes!$A$78,IF(AND(P453="",OR(I453&lt;&gt;"",J453&lt;&gt;"",K453&lt;&gt;"")),Listes!$A$79,""))))))</f>
        <v/>
      </c>
      <c r="P453" s="38"/>
      <c r="Q453" s="10">
        <f t="shared" si="20"/>
        <v>0</v>
      </c>
    </row>
    <row r="454" spans="1:17" ht="20.100000000000001" customHeight="1" x14ac:dyDescent="0.25">
      <c r="A454" s="109">
        <v>448</v>
      </c>
      <c r="B454" s="505" t="str">
        <f>IF(' Dépenses Autres frais'!B454="","",' Dépenses Autres frais'!B454)</f>
        <v/>
      </c>
      <c r="C454" s="505" t="str">
        <f>IF(' Dépenses Autres frais'!C454="","",' Dépenses Autres frais'!C454)</f>
        <v/>
      </c>
      <c r="D454" s="505" t="str">
        <f>IF(' Dépenses Autres frais'!D454="","",' Dépenses Autres frais'!D454)</f>
        <v/>
      </c>
      <c r="E454" s="505" t="str">
        <f>IF(' Dépenses Autres frais'!E454="","",' Dépenses Autres frais'!E454)</f>
        <v/>
      </c>
      <c r="F454" s="515" t="str">
        <f>IF(' Dépenses Autres frais'!F454="","",' Dépenses Autres frais'!F454)</f>
        <v/>
      </c>
      <c r="G454" s="515" t="str">
        <f>IF(' Dépenses Autres frais'!G454="","",' Dépenses Autres frais'!G454)</f>
        <v/>
      </c>
      <c r="H454" s="516" t="str">
        <f>IF(' Dépenses Autres frais'!H454="","",' Dépenses Autres frais'!H454)</f>
        <v/>
      </c>
      <c r="I454" s="272"/>
      <c r="J454" s="273" t="str">
        <f t="shared" si="18"/>
        <v/>
      </c>
      <c r="K454" s="273" t="str">
        <f t="shared" si="19"/>
        <v/>
      </c>
      <c r="L454" s="37"/>
      <c r="M454" s="117"/>
      <c r="N454" s="274"/>
      <c r="O454" s="514" t="str">
        <f>IF(AND(OR(I454="KO",L454&lt;&gt;""),OR(I454="",J454="",K454="")),Listes!$A$74,IF(AND(L454="",I454&lt;&gt;""),Listes!$A$75,IF(AND(H454&lt;L454,N454=""),Listes!$A$76,IF(AND(K454&lt;J454,N454=""),Listes!$A$77,IF(AND(L454&lt;&gt;"",L454&lt;H454,M454=""),Listes!$A$78,IF(AND(P454="",OR(I454&lt;&gt;"",J454&lt;&gt;"",K454&lt;&gt;"")),Listes!$A$79,""))))))</f>
        <v/>
      </c>
      <c r="P454" s="38"/>
      <c r="Q454" s="10">
        <f t="shared" si="20"/>
        <v>0</v>
      </c>
    </row>
    <row r="455" spans="1:17" ht="20.100000000000001" customHeight="1" x14ac:dyDescent="0.25">
      <c r="A455" s="109">
        <v>449</v>
      </c>
      <c r="B455" s="505" t="str">
        <f>IF(' Dépenses Autres frais'!B455="","",' Dépenses Autres frais'!B455)</f>
        <v/>
      </c>
      <c r="C455" s="505" t="str">
        <f>IF(' Dépenses Autres frais'!C455="","",' Dépenses Autres frais'!C455)</f>
        <v/>
      </c>
      <c r="D455" s="505" t="str">
        <f>IF(' Dépenses Autres frais'!D455="","",' Dépenses Autres frais'!D455)</f>
        <v/>
      </c>
      <c r="E455" s="505" t="str">
        <f>IF(' Dépenses Autres frais'!E455="","",' Dépenses Autres frais'!E455)</f>
        <v/>
      </c>
      <c r="F455" s="515" t="str">
        <f>IF(' Dépenses Autres frais'!F455="","",' Dépenses Autres frais'!F455)</f>
        <v/>
      </c>
      <c r="G455" s="515" t="str">
        <f>IF(' Dépenses Autres frais'!G455="","",' Dépenses Autres frais'!G455)</f>
        <v/>
      </c>
      <c r="H455" s="516" t="str">
        <f>IF(' Dépenses Autres frais'!H455="","",' Dépenses Autres frais'!H455)</f>
        <v/>
      </c>
      <c r="I455" s="272"/>
      <c r="J455" s="273" t="str">
        <f t="shared" si="18"/>
        <v/>
      </c>
      <c r="K455" s="273" t="str">
        <f t="shared" si="19"/>
        <v/>
      </c>
      <c r="L455" s="37"/>
      <c r="M455" s="117"/>
      <c r="N455" s="274"/>
      <c r="O455" s="514" t="str">
        <f>IF(AND(OR(I455="KO",L455&lt;&gt;""),OR(I455="",J455="",K455="")),Listes!$A$74,IF(AND(L455="",I455&lt;&gt;""),Listes!$A$75,IF(AND(H455&lt;L455,N455=""),Listes!$A$76,IF(AND(K455&lt;J455,N455=""),Listes!$A$77,IF(AND(L455&lt;&gt;"",L455&lt;H455,M455=""),Listes!$A$78,IF(AND(P455="",OR(I455&lt;&gt;"",J455&lt;&gt;"",K455&lt;&gt;"")),Listes!$A$79,""))))))</f>
        <v/>
      </c>
      <c r="P455" s="38"/>
      <c r="Q455" s="10">
        <f t="shared" si="20"/>
        <v>0</v>
      </c>
    </row>
    <row r="456" spans="1:17" ht="20.100000000000001" customHeight="1" x14ac:dyDescent="0.25">
      <c r="A456" s="109">
        <v>450</v>
      </c>
      <c r="B456" s="505" t="str">
        <f>IF(' Dépenses Autres frais'!B456="","",' Dépenses Autres frais'!B456)</f>
        <v/>
      </c>
      <c r="C456" s="505" t="str">
        <f>IF(' Dépenses Autres frais'!C456="","",' Dépenses Autres frais'!C456)</f>
        <v/>
      </c>
      <c r="D456" s="505" t="str">
        <f>IF(' Dépenses Autres frais'!D456="","",' Dépenses Autres frais'!D456)</f>
        <v/>
      </c>
      <c r="E456" s="505" t="str">
        <f>IF(' Dépenses Autres frais'!E456="","",' Dépenses Autres frais'!E456)</f>
        <v/>
      </c>
      <c r="F456" s="515" t="str">
        <f>IF(' Dépenses Autres frais'!F456="","",' Dépenses Autres frais'!F456)</f>
        <v/>
      </c>
      <c r="G456" s="515" t="str">
        <f>IF(' Dépenses Autres frais'!G456="","",' Dépenses Autres frais'!G456)</f>
        <v/>
      </c>
      <c r="H456" s="516" t="str">
        <f>IF(' Dépenses Autres frais'!H456="","",' Dépenses Autres frais'!H456)</f>
        <v/>
      </c>
      <c r="I456" s="272"/>
      <c r="J456" s="273" t="str">
        <f t="shared" ref="J456:J506" si="21">IF(I456="KO","",IF(I456="","",F456))</f>
        <v/>
      </c>
      <c r="K456" s="273" t="str">
        <f t="shared" ref="K456:K506" si="22">IF(I456="KO","",IF(I456="","",G456))</f>
        <v/>
      </c>
      <c r="L456" s="37"/>
      <c r="M456" s="117"/>
      <c r="N456" s="274"/>
      <c r="O456" s="514" t="str">
        <f>IF(AND(OR(I456="KO",L456&lt;&gt;""),OR(I456="",J456="",K456="")),Listes!$A$74,IF(AND(L456="",I456&lt;&gt;""),Listes!$A$75,IF(AND(H456&lt;L456,N456=""),Listes!$A$76,IF(AND(K456&lt;J456,N456=""),Listes!$A$77,IF(AND(L456&lt;&gt;"",L456&lt;H456,M456=""),Listes!$A$78,IF(AND(P456="",OR(I456&lt;&gt;"",J456&lt;&gt;"",K456&lt;&gt;"")),Listes!$A$79,""))))))</f>
        <v/>
      </c>
      <c r="P456" s="38"/>
      <c r="Q456" s="10">
        <f t="shared" ref="Q456:Q506" si="23">IF(AND(B456&lt;&gt;"",P456&lt;&gt;"Oui"),1,0)</f>
        <v>0</v>
      </c>
    </row>
    <row r="457" spans="1:17" ht="20.100000000000001" customHeight="1" x14ac:dyDescent="0.25">
      <c r="A457" s="109">
        <v>451</v>
      </c>
      <c r="B457" s="505" t="str">
        <f>IF(' Dépenses Autres frais'!B457="","",' Dépenses Autres frais'!B457)</f>
        <v/>
      </c>
      <c r="C457" s="505" t="str">
        <f>IF(' Dépenses Autres frais'!C457="","",' Dépenses Autres frais'!C457)</f>
        <v/>
      </c>
      <c r="D457" s="505" t="str">
        <f>IF(' Dépenses Autres frais'!D457="","",' Dépenses Autres frais'!D457)</f>
        <v/>
      </c>
      <c r="E457" s="505" t="str">
        <f>IF(' Dépenses Autres frais'!E457="","",' Dépenses Autres frais'!E457)</f>
        <v/>
      </c>
      <c r="F457" s="515" t="str">
        <f>IF(' Dépenses Autres frais'!F457="","",' Dépenses Autres frais'!F457)</f>
        <v/>
      </c>
      <c r="G457" s="515" t="str">
        <f>IF(' Dépenses Autres frais'!G457="","",' Dépenses Autres frais'!G457)</f>
        <v/>
      </c>
      <c r="H457" s="516" t="str">
        <f>IF(' Dépenses Autres frais'!H457="","",' Dépenses Autres frais'!H457)</f>
        <v/>
      </c>
      <c r="I457" s="272"/>
      <c r="J457" s="273" t="str">
        <f t="shared" si="21"/>
        <v/>
      </c>
      <c r="K457" s="273" t="str">
        <f t="shared" si="22"/>
        <v/>
      </c>
      <c r="L457" s="37"/>
      <c r="M457" s="117"/>
      <c r="N457" s="274"/>
      <c r="O457" s="514" t="str">
        <f>IF(AND(OR(I457="KO",L457&lt;&gt;""),OR(I457="",J457="",K457="")),Listes!$A$74,IF(AND(L457="",I457&lt;&gt;""),Listes!$A$75,IF(AND(H457&lt;L457,N457=""),Listes!$A$76,IF(AND(K457&lt;J457,N457=""),Listes!$A$77,IF(AND(L457&lt;&gt;"",L457&lt;H457,M457=""),Listes!$A$78,IF(AND(P457="",OR(I457&lt;&gt;"",J457&lt;&gt;"",K457&lt;&gt;"")),Listes!$A$79,""))))))</f>
        <v/>
      </c>
      <c r="P457" s="38"/>
      <c r="Q457" s="10">
        <f t="shared" si="23"/>
        <v>0</v>
      </c>
    </row>
    <row r="458" spans="1:17" ht="20.100000000000001" customHeight="1" x14ac:dyDescent="0.25">
      <c r="A458" s="109">
        <v>452</v>
      </c>
      <c r="B458" s="505" t="str">
        <f>IF(' Dépenses Autres frais'!B458="","",' Dépenses Autres frais'!B458)</f>
        <v/>
      </c>
      <c r="C458" s="505" t="str">
        <f>IF(' Dépenses Autres frais'!C458="","",' Dépenses Autres frais'!C458)</f>
        <v/>
      </c>
      <c r="D458" s="505" t="str">
        <f>IF(' Dépenses Autres frais'!D458="","",' Dépenses Autres frais'!D458)</f>
        <v/>
      </c>
      <c r="E458" s="505" t="str">
        <f>IF(' Dépenses Autres frais'!E458="","",' Dépenses Autres frais'!E458)</f>
        <v/>
      </c>
      <c r="F458" s="515" t="str">
        <f>IF(' Dépenses Autres frais'!F458="","",' Dépenses Autres frais'!F458)</f>
        <v/>
      </c>
      <c r="G458" s="515" t="str">
        <f>IF(' Dépenses Autres frais'!G458="","",' Dépenses Autres frais'!G458)</f>
        <v/>
      </c>
      <c r="H458" s="516" t="str">
        <f>IF(' Dépenses Autres frais'!H458="","",' Dépenses Autres frais'!H458)</f>
        <v/>
      </c>
      <c r="I458" s="272"/>
      <c r="J458" s="273" t="str">
        <f t="shared" si="21"/>
        <v/>
      </c>
      <c r="K458" s="273" t="str">
        <f t="shared" si="22"/>
        <v/>
      </c>
      <c r="L458" s="37"/>
      <c r="M458" s="117"/>
      <c r="N458" s="274"/>
      <c r="O458" s="514" t="str">
        <f>IF(AND(OR(I458="KO",L458&lt;&gt;""),OR(I458="",J458="",K458="")),Listes!$A$74,IF(AND(L458="",I458&lt;&gt;""),Listes!$A$75,IF(AND(H458&lt;L458,N458=""),Listes!$A$76,IF(AND(K458&lt;J458,N458=""),Listes!$A$77,IF(AND(L458&lt;&gt;"",L458&lt;H458,M458=""),Listes!$A$78,IF(AND(P458="",OR(I458&lt;&gt;"",J458&lt;&gt;"",K458&lt;&gt;"")),Listes!$A$79,""))))))</f>
        <v/>
      </c>
      <c r="P458" s="38"/>
      <c r="Q458" s="10">
        <f t="shared" si="23"/>
        <v>0</v>
      </c>
    </row>
    <row r="459" spans="1:17" ht="20.100000000000001" customHeight="1" x14ac:dyDescent="0.25">
      <c r="A459" s="109">
        <v>453</v>
      </c>
      <c r="B459" s="505" t="str">
        <f>IF(' Dépenses Autres frais'!B459="","",' Dépenses Autres frais'!B459)</f>
        <v/>
      </c>
      <c r="C459" s="505" t="str">
        <f>IF(' Dépenses Autres frais'!C459="","",' Dépenses Autres frais'!C459)</f>
        <v/>
      </c>
      <c r="D459" s="505" t="str">
        <f>IF(' Dépenses Autres frais'!D459="","",' Dépenses Autres frais'!D459)</f>
        <v/>
      </c>
      <c r="E459" s="505" t="str">
        <f>IF(' Dépenses Autres frais'!E459="","",' Dépenses Autres frais'!E459)</f>
        <v/>
      </c>
      <c r="F459" s="515" t="str">
        <f>IF(' Dépenses Autres frais'!F459="","",' Dépenses Autres frais'!F459)</f>
        <v/>
      </c>
      <c r="G459" s="515" t="str">
        <f>IF(' Dépenses Autres frais'!G459="","",' Dépenses Autres frais'!G459)</f>
        <v/>
      </c>
      <c r="H459" s="516" t="str">
        <f>IF(' Dépenses Autres frais'!H459="","",' Dépenses Autres frais'!H459)</f>
        <v/>
      </c>
      <c r="I459" s="272"/>
      <c r="J459" s="273" t="str">
        <f t="shared" si="21"/>
        <v/>
      </c>
      <c r="K459" s="273" t="str">
        <f t="shared" si="22"/>
        <v/>
      </c>
      <c r="L459" s="37"/>
      <c r="M459" s="117"/>
      <c r="N459" s="274"/>
      <c r="O459" s="514" t="str">
        <f>IF(AND(OR(I459="KO",L459&lt;&gt;""),OR(I459="",J459="",K459="")),Listes!$A$74,IF(AND(L459="",I459&lt;&gt;""),Listes!$A$75,IF(AND(H459&lt;L459,N459=""),Listes!$A$76,IF(AND(K459&lt;J459,N459=""),Listes!$A$77,IF(AND(L459&lt;&gt;"",L459&lt;H459,M459=""),Listes!$A$78,IF(AND(P459="",OR(I459&lt;&gt;"",J459&lt;&gt;"",K459&lt;&gt;"")),Listes!$A$79,""))))))</f>
        <v/>
      </c>
      <c r="P459" s="38"/>
      <c r="Q459" s="10">
        <f t="shared" si="23"/>
        <v>0</v>
      </c>
    </row>
    <row r="460" spans="1:17" ht="20.100000000000001" customHeight="1" x14ac:dyDescent="0.25">
      <c r="A460" s="109">
        <v>454</v>
      </c>
      <c r="B460" s="505" t="str">
        <f>IF(' Dépenses Autres frais'!B460="","",' Dépenses Autres frais'!B460)</f>
        <v/>
      </c>
      <c r="C460" s="505" t="str">
        <f>IF(' Dépenses Autres frais'!C460="","",' Dépenses Autres frais'!C460)</f>
        <v/>
      </c>
      <c r="D460" s="505" t="str">
        <f>IF(' Dépenses Autres frais'!D460="","",' Dépenses Autres frais'!D460)</f>
        <v/>
      </c>
      <c r="E460" s="505" t="str">
        <f>IF(' Dépenses Autres frais'!E460="","",' Dépenses Autres frais'!E460)</f>
        <v/>
      </c>
      <c r="F460" s="515" t="str">
        <f>IF(' Dépenses Autres frais'!F460="","",' Dépenses Autres frais'!F460)</f>
        <v/>
      </c>
      <c r="G460" s="515" t="str">
        <f>IF(' Dépenses Autres frais'!G460="","",' Dépenses Autres frais'!G460)</f>
        <v/>
      </c>
      <c r="H460" s="516" t="str">
        <f>IF(' Dépenses Autres frais'!H460="","",' Dépenses Autres frais'!H460)</f>
        <v/>
      </c>
      <c r="I460" s="272"/>
      <c r="J460" s="273" t="str">
        <f t="shared" si="21"/>
        <v/>
      </c>
      <c r="K460" s="273" t="str">
        <f t="shared" si="22"/>
        <v/>
      </c>
      <c r="L460" s="37"/>
      <c r="M460" s="117"/>
      <c r="N460" s="274"/>
      <c r="O460" s="514" t="str">
        <f>IF(AND(OR(I460="KO",L460&lt;&gt;""),OR(I460="",J460="",K460="")),Listes!$A$74,IF(AND(L460="",I460&lt;&gt;""),Listes!$A$75,IF(AND(H460&lt;L460,N460=""),Listes!$A$76,IF(AND(K460&lt;J460,N460=""),Listes!$A$77,IF(AND(L460&lt;&gt;"",L460&lt;H460,M460=""),Listes!$A$78,IF(AND(P460="",OR(I460&lt;&gt;"",J460&lt;&gt;"",K460&lt;&gt;"")),Listes!$A$79,""))))))</f>
        <v/>
      </c>
      <c r="P460" s="38"/>
      <c r="Q460" s="10">
        <f t="shared" si="23"/>
        <v>0</v>
      </c>
    </row>
    <row r="461" spans="1:17" ht="20.100000000000001" customHeight="1" x14ac:dyDescent="0.25">
      <c r="A461" s="109">
        <v>455</v>
      </c>
      <c r="B461" s="505" t="str">
        <f>IF(' Dépenses Autres frais'!B461="","",' Dépenses Autres frais'!B461)</f>
        <v/>
      </c>
      <c r="C461" s="505" t="str">
        <f>IF(' Dépenses Autres frais'!C461="","",' Dépenses Autres frais'!C461)</f>
        <v/>
      </c>
      <c r="D461" s="505" t="str">
        <f>IF(' Dépenses Autres frais'!D461="","",' Dépenses Autres frais'!D461)</f>
        <v/>
      </c>
      <c r="E461" s="505" t="str">
        <f>IF(' Dépenses Autres frais'!E461="","",' Dépenses Autres frais'!E461)</f>
        <v/>
      </c>
      <c r="F461" s="515" t="str">
        <f>IF(' Dépenses Autres frais'!F461="","",' Dépenses Autres frais'!F461)</f>
        <v/>
      </c>
      <c r="G461" s="515" t="str">
        <f>IF(' Dépenses Autres frais'!G461="","",' Dépenses Autres frais'!G461)</f>
        <v/>
      </c>
      <c r="H461" s="516" t="str">
        <f>IF(' Dépenses Autres frais'!H461="","",' Dépenses Autres frais'!H461)</f>
        <v/>
      </c>
      <c r="I461" s="272"/>
      <c r="J461" s="273" t="str">
        <f t="shared" si="21"/>
        <v/>
      </c>
      <c r="K461" s="273" t="str">
        <f t="shared" si="22"/>
        <v/>
      </c>
      <c r="L461" s="37"/>
      <c r="M461" s="117"/>
      <c r="N461" s="274"/>
      <c r="O461" s="514" t="str">
        <f>IF(AND(OR(I461="KO",L461&lt;&gt;""),OR(I461="",J461="",K461="")),Listes!$A$74,IF(AND(L461="",I461&lt;&gt;""),Listes!$A$75,IF(AND(H461&lt;L461,N461=""),Listes!$A$76,IF(AND(K461&lt;J461,N461=""),Listes!$A$77,IF(AND(L461&lt;&gt;"",L461&lt;H461,M461=""),Listes!$A$78,IF(AND(P461="",OR(I461&lt;&gt;"",J461&lt;&gt;"",K461&lt;&gt;"")),Listes!$A$79,""))))))</f>
        <v/>
      </c>
      <c r="P461" s="38"/>
      <c r="Q461" s="10">
        <f t="shared" si="23"/>
        <v>0</v>
      </c>
    </row>
    <row r="462" spans="1:17" ht="20.100000000000001" customHeight="1" x14ac:dyDescent="0.25">
      <c r="A462" s="109">
        <v>456</v>
      </c>
      <c r="B462" s="505" t="str">
        <f>IF(' Dépenses Autres frais'!B462="","",' Dépenses Autres frais'!B462)</f>
        <v/>
      </c>
      <c r="C462" s="505" t="str">
        <f>IF(' Dépenses Autres frais'!C462="","",' Dépenses Autres frais'!C462)</f>
        <v/>
      </c>
      <c r="D462" s="505" t="str">
        <f>IF(' Dépenses Autres frais'!D462="","",' Dépenses Autres frais'!D462)</f>
        <v/>
      </c>
      <c r="E462" s="505" t="str">
        <f>IF(' Dépenses Autres frais'!E462="","",' Dépenses Autres frais'!E462)</f>
        <v/>
      </c>
      <c r="F462" s="515" t="str">
        <f>IF(' Dépenses Autres frais'!F462="","",' Dépenses Autres frais'!F462)</f>
        <v/>
      </c>
      <c r="G462" s="515" t="str">
        <f>IF(' Dépenses Autres frais'!G462="","",' Dépenses Autres frais'!G462)</f>
        <v/>
      </c>
      <c r="H462" s="516" t="str">
        <f>IF(' Dépenses Autres frais'!H462="","",' Dépenses Autres frais'!H462)</f>
        <v/>
      </c>
      <c r="I462" s="272"/>
      <c r="J462" s="273" t="str">
        <f t="shared" si="21"/>
        <v/>
      </c>
      <c r="K462" s="273" t="str">
        <f t="shared" si="22"/>
        <v/>
      </c>
      <c r="L462" s="37"/>
      <c r="M462" s="117"/>
      <c r="N462" s="274"/>
      <c r="O462" s="514" t="str">
        <f>IF(AND(OR(I462="KO",L462&lt;&gt;""),OR(I462="",J462="",K462="")),Listes!$A$74,IF(AND(L462="",I462&lt;&gt;""),Listes!$A$75,IF(AND(H462&lt;L462,N462=""),Listes!$A$76,IF(AND(K462&lt;J462,N462=""),Listes!$A$77,IF(AND(L462&lt;&gt;"",L462&lt;H462,M462=""),Listes!$A$78,IF(AND(P462="",OR(I462&lt;&gt;"",J462&lt;&gt;"",K462&lt;&gt;"")),Listes!$A$79,""))))))</f>
        <v/>
      </c>
      <c r="P462" s="38"/>
      <c r="Q462" s="10">
        <f t="shared" si="23"/>
        <v>0</v>
      </c>
    </row>
    <row r="463" spans="1:17" ht="20.100000000000001" customHeight="1" x14ac:dyDescent="0.25">
      <c r="A463" s="109">
        <v>457</v>
      </c>
      <c r="B463" s="505" t="str">
        <f>IF(' Dépenses Autres frais'!B463="","",' Dépenses Autres frais'!B463)</f>
        <v/>
      </c>
      <c r="C463" s="505" t="str">
        <f>IF(' Dépenses Autres frais'!C463="","",' Dépenses Autres frais'!C463)</f>
        <v/>
      </c>
      <c r="D463" s="505" t="str">
        <f>IF(' Dépenses Autres frais'!D463="","",' Dépenses Autres frais'!D463)</f>
        <v/>
      </c>
      <c r="E463" s="505" t="str">
        <f>IF(' Dépenses Autres frais'!E463="","",' Dépenses Autres frais'!E463)</f>
        <v/>
      </c>
      <c r="F463" s="515" t="str">
        <f>IF(' Dépenses Autres frais'!F463="","",' Dépenses Autres frais'!F463)</f>
        <v/>
      </c>
      <c r="G463" s="515" t="str">
        <f>IF(' Dépenses Autres frais'!G463="","",' Dépenses Autres frais'!G463)</f>
        <v/>
      </c>
      <c r="H463" s="516" t="str">
        <f>IF(' Dépenses Autres frais'!H463="","",' Dépenses Autres frais'!H463)</f>
        <v/>
      </c>
      <c r="I463" s="272"/>
      <c r="J463" s="273" t="str">
        <f t="shared" si="21"/>
        <v/>
      </c>
      <c r="K463" s="273" t="str">
        <f t="shared" si="22"/>
        <v/>
      </c>
      <c r="L463" s="37"/>
      <c r="M463" s="117"/>
      <c r="N463" s="274"/>
      <c r="O463" s="514" t="str">
        <f>IF(AND(OR(I463="KO",L463&lt;&gt;""),OR(I463="",J463="",K463="")),Listes!$A$74,IF(AND(L463="",I463&lt;&gt;""),Listes!$A$75,IF(AND(H463&lt;L463,N463=""),Listes!$A$76,IF(AND(K463&lt;J463,N463=""),Listes!$A$77,IF(AND(L463&lt;&gt;"",L463&lt;H463,M463=""),Listes!$A$78,IF(AND(P463="",OR(I463&lt;&gt;"",J463&lt;&gt;"",K463&lt;&gt;"")),Listes!$A$79,""))))))</f>
        <v/>
      </c>
      <c r="P463" s="38"/>
      <c r="Q463" s="10">
        <f t="shared" si="23"/>
        <v>0</v>
      </c>
    </row>
    <row r="464" spans="1:17" ht="20.100000000000001" customHeight="1" x14ac:dyDescent="0.25">
      <c r="A464" s="109">
        <v>458</v>
      </c>
      <c r="B464" s="505" t="str">
        <f>IF(' Dépenses Autres frais'!B464="","",' Dépenses Autres frais'!B464)</f>
        <v/>
      </c>
      <c r="C464" s="505" t="str">
        <f>IF(' Dépenses Autres frais'!C464="","",' Dépenses Autres frais'!C464)</f>
        <v/>
      </c>
      <c r="D464" s="505" t="str">
        <f>IF(' Dépenses Autres frais'!D464="","",' Dépenses Autres frais'!D464)</f>
        <v/>
      </c>
      <c r="E464" s="505" t="str">
        <f>IF(' Dépenses Autres frais'!E464="","",' Dépenses Autres frais'!E464)</f>
        <v/>
      </c>
      <c r="F464" s="515" t="str">
        <f>IF(' Dépenses Autres frais'!F464="","",' Dépenses Autres frais'!F464)</f>
        <v/>
      </c>
      <c r="G464" s="515" t="str">
        <f>IF(' Dépenses Autres frais'!G464="","",' Dépenses Autres frais'!G464)</f>
        <v/>
      </c>
      <c r="H464" s="516" t="str">
        <f>IF(' Dépenses Autres frais'!H464="","",' Dépenses Autres frais'!H464)</f>
        <v/>
      </c>
      <c r="I464" s="272"/>
      <c r="J464" s="273" t="str">
        <f t="shared" si="21"/>
        <v/>
      </c>
      <c r="K464" s="273" t="str">
        <f t="shared" si="22"/>
        <v/>
      </c>
      <c r="L464" s="37"/>
      <c r="M464" s="117"/>
      <c r="N464" s="274"/>
      <c r="O464" s="514" t="str">
        <f>IF(AND(OR(I464="KO",L464&lt;&gt;""),OR(I464="",J464="",K464="")),Listes!$A$74,IF(AND(L464="",I464&lt;&gt;""),Listes!$A$75,IF(AND(H464&lt;L464,N464=""),Listes!$A$76,IF(AND(K464&lt;J464,N464=""),Listes!$A$77,IF(AND(L464&lt;&gt;"",L464&lt;H464,M464=""),Listes!$A$78,IF(AND(P464="",OR(I464&lt;&gt;"",J464&lt;&gt;"",K464&lt;&gt;"")),Listes!$A$79,""))))))</f>
        <v/>
      </c>
      <c r="P464" s="38"/>
      <c r="Q464" s="10">
        <f t="shared" si="23"/>
        <v>0</v>
      </c>
    </row>
    <row r="465" spans="1:17" ht="20.100000000000001" customHeight="1" x14ac:dyDescent="0.25">
      <c r="A465" s="109">
        <v>459</v>
      </c>
      <c r="B465" s="505" t="str">
        <f>IF(' Dépenses Autres frais'!B465="","",' Dépenses Autres frais'!B465)</f>
        <v/>
      </c>
      <c r="C465" s="505" t="str">
        <f>IF(' Dépenses Autres frais'!C465="","",' Dépenses Autres frais'!C465)</f>
        <v/>
      </c>
      <c r="D465" s="505" t="str">
        <f>IF(' Dépenses Autres frais'!D465="","",' Dépenses Autres frais'!D465)</f>
        <v/>
      </c>
      <c r="E465" s="505" t="str">
        <f>IF(' Dépenses Autres frais'!E465="","",' Dépenses Autres frais'!E465)</f>
        <v/>
      </c>
      <c r="F465" s="515" t="str">
        <f>IF(' Dépenses Autres frais'!F465="","",' Dépenses Autres frais'!F465)</f>
        <v/>
      </c>
      <c r="G465" s="515" t="str">
        <f>IF(' Dépenses Autres frais'!G465="","",' Dépenses Autres frais'!G465)</f>
        <v/>
      </c>
      <c r="H465" s="516" t="str">
        <f>IF(' Dépenses Autres frais'!H465="","",' Dépenses Autres frais'!H465)</f>
        <v/>
      </c>
      <c r="I465" s="272"/>
      <c r="J465" s="273" t="str">
        <f t="shared" si="21"/>
        <v/>
      </c>
      <c r="K465" s="273" t="str">
        <f t="shared" si="22"/>
        <v/>
      </c>
      <c r="L465" s="37"/>
      <c r="M465" s="117"/>
      <c r="N465" s="274"/>
      <c r="O465" s="514" t="str">
        <f>IF(AND(OR(I465="KO",L465&lt;&gt;""),OR(I465="",J465="",K465="")),Listes!$A$74,IF(AND(L465="",I465&lt;&gt;""),Listes!$A$75,IF(AND(H465&lt;L465,N465=""),Listes!$A$76,IF(AND(K465&lt;J465,N465=""),Listes!$A$77,IF(AND(L465&lt;&gt;"",L465&lt;H465,M465=""),Listes!$A$78,IF(AND(P465="",OR(I465&lt;&gt;"",J465&lt;&gt;"",K465&lt;&gt;"")),Listes!$A$79,""))))))</f>
        <v/>
      </c>
      <c r="P465" s="38"/>
      <c r="Q465" s="10">
        <f t="shared" si="23"/>
        <v>0</v>
      </c>
    </row>
    <row r="466" spans="1:17" ht="20.100000000000001" customHeight="1" x14ac:dyDescent="0.25">
      <c r="A466" s="109">
        <v>460</v>
      </c>
      <c r="B466" s="505" t="str">
        <f>IF(' Dépenses Autres frais'!B466="","",' Dépenses Autres frais'!B466)</f>
        <v/>
      </c>
      <c r="C466" s="505" t="str">
        <f>IF(' Dépenses Autres frais'!C466="","",' Dépenses Autres frais'!C466)</f>
        <v/>
      </c>
      <c r="D466" s="505" t="str">
        <f>IF(' Dépenses Autres frais'!D466="","",' Dépenses Autres frais'!D466)</f>
        <v/>
      </c>
      <c r="E466" s="505" t="str">
        <f>IF(' Dépenses Autres frais'!E466="","",' Dépenses Autres frais'!E466)</f>
        <v/>
      </c>
      <c r="F466" s="515" t="str">
        <f>IF(' Dépenses Autres frais'!F466="","",' Dépenses Autres frais'!F466)</f>
        <v/>
      </c>
      <c r="G466" s="515" t="str">
        <f>IF(' Dépenses Autres frais'!G466="","",' Dépenses Autres frais'!G466)</f>
        <v/>
      </c>
      <c r="H466" s="516" t="str">
        <f>IF(' Dépenses Autres frais'!H466="","",' Dépenses Autres frais'!H466)</f>
        <v/>
      </c>
      <c r="I466" s="272"/>
      <c r="J466" s="273" t="str">
        <f t="shared" si="21"/>
        <v/>
      </c>
      <c r="K466" s="273" t="str">
        <f t="shared" si="22"/>
        <v/>
      </c>
      <c r="L466" s="37"/>
      <c r="M466" s="117"/>
      <c r="N466" s="274"/>
      <c r="O466" s="514" t="str">
        <f>IF(AND(OR(I466="KO",L466&lt;&gt;""),OR(I466="",J466="",K466="")),Listes!$A$74,IF(AND(L466="",I466&lt;&gt;""),Listes!$A$75,IF(AND(H466&lt;L466,N466=""),Listes!$A$76,IF(AND(K466&lt;J466,N466=""),Listes!$A$77,IF(AND(L466&lt;&gt;"",L466&lt;H466,M466=""),Listes!$A$78,IF(AND(P466="",OR(I466&lt;&gt;"",J466&lt;&gt;"",K466&lt;&gt;"")),Listes!$A$79,""))))))</f>
        <v/>
      </c>
      <c r="P466" s="38"/>
      <c r="Q466" s="10">
        <f t="shared" si="23"/>
        <v>0</v>
      </c>
    </row>
    <row r="467" spans="1:17" ht="20.100000000000001" customHeight="1" x14ac:dyDescent="0.25">
      <c r="A467" s="109">
        <v>461</v>
      </c>
      <c r="B467" s="505" t="str">
        <f>IF(' Dépenses Autres frais'!B467="","",' Dépenses Autres frais'!B467)</f>
        <v/>
      </c>
      <c r="C467" s="505" t="str">
        <f>IF(' Dépenses Autres frais'!C467="","",' Dépenses Autres frais'!C467)</f>
        <v/>
      </c>
      <c r="D467" s="505" t="str">
        <f>IF(' Dépenses Autres frais'!D467="","",' Dépenses Autres frais'!D467)</f>
        <v/>
      </c>
      <c r="E467" s="505" t="str">
        <f>IF(' Dépenses Autres frais'!E467="","",' Dépenses Autres frais'!E467)</f>
        <v/>
      </c>
      <c r="F467" s="515" t="str">
        <f>IF(' Dépenses Autres frais'!F467="","",' Dépenses Autres frais'!F467)</f>
        <v/>
      </c>
      <c r="G467" s="515" t="str">
        <f>IF(' Dépenses Autres frais'!G467="","",' Dépenses Autres frais'!G467)</f>
        <v/>
      </c>
      <c r="H467" s="516" t="str">
        <f>IF(' Dépenses Autres frais'!H467="","",' Dépenses Autres frais'!H467)</f>
        <v/>
      </c>
      <c r="I467" s="272"/>
      <c r="J467" s="273" t="str">
        <f t="shared" si="21"/>
        <v/>
      </c>
      <c r="K467" s="273" t="str">
        <f t="shared" si="22"/>
        <v/>
      </c>
      <c r="L467" s="37"/>
      <c r="M467" s="117"/>
      <c r="N467" s="274"/>
      <c r="O467" s="514" t="str">
        <f>IF(AND(OR(I467="KO",L467&lt;&gt;""),OR(I467="",J467="",K467="")),Listes!$A$74,IF(AND(L467="",I467&lt;&gt;""),Listes!$A$75,IF(AND(H467&lt;L467,N467=""),Listes!$A$76,IF(AND(K467&lt;J467,N467=""),Listes!$A$77,IF(AND(L467&lt;&gt;"",L467&lt;H467,M467=""),Listes!$A$78,IF(AND(P467="",OR(I467&lt;&gt;"",J467&lt;&gt;"",K467&lt;&gt;"")),Listes!$A$79,""))))))</f>
        <v/>
      </c>
      <c r="P467" s="38"/>
      <c r="Q467" s="10">
        <f t="shared" si="23"/>
        <v>0</v>
      </c>
    </row>
    <row r="468" spans="1:17" ht="20.100000000000001" customHeight="1" x14ac:dyDescent="0.25">
      <c r="A468" s="109">
        <v>462</v>
      </c>
      <c r="B468" s="505" t="str">
        <f>IF(' Dépenses Autres frais'!B468="","",' Dépenses Autres frais'!B468)</f>
        <v/>
      </c>
      <c r="C468" s="505" t="str">
        <f>IF(' Dépenses Autres frais'!C468="","",' Dépenses Autres frais'!C468)</f>
        <v/>
      </c>
      <c r="D468" s="505" t="str">
        <f>IF(' Dépenses Autres frais'!D468="","",' Dépenses Autres frais'!D468)</f>
        <v/>
      </c>
      <c r="E468" s="505" t="str">
        <f>IF(' Dépenses Autres frais'!E468="","",' Dépenses Autres frais'!E468)</f>
        <v/>
      </c>
      <c r="F468" s="515" t="str">
        <f>IF(' Dépenses Autres frais'!F468="","",' Dépenses Autres frais'!F468)</f>
        <v/>
      </c>
      <c r="G468" s="515" t="str">
        <f>IF(' Dépenses Autres frais'!G468="","",' Dépenses Autres frais'!G468)</f>
        <v/>
      </c>
      <c r="H468" s="516" t="str">
        <f>IF(' Dépenses Autres frais'!H468="","",' Dépenses Autres frais'!H468)</f>
        <v/>
      </c>
      <c r="I468" s="272"/>
      <c r="J468" s="273" t="str">
        <f t="shared" si="21"/>
        <v/>
      </c>
      <c r="K468" s="273" t="str">
        <f t="shared" si="22"/>
        <v/>
      </c>
      <c r="L468" s="37"/>
      <c r="M468" s="117"/>
      <c r="N468" s="274"/>
      <c r="O468" s="514" t="str">
        <f>IF(AND(OR(I468="KO",L468&lt;&gt;""),OR(I468="",J468="",K468="")),Listes!$A$74,IF(AND(L468="",I468&lt;&gt;""),Listes!$A$75,IF(AND(H468&lt;L468,N468=""),Listes!$A$76,IF(AND(K468&lt;J468,N468=""),Listes!$A$77,IF(AND(L468&lt;&gt;"",L468&lt;H468,M468=""),Listes!$A$78,IF(AND(P468="",OR(I468&lt;&gt;"",J468&lt;&gt;"",K468&lt;&gt;"")),Listes!$A$79,""))))))</f>
        <v/>
      </c>
      <c r="P468" s="38"/>
      <c r="Q468" s="10">
        <f t="shared" si="23"/>
        <v>0</v>
      </c>
    </row>
    <row r="469" spans="1:17" ht="20.100000000000001" customHeight="1" x14ac:dyDescent="0.25">
      <c r="A469" s="109">
        <v>463</v>
      </c>
      <c r="B469" s="505" t="str">
        <f>IF(' Dépenses Autres frais'!B469="","",' Dépenses Autres frais'!B469)</f>
        <v/>
      </c>
      <c r="C469" s="505" t="str">
        <f>IF(' Dépenses Autres frais'!C469="","",' Dépenses Autres frais'!C469)</f>
        <v/>
      </c>
      <c r="D469" s="505" t="str">
        <f>IF(' Dépenses Autres frais'!D469="","",' Dépenses Autres frais'!D469)</f>
        <v/>
      </c>
      <c r="E469" s="505" t="str">
        <f>IF(' Dépenses Autres frais'!E469="","",' Dépenses Autres frais'!E469)</f>
        <v/>
      </c>
      <c r="F469" s="515" t="str">
        <f>IF(' Dépenses Autres frais'!F469="","",' Dépenses Autres frais'!F469)</f>
        <v/>
      </c>
      <c r="G469" s="515" t="str">
        <f>IF(' Dépenses Autres frais'!G469="","",' Dépenses Autres frais'!G469)</f>
        <v/>
      </c>
      <c r="H469" s="516" t="str">
        <f>IF(' Dépenses Autres frais'!H469="","",' Dépenses Autres frais'!H469)</f>
        <v/>
      </c>
      <c r="I469" s="272"/>
      <c r="J469" s="273" t="str">
        <f t="shared" si="21"/>
        <v/>
      </c>
      <c r="K469" s="273" t="str">
        <f t="shared" si="22"/>
        <v/>
      </c>
      <c r="L469" s="37"/>
      <c r="M469" s="117"/>
      <c r="N469" s="274"/>
      <c r="O469" s="514" t="str">
        <f>IF(AND(OR(I469="KO",L469&lt;&gt;""),OR(I469="",J469="",K469="")),Listes!$A$74,IF(AND(L469="",I469&lt;&gt;""),Listes!$A$75,IF(AND(H469&lt;L469,N469=""),Listes!$A$76,IF(AND(K469&lt;J469,N469=""),Listes!$A$77,IF(AND(L469&lt;&gt;"",L469&lt;H469,M469=""),Listes!$A$78,IF(AND(P469="",OR(I469&lt;&gt;"",J469&lt;&gt;"",K469&lt;&gt;"")),Listes!$A$79,""))))))</f>
        <v/>
      </c>
      <c r="P469" s="38"/>
      <c r="Q469" s="10">
        <f t="shared" si="23"/>
        <v>0</v>
      </c>
    </row>
    <row r="470" spans="1:17" ht="20.100000000000001" customHeight="1" x14ac:dyDescent="0.25">
      <c r="A470" s="109">
        <v>464</v>
      </c>
      <c r="B470" s="505" t="str">
        <f>IF(' Dépenses Autres frais'!B470="","",' Dépenses Autres frais'!B470)</f>
        <v/>
      </c>
      <c r="C470" s="505" t="str">
        <f>IF(' Dépenses Autres frais'!C470="","",' Dépenses Autres frais'!C470)</f>
        <v/>
      </c>
      <c r="D470" s="505" t="str">
        <f>IF(' Dépenses Autres frais'!D470="","",' Dépenses Autres frais'!D470)</f>
        <v/>
      </c>
      <c r="E470" s="505" t="str">
        <f>IF(' Dépenses Autres frais'!E470="","",' Dépenses Autres frais'!E470)</f>
        <v/>
      </c>
      <c r="F470" s="515" t="str">
        <f>IF(' Dépenses Autres frais'!F470="","",' Dépenses Autres frais'!F470)</f>
        <v/>
      </c>
      <c r="G470" s="515" t="str">
        <f>IF(' Dépenses Autres frais'!G470="","",' Dépenses Autres frais'!G470)</f>
        <v/>
      </c>
      <c r="H470" s="516" t="str">
        <f>IF(' Dépenses Autres frais'!H470="","",' Dépenses Autres frais'!H470)</f>
        <v/>
      </c>
      <c r="I470" s="272"/>
      <c r="J470" s="273" t="str">
        <f t="shared" si="21"/>
        <v/>
      </c>
      <c r="K470" s="273" t="str">
        <f t="shared" si="22"/>
        <v/>
      </c>
      <c r="L470" s="37"/>
      <c r="M470" s="117"/>
      <c r="N470" s="274"/>
      <c r="O470" s="514" t="str">
        <f>IF(AND(OR(I470="KO",L470&lt;&gt;""),OR(I470="",J470="",K470="")),Listes!$A$74,IF(AND(L470="",I470&lt;&gt;""),Listes!$A$75,IF(AND(H470&lt;L470,N470=""),Listes!$A$76,IF(AND(K470&lt;J470,N470=""),Listes!$A$77,IF(AND(L470&lt;&gt;"",L470&lt;H470,M470=""),Listes!$A$78,IF(AND(P470="",OR(I470&lt;&gt;"",J470&lt;&gt;"",K470&lt;&gt;"")),Listes!$A$79,""))))))</f>
        <v/>
      </c>
      <c r="P470" s="38"/>
      <c r="Q470" s="10">
        <f t="shared" si="23"/>
        <v>0</v>
      </c>
    </row>
    <row r="471" spans="1:17" ht="20.100000000000001" customHeight="1" x14ac:dyDescent="0.25">
      <c r="A471" s="109">
        <v>465</v>
      </c>
      <c r="B471" s="505" t="str">
        <f>IF(' Dépenses Autres frais'!B471="","",' Dépenses Autres frais'!B471)</f>
        <v/>
      </c>
      <c r="C471" s="505" t="str">
        <f>IF(' Dépenses Autres frais'!C471="","",' Dépenses Autres frais'!C471)</f>
        <v/>
      </c>
      <c r="D471" s="505" t="str">
        <f>IF(' Dépenses Autres frais'!D471="","",' Dépenses Autres frais'!D471)</f>
        <v/>
      </c>
      <c r="E471" s="505" t="str">
        <f>IF(' Dépenses Autres frais'!E471="","",' Dépenses Autres frais'!E471)</f>
        <v/>
      </c>
      <c r="F471" s="515" t="str">
        <f>IF(' Dépenses Autres frais'!F471="","",' Dépenses Autres frais'!F471)</f>
        <v/>
      </c>
      <c r="G471" s="515" t="str">
        <f>IF(' Dépenses Autres frais'!G471="","",' Dépenses Autres frais'!G471)</f>
        <v/>
      </c>
      <c r="H471" s="516" t="str">
        <f>IF(' Dépenses Autres frais'!H471="","",' Dépenses Autres frais'!H471)</f>
        <v/>
      </c>
      <c r="I471" s="272"/>
      <c r="J471" s="273" t="str">
        <f t="shared" si="21"/>
        <v/>
      </c>
      <c r="K471" s="273" t="str">
        <f t="shared" si="22"/>
        <v/>
      </c>
      <c r="L471" s="37"/>
      <c r="M471" s="117"/>
      <c r="N471" s="274"/>
      <c r="O471" s="514" t="str">
        <f>IF(AND(OR(I471="KO",L471&lt;&gt;""),OR(I471="",J471="",K471="")),Listes!$A$74,IF(AND(L471="",I471&lt;&gt;""),Listes!$A$75,IF(AND(H471&lt;L471,N471=""),Listes!$A$76,IF(AND(K471&lt;J471,N471=""),Listes!$A$77,IF(AND(L471&lt;&gt;"",L471&lt;H471,M471=""),Listes!$A$78,IF(AND(P471="",OR(I471&lt;&gt;"",J471&lt;&gt;"",K471&lt;&gt;"")),Listes!$A$79,""))))))</f>
        <v/>
      </c>
      <c r="P471" s="38"/>
      <c r="Q471" s="10">
        <f t="shared" si="23"/>
        <v>0</v>
      </c>
    </row>
    <row r="472" spans="1:17" ht="20.100000000000001" customHeight="1" x14ac:dyDescent="0.25">
      <c r="A472" s="109">
        <v>466</v>
      </c>
      <c r="B472" s="505" t="str">
        <f>IF(' Dépenses Autres frais'!B472="","",' Dépenses Autres frais'!B472)</f>
        <v/>
      </c>
      <c r="C472" s="505" t="str">
        <f>IF(' Dépenses Autres frais'!C472="","",' Dépenses Autres frais'!C472)</f>
        <v/>
      </c>
      <c r="D472" s="505" t="str">
        <f>IF(' Dépenses Autres frais'!D472="","",' Dépenses Autres frais'!D472)</f>
        <v/>
      </c>
      <c r="E472" s="505" t="str">
        <f>IF(' Dépenses Autres frais'!E472="","",' Dépenses Autres frais'!E472)</f>
        <v/>
      </c>
      <c r="F472" s="515" t="str">
        <f>IF(' Dépenses Autres frais'!F472="","",' Dépenses Autres frais'!F472)</f>
        <v/>
      </c>
      <c r="G472" s="515" t="str">
        <f>IF(' Dépenses Autres frais'!G472="","",' Dépenses Autres frais'!G472)</f>
        <v/>
      </c>
      <c r="H472" s="516" t="str">
        <f>IF(' Dépenses Autres frais'!H472="","",' Dépenses Autres frais'!H472)</f>
        <v/>
      </c>
      <c r="I472" s="272"/>
      <c r="J472" s="273" t="str">
        <f t="shared" si="21"/>
        <v/>
      </c>
      <c r="K472" s="273" t="str">
        <f t="shared" si="22"/>
        <v/>
      </c>
      <c r="L472" s="37"/>
      <c r="M472" s="117"/>
      <c r="N472" s="274"/>
      <c r="O472" s="514" t="str">
        <f>IF(AND(OR(I472="KO",L472&lt;&gt;""),OR(I472="",J472="",K472="")),Listes!$A$74,IF(AND(L472="",I472&lt;&gt;""),Listes!$A$75,IF(AND(H472&lt;L472,N472=""),Listes!$A$76,IF(AND(K472&lt;J472,N472=""),Listes!$A$77,IF(AND(L472&lt;&gt;"",L472&lt;H472,M472=""),Listes!$A$78,IF(AND(P472="",OR(I472&lt;&gt;"",J472&lt;&gt;"",K472&lt;&gt;"")),Listes!$A$79,""))))))</f>
        <v/>
      </c>
      <c r="P472" s="38"/>
      <c r="Q472" s="10">
        <f t="shared" si="23"/>
        <v>0</v>
      </c>
    </row>
    <row r="473" spans="1:17" ht="20.100000000000001" customHeight="1" x14ac:dyDescent="0.25">
      <c r="A473" s="109">
        <v>467</v>
      </c>
      <c r="B473" s="505" t="str">
        <f>IF(' Dépenses Autres frais'!B473="","",' Dépenses Autres frais'!B473)</f>
        <v/>
      </c>
      <c r="C473" s="505" t="str">
        <f>IF(' Dépenses Autres frais'!C473="","",' Dépenses Autres frais'!C473)</f>
        <v/>
      </c>
      <c r="D473" s="505" t="str">
        <f>IF(' Dépenses Autres frais'!D473="","",' Dépenses Autres frais'!D473)</f>
        <v/>
      </c>
      <c r="E473" s="505" t="str">
        <f>IF(' Dépenses Autres frais'!E473="","",' Dépenses Autres frais'!E473)</f>
        <v/>
      </c>
      <c r="F473" s="515" t="str">
        <f>IF(' Dépenses Autres frais'!F473="","",' Dépenses Autres frais'!F473)</f>
        <v/>
      </c>
      <c r="G473" s="515" t="str">
        <f>IF(' Dépenses Autres frais'!G473="","",' Dépenses Autres frais'!G473)</f>
        <v/>
      </c>
      <c r="H473" s="516" t="str">
        <f>IF(' Dépenses Autres frais'!H473="","",' Dépenses Autres frais'!H473)</f>
        <v/>
      </c>
      <c r="I473" s="272"/>
      <c r="J473" s="273" t="str">
        <f t="shared" si="21"/>
        <v/>
      </c>
      <c r="K473" s="273" t="str">
        <f t="shared" si="22"/>
        <v/>
      </c>
      <c r="L473" s="37"/>
      <c r="M473" s="117"/>
      <c r="N473" s="274"/>
      <c r="O473" s="514" t="str">
        <f>IF(AND(OR(I473="KO",L473&lt;&gt;""),OR(I473="",J473="",K473="")),Listes!$A$74,IF(AND(L473="",I473&lt;&gt;""),Listes!$A$75,IF(AND(H473&lt;L473,N473=""),Listes!$A$76,IF(AND(K473&lt;J473,N473=""),Listes!$A$77,IF(AND(L473&lt;&gt;"",L473&lt;H473,M473=""),Listes!$A$78,IF(AND(P473="",OR(I473&lt;&gt;"",J473&lt;&gt;"",K473&lt;&gt;"")),Listes!$A$79,""))))))</f>
        <v/>
      </c>
      <c r="P473" s="38"/>
      <c r="Q473" s="10">
        <f t="shared" si="23"/>
        <v>0</v>
      </c>
    </row>
    <row r="474" spans="1:17" ht="20.100000000000001" customHeight="1" x14ac:dyDescent="0.25">
      <c r="A474" s="109">
        <v>468</v>
      </c>
      <c r="B474" s="505" t="str">
        <f>IF(' Dépenses Autres frais'!B474="","",' Dépenses Autres frais'!B474)</f>
        <v/>
      </c>
      <c r="C474" s="505" t="str">
        <f>IF(' Dépenses Autres frais'!C474="","",' Dépenses Autres frais'!C474)</f>
        <v/>
      </c>
      <c r="D474" s="505" t="str">
        <f>IF(' Dépenses Autres frais'!D474="","",' Dépenses Autres frais'!D474)</f>
        <v/>
      </c>
      <c r="E474" s="505" t="str">
        <f>IF(' Dépenses Autres frais'!E474="","",' Dépenses Autres frais'!E474)</f>
        <v/>
      </c>
      <c r="F474" s="515" t="str">
        <f>IF(' Dépenses Autres frais'!F474="","",' Dépenses Autres frais'!F474)</f>
        <v/>
      </c>
      <c r="G474" s="515" t="str">
        <f>IF(' Dépenses Autres frais'!G474="","",' Dépenses Autres frais'!G474)</f>
        <v/>
      </c>
      <c r="H474" s="516" t="str">
        <f>IF(' Dépenses Autres frais'!H474="","",' Dépenses Autres frais'!H474)</f>
        <v/>
      </c>
      <c r="I474" s="272"/>
      <c r="J474" s="273" t="str">
        <f t="shared" si="21"/>
        <v/>
      </c>
      <c r="K474" s="273" t="str">
        <f t="shared" si="22"/>
        <v/>
      </c>
      <c r="L474" s="37"/>
      <c r="M474" s="117"/>
      <c r="N474" s="274"/>
      <c r="O474" s="514" t="str">
        <f>IF(AND(OR(I474="KO",L474&lt;&gt;""),OR(I474="",J474="",K474="")),Listes!$A$74,IF(AND(L474="",I474&lt;&gt;""),Listes!$A$75,IF(AND(H474&lt;L474,N474=""),Listes!$A$76,IF(AND(K474&lt;J474,N474=""),Listes!$A$77,IF(AND(L474&lt;&gt;"",L474&lt;H474,M474=""),Listes!$A$78,IF(AND(P474="",OR(I474&lt;&gt;"",J474&lt;&gt;"",K474&lt;&gt;"")),Listes!$A$79,""))))))</f>
        <v/>
      </c>
      <c r="P474" s="38"/>
      <c r="Q474" s="10">
        <f t="shared" si="23"/>
        <v>0</v>
      </c>
    </row>
    <row r="475" spans="1:17" ht="20.100000000000001" customHeight="1" x14ac:dyDescent="0.25">
      <c r="A475" s="109">
        <v>469</v>
      </c>
      <c r="B475" s="505" t="str">
        <f>IF(' Dépenses Autres frais'!B475="","",' Dépenses Autres frais'!B475)</f>
        <v/>
      </c>
      <c r="C475" s="505" t="str">
        <f>IF(' Dépenses Autres frais'!C475="","",' Dépenses Autres frais'!C475)</f>
        <v/>
      </c>
      <c r="D475" s="505" t="str">
        <f>IF(' Dépenses Autres frais'!D475="","",' Dépenses Autres frais'!D475)</f>
        <v/>
      </c>
      <c r="E475" s="505" t="str">
        <f>IF(' Dépenses Autres frais'!E475="","",' Dépenses Autres frais'!E475)</f>
        <v/>
      </c>
      <c r="F475" s="515" t="str">
        <f>IF(' Dépenses Autres frais'!F475="","",' Dépenses Autres frais'!F475)</f>
        <v/>
      </c>
      <c r="G475" s="515" t="str">
        <f>IF(' Dépenses Autres frais'!G475="","",' Dépenses Autres frais'!G475)</f>
        <v/>
      </c>
      <c r="H475" s="516" t="str">
        <f>IF(' Dépenses Autres frais'!H475="","",' Dépenses Autres frais'!H475)</f>
        <v/>
      </c>
      <c r="I475" s="272"/>
      <c r="J475" s="273" t="str">
        <f t="shared" si="21"/>
        <v/>
      </c>
      <c r="K475" s="273" t="str">
        <f t="shared" si="22"/>
        <v/>
      </c>
      <c r="L475" s="37"/>
      <c r="M475" s="117"/>
      <c r="N475" s="274"/>
      <c r="O475" s="514" t="str">
        <f>IF(AND(OR(I475="KO",L475&lt;&gt;""),OR(I475="",J475="",K475="")),Listes!$A$74,IF(AND(L475="",I475&lt;&gt;""),Listes!$A$75,IF(AND(H475&lt;L475,N475=""),Listes!$A$76,IF(AND(K475&lt;J475,N475=""),Listes!$A$77,IF(AND(L475&lt;&gt;"",L475&lt;H475,M475=""),Listes!$A$78,IF(AND(P475="",OR(I475&lt;&gt;"",J475&lt;&gt;"",K475&lt;&gt;"")),Listes!$A$79,""))))))</f>
        <v/>
      </c>
      <c r="P475" s="38"/>
      <c r="Q475" s="10">
        <f t="shared" si="23"/>
        <v>0</v>
      </c>
    </row>
    <row r="476" spans="1:17" ht="20.100000000000001" customHeight="1" x14ac:dyDescent="0.25">
      <c r="A476" s="109">
        <v>470</v>
      </c>
      <c r="B476" s="505" t="str">
        <f>IF(' Dépenses Autres frais'!B476="","",' Dépenses Autres frais'!B476)</f>
        <v/>
      </c>
      <c r="C476" s="505" t="str">
        <f>IF(' Dépenses Autres frais'!C476="","",' Dépenses Autres frais'!C476)</f>
        <v/>
      </c>
      <c r="D476" s="505" t="str">
        <f>IF(' Dépenses Autres frais'!D476="","",' Dépenses Autres frais'!D476)</f>
        <v/>
      </c>
      <c r="E476" s="505" t="str">
        <f>IF(' Dépenses Autres frais'!E476="","",' Dépenses Autres frais'!E476)</f>
        <v/>
      </c>
      <c r="F476" s="515" t="str">
        <f>IF(' Dépenses Autres frais'!F476="","",' Dépenses Autres frais'!F476)</f>
        <v/>
      </c>
      <c r="G476" s="515" t="str">
        <f>IF(' Dépenses Autres frais'!G476="","",' Dépenses Autres frais'!G476)</f>
        <v/>
      </c>
      <c r="H476" s="516" t="str">
        <f>IF(' Dépenses Autres frais'!H476="","",' Dépenses Autres frais'!H476)</f>
        <v/>
      </c>
      <c r="I476" s="272"/>
      <c r="J476" s="273" t="str">
        <f t="shared" si="21"/>
        <v/>
      </c>
      <c r="K476" s="273" t="str">
        <f t="shared" si="22"/>
        <v/>
      </c>
      <c r="L476" s="37"/>
      <c r="M476" s="117"/>
      <c r="N476" s="274"/>
      <c r="O476" s="514" t="str">
        <f>IF(AND(OR(I476="KO",L476&lt;&gt;""),OR(I476="",J476="",K476="")),Listes!$A$74,IF(AND(L476="",I476&lt;&gt;""),Listes!$A$75,IF(AND(H476&lt;L476,N476=""),Listes!$A$76,IF(AND(K476&lt;J476,N476=""),Listes!$A$77,IF(AND(L476&lt;&gt;"",L476&lt;H476,M476=""),Listes!$A$78,IF(AND(P476="",OR(I476&lt;&gt;"",J476&lt;&gt;"",K476&lt;&gt;"")),Listes!$A$79,""))))))</f>
        <v/>
      </c>
      <c r="P476" s="38"/>
      <c r="Q476" s="10">
        <f t="shared" si="23"/>
        <v>0</v>
      </c>
    </row>
    <row r="477" spans="1:17" ht="20.100000000000001" customHeight="1" x14ac:dyDescent="0.25">
      <c r="A477" s="109">
        <v>471</v>
      </c>
      <c r="B477" s="505" t="str">
        <f>IF(' Dépenses Autres frais'!B477="","",' Dépenses Autres frais'!B477)</f>
        <v/>
      </c>
      <c r="C477" s="505" t="str">
        <f>IF(' Dépenses Autres frais'!C477="","",' Dépenses Autres frais'!C477)</f>
        <v/>
      </c>
      <c r="D477" s="505" t="str">
        <f>IF(' Dépenses Autres frais'!D477="","",' Dépenses Autres frais'!D477)</f>
        <v/>
      </c>
      <c r="E477" s="505" t="str">
        <f>IF(' Dépenses Autres frais'!E477="","",' Dépenses Autres frais'!E477)</f>
        <v/>
      </c>
      <c r="F477" s="515" t="str">
        <f>IF(' Dépenses Autres frais'!F477="","",' Dépenses Autres frais'!F477)</f>
        <v/>
      </c>
      <c r="G477" s="515" t="str">
        <f>IF(' Dépenses Autres frais'!G477="","",' Dépenses Autres frais'!G477)</f>
        <v/>
      </c>
      <c r="H477" s="516" t="str">
        <f>IF(' Dépenses Autres frais'!H477="","",' Dépenses Autres frais'!H477)</f>
        <v/>
      </c>
      <c r="I477" s="272"/>
      <c r="J477" s="273" t="str">
        <f t="shared" si="21"/>
        <v/>
      </c>
      <c r="K477" s="273" t="str">
        <f t="shared" si="22"/>
        <v/>
      </c>
      <c r="L477" s="37"/>
      <c r="M477" s="117"/>
      <c r="N477" s="274"/>
      <c r="O477" s="514" t="str">
        <f>IF(AND(OR(I477="KO",L477&lt;&gt;""),OR(I477="",J477="",K477="")),Listes!$A$74,IF(AND(L477="",I477&lt;&gt;""),Listes!$A$75,IF(AND(H477&lt;L477,N477=""),Listes!$A$76,IF(AND(K477&lt;J477,N477=""),Listes!$A$77,IF(AND(L477&lt;&gt;"",L477&lt;H477,M477=""),Listes!$A$78,IF(AND(P477="",OR(I477&lt;&gt;"",J477&lt;&gt;"",K477&lt;&gt;"")),Listes!$A$79,""))))))</f>
        <v/>
      </c>
      <c r="P477" s="38"/>
      <c r="Q477" s="10">
        <f t="shared" si="23"/>
        <v>0</v>
      </c>
    </row>
    <row r="478" spans="1:17" ht="20.100000000000001" customHeight="1" x14ac:dyDescent="0.25">
      <c r="A478" s="109">
        <v>472</v>
      </c>
      <c r="B478" s="505" t="str">
        <f>IF(' Dépenses Autres frais'!B478="","",' Dépenses Autres frais'!B478)</f>
        <v/>
      </c>
      <c r="C478" s="505" t="str">
        <f>IF(' Dépenses Autres frais'!C478="","",' Dépenses Autres frais'!C478)</f>
        <v/>
      </c>
      <c r="D478" s="505" t="str">
        <f>IF(' Dépenses Autres frais'!D478="","",' Dépenses Autres frais'!D478)</f>
        <v/>
      </c>
      <c r="E478" s="505" t="str">
        <f>IF(' Dépenses Autres frais'!E478="","",' Dépenses Autres frais'!E478)</f>
        <v/>
      </c>
      <c r="F478" s="515" t="str">
        <f>IF(' Dépenses Autres frais'!F478="","",' Dépenses Autres frais'!F478)</f>
        <v/>
      </c>
      <c r="G478" s="515" t="str">
        <f>IF(' Dépenses Autres frais'!G478="","",' Dépenses Autres frais'!G478)</f>
        <v/>
      </c>
      <c r="H478" s="516" t="str">
        <f>IF(' Dépenses Autres frais'!H478="","",' Dépenses Autres frais'!H478)</f>
        <v/>
      </c>
      <c r="I478" s="272"/>
      <c r="J478" s="273" t="str">
        <f t="shared" si="21"/>
        <v/>
      </c>
      <c r="K478" s="273" t="str">
        <f t="shared" si="22"/>
        <v/>
      </c>
      <c r="L478" s="37"/>
      <c r="M478" s="117"/>
      <c r="N478" s="274"/>
      <c r="O478" s="514" t="str">
        <f>IF(AND(OR(I478="KO",L478&lt;&gt;""),OR(I478="",J478="",K478="")),Listes!$A$74,IF(AND(L478="",I478&lt;&gt;""),Listes!$A$75,IF(AND(H478&lt;L478,N478=""),Listes!$A$76,IF(AND(K478&lt;J478,N478=""),Listes!$A$77,IF(AND(L478&lt;&gt;"",L478&lt;H478,M478=""),Listes!$A$78,IF(AND(P478="",OR(I478&lt;&gt;"",J478&lt;&gt;"",K478&lt;&gt;"")),Listes!$A$79,""))))))</f>
        <v/>
      </c>
      <c r="P478" s="38"/>
      <c r="Q478" s="10">
        <f t="shared" si="23"/>
        <v>0</v>
      </c>
    </row>
    <row r="479" spans="1:17" ht="20.100000000000001" customHeight="1" x14ac:dyDescent="0.25">
      <c r="A479" s="109">
        <v>473</v>
      </c>
      <c r="B479" s="505" t="str">
        <f>IF(' Dépenses Autres frais'!B479="","",' Dépenses Autres frais'!B479)</f>
        <v/>
      </c>
      <c r="C479" s="505" t="str">
        <f>IF(' Dépenses Autres frais'!C479="","",' Dépenses Autres frais'!C479)</f>
        <v/>
      </c>
      <c r="D479" s="505" t="str">
        <f>IF(' Dépenses Autres frais'!D479="","",' Dépenses Autres frais'!D479)</f>
        <v/>
      </c>
      <c r="E479" s="505" t="str">
        <f>IF(' Dépenses Autres frais'!E479="","",' Dépenses Autres frais'!E479)</f>
        <v/>
      </c>
      <c r="F479" s="515" t="str">
        <f>IF(' Dépenses Autres frais'!F479="","",' Dépenses Autres frais'!F479)</f>
        <v/>
      </c>
      <c r="G479" s="515" t="str">
        <f>IF(' Dépenses Autres frais'!G479="","",' Dépenses Autres frais'!G479)</f>
        <v/>
      </c>
      <c r="H479" s="516" t="str">
        <f>IF(' Dépenses Autres frais'!H479="","",' Dépenses Autres frais'!H479)</f>
        <v/>
      </c>
      <c r="I479" s="272"/>
      <c r="J479" s="273" t="str">
        <f t="shared" si="21"/>
        <v/>
      </c>
      <c r="K479" s="273" t="str">
        <f t="shared" si="22"/>
        <v/>
      </c>
      <c r="L479" s="37"/>
      <c r="M479" s="117"/>
      <c r="N479" s="274"/>
      <c r="O479" s="514" t="str">
        <f>IF(AND(OR(I479="KO",L479&lt;&gt;""),OR(I479="",J479="",K479="")),Listes!$A$74,IF(AND(L479="",I479&lt;&gt;""),Listes!$A$75,IF(AND(H479&lt;L479,N479=""),Listes!$A$76,IF(AND(K479&lt;J479,N479=""),Listes!$A$77,IF(AND(L479&lt;&gt;"",L479&lt;H479,M479=""),Listes!$A$78,IF(AND(P479="",OR(I479&lt;&gt;"",J479&lt;&gt;"",K479&lt;&gt;"")),Listes!$A$79,""))))))</f>
        <v/>
      </c>
      <c r="P479" s="38"/>
      <c r="Q479" s="10">
        <f t="shared" si="23"/>
        <v>0</v>
      </c>
    </row>
    <row r="480" spans="1:17" ht="20.100000000000001" customHeight="1" x14ac:dyDescent="0.25">
      <c r="A480" s="109">
        <v>474</v>
      </c>
      <c r="B480" s="505" t="str">
        <f>IF(' Dépenses Autres frais'!B480="","",' Dépenses Autres frais'!B480)</f>
        <v/>
      </c>
      <c r="C480" s="505" t="str">
        <f>IF(' Dépenses Autres frais'!C480="","",' Dépenses Autres frais'!C480)</f>
        <v/>
      </c>
      <c r="D480" s="505" t="str">
        <f>IF(' Dépenses Autres frais'!D480="","",' Dépenses Autres frais'!D480)</f>
        <v/>
      </c>
      <c r="E480" s="505" t="str">
        <f>IF(' Dépenses Autres frais'!E480="","",' Dépenses Autres frais'!E480)</f>
        <v/>
      </c>
      <c r="F480" s="515" t="str">
        <f>IF(' Dépenses Autres frais'!F480="","",' Dépenses Autres frais'!F480)</f>
        <v/>
      </c>
      <c r="G480" s="515" t="str">
        <f>IF(' Dépenses Autres frais'!G480="","",' Dépenses Autres frais'!G480)</f>
        <v/>
      </c>
      <c r="H480" s="516" t="str">
        <f>IF(' Dépenses Autres frais'!H480="","",' Dépenses Autres frais'!H480)</f>
        <v/>
      </c>
      <c r="I480" s="272"/>
      <c r="J480" s="273" t="str">
        <f t="shared" si="21"/>
        <v/>
      </c>
      <c r="K480" s="273" t="str">
        <f t="shared" si="22"/>
        <v/>
      </c>
      <c r="L480" s="37"/>
      <c r="M480" s="117"/>
      <c r="N480" s="274"/>
      <c r="O480" s="514" t="str">
        <f>IF(AND(OR(I480="KO",L480&lt;&gt;""),OR(I480="",J480="",K480="")),Listes!$A$74,IF(AND(L480="",I480&lt;&gt;""),Listes!$A$75,IF(AND(H480&lt;L480,N480=""),Listes!$A$76,IF(AND(K480&lt;J480,N480=""),Listes!$A$77,IF(AND(L480&lt;&gt;"",L480&lt;H480,M480=""),Listes!$A$78,IF(AND(P480="",OR(I480&lt;&gt;"",J480&lt;&gt;"",K480&lt;&gt;"")),Listes!$A$79,""))))))</f>
        <v/>
      </c>
      <c r="P480" s="38"/>
      <c r="Q480" s="10">
        <f t="shared" si="23"/>
        <v>0</v>
      </c>
    </row>
    <row r="481" spans="1:17" ht="20.100000000000001" customHeight="1" x14ac:dyDescent="0.25">
      <c r="A481" s="109">
        <v>475</v>
      </c>
      <c r="B481" s="505" t="str">
        <f>IF(' Dépenses Autres frais'!B481="","",' Dépenses Autres frais'!B481)</f>
        <v/>
      </c>
      <c r="C481" s="505" t="str">
        <f>IF(' Dépenses Autres frais'!C481="","",' Dépenses Autres frais'!C481)</f>
        <v/>
      </c>
      <c r="D481" s="505" t="str">
        <f>IF(' Dépenses Autres frais'!D481="","",' Dépenses Autres frais'!D481)</f>
        <v/>
      </c>
      <c r="E481" s="505" t="str">
        <f>IF(' Dépenses Autres frais'!E481="","",' Dépenses Autres frais'!E481)</f>
        <v/>
      </c>
      <c r="F481" s="515" t="str">
        <f>IF(' Dépenses Autres frais'!F481="","",' Dépenses Autres frais'!F481)</f>
        <v/>
      </c>
      <c r="G481" s="515" t="str">
        <f>IF(' Dépenses Autres frais'!G481="","",' Dépenses Autres frais'!G481)</f>
        <v/>
      </c>
      <c r="H481" s="516" t="str">
        <f>IF(' Dépenses Autres frais'!H481="","",' Dépenses Autres frais'!H481)</f>
        <v/>
      </c>
      <c r="I481" s="272"/>
      <c r="J481" s="273" t="str">
        <f t="shared" si="21"/>
        <v/>
      </c>
      <c r="K481" s="273" t="str">
        <f t="shared" si="22"/>
        <v/>
      </c>
      <c r="L481" s="37"/>
      <c r="M481" s="117"/>
      <c r="N481" s="274"/>
      <c r="O481" s="514" t="str">
        <f>IF(AND(OR(I481="KO",L481&lt;&gt;""),OR(I481="",J481="",K481="")),Listes!$A$74,IF(AND(L481="",I481&lt;&gt;""),Listes!$A$75,IF(AND(H481&lt;L481,N481=""),Listes!$A$76,IF(AND(K481&lt;J481,N481=""),Listes!$A$77,IF(AND(L481&lt;&gt;"",L481&lt;H481,M481=""),Listes!$A$78,IF(AND(P481="",OR(I481&lt;&gt;"",J481&lt;&gt;"",K481&lt;&gt;"")),Listes!$A$79,""))))))</f>
        <v/>
      </c>
      <c r="P481" s="38"/>
      <c r="Q481" s="10">
        <f t="shared" si="23"/>
        <v>0</v>
      </c>
    </row>
    <row r="482" spans="1:17" ht="20.100000000000001" customHeight="1" x14ac:dyDescent="0.25">
      <c r="A482" s="109">
        <v>476</v>
      </c>
      <c r="B482" s="505" t="str">
        <f>IF(' Dépenses Autres frais'!B482="","",' Dépenses Autres frais'!B482)</f>
        <v/>
      </c>
      <c r="C482" s="505" t="str">
        <f>IF(' Dépenses Autres frais'!C482="","",' Dépenses Autres frais'!C482)</f>
        <v/>
      </c>
      <c r="D482" s="505" t="str">
        <f>IF(' Dépenses Autres frais'!D482="","",' Dépenses Autres frais'!D482)</f>
        <v/>
      </c>
      <c r="E482" s="505" t="str">
        <f>IF(' Dépenses Autres frais'!E482="","",' Dépenses Autres frais'!E482)</f>
        <v/>
      </c>
      <c r="F482" s="515" t="str">
        <f>IF(' Dépenses Autres frais'!F482="","",' Dépenses Autres frais'!F482)</f>
        <v/>
      </c>
      <c r="G482" s="515" t="str">
        <f>IF(' Dépenses Autres frais'!G482="","",' Dépenses Autres frais'!G482)</f>
        <v/>
      </c>
      <c r="H482" s="516" t="str">
        <f>IF(' Dépenses Autres frais'!H482="","",' Dépenses Autres frais'!H482)</f>
        <v/>
      </c>
      <c r="I482" s="272"/>
      <c r="J482" s="273" t="str">
        <f t="shared" si="21"/>
        <v/>
      </c>
      <c r="K482" s="273" t="str">
        <f t="shared" si="22"/>
        <v/>
      </c>
      <c r="L482" s="37"/>
      <c r="M482" s="117"/>
      <c r="N482" s="274"/>
      <c r="O482" s="514" t="str">
        <f>IF(AND(OR(I482="KO",L482&lt;&gt;""),OR(I482="",J482="",K482="")),Listes!$A$74,IF(AND(L482="",I482&lt;&gt;""),Listes!$A$75,IF(AND(H482&lt;L482,N482=""),Listes!$A$76,IF(AND(K482&lt;J482,N482=""),Listes!$A$77,IF(AND(L482&lt;&gt;"",L482&lt;H482,M482=""),Listes!$A$78,IF(AND(P482="",OR(I482&lt;&gt;"",J482&lt;&gt;"",K482&lt;&gt;"")),Listes!$A$79,""))))))</f>
        <v/>
      </c>
      <c r="P482" s="38"/>
      <c r="Q482" s="10">
        <f t="shared" si="23"/>
        <v>0</v>
      </c>
    </row>
    <row r="483" spans="1:17" ht="20.100000000000001" customHeight="1" x14ac:dyDescent="0.25">
      <c r="A483" s="109">
        <v>477</v>
      </c>
      <c r="B483" s="505" t="str">
        <f>IF(' Dépenses Autres frais'!B483="","",' Dépenses Autres frais'!B483)</f>
        <v/>
      </c>
      <c r="C483" s="505" t="str">
        <f>IF(' Dépenses Autres frais'!C483="","",' Dépenses Autres frais'!C483)</f>
        <v/>
      </c>
      <c r="D483" s="505" t="str">
        <f>IF(' Dépenses Autres frais'!D483="","",' Dépenses Autres frais'!D483)</f>
        <v/>
      </c>
      <c r="E483" s="505" t="str">
        <f>IF(' Dépenses Autres frais'!E483="","",' Dépenses Autres frais'!E483)</f>
        <v/>
      </c>
      <c r="F483" s="515" t="str">
        <f>IF(' Dépenses Autres frais'!F483="","",' Dépenses Autres frais'!F483)</f>
        <v/>
      </c>
      <c r="G483" s="515" t="str">
        <f>IF(' Dépenses Autres frais'!G483="","",' Dépenses Autres frais'!G483)</f>
        <v/>
      </c>
      <c r="H483" s="516" t="str">
        <f>IF(' Dépenses Autres frais'!H483="","",' Dépenses Autres frais'!H483)</f>
        <v/>
      </c>
      <c r="I483" s="272"/>
      <c r="J483" s="273" t="str">
        <f t="shared" si="21"/>
        <v/>
      </c>
      <c r="K483" s="273" t="str">
        <f t="shared" si="22"/>
        <v/>
      </c>
      <c r="L483" s="37"/>
      <c r="M483" s="117"/>
      <c r="N483" s="274"/>
      <c r="O483" s="514" t="str">
        <f>IF(AND(OR(I483="KO",L483&lt;&gt;""),OR(I483="",J483="",K483="")),Listes!$A$74,IF(AND(L483="",I483&lt;&gt;""),Listes!$A$75,IF(AND(H483&lt;L483,N483=""),Listes!$A$76,IF(AND(K483&lt;J483,N483=""),Listes!$A$77,IF(AND(L483&lt;&gt;"",L483&lt;H483,M483=""),Listes!$A$78,IF(AND(P483="",OR(I483&lt;&gt;"",J483&lt;&gt;"",K483&lt;&gt;"")),Listes!$A$79,""))))))</f>
        <v/>
      </c>
      <c r="P483" s="38"/>
      <c r="Q483" s="10">
        <f t="shared" si="23"/>
        <v>0</v>
      </c>
    </row>
    <row r="484" spans="1:17" ht="20.100000000000001" customHeight="1" x14ac:dyDescent="0.25">
      <c r="A484" s="109">
        <v>478</v>
      </c>
      <c r="B484" s="505" t="str">
        <f>IF(' Dépenses Autres frais'!B484="","",' Dépenses Autres frais'!B484)</f>
        <v/>
      </c>
      <c r="C484" s="505" t="str">
        <f>IF(' Dépenses Autres frais'!C484="","",' Dépenses Autres frais'!C484)</f>
        <v/>
      </c>
      <c r="D484" s="505" t="str">
        <f>IF(' Dépenses Autres frais'!D484="","",' Dépenses Autres frais'!D484)</f>
        <v/>
      </c>
      <c r="E484" s="505" t="str">
        <f>IF(' Dépenses Autres frais'!E484="","",' Dépenses Autres frais'!E484)</f>
        <v/>
      </c>
      <c r="F484" s="515" t="str">
        <f>IF(' Dépenses Autres frais'!F484="","",' Dépenses Autres frais'!F484)</f>
        <v/>
      </c>
      <c r="G484" s="515" t="str">
        <f>IF(' Dépenses Autres frais'!G484="","",' Dépenses Autres frais'!G484)</f>
        <v/>
      </c>
      <c r="H484" s="516" t="str">
        <f>IF(' Dépenses Autres frais'!H484="","",' Dépenses Autres frais'!H484)</f>
        <v/>
      </c>
      <c r="I484" s="272"/>
      <c r="J484" s="273" t="str">
        <f t="shared" si="21"/>
        <v/>
      </c>
      <c r="K484" s="273" t="str">
        <f t="shared" si="22"/>
        <v/>
      </c>
      <c r="L484" s="37"/>
      <c r="M484" s="117"/>
      <c r="N484" s="274"/>
      <c r="O484" s="514" t="str">
        <f>IF(AND(OR(I484="KO",L484&lt;&gt;""),OR(I484="",J484="",K484="")),Listes!$A$74,IF(AND(L484="",I484&lt;&gt;""),Listes!$A$75,IF(AND(H484&lt;L484,N484=""),Listes!$A$76,IF(AND(K484&lt;J484,N484=""),Listes!$A$77,IF(AND(L484&lt;&gt;"",L484&lt;H484,M484=""),Listes!$A$78,IF(AND(P484="",OR(I484&lt;&gt;"",J484&lt;&gt;"",K484&lt;&gt;"")),Listes!$A$79,""))))))</f>
        <v/>
      </c>
      <c r="P484" s="38"/>
      <c r="Q484" s="10">
        <f t="shared" si="23"/>
        <v>0</v>
      </c>
    </row>
    <row r="485" spans="1:17" ht="20.100000000000001" customHeight="1" x14ac:dyDescent="0.25">
      <c r="A485" s="109">
        <v>479</v>
      </c>
      <c r="B485" s="505" t="str">
        <f>IF(' Dépenses Autres frais'!B485="","",' Dépenses Autres frais'!B485)</f>
        <v/>
      </c>
      <c r="C485" s="505" t="str">
        <f>IF(' Dépenses Autres frais'!C485="","",' Dépenses Autres frais'!C485)</f>
        <v/>
      </c>
      <c r="D485" s="505" t="str">
        <f>IF(' Dépenses Autres frais'!D485="","",' Dépenses Autres frais'!D485)</f>
        <v/>
      </c>
      <c r="E485" s="505" t="str">
        <f>IF(' Dépenses Autres frais'!E485="","",' Dépenses Autres frais'!E485)</f>
        <v/>
      </c>
      <c r="F485" s="515" t="str">
        <f>IF(' Dépenses Autres frais'!F485="","",' Dépenses Autres frais'!F485)</f>
        <v/>
      </c>
      <c r="G485" s="515" t="str">
        <f>IF(' Dépenses Autres frais'!G485="","",' Dépenses Autres frais'!G485)</f>
        <v/>
      </c>
      <c r="H485" s="516" t="str">
        <f>IF(' Dépenses Autres frais'!H485="","",' Dépenses Autres frais'!H485)</f>
        <v/>
      </c>
      <c r="I485" s="272"/>
      <c r="J485" s="273" t="str">
        <f t="shared" si="21"/>
        <v/>
      </c>
      <c r="K485" s="273" t="str">
        <f t="shared" si="22"/>
        <v/>
      </c>
      <c r="L485" s="37"/>
      <c r="M485" s="117"/>
      <c r="N485" s="274"/>
      <c r="O485" s="514" t="str">
        <f>IF(AND(OR(I485="KO",L485&lt;&gt;""),OR(I485="",J485="",K485="")),Listes!$A$74,IF(AND(L485="",I485&lt;&gt;""),Listes!$A$75,IF(AND(H485&lt;L485,N485=""),Listes!$A$76,IF(AND(K485&lt;J485,N485=""),Listes!$A$77,IF(AND(L485&lt;&gt;"",L485&lt;H485,M485=""),Listes!$A$78,IF(AND(P485="",OR(I485&lt;&gt;"",J485&lt;&gt;"",K485&lt;&gt;"")),Listes!$A$79,""))))))</f>
        <v/>
      </c>
      <c r="P485" s="38"/>
      <c r="Q485" s="10">
        <f t="shared" si="23"/>
        <v>0</v>
      </c>
    </row>
    <row r="486" spans="1:17" ht="20.100000000000001" customHeight="1" x14ac:dyDescent="0.25">
      <c r="A486" s="109">
        <v>480</v>
      </c>
      <c r="B486" s="505" t="str">
        <f>IF(' Dépenses Autres frais'!B486="","",' Dépenses Autres frais'!B486)</f>
        <v/>
      </c>
      <c r="C486" s="505" t="str">
        <f>IF(' Dépenses Autres frais'!C486="","",' Dépenses Autres frais'!C486)</f>
        <v/>
      </c>
      <c r="D486" s="505" t="str">
        <f>IF(' Dépenses Autres frais'!D486="","",' Dépenses Autres frais'!D486)</f>
        <v/>
      </c>
      <c r="E486" s="505" t="str">
        <f>IF(' Dépenses Autres frais'!E486="","",' Dépenses Autres frais'!E486)</f>
        <v/>
      </c>
      <c r="F486" s="515" t="str">
        <f>IF(' Dépenses Autres frais'!F486="","",' Dépenses Autres frais'!F486)</f>
        <v/>
      </c>
      <c r="G486" s="515" t="str">
        <f>IF(' Dépenses Autres frais'!G486="","",' Dépenses Autres frais'!G486)</f>
        <v/>
      </c>
      <c r="H486" s="516" t="str">
        <f>IF(' Dépenses Autres frais'!H486="","",' Dépenses Autres frais'!H486)</f>
        <v/>
      </c>
      <c r="I486" s="272"/>
      <c r="J486" s="273" t="str">
        <f t="shared" si="21"/>
        <v/>
      </c>
      <c r="K486" s="273" t="str">
        <f t="shared" si="22"/>
        <v/>
      </c>
      <c r="L486" s="37"/>
      <c r="M486" s="117"/>
      <c r="N486" s="274"/>
      <c r="O486" s="514" t="str">
        <f>IF(AND(OR(I486="KO",L486&lt;&gt;""),OR(I486="",J486="",K486="")),Listes!$A$74,IF(AND(L486="",I486&lt;&gt;""),Listes!$A$75,IF(AND(H486&lt;L486,N486=""),Listes!$A$76,IF(AND(K486&lt;J486,N486=""),Listes!$A$77,IF(AND(L486&lt;&gt;"",L486&lt;H486,M486=""),Listes!$A$78,IF(AND(P486="",OR(I486&lt;&gt;"",J486&lt;&gt;"",K486&lt;&gt;"")),Listes!$A$79,""))))))</f>
        <v/>
      </c>
      <c r="P486" s="38"/>
      <c r="Q486" s="10">
        <f t="shared" si="23"/>
        <v>0</v>
      </c>
    </row>
    <row r="487" spans="1:17" ht="20.100000000000001" customHeight="1" x14ac:dyDescent="0.25">
      <c r="A487" s="109">
        <v>481</v>
      </c>
      <c r="B487" s="505" t="str">
        <f>IF(' Dépenses Autres frais'!B487="","",' Dépenses Autres frais'!B487)</f>
        <v/>
      </c>
      <c r="C487" s="505" t="str">
        <f>IF(' Dépenses Autres frais'!C487="","",' Dépenses Autres frais'!C487)</f>
        <v/>
      </c>
      <c r="D487" s="505" t="str">
        <f>IF(' Dépenses Autres frais'!D487="","",' Dépenses Autres frais'!D487)</f>
        <v/>
      </c>
      <c r="E487" s="505" t="str">
        <f>IF(' Dépenses Autres frais'!E487="","",' Dépenses Autres frais'!E487)</f>
        <v/>
      </c>
      <c r="F487" s="515" t="str">
        <f>IF(' Dépenses Autres frais'!F487="","",' Dépenses Autres frais'!F487)</f>
        <v/>
      </c>
      <c r="G487" s="515" t="str">
        <f>IF(' Dépenses Autres frais'!G487="","",' Dépenses Autres frais'!G487)</f>
        <v/>
      </c>
      <c r="H487" s="516" t="str">
        <f>IF(' Dépenses Autres frais'!H487="","",' Dépenses Autres frais'!H487)</f>
        <v/>
      </c>
      <c r="I487" s="272"/>
      <c r="J487" s="273" t="str">
        <f t="shared" si="21"/>
        <v/>
      </c>
      <c r="K487" s="273" t="str">
        <f t="shared" si="22"/>
        <v/>
      </c>
      <c r="L487" s="37"/>
      <c r="M487" s="117"/>
      <c r="N487" s="274"/>
      <c r="O487" s="514" t="str">
        <f>IF(AND(OR(I487="KO",L487&lt;&gt;""),OR(I487="",J487="",K487="")),Listes!$A$74,IF(AND(L487="",I487&lt;&gt;""),Listes!$A$75,IF(AND(H487&lt;L487,N487=""),Listes!$A$76,IF(AND(K487&lt;J487,N487=""),Listes!$A$77,IF(AND(L487&lt;&gt;"",L487&lt;H487,M487=""),Listes!$A$78,IF(AND(P487="",OR(I487&lt;&gt;"",J487&lt;&gt;"",K487&lt;&gt;"")),Listes!$A$79,""))))))</f>
        <v/>
      </c>
      <c r="P487" s="38"/>
      <c r="Q487" s="10">
        <f t="shared" si="23"/>
        <v>0</v>
      </c>
    </row>
    <row r="488" spans="1:17" ht="20.100000000000001" customHeight="1" x14ac:dyDescent="0.25">
      <c r="A488" s="109">
        <v>482</v>
      </c>
      <c r="B488" s="505" t="str">
        <f>IF(' Dépenses Autres frais'!B488="","",' Dépenses Autres frais'!B488)</f>
        <v/>
      </c>
      <c r="C488" s="505" t="str">
        <f>IF(' Dépenses Autres frais'!C488="","",' Dépenses Autres frais'!C488)</f>
        <v/>
      </c>
      <c r="D488" s="505" t="str">
        <f>IF(' Dépenses Autres frais'!D488="","",' Dépenses Autres frais'!D488)</f>
        <v/>
      </c>
      <c r="E488" s="505" t="str">
        <f>IF(' Dépenses Autres frais'!E488="","",' Dépenses Autres frais'!E488)</f>
        <v/>
      </c>
      <c r="F488" s="515" t="str">
        <f>IF(' Dépenses Autres frais'!F488="","",' Dépenses Autres frais'!F488)</f>
        <v/>
      </c>
      <c r="G488" s="515" t="str">
        <f>IF(' Dépenses Autres frais'!G488="","",' Dépenses Autres frais'!G488)</f>
        <v/>
      </c>
      <c r="H488" s="516" t="str">
        <f>IF(' Dépenses Autres frais'!H488="","",' Dépenses Autres frais'!H488)</f>
        <v/>
      </c>
      <c r="I488" s="272"/>
      <c r="J488" s="273" t="str">
        <f t="shared" si="21"/>
        <v/>
      </c>
      <c r="K488" s="273" t="str">
        <f t="shared" si="22"/>
        <v/>
      </c>
      <c r="L488" s="37"/>
      <c r="M488" s="117"/>
      <c r="N488" s="274"/>
      <c r="O488" s="514" t="str">
        <f>IF(AND(OR(I488="KO",L488&lt;&gt;""),OR(I488="",J488="",K488="")),Listes!$A$74,IF(AND(L488="",I488&lt;&gt;""),Listes!$A$75,IF(AND(H488&lt;L488,N488=""),Listes!$A$76,IF(AND(K488&lt;J488,N488=""),Listes!$A$77,IF(AND(L488&lt;&gt;"",L488&lt;H488,M488=""),Listes!$A$78,IF(AND(P488="",OR(I488&lt;&gt;"",J488&lt;&gt;"",K488&lt;&gt;"")),Listes!$A$79,""))))))</f>
        <v/>
      </c>
      <c r="P488" s="38"/>
      <c r="Q488" s="10">
        <f t="shared" si="23"/>
        <v>0</v>
      </c>
    </row>
    <row r="489" spans="1:17" ht="20.100000000000001" customHeight="1" x14ac:dyDescent="0.25">
      <c r="A489" s="109">
        <v>483</v>
      </c>
      <c r="B489" s="505" t="str">
        <f>IF(' Dépenses Autres frais'!B489="","",' Dépenses Autres frais'!B489)</f>
        <v/>
      </c>
      <c r="C489" s="505" t="str">
        <f>IF(' Dépenses Autres frais'!C489="","",' Dépenses Autres frais'!C489)</f>
        <v/>
      </c>
      <c r="D489" s="505" t="str">
        <f>IF(' Dépenses Autres frais'!D489="","",' Dépenses Autres frais'!D489)</f>
        <v/>
      </c>
      <c r="E489" s="505" t="str">
        <f>IF(' Dépenses Autres frais'!E489="","",' Dépenses Autres frais'!E489)</f>
        <v/>
      </c>
      <c r="F489" s="515" t="str">
        <f>IF(' Dépenses Autres frais'!F489="","",' Dépenses Autres frais'!F489)</f>
        <v/>
      </c>
      <c r="G489" s="515" t="str">
        <f>IF(' Dépenses Autres frais'!G489="","",' Dépenses Autres frais'!G489)</f>
        <v/>
      </c>
      <c r="H489" s="516" t="str">
        <f>IF(' Dépenses Autres frais'!H489="","",' Dépenses Autres frais'!H489)</f>
        <v/>
      </c>
      <c r="I489" s="272"/>
      <c r="J489" s="273" t="str">
        <f t="shared" si="21"/>
        <v/>
      </c>
      <c r="K489" s="273" t="str">
        <f t="shared" si="22"/>
        <v/>
      </c>
      <c r="L489" s="37"/>
      <c r="M489" s="117"/>
      <c r="N489" s="274"/>
      <c r="O489" s="514" t="str">
        <f>IF(AND(OR(I489="KO",L489&lt;&gt;""),OR(I489="",J489="",K489="")),Listes!$A$74,IF(AND(L489="",I489&lt;&gt;""),Listes!$A$75,IF(AND(H489&lt;L489,N489=""),Listes!$A$76,IF(AND(K489&lt;J489,N489=""),Listes!$A$77,IF(AND(L489&lt;&gt;"",L489&lt;H489,M489=""),Listes!$A$78,IF(AND(P489="",OR(I489&lt;&gt;"",J489&lt;&gt;"",K489&lt;&gt;"")),Listes!$A$79,""))))))</f>
        <v/>
      </c>
      <c r="P489" s="38"/>
      <c r="Q489" s="10">
        <f t="shared" si="23"/>
        <v>0</v>
      </c>
    </row>
    <row r="490" spans="1:17" ht="20.100000000000001" customHeight="1" x14ac:dyDescent="0.25">
      <c r="A490" s="109">
        <v>484</v>
      </c>
      <c r="B490" s="505" t="str">
        <f>IF(' Dépenses Autres frais'!B490="","",' Dépenses Autres frais'!B490)</f>
        <v/>
      </c>
      <c r="C490" s="505" t="str">
        <f>IF(' Dépenses Autres frais'!C490="","",' Dépenses Autres frais'!C490)</f>
        <v/>
      </c>
      <c r="D490" s="505" t="str">
        <f>IF(' Dépenses Autres frais'!D490="","",' Dépenses Autres frais'!D490)</f>
        <v/>
      </c>
      <c r="E490" s="505" t="str">
        <f>IF(' Dépenses Autres frais'!E490="","",' Dépenses Autres frais'!E490)</f>
        <v/>
      </c>
      <c r="F490" s="515" t="str">
        <f>IF(' Dépenses Autres frais'!F490="","",' Dépenses Autres frais'!F490)</f>
        <v/>
      </c>
      <c r="G490" s="515" t="str">
        <f>IF(' Dépenses Autres frais'!G490="","",' Dépenses Autres frais'!G490)</f>
        <v/>
      </c>
      <c r="H490" s="516" t="str">
        <f>IF(' Dépenses Autres frais'!H490="","",' Dépenses Autres frais'!H490)</f>
        <v/>
      </c>
      <c r="I490" s="272"/>
      <c r="J490" s="273" t="str">
        <f t="shared" si="21"/>
        <v/>
      </c>
      <c r="K490" s="273" t="str">
        <f t="shared" si="22"/>
        <v/>
      </c>
      <c r="L490" s="37"/>
      <c r="M490" s="117"/>
      <c r="N490" s="274"/>
      <c r="O490" s="514" t="str">
        <f>IF(AND(OR(I490="KO",L490&lt;&gt;""),OR(I490="",J490="",K490="")),Listes!$A$74,IF(AND(L490="",I490&lt;&gt;""),Listes!$A$75,IF(AND(H490&lt;L490,N490=""),Listes!$A$76,IF(AND(K490&lt;J490,N490=""),Listes!$A$77,IF(AND(L490&lt;&gt;"",L490&lt;H490,M490=""),Listes!$A$78,IF(AND(P490="",OR(I490&lt;&gt;"",J490&lt;&gt;"",K490&lt;&gt;"")),Listes!$A$79,""))))))</f>
        <v/>
      </c>
      <c r="P490" s="38"/>
      <c r="Q490" s="10">
        <f t="shared" si="23"/>
        <v>0</v>
      </c>
    </row>
    <row r="491" spans="1:17" ht="20.100000000000001" customHeight="1" x14ac:dyDescent="0.25">
      <c r="A491" s="109">
        <v>485</v>
      </c>
      <c r="B491" s="505" t="str">
        <f>IF(' Dépenses Autres frais'!B491="","",' Dépenses Autres frais'!B491)</f>
        <v/>
      </c>
      <c r="C491" s="505" t="str">
        <f>IF(' Dépenses Autres frais'!C491="","",' Dépenses Autres frais'!C491)</f>
        <v/>
      </c>
      <c r="D491" s="505" t="str">
        <f>IF(' Dépenses Autres frais'!D491="","",' Dépenses Autres frais'!D491)</f>
        <v/>
      </c>
      <c r="E491" s="505" t="str">
        <f>IF(' Dépenses Autres frais'!E491="","",' Dépenses Autres frais'!E491)</f>
        <v/>
      </c>
      <c r="F491" s="515" t="str">
        <f>IF(' Dépenses Autres frais'!F491="","",' Dépenses Autres frais'!F491)</f>
        <v/>
      </c>
      <c r="G491" s="515" t="str">
        <f>IF(' Dépenses Autres frais'!G491="","",' Dépenses Autres frais'!G491)</f>
        <v/>
      </c>
      <c r="H491" s="516" t="str">
        <f>IF(' Dépenses Autres frais'!H491="","",' Dépenses Autres frais'!H491)</f>
        <v/>
      </c>
      <c r="I491" s="272"/>
      <c r="J491" s="273" t="str">
        <f t="shared" si="21"/>
        <v/>
      </c>
      <c r="K491" s="273" t="str">
        <f t="shared" si="22"/>
        <v/>
      </c>
      <c r="L491" s="37"/>
      <c r="M491" s="117"/>
      <c r="N491" s="274"/>
      <c r="O491" s="514" t="str">
        <f>IF(AND(OR(I491="KO",L491&lt;&gt;""),OR(I491="",J491="",K491="")),Listes!$A$74,IF(AND(L491="",I491&lt;&gt;""),Listes!$A$75,IF(AND(H491&lt;L491,N491=""),Listes!$A$76,IF(AND(K491&lt;J491,N491=""),Listes!$A$77,IF(AND(L491&lt;&gt;"",L491&lt;H491,M491=""),Listes!$A$78,IF(AND(P491="",OR(I491&lt;&gt;"",J491&lt;&gt;"",K491&lt;&gt;"")),Listes!$A$79,""))))))</f>
        <v/>
      </c>
      <c r="P491" s="38"/>
      <c r="Q491" s="10">
        <f t="shared" si="23"/>
        <v>0</v>
      </c>
    </row>
    <row r="492" spans="1:17" ht="20.100000000000001" customHeight="1" x14ac:dyDescent="0.25">
      <c r="A492" s="109">
        <v>486</v>
      </c>
      <c r="B492" s="505" t="str">
        <f>IF(' Dépenses Autres frais'!B492="","",' Dépenses Autres frais'!B492)</f>
        <v/>
      </c>
      <c r="C492" s="505" t="str">
        <f>IF(' Dépenses Autres frais'!C492="","",' Dépenses Autres frais'!C492)</f>
        <v/>
      </c>
      <c r="D492" s="505" t="str">
        <f>IF(' Dépenses Autres frais'!D492="","",' Dépenses Autres frais'!D492)</f>
        <v/>
      </c>
      <c r="E492" s="505" t="str">
        <f>IF(' Dépenses Autres frais'!E492="","",' Dépenses Autres frais'!E492)</f>
        <v/>
      </c>
      <c r="F492" s="515" t="str">
        <f>IF(' Dépenses Autres frais'!F492="","",' Dépenses Autres frais'!F492)</f>
        <v/>
      </c>
      <c r="G492" s="515" t="str">
        <f>IF(' Dépenses Autres frais'!G492="","",' Dépenses Autres frais'!G492)</f>
        <v/>
      </c>
      <c r="H492" s="516" t="str">
        <f>IF(' Dépenses Autres frais'!H492="","",' Dépenses Autres frais'!H492)</f>
        <v/>
      </c>
      <c r="I492" s="272"/>
      <c r="J492" s="273" t="str">
        <f t="shared" si="21"/>
        <v/>
      </c>
      <c r="K492" s="273" t="str">
        <f t="shared" si="22"/>
        <v/>
      </c>
      <c r="L492" s="37"/>
      <c r="M492" s="117"/>
      <c r="N492" s="274"/>
      <c r="O492" s="514" t="str">
        <f>IF(AND(OR(I492="KO",L492&lt;&gt;""),OR(I492="",J492="",K492="")),Listes!$A$74,IF(AND(L492="",I492&lt;&gt;""),Listes!$A$75,IF(AND(H492&lt;L492,N492=""),Listes!$A$76,IF(AND(K492&lt;J492,N492=""),Listes!$A$77,IF(AND(L492&lt;&gt;"",L492&lt;H492,M492=""),Listes!$A$78,IF(AND(P492="",OR(I492&lt;&gt;"",J492&lt;&gt;"",K492&lt;&gt;"")),Listes!$A$79,""))))))</f>
        <v/>
      </c>
      <c r="P492" s="38"/>
      <c r="Q492" s="10">
        <f t="shared" si="23"/>
        <v>0</v>
      </c>
    </row>
    <row r="493" spans="1:17" ht="20.100000000000001" customHeight="1" x14ac:dyDescent="0.25">
      <c r="A493" s="109">
        <v>487</v>
      </c>
      <c r="B493" s="505" t="str">
        <f>IF(' Dépenses Autres frais'!B493="","",' Dépenses Autres frais'!B493)</f>
        <v/>
      </c>
      <c r="C493" s="505" t="str">
        <f>IF(' Dépenses Autres frais'!C493="","",' Dépenses Autres frais'!C493)</f>
        <v/>
      </c>
      <c r="D493" s="505" t="str">
        <f>IF(' Dépenses Autres frais'!D493="","",' Dépenses Autres frais'!D493)</f>
        <v/>
      </c>
      <c r="E493" s="505" t="str">
        <f>IF(' Dépenses Autres frais'!E493="","",' Dépenses Autres frais'!E493)</f>
        <v/>
      </c>
      <c r="F493" s="515" t="str">
        <f>IF(' Dépenses Autres frais'!F493="","",' Dépenses Autres frais'!F493)</f>
        <v/>
      </c>
      <c r="G493" s="515" t="str">
        <f>IF(' Dépenses Autres frais'!G493="","",' Dépenses Autres frais'!G493)</f>
        <v/>
      </c>
      <c r="H493" s="516" t="str">
        <f>IF(' Dépenses Autres frais'!H493="","",' Dépenses Autres frais'!H493)</f>
        <v/>
      </c>
      <c r="I493" s="272"/>
      <c r="J493" s="273" t="str">
        <f t="shared" si="21"/>
        <v/>
      </c>
      <c r="K493" s="273" t="str">
        <f t="shared" si="22"/>
        <v/>
      </c>
      <c r="L493" s="37"/>
      <c r="M493" s="117"/>
      <c r="N493" s="274"/>
      <c r="O493" s="514" t="str">
        <f>IF(AND(OR(I493="KO",L493&lt;&gt;""),OR(I493="",J493="",K493="")),Listes!$A$74,IF(AND(L493="",I493&lt;&gt;""),Listes!$A$75,IF(AND(H493&lt;L493,N493=""),Listes!$A$76,IF(AND(K493&lt;J493,N493=""),Listes!$A$77,IF(AND(L493&lt;&gt;"",L493&lt;H493,M493=""),Listes!$A$78,IF(AND(P493="",OR(I493&lt;&gt;"",J493&lt;&gt;"",K493&lt;&gt;"")),Listes!$A$79,""))))))</f>
        <v/>
      </c>
      <c r="P493" s="38"/>
      <c r="Q493" s="10">
        <f t="shared" si="23"/>
        <v>0</v>
      </c>
    </row>
    <row r="494" spans="1:17" ht="20.100000000000001" customHeight="1" x14ac:dyDescent="0.25">
      <c r="A494" s="109">
        <v>488</v>
      </c>
      <c r="B494" s="505" t="str">
        <f>IF(' Dépenses Autres frais'!B494="","",' Dépenses Autres frais'!B494)</f>
        <v/>
      </c>
      <c r="C494" s="505" t="str">
        <f>IF(' Dépenses Autres frais'!C494="","",' Dépenses Autres frais'!C494)</f>
        <v/>
      </c>
      <c r="D494" s="505" t="str">
        <f>IF(' Dépenses Autres frais'!D494="","",' Dépenses Autres frais'!D494)</f>
        <v/>
      </c>
      <c r="E494" s="505" t="str">
        <f>IF(' Dépenses Autres frais'!E494="","",' Dépenses Autres frais'!E494)</f>
        <v/>
      </c>
      <c r="F494" s="515" t="str">
        <f>IF(' Dépenses Autres frais'!F494="","",' Dépenses Autres frais'!F494)</f>
        <v/>
      </c>
      <c r="G494" s="515" t="str">
        <f>IF(' Dépenses Autres frais'!G494="","",' Dépenses Autres frais'!G494)</f>
        <v/>
      </c>
      <c r="H494" s="516" t="str">
        <f>IF(' Dépenses Autres frais'!H494="","",' Dépenses Autres frais'!H494)</f>
        <v/>
      </c>
      <c r="I494" s="272"/>
      <c r="J494" s="273" t="str">
        <f t="shared" si="21"/>
        <v/>
      </c>
      <c r="K494" s="273" t="str">
        <f t="shared" si="22"/>
        <v/>
      </c>
      <c r="L494" s="37"/>
      <c r="M494" s="117"/>
      <c r="N494" s="274"/>
      <c r="O494" s="514" t="str">
        <f>IF(AND(OR(I494="KO",L494&lt;&gt;""),OR(I494="",J494="",K494="")),Listes!$A$74,IF(AND(L494="",I494&lt;&gt;""),Listes!$A$75,IF(AND(H494&lt;L494,N494=""),Listes!$A$76,IF(AND(K494&lt;J494,N494=""),Listes!$A$77,IF(AND(L494&lt;&gt;"",L494&lt;H494,M494=""),Listes!$A$78,IF(AND(P494="",OR(I494&lt;&gt;"",J494&lt;&gt;"",K494&lt;&gt;"")),Listes!$A$79,""))))))</f>
        <v/>
      </c>
      <c r="P494" s="38"/>
      <c r="Q494" s="10">
        <f t="shared" si="23"/>
        <v>0</v>
      </c>
    </row>
    <row r="495" spans="1:17" ht="20.100000000000001" customHeight="1" x14ac:dyDescent="0.25">
      <c r="A495" s="109">
        <v>489</v>
      </c>
      <c r="B495" s="505" t="str">
        <f>IF(' Dépenses Autres frais'!B495="","",' Dépenses Autres frais'!B495)</f>
        <v/>
      </c>
      <c r="C495" s="505" t="str">
        <f>IF(' Dépenses Autres frais'!C495="","",' Dépenses Autres frais'!C495)</f>
        <v/>
      </c>
      <c r="D495" s="505" t="str">
        <f>IF(' Dépenses Autres frais'!D495="","",' Dépenses Autres frais'!D495)</f>
        <v/>
      </c>
      <c r="E495" s="505" t="str">
        <f>IF(' Dépenses Autres frais'!E495="","",' Dépenses Autres frais'!E495)</f>
        <v/>
      </c>
      <c r="F495" s="515" t="str">
        <f>IF(' Dépenses Autres frais'!F495="","",' Dépenses Autres frais'!F495)</f>
        <v/>
      </c>
      <c r="G495" s="515" t="str">
        <f>IF(' Dépenses Autres frais'!G495="","",' Dépenses Autres frais'!G495)</f>
        <v/>
      </c>
      <c r="H495" s="516" t="str">
        <f>IF(' Dépenses Autres frais'!H495="","",' Dépenses Autres frais'!H495)</f>
        <v/>
      </c>
      <c r="I495" s="272"/>
      <c r="J495" s="273" t="str">
        <f t="shared" si="21"/>
        <v/>
      </c>
      <c r="K495" s="273" t="str">
        <f t="shared" si="22"/>
        <v/>
      </c>
      <c r="L495" s="37"/>
      <c r="M495" s="117"/>
      <c r="N495" s="274"/>
      <c r="O495" s="514" t="str">
        <f>IF(AND(OR(I495="KO",L495&lt;&gt;""),OR(I495="",J495="",K495="")),Listes!$A$74,IF(AND(L495="",I495&lt;&gt;""),Listes!$A$75,IF(AND(H495&lt;L495,N495=""),Listes!$A$76,IF(AND(K495&lt;J495,N495=""),Listes!$A$77,IF(AND(L495&lt;&gt;"",L495&lt;H495,M495=""),Listes!$A$78,IF(AND(P495="",OR(I495&lt;&gt;"",J495&lt;&gt;"",K495&lt;&gt;"")),Listes!$A$79,""))))))</f>
        <v/>
      </c>
      <c r="P495" s="38"/>
      <c r="Q495" s="10">
        <f t="shared" si="23"/>
        <v>0</v>
      </c>
    </row>
    <row r="496" spans="1:17" ht="20.100000000000001" customHeight="1" x14ac:dyDescent="0.25">
      <c r="A496" s="109">
        <v>490</v>
      </c>
      <c r="B496" s="505" t="str">
        <f>IF(' Dépenses Autres frais'!B496="","",' Dépenses Autres frais'!B496)</f>
        <v/>
      </c>
      <c r="C496" s="505" t="str">
        <f>IF(' Dépenses Autres frais'!C496="","",' Dépenses Autres frais'!C496)</f>
        <v/>
      </c>
      <c r="D496" s="505" t="str">
        <f>IF(' Dépenses Autres frais'!D496="","",' Dépenses Autres frais'!D496)</f>
        <v/>
      </c>
      <c r="E496" s="505" t="str">
        <f>IF(' Dépenses Autres frais'!E496="","",' Dépenses Autres frais'!E496)</f>
        <v/>
      </c>
      <c r="F496" s="515" t="str">
        <f>IF(' Dépenses Autres frais'!F496="","",' Dépenses Autres frais'!F496)</f>
        <v/>
      </c>
      <c r="G496" s="515" t="str">
        <f>IF(' Dépenses Autres frais'!G496="","",' Dépenses Autres frais'!G496)</f>
        <v/>
      </c>
      <c r="H496" s="516" t="str">
        <f>IF(' Dépenses Autres frais'!H496="","",' Dépenses Autres frais'!H496)</f>
        <v/>
      </c>
      <c r="I496" s="272"/>
      <c r="J496" s="273" t="str">
        <f t="shared" si="21"/>
        <v/>
      </c>
      <c r="K496" s="273" t="str">
        <f t="shared" si="22"/>
        <v/>
      </c>
      <c r="L496" s="37"/>
      <c r="M496" s="117"/>
      <c r="N496" s="274"/>
      <c r="O496" s="514" t="str">
        <f>IF(AND(OR(I496="KO",L496&lt;&gt;""),OR(I496="",J496="",K496="")),Listes!$A$74,IF(AND(L496="",I496&lt;&gt;""),Listes!$A$75,IF(AND(H496&lt;L496,N496=""),Listes!$A$76,IF(AND(K496&lt;J496,N496=""),Listes!$A$77,IF(AND(L496&lt;&gt;"",L496&lt;H496,M496=""),Listes!$A$78,IF(AND(P496="",OR(I496&lt;&gt;"",J496&lt;&gt;"",K496&lt;&gt;"")),Listes!$A$79,""))))))</f>
        <v/>
      </c>
      <c r="P496" s="38"/>
      <c r="Q496" s="10">
        <f t="shared" si="23"/>
        <v>0</v>
      </c>
    </row>
    <row r="497" spans="1:17" ht="20.100000000000001" customHeight="1" x14ac:dyDescent="0.25">
      <c r="A497" s="109">
        <v>491</v>
      </c>
      <c r="B497" s="505" t="str">
        <f>IF(' Dépenses Autres frais'!B497="","",' Dépenses Autres frais'!B497)</f>
        <v/>
      </c>
      <c r="C497" s="505" t="str">
        <f>IF(' Dépenses Autres frais'!C497="","",' Dépenses Autres frais'!C497)</f>
        <v/>
      </c>
      <c r="D497" s="505" t="str">
        <f>IF(' Dépenses Autres frais'!D497="","",' Dépenses Autres frais'!D497)</f>
        <v/>
      </c>
      <c r="E497" s="505" t="str">
        <f>IF(' Dépenses Autres frais'!E497="","",' Dépenses Autres frais'!E497)</f>
        <v/>
      </c>
      <c r="F497" s="515" t="str">
        <f>IF(' Dépenses Autres frais'!F497="","",' Dépenses Autres frais'!F497)</f>
        <v/>
      </c>
      <c r="G497" s="515" t="str">
        <f>IF(' Dépenses Autres frais'!G497="","",' Dépenses Autres frais'!G497)</f>
        <v/>
      </c>
      <c r="H497" s="516" t="str">
        <f>IF(' Dépenses Autres frais'!H497="","",' Dépenses Autres frais'!H497)</f>
        <v/>
      </c>
      <c r="I497" s="272"/>
      <c r="J497" s="273" t="str">
        <f t="shared" si="21"/>
        <v/>
      </c>
      <c r="K497" s="273" t="str">
        <f t="shared" si="22"/>
        <v/>
      </c>
      <c r="L497" s="37"/>
      <c r="M497" s="117"/>
      <c r="N497" s="274"/>
      <c r="O497" s="514" t="str">
        <f>IF(AND(OR(I497="KO",L497&lt;&gt;""),OR(I497="",J497="",K497="")),Listes!$A$74,IF(AND(L497="",I497&lt;&gt;""),Listes!$A$75,IF(AND(H497&lt;L497,N497=""),Listes!$A$76,IF(AND(K497&lt;J497,N497=""),Listes!$A$77,IF(AND(L497&lt;&gt;"",L497&lt;H497,M497=""),Listes!$A$78,IF(AND(P497="",OR(I497&lt;&gt;"",J497&lt;&gt;"",K497&lt;&gt;"")),Listes!$A$79,""))))))</f>
        <v/>
      </c>
      <c r="P497" s="38"/>
      <c r="Q497" s="10">
        <f t="shared" si="23"/>
        <v>0</v>
      </c>
    </row>
    <row r="498" spans="1:17" ht="20.100000000000001" customHeight="1" x14ac:dyDescent="0.25">
      <c r="A498" s="109">
        <v>492</v>
      </c>
      <c r="B498" s="505" t="str">
        <f>IF(' Dépenses Autres frais'!B498="","",' Dépenses Autres frais'!B498)</f>
        <v/>
      </c>
      <c r="C498" s="505" t="str">
        <f>IF(' Dépenses Autres frais'!C498="","",' Dépenses Autres frais'!C498)</f>
        <v/>
      </c>
      <c r="D498" s="505" t="str">
        <f>IF(' Dépenses Autres frais'!D498="","",' Dépenses Autres frais'!D498)</f>
        <v/>
      </c>
      <c r="E498" s="505" t="str">
        <f>IF(' Dépenses Autres frais'!E498="","",' Dépenses Autres frais'!E498)</f>
        <v/>
      </c>
      <c r="F498" s="515" t="str">
        <f>IF(' Dépenses Autres frais'!F498="","",' Dépenses Autres frais'!F498)</f>
        <v/>
      </c>
      <c r="G498" s="515" t="str">
        <f>IF(' Dépenses Autres frais'!G498="","",' Dépenses Autres frais'!G498)</f>
        <v/>
      </c>
      <c r="H498" s="516" t="str">
        <f>IF(' Dépenses Autres frais'!H498="","",' Dépenses Autres frais'!H498)</f>
        <v/>
      </c>
      <c r="I498" s="272"/>
      <c r="J498" s="273" t="str">
        <f t="shared" si="21"/>
        <v/>
      </c>
      <c r="K498" s="273" t="str">
        <f t="shared" si="22"/>
        <v/>
      </c>
      <c r="L498" s="37"/>
      <c r="M498" s="117"/>
      <c r="N498" s="274"/>
      <c r="O498" s="514" t="str">
        <f>IF(AND(OR(I498="KO",L498&lt;&gt;""),OR(I498="",J498="",K498="")),Listes!$A$74,IF(AND(L498="",I498&lt;&gt;""),Listes!$A$75,IF(AND(H498&lt;L498,N498=""),Listes!$A$76,IF(AND(K498&lt;J498,N498=""),Listes!$A$77,IF(AND(L498&lt;&gt;"",L498&lt;H498,M498=""),Listes!$A$78,IF(AND(P498="",OR(I498&lt;&gt;"",J498&lt;&gt;"",K498&lt;&gt;"")),Listes!$A$79,""))))))</f>
        <v/>
      </c>
      <c r="P498" s="38"/>
      <c r="Q498" s="10">
        <f t="shared" si="23"/>
        <v>0</v>
      </c>
    </row>
    <row r="499" spans="1:17" ht="20.100000000000001" customHeight="1" x14ac:dyDescent="0.25">
      <c r="A499" s="109">
        <v>493</v>
      </c>
      <c r="B499" s="505" t="str">
        <f>IF(' Dépenses Autres frais'!B499="","",' Dépenses Autres frais'!B499)</f>
        <v/>
      </c>
      <c r="C499" s="505" t="str">
        <f>IF(' Dépenses Autres frais'!C499="","",' Dépenses Autres frais'!C499)</f>
        <v/>
      </c>
      <c r="D499" s="505" t="str">
        <f>IF(' Dépenses Autres frais'!D499="","",' Dépenses Autres frais'!D499)</f>
        <v/>
      </c>
      <c r="E499" s="505" t="str">
        <f>IF(' Dépenses Autres frais'!E499="","",' Dépenses Autres frais'!E499)</f>
        <v/>
      </c>
      <c r="F499" s="515" t="str">
        <f>IF(' Dépenses Autres frais'!F499="","",' Dépenses Autres frais'!F499)</f>
        <v/>
      </c>
      <c r="G499" s="515" t="str">
        <f>IF(' Dépenses Autres frais'!G499="","",' Dépenses Autres frais'!G499)</f>
        <v/>
      </c>
      <c r="H499" s="516" t="str">
        <f>IF(' Dépenses Autres frais'!H499="","",' Dépenses Autres frais'!H499)</f>
        <v/>
      </c>
      <c r="I499" s="272"/>
      <c r="J499" s="273" t="str">
        <f t="shared" si="21"/>
        <v/>
      </c>
      <c r="K499" s="273" t="str">
        <f t="shared" si="22"/>
        <v/>
      </c>
      <c r="L499" s="37"/>
      <c r="M499" s="117"/>
      <c r="N499" s="274"/>
      <c r="O499" s="514" t="str">
        <f>IF(AND(OR(I499="KO",L499&lt;&gt;""),OR(I499="",J499="",K499="")),Listes!$A$74,IF(AND(L499="",I499&lt;&gt;""),Listes!$A$75,IF(AND(H499&lt;L499,N499=""),Listes!$A$76,IF(AND(K499&lt;J499,N499=""),Listes!$A$77,IF(AND(L499&lt;&gt;"",L499&lt;H499,M499=""),Listes!$A$78,IF(AND(P499="",OR(I499&lt;&gt;"",J499&lt;&gt;"",K499&lt;&gt;"")),Listes!$A$79,""))))))</f>
        <v/>
      </c>
      <c r="P499" s="38"/>
      <c r="Q499" s="10">
        <f t="shared" si="23"/>
        <v>0</v>
      </c>
    </row>
    <row r="500" spans="1:17" ht="20.100000000000001" customHeight="1" x14ac:dyDescent="0.25">
      <c r="A500" s="109">
        <v>494</v>
      </c>
      <c r="B500" s="505" t="str">
        <f>IF(' Dépenses Autres frais'!B500="","",' Dépenses Autres frais'!B500)</f>
        <v/>
      </c>
      <c r="C500" s="505" t="str">
        <f>IF(' Dépenses Autres frais'!C500="","",' Dépenses Autres frais'!C500)</f>
        <v/>
      </c>
      <c r="D500" s="505" t="str">
        <f>IF(' Dépenses Autres frais'!D500="","",' Dépenses Autres frais'!D500)</f>
        <v/>
      </c>
      <c r="E500" s="505" t="str">
        <f>IF(' Dépenses Autres frais'!E500="","",' Dépenses Autres frais'!E500)</f>
        <v/>
      </c>
      <c r="F500" s="515" t="str">
        <f>IF(' Dépenses Autres frais'!F500="","",' Dépenses Autres frais'!F500)</f>
        <v/>
      </c>
      <c r="G500" s="515" t="str">
        <f>IF(' Dépenses Autres frais'!G500="","",' Dépenses Autres frais'!G500)</f>
        <v/>
      </c>
      <c r="H500" s="516" t="str">
        <f>IF(' Dépenses Autres frais'!H500="","",' Dépenses Autres frais'!H500)</f>
        <v/>
      </c>
      <c r="I500" s="272"/>
      <c r="J500" s="273" t="str">
        <f t="shared" si="21"/>
        <v/>
      </c>
      <c r="K500" s="273" t="str">
        <f t="shared" si="22"/>
        <v/>
      </c>
      <c r="L500" s="37"/>
      <c r="M500" s="117"/>
      <c r="N500" s="274"/>
      <c r="O500" s="514" t="str">
        <f>IF(AND(OR(I500="KO",L500&lt;&gt;""),OR(I500="",J500="",K500="")),Listes!$A$74,IF(AND(L500="",I500&lt;&gt;""),Listes!$A$75,IF(AND(H500&lt;L500,N500=""),Listes!$A$76,IF(AND(K500&lt;J500,N500=""),Listes!$A$77,IF(AND(L500&lt;&gt;"",L500&lt;H500,M500=""),Listes!$A$78,IF(AND(P500="",OR(I500&lt;&gt;"",J500&lt;&gt;"",K500&lt;&gt;"")),Listes!$A$79,""))))))</f>
        <v/>
      </c>
      <c r="P500" s="38"/>
      <c r="Q500" s="10">
        <f t="shared" si="23"/>
        <v>0</v>
      </c>
    </row>
    <row r="501" spans="1:17" ht="20.100000000000001" customHeight="1" x14ac:dyDescent="0.25">
      <c r="A501" s="109">
        <v>495</v>
      </c>
      <c r="B501" s="505" t="str">
        <f>IF(' Dépenses Autres frais'!B501="","",' Dépenses Autres frais'!B501)</f>
        <v/>
      </c>
      <c r="C501" s="505" t="str">
        <f>IF(' Dépenses Autres frais'!C501="","",' Dépenses Autres frais'!C501)</f>
        <v/>
      </c>
      <c r="D501" s="505" t="str">
        <f>IF(' Dépenses Autres frais'!D501="","",' Dépenses Autres frais'!D501)</f>
        <v/>
      </c>
      <c r="E501" s="505" t="str">
        <f>IF(' Dépenses Autres frais'!E501="","",' Dépenses Autres frais'!E501)</f>
        <v/>
      </c>
      <c r="F501" s="515" t="str">
        <f>IF(' Dépenses Autres frais'!F501="","",' Dépenses Autres frais'!F501)</f>
        <v/>
      </c>
      <c r="G501" s="515" t="str">
        <f>IF(' Dépenses Autres frais'!G501="","",' Dépenses Autres frais'!G501)</f>
        <v/>
      </c>
      <c r="H501" s="516" t="str">
        <f>IF(' Dépenses Autres frais'!H501="","",' Dépenses Autres frais'!H501)</f>
        <v/>
      </c>
      <c r="I501" s="272"/>
      <c r="J501" s="273" t="str">
        <f t="shared" si="21"/>
        <v/>
      </c>
      <c r="K501" s="273" t="str">
        <f t="shared" si="22"/>
        <v/>
      </c>
      <c r="L501" s="37"/>
      <c r="M501" s="117"/>
      <c r="N501" s="274"/>
      <c r="O501" s="514" t="str">
        <f>IF(AND(OR(I501="KO",L501&lt;&gt;""),OR(I501="",J501="",K501="")),Listes!$A$74,IF(AND(L501="",I501&lt;&gt;""),Listes!$A$75,IF(AND(H501&lt;L501,N501=""),Listes!$A$76,IF(AND(K501&lt;J501,N501=""),Listes!$A$77,IF(AND(L501&lt;&gt;"",L501&lt;H501,M501=""),Listes!$A$78,IF(AND(P501="",OR(I501&lt;&gt;"",J501&lt;&gt;"",K501&lt;&gt;"")),Listes!$A$79,""))))))</f>
        <v/>
      </c>
      <c r="P501" s="38"/>
      <c r="Q501" s="10">
        <f t="shared" si="23"/>
        <v>0</v>
      </c>
    </row>
    <row r="502" spans="1:17" ht="20.100000000000001" customHeight="1" x14ac:dyDescent="0.25">
      <c r="A502" s="109">
        <v>496</v>
      </c>
      <c r="B502" s="505" t="str">
        <f>IF(' Dépenses Autres frais'!B502="","",' Dépenses Autres frais'!B502)</f>
        <v/>
      </c>
      <c r="C502" s="505" t="str">
        <f>IF(' Dépenses Autres frais'!C502="","",' Dépenses Autres frais'!C502)</f>
        <v/>
      </c>
      <c r="D502" s="505" t="str">
        <f>IF(' Dépenses Autres frais'!D502="","",' Dépenses Autres frais'!D502)</f>
        <v/>
      </c>
      <c r="E502" s="505" t="str">
        <f>IF(' Dépenses Autres frais'!E502="","",' Dépenses Autres frais'!E502)</f>
        <v/>
      </c>
      <c r="F502" s="515" t="str">
        <f>IF(' Dépenses Autres frais'!F502="","",' Dépenses Autres frais'!F502)</f>
        <v/>
      </c>
      <c r="G502" s="515" t="str">
        <f>IF(' Dépenses Autres frais'!G502="","",' Dépenses Autres frais'!G502)</f>
        <v/>
      </c>
      <c r="H502" s="516" t="str">
        <f>IF(' Dépenses Autres frais'!H502="","",' Dépenses Autres frais'!H502)</f>
        <v/>
      </c>
      <c r="I502" s="272"/>
      <c r="J502" s="273" t="str">
        <f t="shared" si="21"/>
        <v/>
      </c>
      <c r="K502" s="273" t="str">
        <f t="shared" si="22"/>
        <v/>
      </c>
      <c r="L502" s="37"/>
      <c r="M502" s="117"/>
      <c r="N502" s="274"/>
      <c r="O502" s="514" t="str">
        <f>IF(AND(OR(I502="KO",L502&lt;&gt;""),OR(I502="",J502="",K502="")),Listes!$A$74,IF(AND(L502="",I502&lt;&gt;""),Listes!$A$75,IF(AND(H502&lt;L502,N502=""),Listes!$A$76,IF(AND(K502&lt;J502,N502=""),Listes!$A$77,IF(AND(L502&lt;&gt;"",L502&lt;H502,M502=""),Listes!$A$78,IF(AND(P502="",OR(I502&lt;&gt;"",J502&lt;&gt;"",K502&lt;&gt;"")),Listes!$A$79,""))))))</f>
        <v/>
      </c>
      <c r="P502" s="38"/>
      <c r="Q502" s="10">
        <f t="shared" si="23"/>
        <v>0</v>
      </c>
    </row>
    <row r="503" spans="1:17" ht="20.100000000000001" customHeight="1" x14ac:dyDescent="0.25">
      <c r="A503" s="109">
        <v>497</v>
      </c>
      <c r="B503" s="505" t="str">
        <f>IF(' Dépenses Autres frais'!B503="","",' Dépenses Autres frais'!B503)</f>
        <v/>
      </c>
      <c r="C503" s="505" t="str">
        <f>IF(' Dépenses Autres frais'!C503="","",' Dépenses Autres frais'!C503)</f>
        <v/>
      </c>
      <c r="D503" s="505" t="str">
        <f>IF(' Dépenses Autres frais'!D503="","",' Dépenses Autres frais'!D503)</f>
        <v/>
      </c>
      <c r="E503" s="505" t="str">
        <f>IF(' Dépenses Autres frais'!E503="","",' Dépenses Autres frais'!E503)</f>
        <v/>
      </c>
      <c r="F503" s="515" t="str">
        <f>IF(' Dépenses Autres frais'!F503="","",' Dépenses Autres frais'!F503)</f>
        <v/>
      </c>
      <c r="G503" s="515" t="str">
        <f>IF(' Dépenses Autres frais'!G503="","",' Dépenses Autres frais'!G503)</f>
        <v/>
      </c>
      <c r="H503" s="516" t="str">
        <f>IF(' Dépenses Autres frais'!H503="","",' Dépenses Autres frais'!H503)</f>
        <v/>
      </c>
      <c r="I503" s="272"/>
      <c r="J503" s="273" t="str">
        <f t="shared" si="21"/>
        <v/>
      </c>
      <c r="K503" s="273" t="str">
        <f t="shared" si="22"/>
        <v/>
      </c>
      <c r="L503" s="37"/>
      <c r="M503" s="117"/>
      <c r="N503" s="274"/>
      <c r="O503" s="514" t="str">
        <f>IF(AND(OR(I503="KO",L503&lt;&gt;""),OR(I503="",J503="",K503="")),Listes!$A$74,IF(AND(L503="",I503&lt;&gt;""),Listes!$A$75,IF(AND(H503&lt;L503,N503=""),Listes!$A$76,IF(AND(K503&lt;J503,N503=""),Listes!$A$77,IF(AND(L503&lt;&gt;"",L503&lt;H503,M503=""),Listes!$A$78,IF(AND(P503="",OR(I503&lt;&gt;"",J503&lt;&gt;"",K503&lt;&gt;"")),Listes!$A$79,""))))))</f>
        <v/>
      </c>
      <c r="P503" s="38"/>
      <c r="Q503" s="10">
        <f t="shared" si="23"/>
        <v>0</v>
      </c>
    </row>
    <row r="504" spans="1:17" ht="20.100000000000001" customHeight="1" x14ac:dyDescent="0.25">
      <c r="A504" s="109">
        <v>498</v>
      </c>
      <c r="B504" s="505" t="str">
        <f>IF(' Dépenses Autres frais'!B504="","",' Dépenses Autres frais'!B504)</f>
        <v/>
      </c>
      <c r="C504" s="505" t="str">
        <f>IF(' Dépenses Autres frais'!C504="","",' Dépenses Autres frais'!C504)</f>
        <v/>
      </c>
      <c r="D504" s="505" t="str">
        <f>IF(' Dépenses Autres frais'!D504="","",' Dépenses Autres frais'!D504)</f>
        <v/>
      </c>
      <c r="E504" s="505" t="str">
        <f>IF(' Dépenses Autres frais'!E504="","",' Dépenses Autres frais'!E504)</f>
        <v/>
      </c>
      <c r="F504" s="515" t="str">
        <f>IF(' Dépenses Autres frais'!F504="","",' Dépenses Autres frais'!F504)</f>
        <v/>
      </c>
      <c r="G504" s="515" t="str">
        <f>IF(' Dépenses Autres frais'!G504="","",' Dépenses Autres frais'!G504)</f>
        <v/>
      </c>
      <c r="H504" s="516" t="str">
        <f>IF(' Dépenses Autres frais'!H504="","",' Dépenses Autres frais'!H504)</f>
        <v/>
      </c>
      <c r="I504" s="272"/>
      <c r="J504" s="273" t="str">
        <f t="shared" si="21"/>
        <v/>
      </c>
      <c r="K504" s="273" t="str">
        <f t="shared" si="22"/>
        <v/>
      </c>
      <c r="L504" s="37"/>
      <c r="M504" s="117"/>
      <c r="N504" s="274"/>
      <c r="O504" s="514" t="str">
        <f>IF(AND(OR(I504="KO",L504&lt;&gt;""),OR(I504="",J504="",K504="")),Listes!$A$74,IF(AND(L504="",I504&lt;&gt;""),Listes!$A$75,IF(AND(H504&lt;L504,N504=""),Listes!$A$76,IF(AND(K504&lt;J504,N504=""),Listes!$A$77,IF(AND(L504&lt;&gt;"",L504&lt;H504,M504=""),Listes!$A$78,IF(AND(P504="",OR(I504&lt;&gt;"",J504&lt;&gt;"",K504&lt;&gt;"")),Listes!$A$79,""))))))</f>
        <v/>
      </c>
      <c r="P504" s="38"/>
      <c r="Q504" s="10">
        <f t="shared" si="23"/>
        <v>0</v>
      </c>
    </row>
    <row r="505" spans="1:17" ht="20.100000000000001" customHeight="1" x14ac:dyDescent="0.25">
      <c r="A505" s="109">
        <v>499</v>
      </c>
      <c r="B505" s="505" t="str">
        <f>IF(' Dépenses Autres frais'!B505="","",' Dépenses Autres frais'!B505)</f>
        <v/>
      </c>
      <c r="C505" s="505" t="str">
        <f>IF(' Dépenses Autres frais'!C505="","",' Dépenses Autres frais'!C505)</f>
        <v/>
      </c>
      <c r="D505" s="505" t="str">
        <f>IF(' Dépenses Autres frais'!D505="","",' Dépenses Autres frais'!D505)</f>
        <v/>
      </c>
      <c r="E505" s="505" t="str">
        <f>IF(' Dépenses Autres frais'!E505="","",' Dépenses Autres frais'!E505)</f>
        <v/>
      </c>
      <c r="F505" s="515" t="str">
        <f>IF(' Dépenses Autres frais'!F505="","",' Dépenses Autres frais'!F505)</f>
        <v/>
      </c>
      <c r="G505" s="515" t="str">
        <f>IF(' Dépenses Autres frais'!G505="","",' Dépenses Autres frais'!G505)</f>
        <v/>
      </c>
      <c r="H505" s="516" t="str">
        <f>IF(' Dépenses Autres frais'!H505="","",' Dépenses Autres frais'!H505)</f>
        <v/>
      </c>
      <c r="I505" s="272"/>
      <c r="J505" s="273" t="str">
        <f t="shared" si="21"/>
        <v/>
      </c>
      <c r="K505" s="273" t="str">
        <f t="shared" si="22"/>
        <v/>
      </c>
      <c r="L505" s="37"/>
      <c r="M505" s="117"/>
      <c r="N505" s="274"/>
      <c r="O505" s="514" t="str">
        <f>IF(AND(OR(I505="KO",L505&lt;&gt;""),OR(I505="",J505="",K505="")),Listes!$A$74,IF(AND(L505="",I505&lt;&gt;""),Listes!$A$75,IF(AND(H505&lt;L505,N505=""),Listes!$A$76,IF(AND(K505&lt;J505,N505=""),Listes!$A$77,IF(AND(L505&lt;&gt;"",L505&lt;H505,M505=""),Listes!$A$78,IF(AND(P505="",OR(I505&lt;&gt;"",J505&lt;&gt;"",K505&lt;&gt;"")),Listes!$A$79,""))))))</f>
        <v/>
      </c>
      <c r="P505" s="38"/>
      <c r="Q505" s="10">
        <f t="shared" si="23"/>
        <v>0</v>
      </c>
    </row>
    <row r="506" spans="1:17" ht="20.100000000000001" customHeight="1" thickBot="1" x14ac:dyDescent="0.3">
      <c r="A506" s="111">
        <v>500</v>
      </c>
      <c r="B506" s="508" t="str">
        <f>IF(' Dépenses Autres frais'!B506="","",' Dépenses Autres frais'!B506)</f>
        <v/>
      </c>
      <c r="C506" s="505" t="str">
        <f>IF(' Dépenses Autres frais'!C506="","",' Dépenses Autres frais'!C506)</f>
        <v/>
      </c>
      <c r="D506" s="505" t="str">
        <f>IF(' Dépenses Autres frais'!D506="","",' Dépenses Autres frais'!D506)</f>
        <v/>
      </c>
      <c r="E506" s="508" t="str">
        <f>IF(' Dépenses Autres frais'!E506="","",' Dépenses Autres frais'!E506)</f>
        <v/>
      </c>
      <c r="F506" s="515" t="str">
        <f>IF(' Dépenses Autres frais'!F506="","",' Dépenses Autres frais'!F506)</f>
        <v/>
      </c>
      <c r="G506" s="515" t="str">
        <f>IF(' Dépenses Autres frais'!G506="","",' Dépenses Autres frais'!G506)</f>
        <v/>
      </c>
      <c r="H506" s="517" t="str">
        <f>IF(' Dépenses Autres frais'!H506="","",' Dépenses Autres frais'!H506)</f>
        <v/>
      </c>
      <c r="I506" s="272"/>
      <c r="J506" s="273" t="str">
        <f t="shared" si="21"/>
        <v/>
      </c>
      <c r="K506" s="273" t="str">
        <f t="shared" si="22"/>
        <v/>
      </c>
      <c r="L506" s="82"/>
      <c r="M506" s="82"/>
      <c r="N506" s="275"/>
      <c r="O506" s="514" t="str">
        <f>IF(AND(OR(I506="KO",L506&lt;&gt;""),OR(I506="",J506="",K506="")),Listes!$A$74,IF(AND(L506="",I506&lt;&gt;""),Listes!$A$75,IF(AND(H506&lt;L506,N506=""),Listes!$A$76,IF(AND(K506&lt;J506,N506=""),Listes!$A$77,IF(AND(L506&lt;&gt;"",L506&lt;H506,M506=""),Listes!$A$78,IF(AND(P506="",OR(I506&lt;&gt;"",J506&lt;&gt;"",K506&lt;&gt;"")),Listes!$A$79,""))))))</f>
        <v/>
      </c>
      <c r="P506" s="39"/>
      <c r="Q506" s="10">
        <f t="shared" si="23"/>
        <v>0</v>
      </c>
    </row>
    <row r="507" spans="1:17" s="110" customFormat="1" ht="20.100000000000001" customHeight="1" thickBot="1" x14ac:dyDescent="0.35">
      <c r="F507" s="88"/>
      <c r="H507" s="78" t="s">
        <v>40</v>
      </c>
      <c r="I507" s="271"/>
      <c r="J507" s="271"/>
      <c r="K507" s="271"/>
      <c r="L507" s="496">
        <f>SUM(L7:L506)</f>
        <v>0</v>
      </c>
      <c r="M507" s="88"/>
      <c r="N507" s="81"/>
      <c r="O507" s="48"/>
      <c r="P507" s="116"/>
      <c r="Q507" s="23"/>
    </row>
    <row r="508" spans="1:17" x14ac:dyDescent="0.25">
      <c r="N508" s="179"/>
    </row>
    <row r="509" spans="1:17" x14ac:dyDescent="0.25">
      <c r="N509" s="179"/>
    </row>
    <row r="510" spans="1:17" x14ac:dyDescent="0.25">
      <c r="N510" s="179"/>
    </row>
  </sheetData>
  <sheetProtection algorithmName="SHA-512" hashValue="KXic0oydG3RziOsPv04w6MEhOKOgSUNQDvycgcwpbrSExQvQKJollA/rY+8NcConNRs0r6NLXQ97okrsh1YoGA==" saltValue="9xXXxUuZvseaNa38BH9SGQ==" spinCount="100000" sheet="1" objects="1" scenarios="1"/>
  <mergeCells count="3">
    <mergeCell ref="A1:P1"/>
    <mergeCell ref="A2:P2"/>
    <mergeCell ref="A3:A4"/>
  </mergeCells>
  <conditionalFormatting sqref="A7:P506">
    <cfRule type="expression" dxfId="3" priority="206">
      <formula>$P7="Oui"</formula>
    </cfRule>
  </conditionalFormatting>
  <dataValidations count="2">
    <dataValidation type="list" allowBlank="1" showInputMessage="1" showErrorMessage="1" sqref="P7:P506">
      <formula1>"Oui"</formula1>
    </dataValidation>
    <dataValidation type="decimal" operator="greaterThan" allowBlank="1" showInputMessage="1" showErrorMessage="1" sqref="L7:L506 F7:H506">
      <formula1>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Listes!$A$14:$A$31</xm:f>
          </x14:formula1>
          <xm:sqref>M7:M506</xm:sqref>
        </x14:dataValidation>
        <x14:dataValidation type="list" allowBlank="1" showInputMessage="1" showErrorMessage="1">
          <x14:formula1>
            <xm:f>Listes!$A$97:$A$98</xm:f>
          </x14:formula1>
          <xm:sqref>I7:I506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theme="1"/>
  </sheetPr>
  <dimension ref="A1:J98"/>
  <sheetViews>
    <sheetView zoomScale="70" zoomScaleNormal="70" workbookViewId="0">
      <pane ySplit="1" topLeftCell="A20" activePane="bottomLeft" state="frozen"/>
      <selection activeCell="I86" sqref="I86"/>
      <selection pane="bottomLeft" activeCell="C81" sqref="C81"/>
    </sheetView>
  </sheetViews>
  <sheetFormatPr baseColWidth="10" defaultColWidth="11.42578125" defaultRowHeight="15" x14ac:dyDescent="0.25"/>
  <cols>
    <col min="1" max="1" width="94.5703125" style="199" bestFit="1" customWidth="1"/>
    <col min="2" max="2" width="39.140625" style="199" customWidth="1"/>
    <col min="3" max="3" width="52.85546875" style="199" bestFit="1" customWidth="1"/>
    <col min="4" max="4" width="45.5703125" style="199" bestFit="1" customWidth="1"/>
    <col min="5" max="5" width="40.7109375" style="199" customWidth="1"/>
    <col min="6" max="6" width="20.7109375" style="199" bestFit="1" customWidth="1"/>
    <col min="7" max="7" width="17.5703125" style="199" customWidth="1"/>
    <col min="8" max="9" width="11.42578125" style="199"/>
    <col min="10" max="10" width="23.85546875" style="199" customWidth="1"/>
    <col min="11" max="16384" width="11.42578125" style="199"/>
  </cols>
  <sheetData>
    <row r="1" spans="1:10" s="519" customFormat="1" ht="60" customHeight="1" thickBot="1" x14ac:dyDescent="0.3">
      <c r="A1" s="518" t="s">
        <v>1</v>
      </c>
      <c r="B1" s="518" t="s">
        <v>55</v>
      </c>
      <c r="C1" s="518" t="s">
        <v>56</v>
      </c>
      <c r="D1" s="199"/>
      <c r="F1" s="518" t="s">
        <v>166</v>
      </c>
      <c r="G1" s="518" t="s">
        <v>167</v>
      </c>
      <c r="H1" s="199"/>
    </row>
    <row r="2" spans="1:10" ht="19.5" thickBot="1" x14ac:dyDescent="0.3">
      <c r="A2" s="520" t="s">
        <v>38</v>
      </c>
      <c r="B2" s="520" t="s">
        <v>38</v>
      </c>
      <c r="C2" s="520" t="s">
        <v>38</v>
      </c>
      <c r="E2" s="518" t="s">
        <v>160</v>
      </c>
      <c r="F2" s="521">
        <v>1</v>
      </c>
      <c r="G2" s="521" t="s">
        <v>164</v>
      </c>
    </row>
    <row r="3" spans="1:10" ht="15.75" thickBot="1" x14ac:dyDescent="0.3">
      <c r="A3" s="521" t="s">
        <v>226</v>
      </c>
      <c r="B3" s="522" t="s">
        <v>242</v>
      </c>
      <c r="C3" s="522" t="s">
        <v>58</v>
      </c>
      <c r="E3" s="521" t="s">
        <v>53</v>
      </c>
      <c r="F3" s="521">
        <v>2</v>
      </c>
      <c r="G3" s="521" t="s">
        <v>165</v>
      </c>
    </row>
    <row r="4" spans="1:10" ht="15.75" thickBot="1" x14ac:dyDescent="0.3">
      <c r="A4" s="521" t="s">
        <v>227</v>
      </c>
      <c r="B4" s="521" t="s">
        <v>243</v>
      </c>
      <c r="C4" s="521" t="s">
        <v>59</v>
      </c>
      <c r="E4" s="207" t="s">
        <v>159</v>
      </c>
      <c r="F4" s="521">
        <v>3</v>
      </c>
      <c r="G4" s="523"/>
    </row>
    <row r="5" spans="1:10" x14ac:dyDescent="0.25">
      <c r="A5" s="521" t="s">
        <v>229</v>
      </c>
      <c r="B5" s="521" t="s">
        <v>244</v>
      </c>
      <c r="C5" s="521"/>
      <c r="F5" s="521">
        <v>4</v>
      </c>
    </row>
    <row r="6" spans="1:10" x14ac:dyDescent="0.25">
      <c r="A6" s="521" t="s">
        <v>230</v>
      </c>
      <c r="B6" s="521"/>
      <c r="C6" s="521"/>
      <c r="F6" s="521">
        <v>5</v>
      </c>
      <c r="J6" s="199" t="e">
        <f>Listes!G34:G36+Listes!G34+Listes!G34</f>
        <v>#VALUE!</v>
      </c>
    </row>
    <row r="7" spans="1:10" x14ac:dyDescent="0.25">
      <c r="A7" s="521" t="s">
        <v>231</v>
      </c>
      <c r="B7" s="521"/>
      <c r="C7" s="521"/>
      <c r="F7" s="521">
        <v>6</v>
      </c>
    </row>
    <row r="8" spans="1:10" x14ac:dyDescent="0.25">
      <c r="A8" s="521" t="s">
        <v>233</v>
      </c>
      <c r="B8" s="521"/>
      <c r="C8" s="521"/>
      <c r="F8" s="521">
        <v>7</v>
      </c>
    </row>
    <row r="9" spans="1:10" x14ac:dyDescent="0.25">
      <c r="A9" s="521" t="s">
        <v>234</v>
      </c>
      <c r="F9" s="521">
        <v>8</v>
      </c>
    </row>
    <row r="10" spans="1:10" x14ac:dyDescent="0.25">
      <c r="A10" s="521" t="s">
        <v>235</v>
      </c>
      <c r="F10" s="521"/>
    </row>
    <row r="11" spans="1:10" ht="15.75" thickBot="1" x14ac:dyDescent="0.3">
      <c r="A11" s="521" t="s">
        <v>236</v>
      </c>
      <c r="F11" s="521"/>
    </row>
    <row r="12" spans="1:10" ht="15.75" thickBot="1" x14ac:dyDescent="0.3">
      <c r="A12" s="523"/>
      <c r="B12" s="523"/>
      <c r="C12" s="524"/>
      <c r="F12" s="521"/>
    </row>
    <row r="13" spans="1:10" ht="15.75" thickBot="1" x14ac:dyDescent="0.3">
      <c r="A13" s="525" t="s">
        <v>22</v>
      </c>
      <c r="B13" s="525" t="s">
        <v>127</v>
      </c>
      <c r="C13" s="525" t="s">
        <v>128</v>
      </c>
      <c r="D13" s="525" t="s">
        <v>129</v>
      </c>
      <c r="E13" s="525" t="s">
        <v>130</v>
      </c>
      <c r="F13" s="521">
        <v>9</v>
      </c>
    </row>
    <row r="14" spans="1:10" x14ac:dyDescent="0.25">
      <c r="A14" s="522"/>
      <c r="B14" s="522" t="s">
        <v>169</v>
      </c>
      <c r="C14" s="522" t="s">
        <v>172</v>
      </c>
      <c r="D14" s="522" t="s">
        <v>173</v>
      </c>
      <c r="E14" s="522" t="s">
        <v>174</v>
      </c>
      <c r="F14" s="521">
        <v>10</v>
      </c>
    </row>
    <row r="15" spans="1:10" x14ac:dyDescent="0.25">
      <c r="A15" s="521" t="s">
        <v>154</v>
      </c>
      <c r="B15" s="521" t="s">
        <v>168</v>
      </c>
      <c r="C15" s="521" t="s">
        <v>175</v>
      </c>
      <c r="D15" s="521" t="s">
        <v>176</v>
      </c>
      <c r="E15" s="521" t="s">
        <v>177</v>
      </c>
      <c r="F15" s="521">
        <v>11</v>
      </c>
    </row>
    <row r="16" spans="1:10" x14ac:dyDescent="0.25">
      <c r="A16" s="521" t="s">
        <v>7</v>
      </c>
      <c r="B16" s="521" t="s">
        <v>170</v>
      </c>
      <c r="C16" s="521" t="s">
        <v>178</v>
      </c>
      <c r="D16" s="521" t="s">
        <v>179</v>
      </c>
      <c r="E16" s="521" t="s">
        <v>180</v>
      </c>
      <c r="F16" s="521">
        <v>12</v>
      </c>
    </row>
    <row r="17" spans="1:6" x14ac:dyDescent="0.25">
      <c r="A17" s="521" t="s">
        <v>6</v>
      </c>
      <c r="B17" s="521" t="s">
        <v>171</v>
      </c>
      <c r="C17" s="521" t="s">
        <v>181</v>
      </c>
      <c r="D17" s="521" t="s">
        <v>182</v>
      </c>
      <c r="E17" s="521" t="s">
        <v>183</v>
      </c>
      <c r="F17" s="521">
        <v>13</v>
      </c>
    </row>
    <row r="18" spans="1:6" x14ac:dyDescent="0.25">
      <c r="A18" s="521" t="s">
        <v>8</v>
      </c>
      <c r="B18" s="521" t="s">
        <v>184</v>
      </c>
      <c r="C18" s="521" t="s">
        <v>185</v>
      </c>
      <c r="D18" s="521" t="s">
        <v>186</v>
      </c>
      <c r="E18" s="521" t="s">
        <v>187</v>
      </c>
      <c r="F18" s="521">
        <v>14</v>
      </c>
    </row>
    <row r="19" spans="1:6" x14ac:dyDescent="0.25">
      <c r="A19" s="521" t="s">
        <v>9</v>
      </c>
      <c r="B19" s="521" t="s">
        <v>188</v>
      </c>
      <c r="C19" s="521" t="s">
        <v>189</v>
      </c>
      <c r="D19" s="521" t="s">
        <v>190</v>
      </c>
      <c r="E19" s="521" t="s">
        <v>191</v>
      </c>
      <c r="F19" s="521">
        <v>15</v>
      </c>
    </row>
    <row r="20" spans="1:6" x14ac:dyDescent="0.25">
      <c r="A20" s="521" t="s">
        <v>10</v>
      </c>
      <c r="B20" s="521" t="s">
        <v>192</v>
      </c>
      <c r="C20" s="521" t="s">
        <v>193</v>
      </c>
      <c r="D20" s="521" t="s">
        <v>194</v>
      </c>
      <c r="E20" s="521" t="s">
        <v>195</v>
      </c>
      <c r="F20" s="521">
        <v>16</v>
      </c>
    </row>
    <row r="21" spans="1:6" x14ac:dyDescent="0.25">
      <c r="A21" s="521" t="s">
        <v>11</v>
      </c>
      <c r="B21" s="521" t="s">
        <v>196</v>
      </c>
      <c r="C21" s="521" t="s">
        <v>197</v>
      </c>
      <c r="D21" s="521" t="s">
        <v>198</v>
      </c>
      <c r="E21" s="521" t="s">
        <v>199</v>
      </c>
      <c r="F21" s="521">
        <v>17</v>
      </c>
    </row>
    <row r="22" spans="1:6" x14ac:dyDescent="0.25">
      <c r="A22" s="521" t="s">
        <v>12</v>
      </c>
      <c r="B22" s="521" t="s">
        <v>200</v>
      </c>
      <c r="C22" s="521" t="s">
        <v>201</v>
      </c>
      <c r="D22" s="521" t="s">
        <v>202</v>
      </c>
      <c r="E22" s="521" t="s">
        <v>203</v>
      </c>
      <c r="F22" s="521">
        <v>18</v>
      </c>
    </row>
    <row r="23" spans="1:6" ht="15.75" thickBot="1" x14ac:dyDescent="0.3">
      <c r="A23" s="521" t="s">
        <v>13</v>
      </c>
      <c r="B23" s="526" t="s">
        <v>204</v>
      </c>
      <c r="C23" s="526" t="s">
        <v>205</v>
      </c>
      <c r="D23" s="526" t="s">
        <v>206</v>
      </c>
      <c r="E23" s="526" t="s">
        <v>207</v>
      </c>
      <c r="F23" s="521">
        <v>19</v>
      </c>
    </row>
    <row r="24" spans="1:6" x14ac:dyDescent="0.25">
      <c r="A24" s="521" t="s">
        <v>14</v>
      </c>
      <c r="F24" s="521">
        <v>20</v>
      </c>
    </row>
    <row r="25" spans="1:6" x14ac:dyDescent="0.25">
      <c r="A25" s="521" t="s">
        <v>15</v>
      </c>
      <c r="F25" s="521">
        <v>21</v>
      </c>
    </row>
    <row r="26" spans="1:6" x14ac:dyDescent="0.25">
      <c r="A26" s="521" t="s">
        <v>16</v>
      </c>
      <c r="F26" s="521">
        <v>22</v>
      </c>
    </row>
    <row r="27" spans="1:6" x14ac:dyDescent="0.25">
      <c r="A27" s="521" t="s">
        <v>17</v>
      </c>
      <c r="F27" s="521">
        <v>23</v>
      </c>
    </row>
    <row r="28" spans="1:6" x14ac:dyDescent="0.25">
      <c r="A28" s="521" t="s">
        <v>18</v>
      </c>
      <c r="F28" s="521">
        <v>24</v>
      </c>
    </row>
    <row r="29" spans="1:6" ht="15.75" thickBot="1" x14ac:dyDescent="0.3">
      <c r="A29" s="521" t="s">
        <v>19</v>
      </c>
      <c r="F29" s="521">
        <v>25</v>
      </c>
    </row>
    <row r="30" spans="1:6" x14ac:dyDescent="0.25">
      <c r="A30" s="521" t="s">
        <v>20</v>
      </c>
      <c r="F30" s="523"/>
    </row>
    <row r="31" spans="1:6" ht="15.75" thickBot="1" x14ac:dyDescent="0.3">
      <c r="A31" s="526" t="s">
        <v>21</v>
      </c>
    </row>
    <row r="32" spans="1:6" ht="15.75" thickBot="1" x14ac:dyDescent="0.3"/>
    <row r="33" spans="1:9" ht="45.75" thickBot="1" x14ac:dyDescent="0.3">
      <c r="A33" s="527" t="s">
        <v>82</v>
      </c>
      <c r="B33" s="528" t="s">
        <v>90</v>
      </c>
      <c r="C33" s="529" t="s">
        <v>152</v>
      </c>
      <c r="D33" s="518" t="s">
        <v>57</v>
      </c>
      <c r="E33" s="530" t="s">
        <v>61</v>
      </c>
      <c r="F33" s="531"/>
      <c r="G33" s="525" t="s">
        <v>58</v>
      </c>
      <c r="H33" s="525" t="s">
        <v>147</v>
      </c>
      <c r="I33" s="525" t="s">
        <v>62</v>
      </c>
    </row>
    <row r="34" spans="1:9" ht="15.75" thickBot="1" x14ac:dyDescent="0.3">
      <c r="A34" s="532" t="s">
        <v>83</v>
      </c>
      <c r="B34" s="533" t="s">
        <v>91</v>
      </c>
      <c r="C34" s="534" t="s">
        <v>60</v>
      </c>
      <c r="D34" s="534" t="s">
        <v>149</v>
      </c>
      <c r="E34" s="535" t="s">
        <v>94</v>
      </c>
      <c r="F34" s="536">
        <v>140</v>
      </c>
      <c r="G34" s="532" t="s">
        <v>118</v>
      </c>
      <c r="H34" s="206">
        <v>1900</v>
      </c>
      <c r="I34" s="537">
        <v>20</v>
      </c>
    </row>
    <row r="35" spans="1:9" x14ac:dyDescent="0.25">
      <c r="A35" s="206" t="s">
        <v>84</v>
      </c>
      <c r="B35" s="534" t="s">
        <v>92</v>
      </c>
      <c r="C35" s="534" t="s">
        <v>60</v>
      </c>
      <c r="D35" s="534" t="s">
        <v>149</v>
      </c>
      <c r="E35" s="538" t="s">
        <v>95</v>
      </c>
      <c r="F35" s="539">
        <v>120</v>
      </c>
      <c r="G35" s="206" t="s">
        <v>261</v>
      </c>
      <c r="H35" s="206">
        <v>700</v>
      </c>
    </row>
    <row r="36" spans="1:9" ht="15.75" thickBot="1" x14ac:dyDescent="0.3">
      <c r="A36" s="206" t="s">
        <v>85</v>
      </c>
      <c r="B36" s="534" t="s">
        <v>93</v>
      </c>
      <c r="C36" s="534" t="s">
        <v>60</v>
      </c>
      <c r="D36" s="534" t="s">
        <v>149</v>
      </c>
      <c r="E36" s="538" t="s">
        <v>96</v>
      </c>
      <c r="F36" s="539">
        <v>120</v>
      </c>
      <c r="G36" s="207" t="s">
        <v>119</v>
      </c>
      <c r="H36" s="207">
        <v>2200</v>
      </c>
    </row>
    <row r="37" spans="1:9" x14ac:dyDescent="0.25">
      <c r="A37" s="206" t="s">
        <v>86</v>
      </c>
      <c r="B37" s="540" t="s">
        <v>62</v>
      </c>
      <c r="C37" s="534" t="s">
        <v>62</v>
      </c>
      <c r="D37" s="534" t="s">
        <v>150</v>
      </c>
      <c r="E37" s="538" t="s">
        <v>97</v>
      </c>
      <c r="F37" s="539">
        <v>120</v>
      </c>
    </row>
    <row r="38" spans="1:9" ht="15.75" thickBot="1" x14ac:dyDescent="0.3">
      <c r="A38" s="206" t="s">
        <v>87</v>
      </c>
      <c r="B38" s="207" t="s">
        <v>61</v>
      </c>
      <c r="C38" s="207" t="s">
        <v>61</v>
      </c>
      <c r="D38" s="207" t="s">
        <v>151</v>
      </c>
      <c r="E38" s="538" t="s">
        <v>98</v>
      </c>
      <c r="F38" s="539">
        <v>90</v>
      </c>
    </row>
    <row r="39" spans="1:9" x14ac:dyDescent="0.25">
      <c r="A39" s="206" t="s">
        <v>88</v>
      </c>
    </row>
    <row r="40" spans="1:9" ht="15.75" thickBot="1" x14ac:dyDescent="0.3">
      <c r="A40" s="207" t="s">
        <v>89</v>
      </c>
    </row>
    <row r="43" spans="1:9" ht="15.75" thickBot="1" x14ac:dyDescent="0.3"/>
    <row r="44" spans="1:9" ht="19.5" thickBot="1" x14ac:dyDescent="0.3">
      <c r="A44" s="541" t="s">
        <v>99</v>
      </c>
      <c r="B44" s="542"/>
      <c r="C44" s="542"/>
      <c r="D44" s="542"/>
      <c r="E44" s="543"/>
      <c r="G44" s="518" t="s">
        <v>215</v>
      </c>
    </row>
    <row r="45" spans="1:9" ht="15.75" x14ac:dyDescent="0.25">
      <c r="A45" s="544" t="s">
        <v>101</v>
      </c>
      <c r="B45" s="545">
        <v>5000</v>
      </c>
      <c r="C45" s="545">
        <v>5001</v>
      </c>
      <c r="D45" s="545">
        <v>20000</v>
      </c>
      <c r="E45" s="546">
        <v>20000</v>
      </c>
      <c r="G45" s="547" t="s">
        <v>216</v>
      </c>
    </row>
    <row r="46" spans="1:9" ht="15.75" x14ac:dyDescent="0.25">
      <c r="A46" s="548" t="s">
        <v>83</v>
      </c>
      <c r="B46" s="549">
        <v>0.52900000000000003</v>
      </c>
      <c r="C46" s="549">
        <v>0.316</v>
      </c>
      <c r="D46" s="549">
        <v>1065</v>
      </c>
      <c r="E46" s="550">
        <v>0.37</v>
      </c>
      <c r="G46" s="547" t="s">
        <v>217</v>
      </c>
    </row>
    <row r="47" spans="1:9" ht="15.75" x14ac:dyDescent="0.25">
      <c r="A47" s="551" t="s">
        <v>84</v>
      </c>
      <c r="B47" s="549">
        <v>0.52900000000000003</v>
      </c>
      <c r="C47" s="549">
        <v>0.316</v>
      </c>
      <c r="D47" s="549">
        <v>1065</v>
      </c>
      <c r="E47" s="550">
        <v>0.37</v>
      </c>
      <c r="G47" s="547" t="s">
        <v>218</v>
      </c>
    </row>
    <row r="48" spans="1:9" ht="15.75" x14ac:dyDescent="0.25">
      <c r="A48" s="552" t="s">
        <v>85</v>
      </c>
      <c r="B48" s="549">
        <v>0.52900000000000003</v>
      </c>
      <c r="C48" s="549">
        <v>0.316</v>
      </c>
      <c r="D48" s="549">
        <v>1065</v>
      </c>
      <c r="E48" s="550">
        <v>0.37</v>
      </c>
    </row>
    <row r="49" spans="1:5" ht="15.75" x14ac:dyDescent="0.25">
      <c r="A49" s="551" t="s">
        <v>86</v>
      </c>
      <c r="B49" s="553">
        <v>0.60599999999999998</v>
      </c>
      <c r="C49" s="553">
        <v>0.34</v>
      </c>
      <c r="D49" s="553">
        <v>1330</v>
      </c>
      <c r="E49" s="554">
        <v>0.40699999999999997</v>
      </c>
    </row>
    <row r="50" spans="1:5" ht="15.75" x14ac:dyDescent="0.25">
      <c r="A50" s="551" t="s">
        <v>87</v>
      </c>
      <c r="B50" s="553">
        <v>0.63600000000000001</v>
      </c>
      <c r="C50" s="553">
        <v>0.35699999999999998</v>
      </c>
      <c r="D50" s="553">
        <v>1395</v>
      </c>
      <c r="E50" s="554">
        <v>0.42699999999999999</v>
      </c>
    </row>
    <row r="51" spans="1:5" ht="15.75" x14ac:dyDescent="0.25">
      <c r="A51" s="551" t="s">
        <v>88</v>
      </c>
      <c r="B51" s="553">
        <v>0.66500000000000004</v>
      </c>
      <c r="C51" s="553">
        <v>0.374</v>
      </c>
      <c r="D51" s="553">
        <v>1457</v>
      </c>
      <c r="E51" s="554">
        <v>0.44700000000000001</v>
      </c>
    </row>
    <row r="52" spans="1:5" ht="16.5" thickBot="1" x14ac:dyDescent="0.3">
      <c r="A52" s="555" t="s">
        <v>89</v>
      </c>
      <c r="B52" s="556">
        <v>0.69699999999999995</v>
      </c>
      <c r="C52" s="556">
        <v>0.39400000000000002</v>
      </c>
      <c r="D52" s="556">
        <v>1515</v>
      </c>
      <c r="E52" s="557">
        <v>0.47</v>
      </c>
    </row>
    <row r="54" spans="1:5" ht="15.75" thickBot="1" x14ac:dyDescent="0.3"/>
    <row r="55" spans="1:5" ht="16.5" thickBot="1" x14ac:dyDescent="0.3">
      <c r="A55" s="541" t="s">
        <v>100</v>
      </c>
      <c r="B55" s="542"/>
      <c r="C55" s="542"/>
      <c r="D55" s="542"/>
      <c r="E55" s="543"/>
    </row>
    <row r="56" spans="1:5" ht="15.75" x14ac:dyDescent="0.25">
      <c r="A56" s="544" t="s">
        <v>101</v>
      </c>
      <c r="B56" s="545">
        <v>3000</v>
      </c>
      <c r="C56" s="545">
        <v>3001</v>
      </c>
      <c r="D56" s="545">
        <v>6000</v>
      </c>
      <c r="E56" s="546">
        <v>6000</v>
      </c>
    </row>
    <row r="57" spans="1:5" ht="15.75" x14ac:dyDescent="0.25">
      <c r="A57" s="548" t="s">
        <v>83</v>
      </c>
      <c r="B57" s="549">
        <v>0.39500000000000002</v>
      </c>
      <c r="C57" s="549">
        <v>9.9000000000000005E-2</v>
      </c>
      <c r="D57" s="549">
        <v>891</v>
      </c>
      <c r="E57" s="550">
        <v>0.248</v>
      </c>
    </row>
    <row r="58" spans="1:5" ht="15.75" x14ac:dyDescent="0.25">
      <c r="A58" s="551" t="s">
        <v>84</v>
      </c>
      <c r="B58" s="549">
        <v>0.39500000000000002</v>
      </c>
      <c r="C58" s="549">
        <v>9.9000000000000005E-2</v>
      </c>
      <c r="D58" s="549">
        <v>891</v>
      </c>
      <c r="E58" s="550">
        <v>0.248</v>
      </c>
    </row>
    <row r="59" spans="1:5" ht="15.75" x14ac:dyDescent="0.25">
      <c r="A59" s="552" t="s">
        <v>85</v>
      </c>
      <c r="B59" s="549">
        <v>0.46800000000000003</v>
      </c>
      <c r="C59" s="549">
        <v>8.2000000000000003E-2</v>
      </c>
      <c r="D59" s="549">
        <v>1158</v>
      </c>
      <c r="E59" s="550">
        <v>0.27500000000000002</v>
      </c>
    </row>
    <row r="60" spans="1:5" ht="15.75" x14ac:dyDescent="0.25">
      <c r="A60" s="551" t="s">
        <v>86</v>
      </c>
      <c r="B60" s="549">
        <v>0.46800000000000003</v>
      </c>
      <c r="C60" s="549">
        <v>8.2000000000000003E-2</v>
      </c>
      <c r="D60" s="549">
        <v>1158</v>
      </c>
      <c r="E60" s="550">
        <v>0.27500000000000002</v>
      </c>
    </row>
    <row r="61" spans="1:5" ht="15.75" x14ac:dyDescent="0.25">
      <c r="A61" s="551" t="s">
        <v>87</v>
      </c>
      <c r="B61" s="549">
        <v>0.46800000000000003</v>
      </c>
      <c r="C61" s="549">
        <v>8.2000000000000003E-2</v>
      </c>
      <c r="D61" s="549">
        <v>1158</v>
      </c>
      <c r="E61" s="550">
        <v>0.27500000000000002</v>
      </c>
    </row>
    <row r="62" spans="1:5" ht="15.75" x14ac:dyDescent="0.25">
      <c r="A62" s="551" t="s">
        <v>88</v>
      </c>
      <c r="B62" s="553">
        <v>0.60599999999999998</v>
      </c>
      <c r="C62" s="553">
        <v>7.9000000000000001E-2</v>
      </c>
      <c r="D62" s="553">
        <v>1583</v>
      </c>
      <c r="E62" s="554">
        <v>0.34300000000000003</v>
      </c>
    </row>
    <row r="63" spans="1:5" ht="16.5" thickBot="1" x14ac:dyDescent="0.3">
      <c r="A63" s="555" t="s">
        <v>89</v>
      </c>
      <c r="B63" s="556">
        <v>0.60599999999999998</v>
      </c>
      <c r="C63" s="556">
        <v>7.9000000000000001E-2</v>
      </c>
      <c r="D63" s="556">
        <v>1583</v>
      </c>
      <c r="E63" s="557">
        <v>0.34300000000000003</v>
      </c>
    </row>
    <row r="65" spans="1:4" ht="15.75" thickBot="1" x14ac:dyDescent="0.3"/>
    <row r="66" spans="1:4" ht="16.5" thickBot="1" x14ac:dyDescent="0.3">
      <c r="A66" s="541" t="s">
        <v>102</v>
      </c>
      <c r="B66" s="542"/>
      <c r="C66" s="542"/>
      <c r="D66" s="543"/>
    </row>
    <row r="67" spans="1:4" ht="15.75" x14ac:dyDescent="0.25">
      <c r="A67" s="558">
        <v>3000</v>
      </c>
      <c r="B67" s="559">
        <v>3001</v>
      </c>
      <c r="C67" s="559">
        <v>6000</v>
      </c>
      <c r="D67" s="560">
        <v>6000</v>
      </c>
    </row>
    <row r="68" spans="1:4" ht="16.5" thickBot="1" x14ac:dyDescent="0.3">
      <c r="A68" s="561">
        <v>0.315</v>
      </c>
      <c r="B68" s="556">
        <v>7.9000000000000001E-2</v>
      </c>
      <c r="C68" s="556">
        <v>711</v>
      </c>
      <c r="D68" s="557">
        <v>0.19800000000000001</v>
      </c>
    </row>
    <row r="72" spans="1:4" ht="15.75" thickBot="1" x14ac:dyDescent="0.3"/>
    <row r="73" spans="1:4" ht="16.5" thickBot="1" x14ac:dyDescent="0.3">
      <c r="A73" s="197" t="s">
        <v>268</v>
      </c>
      <c r="B73" s="198"/>
      <c r="C73" s="198"/>
      <c r="D73" s="198"/>
    </row>
    <row r="74" spans="1:4" ht="15.75" x14ac:dyDescent="0.25">
      <c r="A74" s="200" t="s">
        <v>269</v>
      </c>
      <c r="B74" s="198"/>
      <c r="C74" s="198"/>
      <c r="D74" s="198"/>
    </row>
    <row r="75" spans="1:4" ht="15.75" x14ac:dyDescent="0.25">
      <c r="A75" s="200" t="s">
        <v>270</v>
      </c>
      <c r="B75" s="201"/>
      <c r="C75" s="201"/>
      <c r="D75" s="202"/>
    </row>
    <row r="76" spans="1:4" ht="15.75" x14ac:dyDescent="0.25">
      <c r="A76" s="200" t="s">
        <v>271</v>
      </c>
      <c r="B76" s="203"/>
      <c r="C76" s="203"/>
      <c r="D76" s="202"/>
    </row>
    <row r="77" spans="1:4" ht="15.75" x14ac:dyDescent="0.25">
      <c r="A77" s="200" t="s">
        <v>272</v>
      </c>
      <c r="B77" s="203"/>
      <c r="C77" s="203"/>
      <c r="D77" s="202"/>
    </row>
    <row r="78" spans="1:4" ht="15.75" x14ac:dyDescent="0.25">
      <c r="A78" s="200" t="s">
        <v>273</v>
      </c>
      <c r="B78" s="203"/>
      <c r="C78" s="203"/>
      <c r="D78" s="202"/>
    </row>
    <row r="79" spans="1:4" ht="16.5" thickBot="1" x14ac:dyDescent="0.3">
      <c r="A79" s="204" t="s">
        <v>274</v>
      </c>
      <c r="B79" s="203"/>
      <c r="C79" s="203"/>
      <c r="D79" s="202"/>
    </row>
    <row r="81" spans="1:1" ht="15.75" thickBot="1" x14ac:dyDescent="0.3"/>
    <row r="82" spans="1:1" ht="15.75" thickBot="1" x14ac:dyDescent="0.3">
      <c r="A82" s="205" t="s">
        <v>275</v>
      </c>
    </row>
    <row r="83" spans="1:1" x14ac:dyDescent="0.25">
      <c r="A83" s="206" t="s">
        <v>276</v>
      </c>
    </row>
    <row r="84" spans="1:1" x14ac:dyDescent="0.25">
      <c r="A84" s="206" t="s">
        <v>277</v>
      </c>
    </row>
    <row r="85" spans="1:1" x14ac:dyDescent="0.25">
      <c r="A85" s="206" t="s">
        <v>278</v>
      </c>
    </row>
    <row r="86" spans="1:1" x14ac:dyDescent="0.25">
      <c r="A86" s="206" t="s">
        <v>279</v>
      </c>
    </row>
    <row r="87" spans="1:1" x14ac:dyDescent="0.25">
      <c r="A87" s="206" t="s">
        <v>280</v>
      </c>
    </row>
    <row r="88" spans="1:1" x14ac:dyDescent="0.25">
      <c r="A88" s="206" t="s">
        <v>281</v>
      </c>
    </row>
    <row r="89" spans="1:1" x14ac:dyDescent="0.25">
      <c r="A89" s="206" t="s">
        <v>282</v>
      </c>
    </row>
    <row r="90" spans="1:1" x14ac:dyDescent="0.25">
      <c r="A90" s="206" t="s">
        <v>283</v>
      </c>
    </row>
    <row r="91" spans="1:1" x14ac:dyDescent="0.25">
      <c r="A91" s="206" t="s">
        <v>284</v>
      </c>
    </row>
    <row r="92" spans="1:1" x14ac:dyDescent="0.25">
      <c r="A92" s="206" t="s">
        <v>285</v>
      </c>
    </row>
    <row r="93" spans="1:1" ht="15.75" thickBot="1" x14ac:dyDescent="0.3">
      <c r="A93" s="207" t="s">
        <v>286</v>
      </c>
    </row>
    <row r="95" spans="1:1" ht="15.75" thickBot="1" x14ac:dyDescent="0.3"/>
    <row r="96" spans="1:1" ht="15.75" thickBot="1" x14ac:dyDescent="0.3">
      <c r="A96" s="205" t="s">
        <v>287</v>
      </c>
    </row>
    <row r="97" spans="1:1" x14ac:dyDescent="0.25">
      <c r="A97" s="206" t="s">
        <v>288</v>
      </c>
    </row>
    <row r="98" spans="1:1" ht="15.75" thickBot="1" x14ac:dyDescent="0.3">
      <c r="A98" s="207" t="s">
        <v>289</v>
      </c>
    </row>
  </sheetData>
  <sheetProtection algorithmName="SHA-512" hashValue="HryRXFQio98UKkwvifLxm0t3CKYsjapiONHVEgY+bybW01gpT/kMN6xBgA3b9YUqgc66tmogO30tmtS/VtNzmw==" saltValue="98e21lMg7pO3akP2Hx14hw==" spinCount="100000" sheet="1" objects="1" scenarios="1"/>
  <sortState ref="A31:A37">
    <sortCondition ref="A31:A37"/>
  </sortState>
  <mergeCells count="4">
    <mergeCell ref="A66:D66"/>
    <mergeCell ref="E33:F33"/>
    <mergeCell ref="A44:E44"/>
    <mergeCell ref="A55:E55"/>
  </mergeCells>
  <conditionalFormatting sqref="A12">
    <cfRule type="duplicateValues" dxfId="2" priority="12"/>
  </conditionalFormatting>
  <conditionalFormatting sqref="F30">
    <cfRule type="duplicateValues" dxfId="1" priority="2"/>
  </conditionalFormatting>
  <conditionalFormatting sqref="G4">
    <cfRule type="duplicateValues" dxfId="0" priority="1"/>
  </conditionalFormatting>
  <pageMargins left="0.7" right="0.7" top="0.75" bottom="0.75" header="0.3" footer="0.3"/>
  <pageSetup paperSize="9" scale="2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theme="9" tint="-0.249977111117893"/>
    <pageSetUpPr fitToPage="1"/>
  </sheetPr>
  <dimension ref="A1:N87"/>
  <sheetViews>
    <sheetView zoomScaleNormal="100" workbookViewId="0">
      <selection activeCell="F30" sqref="F30"/>
    </sheetView>
  </sheetViews>
  <sheetFormatPr baseColWidth="10" defaultColWidth="11.42578125" defaultRowHeight="15" x14ac:dyDescent="0.25"/>
  <cols>
    <col min="1" max="1" width="22.28515625" style="6" customWidth="1"/>
    <col min="2" max="2" width="24.5703125" style="6" customWidth="1"/>
    <col min="3" max="3" width="40.5703125" style="6" customWidth="1"/>
    <col min="4" max="4" width="34.85546875" style="6" customWidth="1"/>
    <col min="5" max="5" width="20.7109375" style="6" customWidth="1"/>
    <col min="6" max="6" width="77.28515625" style="3" bestFit="1" customWidth="1"/>
    <col min="7" max="7" width="25" style="6" customWidth="1"/>
    <col min="8" max="9" width="11.42578125" style="6"/>
    <col min="10" max="10" width="12.5703125" style="6" customWidth="1"/>
    <col min="11" max="11" width="0" style="6" hidden="1" customWidth="1"/>
    <col min="12" max="12" width="11.42578125" style="6"/>
    <col min="13" max="13" width="17.140625" style="6" customWidth="1"/>
    <col min="14" max="14" width="11.42578125" style="6" customWidth="1"/>
    <col min="15" max="16384" width="11.42578125" style="6"/>
  </cols>
  <sheetData>
    <row r="1" spans="1:10" ht="15" customHeight="1" x14ac:dyDescent="0.25"/>
    <row r="2" spans="1:10" ht="15" customHeight="1" x14ac:dyDescent="0.25"/>
    <row r="3" spans="1:10" ht="15" customHeight="1" x14ac:dyDescent="0.25"/>
    <row r="4" spans="1:10" ht="15" customHeight="1" x14ac:dyDescent="0.25"/>
    <row r="5" spans="1:10" ht="15" customHeight="1" x14ac:dyDescent="0.25"/>
    <row r="6" spans="1:10" ht="15" customHeight="1" x14ac:dyDescent="0.25"/>
    <row r="7" spans="1:10" ht="15" customHeight="1" x14ac:dyDescent="0.25">
      <c r="B7" s="1"/>
      <c r="C7" s="1"/>
    </row>
    <row r="8" spans="1:10" ht="15" customHeight="1" x14ac:dyDescent="0.25">
      <c r="B8" s="1"/>
      <c r="C8" s="1"/>
    </row>
    <row r="9" spans="1:10" ht="66" customHeight="1" x14ac:dyDescent="0.25">
      <c r="A9" s="346" t="s">
        <v>212</v>
      </c>
      <c r="B9" s="346"/>
      <c r="C9" s="346"/>
      <c r="D9" s="346"/>
      <c r="E9" s="346"/>
      <c r="F9" s="346"/>
      <c r="G9" s="346"/>
      <c r="H9" s="346"/>
      <c r="I9" s="346"/>
      <c r="J9" s="346"/>
    </row>
    <row r="10" spans="1:10" ht="20.100000000000001" customHeight="1" x14ac:dyDescent="0.25">
      <c r="A10" s="347" t="s">
        <v>45</v>
      </c>
      <c r="B10" s="347"/>
      <c r="C10" s="347"/>
      <c r="D10" s="347"/>
      <c r="E10" s="348"/>
      <c r="F10" s="349"/>
      <c r="G10" s="349"/>
      <c r="H10" s="349"/>
      <c r="I10" s="349"/>
      <c r="J10" s="350"/>
    </row>
    <row r="11" spans="1:10" ht="20.100000000000001" customHeight="1" x14ac:dyDescent="0.25">
      <c r="A11" s="351" t="s">
        <v>44</v>
      </c>
      <c r="B11" s="351"/>
      <c r="C11" s="351"/>
      <c r="D11" s="351"/>
      <c r="E11" s="348"/>
      <c r="F11" s="349"/>
      <c r="G11" s="349"/>
      <c r="H11" s="349"/>
      <c r="I11" s="349"/>
      <c r="J11" s="350"/>
    </row>
    <row r="12" spans="1:10" ht="20.100000000000001" customHeight="1" x14ac:dyDescent="0.25">
      <c r="A12" s="354" t="s">
        <v>266</v>
      </c>
      <c r="B12" s="355"/>
      <c r="C12" s="355"/>
      <c r="D12" s="356"/>
      <c r="E12" s="348"/>
      <c r="F12" s="349"/>
      <c r="G12" s="349"/>
      <c r="H12" s="349"/>
      <c r="I12" s="349"/>
      <c r="J12" s="350"/>
    </row>
    <row r="13" spans="1:10" ht="20.100000000000001" customHeight="1" x14ac:dyDescent="0.25">
      <c r="A13" s="354" t="s">
        <v>267</v>
      </c>
      <c r="B13" s="355"/>
      <c r="C13" s="355"/>
      <c r="D13" s="356"/>
      <c r="E13" s="348"/>
      <c r="F13" s="349"/>
      <c r="G13" s="349"/>
      <c r="H13" s="349"/>
      <c r="I13" s="349"/>
      <c r="J13" s="350"/>
    </row>
    <row r="14" spans="1:10" ht="24.95" customHeight="1" x14ac:dyDescent="0.25">
      <c r="A14" s="346" t="s">
        <v>290</v>
      </c>
      <c r="B14" s="346"/>
      <c r="C14" s="346"/>
      <c r="D14" s="346"/>
      <c r="E14" s="346"/>
      <c r="F14" s="346"/>
      <c r="G14" s="346"/>
      <c r="H14" s="346"/>
      <c r="I14" s="346"/>
      <c r="J14" s="346"/>
    </row>
    <row r="15" spans="1:10" ht="24.95" customHeight="1" thickBot="1" x14ac:dyDescent="0.3">
      <c r="B15" s="5"/>
      <c r="C15" s="5"/>
      <c r="D15" s="5"/>
      <c r="E15" s="5"/>
      <c r="F15" s="5"/>
    </row>
    <row r="16" spans="1:10" ht="20.100000000000001" customHeight="1" thickBot="1" x14ac:dyDescent="0.3">
      <c r="C16" s="181" t="s">
        <v>25</v>
      </c>
      <c r="D16" s="182" t="s">
        <v>26</v>
      </c>
      <c r="F16" s="195" t="s">
        <v>51</v>
      </c>
      <c r="G16" s="182" t="s">
        <v>26</v>
      </c>
    </row>
    <row r="17" spans="2:14" ht="20.100000000000001" customHeight="1" x14ac:dyDescent="0.25">
      <c r="C17" s="183" t="s">
        <v>219</v>
      </c>
      <c r="D17" s="184">
        <f>G17</f>
        <v>0</v>
      </c>
      <c r="F17" s="187" t="s">
        <v>219</v>
      </c>
      <c r="G17" s="188">
        <f>IF($C$31="",0,SUM(G18:G19))</f>
        <v>0</v>
      </c>
    </row>
    <row r="18" spans="2:14" x14ac:dyDescent="0.25">
      <c r="B18" s="2"/>
      <c r="C18" s="185" t="s">
        <v>222</v>
      </c>
      <c r="D18" s="184">
        <f>G20</f>
        <v>0</v>
      </c>
      <c r="F18" s="189" t="s">
        <v>220</v>
      </c>
      <c r="G18" s="190">
        <f>IF($C$31="",0,SUM('Dépenses rémunération au réel'!$L$7:$L$506))</f>
        <v>0</v>
      </c>
    </row>
    <row r="19" spans="2:14" ht="20.100000000000001" customHeight="1" x14ac:dyDescent="0.25">
      <c r="B19" s="7"/>
      <c r="C19" s="185" t="s">
        <v>228</v>
      </c>
      <c r="D19" s="184">
        <f>G26</f>
        <v>0</v>
      </c>
      <c r="F19" s="189" t="s">
        <v>237</v>
      </c>
      <c r="G19" s="190">
        <f>IF($C$31="Non",0,($G$18*0.15))</f>
        <v>0</v>
      </c>
    </row>
    <row r="20" spans="2:14" ht="20.100000000000001" customHeight="1" thickBot="1" x14ac:dyDescent="0.3">
      <c r="B20" s="7"/>
      <c r="C20" s="185" t="s">
        <v>232</v>
      </c>
      <c r="D20" s="184">
        <f>G30</f>
        <v>0</v>
      </c>
      <c r="F20" s="191" t="s">
        <v>222</v>
      </c>
      <c r="G20" s="188">
        <f>IF($C$31="",0,SUM(G21:G25))</f>
        <v>0</v>
      </c>
    </row>
    <row r="21" spans="2:14" ht="20.100000000000001" customHeight="1" thickBot="1" x14ac:dyDescent="0.3">
      <c r="B21" s="7"/>
      <c r="C21" s="181" t="s">
        <v>2</v>
      </c>
      <c r="D21" s="186">
        <f>SUM(D17:D20)</f>
        <v>0</v>
      </c>
      <c r="F21" s="192" t="s">
        <v>223</v>
      </c>
      <c r="G21" s="190">
        <f>IF($C$31="",0,SUMIF('Dépenses forfaitaire'!$H$7:$H$506,'Synthèse dépenses bénéficiaire'!K23,'Dépenses forfaitaire'!$P$7:$P$506))+IF($C$31="",0,SUM('Dépenses sur frais réels'!$I$7:$I$506))</f>
        <v>0</v>
      </c>
    </row>
    <row r="22" spans="2:14" ht="20.100000000000001" customHeight="1" x14ac:dyDescent="0.25">
      <c r="B22" s="8"/>
      <c r="C22" s="7"/>
      <c r="D22" s="5"/>
      <c r="F22" s="189" t="s">
        <v>61</v>
      </c>
      <c r="G22" s="190">
        <f>IF($C$31="",0,SUMIF('Dépenses forfaitaire'!$H$7:$H$506,'Synthèse dépenses bénéficiaire'!F22,'Dépenses forfaitaire'!$P$7:$P$506))</f>
        <v>0</v>
      </c>
      <c r="K22" s="65" t="s">
        <v>252</v>
      </c>
      <c r="M22" s="61"/>
      <c r="N22" s="61"/>
    </row>
    <row r="23" spans="2:14" ht="20.100000000000001" customHeight="1" x14ac:dyDescent="0.25">
      <c r="B23" s="8"/>
      <c r="F23" s="192" t="s">
        <v>62</v>
      </c>
      <c r="G23" s="190">
        <f>IF($C$31="",0,SUMIF('Dépenses forfaitaire'!$H$7:$H$506,'Synthèse dépenses bénéficiaire'!F23,'Dépenses forfaitaire'!$P$7:$P$506))</f>
        <v>0</v>
      </c>
      <c r="K23" s="6" t="s">
        <v>60</v>
      </c>
      <c r="M23" s="61"/>
      <c r="N23" s="61"/>
    </row>
    <row r="24" spans="2:14" ht="15.75" x14ac:dyDescent="0.25">
      <c r="B24" s="7"/>
      <c r="F24" s="193" t="s">
        <v>226</v>
      </c>
      <c r="G24" s="190">
        <f>IF($C$31="",0,SUMIF(' Dépenses Autres frais'!$E$7:$E$506,'Synthèse dépenses bénéficiaire'!F24,' Dépenses Autres frais'!$H$7:$H$506))</f>
        <v>0</v>
      </c>
    </row>
    <row r="25" spans="2:14" ht="19.5" customHeight="1" x14ac:dyDescent="0.25">
      <c r="B25" s="7"/>
      <c r="F25" s="193" t="s">
        <v>227</v>
      </c>
      <c r="G25" s="190">
        <f>IF($C$31="",0,SUMIF(' Dépenses Autres frais'!$E$7:$E$506,'Synthèse dépenses bénéficiaire'!F25,' Dépenses Autres frais'!$H$7:$H$506))</f>
        <v>0</v>
      </c>
    </row>
    <row r="26" spans="2:14" ht="20.100000000000001" customHeight="1" x14ac:dyDescent="0.25">
      <c r="B26" s="7"/>
      <c r="C26" s="44"/>
      <c r="D26" s="7"/>
      <c r="E26" s="7"/>
      <c r="F26" s="191" t="s">
        <v>228</v>
      </c>
      <c r="G26" s="188">
        <f>IF($C$31="",0,SUM(G27:G29))</f>
        <v>0</v>
      </c>
    </row>
    <row r="27" spans="2:14" ht="20.100000000000001" customHeight="1" x14ac:dyDescent="0.25">
      <c r="B27" s="7"/>
      <c r="C27" s="7"/>
      <c r="D27" s="7"/>
      <c r="E27" s="7"/>
      <c r="F27" s="193" t="s">
        <v>229</v>
      </c>
      <c r="G27" s="190">
        <f>IF($C$31="",0,SUMIF(' Dépenses Autres frais'!$E$7:$E$506,'Synthèse dépenses bénéficiaire'!F27,' Dépenses Autres frais'!$H$7:$H$506))</f>
        <v>0</v>
      </c>
    </row>
    <row r="28" spans="2:14" ht="20.100000000000001" customHeight="1" thickBot="1" x14ac:dyDescent="0.3">
      <c r="B28" s="7"/>
      <c r="E28" s="7"/>
      <c r="F28" s="193" t="s">
        <v>230</v>
      </c>
      <c r="G28" s="190">
        <f>IF($C$31="",0,SUMIF(' Dépenses Autres frais'!$E$7:$E$506,'Synthèse dépenses bénéficiaire'!F28,' Dépenses Autres frais'!$H$7:$H$506))</f>
        <v>0</v>
      </c>
    </row>
    <row r="29" spans="2:14" ht="16.5" thickBot="1" x14ac:dyDescent="0.3">
      <c r="B29" s="7"/>
      <c r="C29" s="352" t="s">
        <v>161</v>
      </c>
      <c r="D29" s="353"/>
      <c r="E29" s="7"/>
      <c r="F29" s="193" t="s">
        <v>231</v>
      </c>
      <c r="G29" s="190">
        <f>IF($C$31="",0,SUMIF(' Dépenses Autres frais'!$E$7:$E$506,'Synthèse dépenses bénéficiaire'!F29,' Dépenses Autres frais'!$H$7:$H$506))</f>
        <v>0</v>
      </c>
    </row>
    <row r="30" spans="2:14" ht="45" customHeight="1" x14ac:dyDescent="0.25">
      <c r="C30" s="344" t="s">
        <v>162</v>
      </c>
      <c r="D30" s="345"/>
      <c r="E30" s="7"/>
      <c r="F30" s="194" t="s">
        <v>232</v>
      </c>
      <c r="G30" s="188">
        <f>IF($C$31="",0,SUM(G31:G34))</f>
        <v>0</v>
      </c>
    </row>
    <row r="31" spans="2:14" ht="20.100000000000001" customHeight="1" thickBot="1" x14ac:dyDescent="0.3">
      <c r="C31" s="342"/>
      <c r="D31" s="343"/>
      <c r="E31" s="7"/>
      <c r="F31" s="193" t="s">
        <v>238</v>
      </c>
      <c r="G31" s="190">
        <f>IF($C$31="",0,SUMIF(' Dépenses Autres frais'!$E$7:$E$506,'Synthèse dépenses bénéficiaire'!F31,' Dépenses Autres frais'!$H$7:$H$506))</f>
        <v>0</v>
      </c>
    </row>
    <row r="32" spans="2:14" ht="20.100000000000001" customHeight="1" x14ac:dyDescent="0.25">
      <c r="C32" s="7"/>
      <c r="D32" s="7"/>
      <c r="E32" s="7"/>
      <c r="F32" s="193" t="s">
        <v>239</v>
      </c>
      <c r="G32" s="190">
        <f>IF($C$31="",0,SUMIF(' Dépenses Autres frais'!$E$7:$E$506,'Synthèse dépenses bénéficiaire'!F32,' Dépenses Autres frais'!$H$7:$H$506))</f>
        <v>0</v>
      </c>
    </row>
    <row r="33" spans="2:7" ht="20.100000000000001" customHeight="1" x14ac:dyDescent="0.25">
      <c r="B33" s="7"/>
      <c r="C33" s="7"/>
      <c r="D33" s="7"/>
      <c r="E33" s="7"/>
      <c r="F33" s="193" t="s">
        <v>240</v>
      </c>
      <c r="G33" s="190">
        <f>IF($C$31="",0,SUMIF(' Dépenses Autres frais'!$E$7:$E$506,'Synthèse dépenses bénéficiaire'!F33,' Dépenses Autres frais'!$H$7:$H$506))</f>
        <v>0</v>
      </c>
    </row>
    <row r="34" spans="2:7" ht="20.100000000000001" customHeight="1" thickBot="1" x14ac:dyDescent="0.3">
      <c r="B34" s="7"/>
      <c r="C34" s="7"/>
      <c r="D34" s="7"/>
      <c r="E34" s="7"/>
      <c r="F34" s="193" t="s">
        <v>241</v>
      </c>
      <c r="G34" s="190">
        <f>IF($C$31="",0,SUMIF(' Dépenses Autres frais'!$E$7:$E$506,'Synthèse dépenses bénéficiaire'!F34,' Dépenses Autres frais'!$H$7:$H$506))</f>
        <v>0</v>
      </c>
    </row>
    <row r="35" spans="2:7" ht="20.100000000000001" customHeight="1" thickBot="1" x14ac:dyDescent="0.3">
      <c r="D35" s="7"/>
      <c r="E35" s="7"/>
      <c r="F35" s="181" t="s">
        <v>2</v>
      </c>
      <c r="G35" s="196">
        <f>G17+G20+G26+G30</f>
        <v>0</v>
      </c>
    </row>
    <row r="36" spans="2:7" ht="20.100000000000001" customHeight="1" x14ac:dyDescent="0.25">
      <c r="E36" s="7"/>
      <c r="F36" s="7"/>
    </row>
    <row r="37" spans="2:7" ht="20.100000000000001" customHeight="1" x14ac:dyDescent="0.25">
      <c r="E37" s="7"/>
      <c r="F37" s="7"/>
    </row>
    <row r="38" spans="2:7" ht="15.75" customHeight="1" x14ac:dyDescent="0.25">
      <c r="E38" s="7"/>
      <c r="F38" s="7"/>
    </row>
    <row r="39" spans="2:7" ht="15.75" customHeight="1" x14ac:dyDescent="0.25">
      <c r="E39" s="7"/>
      <c r="F39" s="7"/>
    </row>
    <row r="40" spans="2:7" ht="15.75" x14ac:dyDescent="0.25">
      <c r="E40" s="7"/>
      <c r="F40" s="7"/>
      <c r="G40" s="3"/>
    </row>
    <row r="41" spans="2:7" ht="15.75" x14ac:dyDescent="0.25">
      <c r="E41" s="7"/>
      <c r="F41" s="7"/>
      <c r="G41" s="3"/>
    </row>
    <row r="42" spans="2:7" ht="15.75" x14ac:dyDescent="0.25">
      <c r="E42" s="7"/>
      <c r="F42" s="7"/>
      <c r="G42" s="3"/>
    </row>
    <row r="43" spans="2:7" ht="15.75" x14ac:dyDescent="0.25">
      <c r="E43" s="7"/>
      <c r="F43" s="7"/>
      <c r="G43" s="3"/>
    </row>
    <row r="44" spans="2:7" ht="15.75" x14ac:dyDescent="0.25">
      <c r="E44" s="7"/>
      <c r="F44" s="7"/>
      <c r="G44" s="3"/>
    </row>
    <row r="45" spans="2:7" ht="15.75" x14ac:dyDescent="0.25">
      <c r="E45" s="7"/>
      <c r="F45" s="7"/>
      <c r="G45" s="3"/>
    </row>
    <row r="46" spans="2:7" ht="15.75" x14ac:dyDescent="0.25">
      <c r="E46" s="7"/>
      <c r="F46" s="7"/>
    </row>
    <row r="47" spans="2:7" ht="15.75" x14ac:dyDescent="0.25">
      <c r="F47" s="7"/>
    </row>
    <row r="48" spans="2:7" ht="15.75" x14ac:dyDescent="0.25">
      <c r="F48" s="7"/>
    </row>
    <row r="49" spans="6:6" ht="15.75" x14ac:dyDescent="0.25">
      <c r="F49" s="7"/>
    </row>
    <row r="50" spans="6:6" ht="15.75" x14ac:dyDescent="0.25">
      <c r="F50" s="7"/>
    </row>
    <row r="51" spans="6:6" ht="15.75" x14ac:dyDescent="0.25">
      <c r="F51" s="7"/>
    </row>
    <row r="52" spans="6:6" ht="15.75" x14ac:dyDescent="0.25">
      <c r="F52" s="7"/>
    </row>
    <row r="53" spans="6:6" ht="15.75" x14ac:dyDescent="0.25">
      <c r="F53" s="7"/>
    </row>
    <row r="54" spans="6:6" ht="15.75" x14ac:dyDescent="0.25">
      <c r="F54" s="7"/>
    </row>
    <row r="55" spans="6:6" ht="15.75" x14ac:dyDescent="0.25">
      <c r="F55" s="7"/>
    </row>
    <row r="56" spans="6:6" ht="15.75" x14ac:dyDescent="0.25">
      <c r="F56" s="7"/>
    </row>
    <row r="57" spans="6:6" ht="15.75" x14ac:dyDescent="0.25">
      <c r="F57" s="7"/>
    </row>
    <row r="58" spans="6:6" ht="15.75" x14ac:dyDescent="0.25">
      <c r="F58" s="7"/>
    </row>
    <row r="69" spans="5:5" ht="16.5" customHeight="1" x14ac:dyDescent="0.25"/>
    <row r="70" spans="5:5" ht="16.5" customHeight="1" x14ac:dyDescent="0.25"/>
    <row r="71" spans="5:5" ht="16.5" customHeight="1" x14ac:dyDescent="0.25"/>
    <row r="72" spans="5:5" ht="16.5" customHeight="1" x14ac:dyDescent="0.25"/>
    <row r="73" spans="5:5" ht="16.5" customHeight="1" x14ac:dyDescent="0.25">
      <c r="E73" s="4"/>
    </row>
    <row r="74" spans="5:5" ht="16.5" customHeight="1" x14ac:dyDescent="0.25"/>
    <row r="75" spans="5:5" ht="16.5" customHeight="1" x14ac:dyDescent="0.25"/>
    <row r="76" spans="5:5" ht="16.5" customHeight="1" x14ac:dyDescent="0.25"/>
    <row r="77" spans="5:5" ht="16.5" customHeight="1" x14ac:dyDescent="0.25"/>
    <row r="78" spans="5:5" ht="16.5" customHeight="1" x14ac:dyDescent="0.25"/>
    <row r="79" spans="5:5" ht="16.5" customHeight="1" x14ac:dyDescent="0.25"/>
    <row r="80" spans="5:5" ht="16.5" customHeight="1" x14ac:dyDescent="0.25"/>
    <row r="81" ht="16.5" customHeight="1" x14ac:dyDescent="0.25"/>
    <row r="82" ht="16.5" customHeight="1" x14ac:dyDescent="0.25"/>
    <row r="83" ht="16.5" customHeight="1" x14ac:dyDescent="0.25"/>
    <row r="84" ht="16.5" customHeight="1" x14ac:dyDescent="0.25"/>
    <row r="85" ht="16.5" customHeight="1" x14ac:dyDescent="0.25"/>
    <row r="86" ht="16.5" customHeight="1" x14ac:dyDescent="0.25"/>
    <row r="87" ht="16.5" customHeight="1" x14ac:dyDescent="0.25"/>
  </sheetData>
  <sheetProtection algorithmName="SHA-512" hashValue="bHK96nMFgkGUd3Has+64mfFeUASKCfFi3GxHSlkIb3r178PiREu1jzsaaW4yrlT0txIuWAv7sQgeZd3QFQMdgA==" saltValue="1hHKCVdWwXpHz00/GvpHWA==" spinCount="100000" sheet="1" objects="1" scenarios="1"/>
  <mergeCells count="13">
    <mergeCell ref="C31:D31"/>
    <mergeCell ref="C30:D30"/>
    <mergeCell ref="A14:J14"/>
    <mergeCell ref="A9:J9"/>
    <mergeCell ref="A10:D10"/>
    <mergeCell ref="E10:J10"/>
    <mergeCell ref="A11:D11"/>
    <mergeCell ref="E11:J11"/>
    <mergeCell ref="C29:D29"/>
    <mergeCell ref="A12:D12"/>
    <mergeCell ref="A13:D13"/>
    <mergeCell ref="E12:J12"/>
    <mergeCell ref="E13:J13"/>
  </mergeCells>
  <conditionalFormatting sqref="C31">
    <cfRule type="expression" dxfId="21" priority="170">
      <formula>ISBLANK($C$31)</formula>
    </cfRule>
    <cfRule type="expression" dxfId="20" priority="171">
      <formula>IF($C$31="","","")</formula>
    </cfRule>
  </conditionalFormatting>
  <conditionalFormatting sqref="E10:J10">
    <cfRule type="expression" dxfId="19" priority="1">
      <formula>$E$10=""</formula>
    </cfRule>
  </conditionalFormatting>
  <pageMargins left="0.25" right="0.25" top="0.75" bottom="0.75" header="0.3" footer="0.3"/>
  <pageSetup paperSize="9" scale="53" orientation="landscape" r:id="rId1"/>
  <rowBreaks count="1" manualBreakCount="1">
    <brk id="39" min="1" max="14" man="1"/>
  </rowBreaks>
  <drawing r:id="rId2"/>
  <extLst>
    <ext xmlns:x14="http://schemas.microsoft.com/office/spreadsheetml/2009/9/main" uri="{CCE6A557-97BC-4b89-ADB6-D9C93CAAB3DF}">
      <x14:dataValidations xmlns:xm="http://schemas.microsoft.com/office/excel/2006/main" count="3">
        <x14:dataValidation type="list" showInputMessage="1" showErrorMessage="1" errorTitle="Utiliser la liste déroulante">
          <x14:formula1>
            <xm:f>Listes!$E$3:$E$4</xm:f>
          </x14:formula1>
          <xm:sqref>C31</xm:sqref>
        </x14:dataValidation>
        <x14:dataValidation type="list" allowBlank="1" showInputMessage="1" showErrorMessage="1">
          <x14:formula1>
            <xm:f>Listes!$G$45:$G$47</xm:f>
          </x14:formula1>
          <xm:sqref>E10:J10</xm:sqref>
        </x14:dataValidation>
        <x14:dataValidation type="list" allowBlank="1" showInputMessage="1" showErrorMessage="1">
          <x14:formula1>
            <xm:f>Listes!$A$83:$A$93</xm:f>
          </x14:formula1>
          <xm:sqref>E13:J13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9" tint="-0.249977111117893"/>
    <pageSetUpPr fitToPage="1"/>
  </sheetPr>
  <dimension ref="A1:M507"/>
  <sheetViews>
    <sheetView zoomScaleNormal="100" workbookViewId="0">
      <pane ySplit="4" topLeftCell="A5" activePane="bottomLeft" state="frozen"/>
      <selection activeCell="A2" sqref="A1:O2"/>
      <selection pane="bottomLeft" activeCell="B7" sqref="B7"/>
    </sheetView>
  </sheetViews>
  <sheetFormatPr baseColWidth="10" defaultColWidth="11.42578125" defaultRowHeight="15" x14ac:dyDescent="0.25"/>
  <cols>
    <col min="1" max="1" width="10.7109375" style="10" customWidth="1"/>
    <col min="2" max="2" width="50.140625" style="10" customWidth="1"/>
    <col min="3" max="3" width="30.7109375" style="10" customWidth="1"/>
    <col min="4" max="4" width="20.7109375" style="10" customWidth="1"/>
    <col min="5" max="5" width="32.7109375" style="10" bestFit="1" customWidth="1"/>
    <col min="6" max="6" width="24.28515625" style="10" bestFit="1" customWidth="1"/>
    <col min="7" max="7" width="25.28515625" style="10" bestFit="1" customWidth="1"/>
    <col min="8" max="8" width="22.85546875" style="10" bestFit="1" customWidth="1"/>
    <col min="9" max="12" width="17.7109375" style="10" customWidth="1"/>
    <col min="13" max="13" width="51.5703125" style="10" customWidth="1"/>
    <col min="14" max="16384" width="11.42578125" style="10"/>
  </cols>
  <sheetData>
    <row r="1" spans="1:13" ht="29.25" thickBot="1" x14ac:dyDescent="0.3">
      <c r="A1" s="359" t="s">
        <v>4</v>
      </c>
      <c r="B1" s="360"/>
      <c r="C1" s="360"/>
      <c r="D1" s="360"/>
      <c r="E1" s="360"/>
      <c r="F1" s="360"/>
      <c r="G1" s="360"/>
      <c r="H1" s="360"/>
      <c r="I1" s="360"/>
      <c r="J1" s="360"/>
      <c r="K1" s="360"/>
      <c r="L1" s="360"/>
      <c r="M1" s="361"/>
    </row>
    <row r="2" spans="1:13" ht="45" customHeight="1" thickBot="1" x14ac:dyDescent="0.3">
      <c r="A2" s="362" t="s">
        <v>143</v>
      </c>
      <c r="B2" s="363"/>
      <c r="C2" s="363"/>
      <c r="D2" s="363"/>
      <c r="E2" s="363"/>
      <c r="F2" s="363"/>
      <c r="G2" s="363"/>
      <c r="H2" s="363"/>
      <c r="I2" s="363"/>
      <c r="J2" s="363"/>
      <c r="K2" s="363"/>
      <c r="L2" s="363"/>
      <c r="M2" s="363"/>
    </row>
    <row r="3" spans="1:13" ht="45" x14ac:dyDescent="0.25">
      <c r="A3" s="364" t="s">
        <v>0</v>
      </c>
      <c r="B3" s="208" t="s">
        <v>63</v>
      </c>
      <c r="C3" s="208" t="s">
        <v>64</v>
      </c>
      <c r="D3" s="208" t="s">
        <v>65</v>
      </c>
      <c r="E3" s="208" t="s">
        <v>39</v>
      </c>
      <c r="F3" s="208" t="s">
        <v>43</v>
      </c>
      <c r="G3" s="208" t="s">
        <v>293</v>
      </c>
      <c r="H3" s="208" t="s">
        <v>294</v>
      </c>
      <c r="I3" s="208" t="s">
        <v>66</v>
      </c>
      <c r="J3" s="208" t="s">
        <v>210</v>
      </c>
      <c r="K3" s="208" t="s">
        <v>211</v>
      </c>
      <c r="L3" s="209" t="s">
        <v>67</v>
      </c>
      <c r="M3" s="210" t="s">
        <v>32</v>
      </c>
    </row>
    <row r="4" spans="1:13" ht="38.25" customHeight="1" x14ac:dyDescent="0.25">
      <c r="A4" s="365"/>
      <c r="B4" s="211" t="s">
        <v>125</v>
      </c>
      <c r="C4" s="211" t="s">
        <v>126</v>
      </c>
      <c r="D4" s="211" t="s">
        <v>131</v>
      </c>
      <c r="E4" s="211" t="s">
        <v>68</v>
      </c>
      <c r="F4" s="211" t="s">
        <v>291</v>
      </c>
      <c r="G4" s="211" t="s">
        <v>295</v>
      </c>
      <c r="H4" s="211" t="s">
        <v>296</v>
      </c>
      <c r="I4" s="366" t="s">
        <v>245</v>
      </c>
      <c r="J4" s="367"/>
      <c r="K4" s="368"/>
      <c r="L4" s="212"/>
      <c r="M4" s="213" t="s">
        <v>35</v>
      </c>
    </row>
    <row r="5" spans="1:13" ht="20.100000000000001" customHeight="1" x14ac:dyDescent="0.25">
      <c r="A5" s="15" t="s">
        <v>36</v>
      </c>
      <c r="B5" s="16" t="s">
        <v>124</v>
      </c>
      <c r="C5" s="16" t="s">
        <v>123</v>
      </c>
      <c r="D5" s="16" t="s">
        <v>72</v>
      </c>
      <c r="E5" s="16" t="s">
        <v>243</v>
      </c>
      <c r="F5" s="16" t="s">
        <v>292</v>
      </c>
      <c r="G5" s="214">
        <v>45292</v>
      </c>
      <c r="H5" s="214">
        <v>45474</v>
      </c>
      <c r="I5" s="17">
        <v>37999</v>
      </c>
      <c r="J5" s="33">
        <v>1607</v>
      </c>
      <c r="K5" s="33">
        <v>1607</v>
      </c>
      <c r="L5" s="28">
        <v>37999</v>
      </c>
      <c r="M5" s="19"/>
    </row>
    <row r="6" spans="1:13" ht="20.100000000000001" customHeight="1" x14ac:dyDescent="0.25">
      <c r="A6" s="217"/>
      <c r="B6" s="218"/>
      <c r="C6" s="218"/>
      <c r="D6" s="218"/>
      <c r="E6" s="218"/>
      <c r="F6" s="218"/>
      <c r="G6" s="219"/>
      <c r="H6" s="219"/>
      <c r="I6" s="220"/>
      <c r="J6" s="221"/>
      <c r="K6" s="224" t="s">
        <v>40</v>
      </c>
      <c r="L6" s="222">
        <f>SUM(L7:L506)</f>
        <v>0</v>
      </c>
      <c r="M6" s="223"/>
    </row>
    <row r="7" spans="1:13" ht="29.1" customHeight="1" x14ac:dyDescent="0.25">
      <c r="A7" s="20">
        <v>1</v>
      </c>
      <c r="B7" s="123"/>
      <c r="C7" s="123"/>
      <c r="D7" s="123"/>
      <c r="E7" s="123"/>
      <c r="F7" s="123"/>
      <c r="G7" s="215"/>
      <c r="H7" s="215"/>
      <c r="I7" s="124"/>
      <c r="J7" s="125"/>
      <c r="K7" s="125"/>
      <c r="L7" s="36" t="str">
        <f t="shared" ref="L7:L69" si="0">IF($E7="","",IF(OR(($I7=0),($J7=0)),0,$I7/$J7*$K7))</f>
        <v/>
      </c>
      <c r="M7" s="131"/>
    </row>
    <row r="8" spans="1:13" ht="29.1" customHeight="1" x14ac:dyDescent="0.25">
      <c r="A8" s="21">
        <v>2</v>
      </c>
      <c r="B8" s="123"/>
      <c r="C8" s="123"/>
      <c r="D8" s="123"/>
      <c r="E8" s="123"/>
      <c r="F8" s="123"/>
      <c r="G8" s="215"/>
      <c r="H8" s="215"/>
      <c r="I8" s="124"/>
      <c r="J8" s="125"/>
      <c r="K8" s="125"/>
      <c r="L8" s="36" t="str">
        <f t="shared" si="0"/>
        <v/>
      </c>
      <c r="M8" s="131"/>
    </row>
    <row r="9" spans="1:13" ht="29.1" customHeight="1" x14ac:dyDescent="0.25">
      <c r="A9" s="21">
        <v>3</v>
      </c>
      <c r="B9" s="123"/>
      <c r="C9" s="123"/>
      <c r="D9" s="123"/>
      <c r="E9" s="123"/>
      <c r="F9" s="123"/>
      <c r="G9" s="215"/>
      <c r="H9" s="215"/>
      <c r="I9" s="124"/>
      <c r="J9" s="125"/>
      <c r="K9" s="125"/>
      <c r="L9" s="36" t="str">
        <f t="shared" si="0"/>
        <v/>
      </c>
      <c r="M9" s="131"/>
    </row>
    <row r="10" spans="1:13" ht="29.1" customHeight="1" x14ac:dyDescent="0.25">
      <c r="A10" s="21">
        <v>4</v>
      </c>
      <c r="B10" s="123"/>
      <c r="C10" s="123"/>
      <c r="D10" s="123"/>
      <c r="E10" s="123"/>
      <c r="F10" s="123"/>
      <c r="G10" s="215"/>
      <c r="H10" s="215"/>
      <c r="I10" s="124"/>
      <c r="J10" s="125"/>
      <c r="K10" s="125"/>
      <c r="L10" s="36" t="str">
        <f t="shared" si="0"/>
        <v/>
      </c>
      <c r="M10" s="131"/>
    </row>
    <row r="11" spans="1:13" ht="29.1" customHeight="1" x14ac:dyDescent="0.25">
      <c r="A11" s="21">
        <v>5</v>
      </c>
      <c r="B11" s="123"/>
      <c r="C11" s="123"/>
      <c r="D11" s="123"/>
      <c r="E11" s="123"/>
      <c r="F11" s="123"/>
      <c r="G11" s="215"/>
      <c r="H11" s="215"/>
      <c r="I11" s="124"/>
      <c r="J11" s="125"/>
      <c r="K11" s="125"/>
      <c r="L11" s="36" t="str">
        <f t="shared" si="0"/>
        <v/>
      </c>
      <c r="M11" s="131"/>
    </row>
    <row r="12" spans="1:13" ht="29.1" customHeight="1" x14ac:dyDescent="0.25">
      <c r="A12" s="21">
        <v>6</v>
      </c>
      <c r="B12" s="123"/>
      <c r="C12" s="123"/>
      <c r="D12" s="123"/>
      <c r="E12" s="123"/>
      <c r="F12" s="123"/>
      <c r="G12" s="215"/>
      <c r="H12" s="215"/>
      <c r="I12" s="124"/>
      <c r="J12" s="125"/>
      <c r="K12" s="125"/>
      <c r="L12" s="36" t="str">
        <f t="shared" si="0"/>
        <v/>
      </c>
      <c r="M12" s="131"/>
    </row>
    <row r="13" spans="1:13" ht="29.1" customHeight="1" x14ac:dyDescent="0.25">
      <c r="A13" s="21">
        <v>7</v>
      </c>
      <c r="B13" s="126"/>
      <c r="C13" s="126"/>
      <c r="D13" s="126"/>
      <c r="E13" s="123"/>
      <c r="F13" s="123"/>
      <c r="G13" s="215"/>
      <c r="H13" s="215"/>
      <c r="I13" s="124"/>
      <c r="J13" s="125"/>
      <c r="K13" s="125"/>
      <c r="L13" s="36" t="str">
        <f t="shared" si="0"/>
        <v/>
      </c>
      <c r="M13" s="131"/>
    </row>
    <row r="14" spans="1:13" ht="29.1" customHeight="1" x14ac:dyDescent="0.25">
      <c r="A14" s="21">
        <v>8</v>
      </c>
      <c r="B14" s="126"/>
      <c r="C14" s="126"/>
      <c r="D14" s="126"/>
      <c r="E14" s="123"/>
      <c r="F14" s="123"/>
      <c r="G14" s="215"/>
      <c r="H14" s="215"/>
      <c r="I14" s="124"/>
      <c r="J14" s="125"/>
      <c r="K14" s="125"/>
      <c r="L14" s="36" t="str">
        <f t="shared" si="0"/>
        <v/>
      </c>
      <c r="M14" s="131"/>
    </row>
    <row r="15" spans="1:13" ht="29.1" customHeight="1" x14ac:dyDescent="0.25">
      <c r="A15" s="21">
        <v>9</v>
      </c>
      <c r="B15" s="126"/>
      <c r="C15" s="126"/>
      <c r="D15" s="126"/>
      <c r="E15" s="123"/>
      <c r="F15" s="123"/>
      <c r="G15" s="215"/>
      <c r="H15" s="215"/>
      <c r="I15" s="124"/>
      <c r="J15" s="125"/>
      <c r="K15" s="125"/>
      <c r="L15" s="36" t="str">
        <f t="shared" si="0"/>
        <v/>
      </c>
      <c r="M15" s="131"/>
    </row>
    <row r="16" spans="1:13" ht="29.1" customHeight="1" x14ac:dyDescent="0.25">
      <c r="A16" s="21">
        <v>10</v>
      </c>
      <c r="B16" s="126"/>
      <c r="C16" s="126"/>
      <c r="D16" s="126"/>
      <c r="E16" s="123"/>
      <c r="F16" s="123"/>
      <c r="G16" s="215"/>
      <c r="H16" s="215"/>
      <c r="I16" s="124"/>
      <c r="J16" s="125"/>
      <c r="K16" s="125"/>
      <c r="L16" s="36" t="str">
        <f t="shared" si="0"/>
        <v/>
      </c>
      <c r="M16" s="131"/>
    </row>
    <row r="17" spans="1:13" ht="29.1" customHeight="1" x14ac:dyDescent="0.25">
      <c r="A17" s="21">
        <v>11</v>
      </c>
      <c r="B17" s="126"/>
      <c r="C17" s="126"/>
      <c r="D17" s="126"/>
      <c r="E17" s="123"/>
      <c r="F17" s="123"/>
      <c r="G17" s="215"/>
      <c r="H17" s="215"/>
      <c r="I17" s="124"/>
      <c r="J17" s="125"/>
      <c r="K17" s="125"/>
      <c r="L17" s="36" t="str">
        <f t="shared" si="0"/>
        <v/>
      </c>
      <c r="M17" s="131"/>
    </row>
    <row r="18" spans="1:13" ht="29.1" customHeight="1" x14ac:dyDescent="0.25">
      <c r="A18" s="21">
        <v>12</v>
      </c>
      <c r="B18" s="126"/>
      <c r="C18" s="126"/>
      <c r="D18" s="126"/>
      <c r="E18" s="123"/>
      <c r="F18" s="123"/>
      <c r="G18" s="215"/>
      <c r="H18" s="215"/>
      <c r="I18" s="124"/>
      <c r="J18" s="125"/>
      <c r="K18" s="125"/>
      <c r="L18" s="36" t="str">
        <f t="shared" si="0"/>
        <v/>
      </c>
      <c r="M18" s="131"/>
    </row>
    <row r="19" spans="1:13" ht="29.1" customHeight="1" x14ac:dyDescent="0.25">
      <c r="A19" s="21">
        <v>13</v>
      </c>
      <c r="B19" s="126"/>
      <c r="C19" s="126"/>
      <c r="D19" s="126"/>
      <c r="E19" s="123"/>
      <c r="F19" s="123"/>
      <c r="G19" s="215"/>
      <c r="H19" s="215"/>
      <c r="I19" s="124"/>
      <c r="J19" s="125"/>
      <c r="K19" s="125"/>
      <c r="L19" s="36" t="str">
        <f t="shared" si="0"/>
        <v/>
      </c>
      <c r="M19" s="131"/>
    </row>
    <row r="20" spans="1:13" ht="29.1" customHeight="1" x14ac:dyDescent="0.25">
      <c r="A20" s="21">
        <v>14</v>
      </c>
      <c r="B20" s="126"/>
      <c r="C20" s="126"/>
      <c r="D20" s="126"/>
      <c r="E20" s="123"/>
      <c r="F20" s="123"/>
      <c r="G20" s="215"/>
      <c r="H20" s="215"/>
      <c r="I20" s="124"/>
      <c r="J20" s="125"/>
      <c r="K20" s="125"/>
      <c r="L20" s="36" t="str">
        <f t="shared" si="0"/>
        <v/>
      </c>
      <c r="M20" s="131"/>
    </row>
    <row r="21" spans="1:13" ht="29.1" customHeight="1" x14ac:dyDescent="0.25">
      <c r="A21" s="21">
        <v>15</v>
      </c>
      <c r="B21" s="126"/>
      <c r="C21" s="126"/>
      <c r="D21" s="126"/>
      <c r="E21" s="123"/>
      <c r="F21" s="123"/>
      <c r="G21" s="215"/>
      <c r="H21" s="215"/>
      <c r="I21" s="124"/>
      <c r="J21" s="125"/>
      <c r="K21" s="125"/>
      <c r="L21" s="36" t="str">
        <f t="shared" si="0"/>
        <v/>
      </c>
      <c r="M21" s="131"/>
    </row>
    <row r="22" spans="1:13" ht="29.1" customHeight="1" x14ac:dyDescent="0.25">
      <c r="A22" s="21">
        <v>16</v>
      </c>
      <c r="B22" s="126"/>
      <c r="C22" s="126"/>
      <c r="D22" s="126"/>
      <c r="E22" s="123"/>
      <c r="F22" s="123"/>
      <c r="G22" s="215"/>
      <c r="H22" s="215"/>
      <c r="I22" s="124"/>
      <c r="J22" s="125"/>
      <c r="K22" s="125"/>
      <c r="L22" s="36" t="str">
        <f t="shared" si="0"/>
        <v/>
      </c>
      <c r="M22" s="131"/>
    </row>
    <row r="23" spans="1:13" ht="29.1" customHeight="1" x14ac:dyDescent="0.25">
      <c r="A23" s="21">
        <v>17</v>
      </c>
      <c r="B23" s="126"/>
      <c r="C23" s="126"/>
      <c r="D23" s="126"/>
      <c r="E23" s="123"/>
      <c r="F23" s="123"/>
      <c r="G23" s="215"/>
      <c r="H23" s="215"/>
      <c r="I23" s="124"/>
      <c r="J23" s="125"/>
      <c r="K23" s="125"/>
      <c r="L23" s="36" t="str">
        <f t="shared" si="0"/>
        <v/>
      </c>
      <c r="M23" s="131"/>
    </row>
    <row r="24" spans="1:13" ht="29.1" customHeight="1" x14ac:dyDescent="0.25">
      <c r="A24" s="21">
        <v>18</v>
      </c>
      <c r="B24" s="126"/>
      <c r="C24" s="126"/>
      <c r="D24" s="126"/>
      <c r="E24" s="123"/>
      <c r="F24" s="123"/>
      <c r="G24" s="215"/>
      <c r="H24" s="215"/>
      <c r="I24" s="124"/>
      <c r="J24" s="125"/>
      <c r="K24" s="125"/>
      <c r="L24" s="36" t="str">
        <f t="shared" si="0"/>
        <v/>
      </c>
      <c r="M24" s="131"/>
    </row>
    <row r="25" spans="1:13" ht="29.1" customHeight="1" x14ac:dyDescent="0.25">
      <c r="A25" s="21">
        <v>19</v>
      </c>
      <c r="B25" s="126"/>
      <c r="C25" s="126"/>
      <c r="D25" s="126"/>
      <c r="E25" s="123"/>
      <c r="F25" s="123"/>
      <c r="G25" s="215"/>
      <c r="H25" s="215"/>
      <c r="I25" s="124"/>
      <c r="J25" s="125"/>
      <c r="K25" s="125"/>
      <c r="L25" s="36" t="str">
        <f t="shared" si="0"/>
        <v/>
      </c>
      <c r="M25" s="131"/>
    </row>
    <row r="26" spans="1:13" ht="29.1" customHeight="1" x14ac:dyDescent="0.25">
      <c r="A26" s="21">
        <v>20</v>
      </c>
      <c r="B26" s="126"/>
      <c r="C26" s="126"/>
      <c r="D26" s="126"/>
      <c r="E26" s="123"/>
      <c r="F26" s="123"/>
      <c r="G26" s="215"/>
      <c r="H26" s="215"/>
      <c r="I26" s="124"/>
      <c r="J26" s="125"/>
      <c r="K26" s="125"/>
      <c r="L26" s="36" t="str">
        <f t="shared" si="0"/>
        <v/>
      </c>
      <c r="M26" s="131"/>
    </row>
    <row r="27" spans="1:13" ht="29.1" customHeight="1" x14ac:dyDescent="0.25">
      <c r="A27" s="21">
        <v>21</v>
      </c>
      <c r="B27" s="126"/>
      <c r="C27" s="126"/>
      <c r="D27" s="126"/>
      <c r="E27" s="123"/>
      <c r="F27" s="123"/>
      <c r="G27" s="215"/>
      <c r="H27" s="215"/>
      <c r="I27" s="124"/>
      <c r="J27" s="125"/>
      <c r="K27" s="125"/>
      <c r="L27" s="36" t="str">
        <f t="shared" si="0"/>
        <v/>
      </c>
      <c r="M27" s="131"/>
    </row>
    <row r="28" spans="1:13" ht="29.1" customHeight="1" x14ac:dyDescent="0.25">
      <c r="A28" s="21">
        <v>22</v>
      </c>
      <c r="B28" s="126"/>
      <c r="C28" s="126"/>
      <c r="D28" s="126"/>
      <c r="E28" s="123"/>
      <c r="F28" s="123"/>
      <c r="G28" s="215"/>
      <c r="H28" s="215"/>
      <c r="I28" s="124"/>
      <c r="J28" s="125"/>
      <c r="K28" s="125"/>
      <c r="L28" s="36" t="str">
        <f t="shared" si="0"/>
        <v/>
      </c>
      <c r="M28" s="131"/>
    </row>
    <row r="29" spans="1:13" ht="29.1" customHeight="1" x14ac:dyDescent="0.25">
      <c r="A29" s="21">
        <v>23</v>
      </c>
      <c r="B29" s="126"/>
      <c r="C29" s="126"/>
      <c r="D29" s="126"/>
      <c r="E29" s="123"/>
      <c r="F29" s="123"/>
      <c r="G29" s="215"/>
      <c r="H29" s="215"/>
      <c r="I29" s="124"/>
      <c r="J29" s="125"/>
      <c r="K29" s="125"/>
      <c r="L29" s="36" t="str">
        <f t="shared" si="0"/>
        <v/>
      </c>
      <c r="M29" s="131"/>
    </row>
    <row r="30" spans="1:13" ht="29.1" customHeight="1" x14ac:dyDescent="0.25">
      <c r="A30" s="21">
        <v>24</v>
      </c>
      <c r="B30" s="126"/>
      <c r="C30" s="126"/>
      <c r="D30" s="126"/>
      <c r="E30" s="123"/>
      <c r="F30" s="123"/>
      <c r="G30" s="215"/>
      <c r="H30" s="215"/>
      <c r="I30" s="124"/>
      <c r="J30" s="125"/>
      <c r="K30" s="125"/>
      <c r="L30" s="36" t="str">
        <f t="shared" si="0"/>
        <v/>
      </c>
      <c r="M30" s="131"/>
    </row>
    <row r="31" spans="1:13" ht="29.1" customHeight="1" x14ac:dyDescent="0.25">
      <c r="A31" s="21">
        <v>25</v>
      </c>
      <c r="B31" s="126"/>
      <c r="C31" s="126"/>
      <c r="D31" s="126"/>
      <c r="E31" s="123"/>
      <c r="F31" s="123"/>
      <c r="G31" s="215"/>
      <c r="H31" s="215"/>
      <c r="I31" s="124"/>
      <c r="J31" s="125"/>
      <c r="K31" s="125"/>
      <c r="L31" s="36" t="str">
        <f t="shared" si="0"/>
        <v/>
      </c>
      <c r="M31" s="131"/>
    </row>
    <row r="32" spans="1:13" ht="29.1" customHeight="1" x14ac:dyDescent="0.25">
      <c r="A32" s="21">
        <v>26</v>
      </c>
      <c r="B32" s="126"/>
      <c r="C32" s="126"/>
      <c r="D32" s="126"/>
      <c r="E32" s="123"/>
      <c r="F32" s="123"/>
      <c r="G32" s="215"/>
      <c r="H32" s="215"/>
      <c r="I32" s="124"/>
      <c r="J32" s="125"/>
      <c r="K32" s="125"/>
      <c r="L32" s="36" t="str">
        <f t="shared" si="0"/>
        <v/>
      </c>
      <c r="M32" s="131"/>
    </row>
    <row r="33" spans="1:13" ht="29.1" customHeight="1" x14ac:dyDescent="0.25">
      <c r="A33" s="21">
        <v>27</v>
      </c>
      <c r="B33" s="126"/>
      <c r="C33" s="126"/>
      <c r="D33" s="126"/>
      <c r="E33" s="123"/>
      <c r="F33" s="123"/>
      <c r="G33" s="215"/>
      <c r="H33" s="215"/>
      <c r="I33" s="124"/>
      <c r="J33" s="125"/>
      <c r="K33" s="125"/>
      <c r="L33" s="36" t="str">
        <f t="shared" si="0"/>
        <v/>
      </c>
      <c r="M33" s="131"/>
    </row>
    <row r="34" spans="1:13" ht="29.1" customHeight="1" x14ac:dyDescent="0.25">
      <c r="A34" s="21">
        <v>28</v>
      </c>
      <c r="B34" s="126"/>
      <c r="C34" s="126"/>
      <c r="D34" s="126"/>
      <c r="E34" s="123"/>
      <c r="F34" s="123"/>
      <c r="G34" s="215"/>
      <c r="H34" s="215"/>
      <c r="I34" s="124"/>
      <c r="J34" s="125"/>
      <c r="K34" s="125"/>
      <c r="L34" s="36" t="str">
        <f t="shared" si="0"/>
        <v/>
      </c>
      <c r="M34" s="131"/>
    </row>
    <row r="35" spans="1:13" ht="29.1" customHeight="1" x14ac:dyDescent="0.25">
      <c r="A35" s="21">
        <v>29</v>
      </c>
      <c r="B35" s="126"/>
      <c r="C35" s="126"/>
      <c r="D35" s="126"/>
      <c r="E35" s="123"/>
      <c r="F35" s="123"/>
      <c r="G35" s="215"/>
      <c r="H35" s="215"/>
      <c r="I35" s="124"/>
      <c r="J35" s="125"/>
      <c r="K35" s="125"/>
      <c r="L35" s="36" t="str">
        <f t="shared" si="0"/>
        <v/>
      </c>
      <c r="M35" s="131"/>
    </row>
    <row r="36" spans="1:13" ht="29.1" customHeight="1" x14ac:dyDescent="0.25">
      <c r="A36" s="21">
        <v>30</v>
      </c>
      <c r="B36" s="126"/>
      <c r="C36" s="126"/>
      <c r="D36" s="126"/>
      <c r="E36" s="123"/>
      <c r="F36" s="123"/>
      <c r="G36" s="215"/>
      <c r="H36" s="215"/>
      <c r="I36" s="124"/>
      <c r="J36" s="125"/>
      <c r="K36" s="125"/>
      <c r="L36" s="36" t="str">
        <f t="shared" si="0"/>
        <v/>
      </c>
      <c r="M36" s="131"/>
    </row>
    <row r="37" spans="1:13" ht="29.1" customHeight="1" x14ac:dyDescent="0.25">
      <c r="A37" s="21">
        <v>31</v>
      </c>
      <c r="B37" s="126"/>
      <c r="C37" s="126"/>
      <c r="D37" s="126"/>
      <c r="E37" s="123"/>
      <c r="F37" s="123"/>
      <c r="G37" s="215"/>
      <c r="H37" s="215"/>
      <c r="I37" s="124"/>
      <c r="J37" s="125"/>
      <c r="K37" s="125"/>
      <c r="L37" s="36" t="str">
        <f t="shared" si="0"/>
        <v/>
      </c>
      <c r="M37" s="131"/>
    </row>
    <row r="38" spans="1:13" ht="29.1" customHeight="1" x14ac:dyDescent="0.25">
      <c r="A38" s="21">
        <v>32</v>
      </c>
      <c r="B38" s="126"/>
      <c r="C38" s="126"/>
      <c r="D38" s="126"/>
      <c r="E38" s="123"/>
      <c r="F38" s="123"/>
      <c r="G38" s="215"/>
      <c r="H38" s="215"/>
      <c r="I38" s="124"/>
      <c r="J38" s="125"/>
      <c r="K38" s="125"/>
      <c r="L38" s="36" t="str">
        <f t="shared" si="0"/>
        <v/>
      </c>
      <c r="M38" s="131"/>
    </row>
    <row r="39" spans="1:13" ht="29.1" customHeight="1" x14ac:dyDescent="0.25">
      <c r="A39" s="21">
        <v>33</v>
      </c>
      <c r="B39" s="126"/>
      <c r="C39" s="126"/>
      <c r="D39" s="126"/>
      <c r="E39" s="123"/>
      <c r="F39" s="123"/>
      <c r="G39" s="215"/>
      <c r="H39" s="215"/>
      <c r="I39" s="124"/>
      <c r="J39" s="125"/>
      <c r="K39" s="125"/>
      <c r="L39" s="36" t="str">
        <f t="shared" si="0"/>
        <v/>
      </c>
      <c r="M39" s="131"/>
    </row>
    <row r="40" spans="1:13" ht="29.1" customHeight="1" x14ac:dyDescent="0.25">
      <c r="A40" s="21">
        <v>34</v>
      </c>
      <c r="B40" s="126"/>
      <c r="C40" s="126"/>
      <c r="D40" s="126"/>
      <c r="E40" s="123"/>
      <c r="F40" s="123"/>
      <c r="G40" s="215"/>
      <c r="H40" s="215"/>
      <c r="I40" s="124"/>
      <c r="J40" s="125"/>
      <c r="K40" s="125"/>
      <c r="L40" s="36" t="str">
        <f t="shared" si="0"/>
        <v/>
      </c>
      <c r="M40" s="131"/>
    </row>
    <row r="41" spans="1:13" ht="29.1" customHeight="1" x14ac:dyDescent="0.25">
      <c r="A41" s="21">
        <v>35</v>
      </c>
      <c r="B41" s="126"/>
      <c r="C41" s="126"/>
      <c r="D41" s="126"/>
      <c r="E41" s="123"/>
      <c r="F41" s="123"/>
      <c r="G41" s="215"/>
      <c r="H41" s="215"/>
      <c r="I41" s="124"/>
      <c r="J41" s="125"/>
      <c r="K41" s="125"/>
      <c r="L41" s="36" t="str">
        <f t="shared" si="0"/>
        <v/>
      </c>
      <c r="M41" s="131"/>
    </row>
    <row r="42" spans="1:13" ht="29.1" customHeight="1" x14ac:dyDescent="0.25">
      <c r="A42" s="21">
        <v>36</v>
      </c>
      <c r="B42" s="126"/>
      <c r="C42" s="126"/>
      <c r="D42" s="126"/>
      <c r="E42" s="123"/>
      <c r="F42" s="123"/>
      <c r="G42" s="215"/>
      <c r="H42" s="215"/>
      <c r="I42" s="124"/>
      <c r="J42" s="125"/>
      <c r="K42" s="125"/>
      <c r="L42" s="36" t="str">
        <f t="shared" si="0"/>
        <v/>
      </c>
      <c r="M42" s="131"/>
    </row>
    <row r="43" spans="1:13" ht="29.1" customHeight="1" x14ac:dyDescent="0.25">
      <c r="A43" s="21">
        <v>37</v>
      </c>
      <c r="B43" s="126"/>
      <c r="C43" s="126"/>
      <c r="D43" s="126"/>
      <c r="E43" s="123"/>
      <c r="F43" s="123"/>
      <c r="G43" s="215"/>
      <c r="H43" s="215"/>
      <c r="I43" s="124"/>
      <c r="J43" s="125"/>
      <c r="K43" s="125"/>
      <c r="L43" s="36" t="str">
        <f t="shared" si="0"/>
        <v/>
      </c>
      <c r="M43" s="131"/>
    </row>
    <row r="44" spans="1:13" ht="29.1" customHeight="1" x14ac:dyDescent="0.25">
      <c r="A44" s="21">
        <v>38</v>
      </c>
      <c r="B44" s="126"/>
      <c r="C44" s="126"/>
      <c r="D44" s="126"/>
      <c r="E44" s="123"/>
      <c r="F44" s="123"/>
      <c r="G44" s="215"/>
      <c r="H44" s="215"/>
      <c r="I44" s="124"/>
      <c r="J44" s="125"/>
      <c r="K44" s="125"/>
      <c r="L44" s="36" t="str">
        <f t="shared" si="0"/>
        <v/>
      </c>
      <c r="M44" s="131"/>
    </row>
    <row r="45" spans="1:13" ht="29.1" customHeight="1" x14ac:dyDescent="0.25">
      <c r="A45" s="21">
        <v>39</v>
      </c>
      <c r="B45" s="126"/>
      <c r="C45" s="126"/>
      <c r="D45" s="126"/>
      <c r="E45" s="123"/>
      <c r="F45" s="123"/>
      <c r="G45" s="215"/>
      <c r="H45" s="215"/>
      <c r="I45" s="124"/>
      <c r="J45" s="125"/>
      <c r="K45" s="125"/>
      <c r="L45" s="36" t="str">
        <f t="shared" si="0"/>
        <v/>
      </c>
      <c r="M45" s="131"/>
    </row>
    <row r="46" spans="1:13" ht="29.1" customHeight="1" x14ac:dyDescent="0.25">
      <c r="A46" s="21">
        <v>40</v>
      </c>
      <c r="B46" s="126"/>
      <c r="C46" s="126"/>
      <c r="D46" s="126"/>
      <c r="E46" s="123"/>
      <c r="F46" s="123"/>
      <c r="G46" s="215"/>
      <c r="H46" s="215"/>
      <c r="I46" s="124"/>
      <c r="J46" s="125"/>
      <c r="K46" s="125"/>
      <c r="L46" s="36" t="str">
        <f t="shared" si="0"/>
        <v/>
      </c>
      <c r="M46" s="131"/>
    </row>
    <row r="47" spans="1:13" ht="29.1" customHeight="1" x14ac:dyDescent="0.25">
      <c r="A47" s="21">
        <v>41</v>
      </c>
      <c r="B47" s="126"/>
      <c r="C47" s="126"/>
      <c r="D47" s="126"/>
      <c r="E47" s="123"/>
      <c r="F47" s="123"/>
      <c r="G47" s="215"/>
      <c r="H47" s="215"/>
      <c r="I47" s="124"/>
      <c r="J47" s="125"/>
      <c r="K47" s="125"/>
      <c r="L47" s="36" t="str">
        <f t="shared" si="0"/>
        <v/>
      </c>
      <c r="M47" s="131"/>
    </row>
    <row r="48" spans="1:13" ht="29.1" customHeight="1" x14ac:dyDescent="0.25">
      <c r="A48" s="21">
        <v>42</v>
      </c>
      <c r="B48" s="126"/>
      <c r="C48" s="126"/>
      <c r="D48" s="126"/>
      <c r="E48" s="123"/>
      <c r="F48" s="123"/>
      <c r="G48" s="215"/>
      <c r="H48" s="215"/>
      <c r="I48" s="124"/>
      <c r="J48" s="125"/>
      <c r="K48" s="125"/>
      <c r="L48" s="36" t="str">
        <f t="shared" si="0"/>
        <v/>
      </c>
      <c r="M48" s="131"/>
    </row>
    <row r="49" spans="1:13" ht="29.1" customHeight="1" x14ac:dyDescent="0.25">
      <c r="A49" s="21">
        <v>43</v>
      </c>
      <c r="B49" s="126"/>
      <c r="C49" s="126"/>
      <c r="D49" s="126"/>
      <c r="E49" s="123"/>
      <c r="F49" s="123"/>
      <c r="G49" s="215"/>
      <c r="H49" s="215"/>
      <c r="I49" s="124"/>
      <c r="J49" s="125"/>
      <c r="K49" s="125"/>
      <c r="L49" s="36" t="str">
        <f t="shared" si="0"/>
        <v/>
      </c>
      <c r="M49" s="131"/>
    </row>
    <row r="50" spans="1:13" ht="29.1" customHeight="1" x14ac:dyDescent="0.25">
      <c r="A50" s="21">
        <v>44</v>
      </c>
      <c r="B50" s="126"/>
      <c r="C50" s="126"/>
      <c r="D50" s="126"/>
      <c r="E50" s="123"/>
      <c r="F50" s="123"/>
      <c r="G50" s="215"/>
      <c r="H50" s="215"/>
      <c r="I50" s="124"/>
      <c r="J50" s="125"/>
      <c r="K50" s="125"/>
      <c r="L50" s="36" t="str">
        <f t="shared" si="0"/>
        <v/>
      </c>
      <c r="M50" s="131"/>
    </row>
    <row r="51" spans="1:13" ht="29.1" customHeight="1" x14ac:dyDescent="0.25">
      <c r="A51" s="21">
        <v>45</v>
      </c>
      <c r="B51" s="126"/>
      <c r="C51" s="126"/>
      <c r="D51" s="126"/>
      <c r="E51" s="123"/>
      <c r="F51" s="123"/>
      <c r="G51" s="215"/>
      <c r="H51" s="215"/>
      <c r="I51" s="124"/>
      <c r="J51" s="125"/>
      <c r="K51" s="125"/>
      <c r="L51" s="36" t="str">
        <f t="shared" si="0"/>
        <v/>
      </c>
      <c r="M51" s="131"/>
    </row>
    <row r="52" spans="1:13" ht="29.1" customHeight="1" x14ac:dyDescent="0.25">
      <c r="A52" s="21">
        <v>46</v>
      </c>
      <c r="B52" s="126"/>
      <c r="C52" s="126"/>
      <c r="D52" s="126"/>
      <c r="E52" s="123"/>
      <c r="F52" s="123"/>
      <c r="G52" s="215"/>
      <c r="H52" s="215"/>
      <c r="I52" s="124"/>
      <c r="J52" s="125"/>
      <c r="K52" s="125"/>
      <c r="L52" s="36" t="str">
        <f t="shared" si="0"/>
        <v/>
      </c>
      <c r="M52" s="131"/>
    </row>
    <row r="53" spans="1:13" ht="29.1" customHeight="1" x14ac:dyDescent="0.25">
      <c r="A53" s="21">
        <v>47</v>
      </c>
      <c r="B53" s="126"/>
      <c r="C53" s="126"/>
      <c r="D53" s="126"/>
      <c r="E53" s="123"/>
      <c r="F53" s="123"/>
      <c r="G53" s="215"/>
      <c r="H53" s="215"/>
      <c r="I53" s="124"/>
      <c r="J53" s="125"/>
      <c r="K53" s="125"/>
      <c r="L53" s="36" t="str">
        <f t="shared" si="0"/>
        <v/>
      </c>
      <c r="M53" s="131"/>
    </row>
    <row r="54" spans="1:13" ht="29.1" customHeight="1" x14ac:dyDescent="0.25">
      <c r="A54" s="21">
        <v>48</v>
      </c>
      <c r="B54" s="126"/>
      <c r="C54" s="126"/>
      <c r="D54" s="126"/>
      <c r="E54" s="123"/>
      <c r="F54" s="123"/>
      <c r="G54" s="215"/>
      <c r="H54" s="215"/>
      <c r="I54" s="124"/>
      <c r="J54" s="125"/>
      <c r="K54" s="125"/>
      <c r="L54" s="36" t="str">
        <f t="shared" si="0"/>
        <v/>
      </c>
      <c r="M54" s="131"/>
    </row>
    <row r="55" spans="1:13" ht="29.1" customHeight="1" x14ac:dyDescent="0.25">
      <c r="A55" s="21">
        <v>49</v>
      </c>
      <c r="B55" s="126"/>
      <c r="C55" s="126"/>
      <c r="D55" s="126"/>
      <c r="E55" s="123"/>
      <c r="F55" s="123"/>
      <c r="G55" s="215"/>
      <c r="H55" s="215"/>
      <c r="I55" s="124"/>
      <c r="J55" s="125"/>
      <c r="K55" s="125"/>
      <c r="L55" s="36" t="str">
        <f t="shared" si="0"/>
        <v/>
      </c>
      <c r="M55" s="131"/>
    </row>
    <row r="56" spans="1:13" ht="29.1" customHeight="1" x14ac:dyDescent="0.25">
      <c r="A56" s="21">
        <v>50</v>
      </c>
      <c r="B56" s="126"/>
      <c r="C56" s="126"/>
      <c r="D56" s="126"/>
      <c r="E56" s="123"/>
      <c r="F56" s="123"/>
      <c r="G56" s="215"/>
      <c r="H56" s="215"/>
      <c r="I56" s="124"/>
      <c r="J56" s="125"/>
      <c r="K56" s="125"/>
      <c r="L56" s="36" t="str">
        <f t="shared" si="0"/>
        <v/>
      </c>
      <c r="M56" s="131"/>
    </row>
    <row r="57" spans="1:13" ht="29.1" customHeight="1" x14ac:dyDescent="0.25">
      <c r="A57" s="21">
        <v>51</v>
      </c>
      <c r="B57" s="126"/>
      <c r="C57" s="126"/>
      <c r="D57" s="126"/>
      <c r="E57" s="123"/>
      <c r="F57" s="123"/>
      <c r="G57" s="215"/>
      <c r="H57" s="215"/>
      <c r="I57" s="124"/>
      <c r="J57" s="125"/>
      <c r="K57" s="125"/>
      <c r="L57" s="36" t="str">
        <f t="shared" si="0"/>
        <v/>
      </c>
      <c r="M57" s="131"/>
    </row>
    <row r="58" spans="1:13" ht="29.1" customHeight="1" x14ac:dyDescent="0.25">
      <c r="A58" s="21">
        <v>52</v>
      </c>
      <c r="B58" s="126"/>
      <c r="C58" s="126"/>
      <c r="D58" s="126"/>
      <c r="E58" s="123"/>
      <c r="F58" s="123"/>
      <c r="G58" s="215"/>
      <c r="H58" s="215"/>
      <c r="I58" s="124"/>
      <c r="J58" s="125"/>
      <c r="K58" s="125"/>
      <c r="L58" s="36" t="str">
        <f t="shared" si="0"/>
        <v/>
      </c>
      <c r="M58" s="131"/>
    </row>
    <row r="59" spans="1:13" ht="29.1" customHeight="1" x14ac:dyDescent="0.25">
      <c r="A59" s="21">
        <v>53</v>
      </c>
      <c r="B59" s="126"/>
      <c r="C59" s="126"/>
      <c r="D59" s="126"/>
      <c r="E59" s="123"/>
      <c r="F59" s="123"/>
      <c r="G59" s="215"/>
      <c r="H59" s="215"/>
      <c r="I59" s="124"/>
      <c r="J59" s="125"/>
      <c r="K59" s="125"/>
      <c r="L59" s="36" t="str">
        <f t="shared" si="0"/>
        <v/>
      </c>
      <c r="M59" s="131"/>
    </row>
    <row r="60" spans="1:13" ht="29.1" customHeight="1" x14ac:dyDescent="0.25">
      <c r="A60" s="21">
        <v>54</v>
      </c>
      <c r="B60" s="126"/>
      <c r="C60" s="126"/>
      <c r="D60" s="126"/>
      <c r="E60" s="123"/>
      <c r="F60" s="123"/>
      <c r="G60" s="215"/>
      <c r="H60" s="215"/>
      <c r="I60" s="124"/>
      <c r="J60" s="125"/>
      <c r="K60" s="125"/>
      <c r="L60" s="36" t="str">
        <f t="shared" si="0"/>
        <v/>
      </c>
      <c r="M60" s="131"/>
    </row>
    <row r="61" spans="1:13" ht="29.1" customHeight="1" x14ac:dyDescent="0.25">
      <c r="A61" s="21">
        <v>55</v>
      </c>
      <c r="B61" s="126"/>
      <c r="C61" s="126"/>
      <c r="D61" s="126"/>
      <c r="E61" s="123"/>
      <c r="F61" s="123"/>
      <c r="G61" s="215"/>
      <c r="H61" s="215"/>
      <c r="I61" s="124"/>
      <c r="J61" s="125"/>
      <c r="K61" s="125"/>
      <c r="L61" s="36" t="str">
        <f t="shared" si="0"/>
        <v/>
      </c>
      <c r="M61" s="131"/>
    </row>
    <row r="62" spans="1:13" ht="29.1" customHeight="1" x14ac:dyDescent="0.25">
      <c r="A62" s="21">
        <v>56</v>
      </c>
      <c r="B62" s="126"/>
      <c r="C62" s="126"/>
      <c r="D62" s="126"/>
      <c r="E62" s="123"/>
      <c r="F62" s="123"/>
      <c r="G62" s="215"/>
      <c r="H62" s="215"/>
      <c r="I62" s="124"/>
      <c r="J62" s="125"/>
      <c r="K62" s="125"/>
      <c r="L62" s="36" t="str">
        <f t="shared" si="0"/>
        <v/>
      </c>
      <c r="M62" s="131"/>
    </row>
    <row r="63" spans="1:13" ht="29.1" customHeight="1" x14ac:dyDescent="0.25">
      <c r="A63" s="21">
        <v>57</v>
      </c>
      <c r="B63" s="126"/>
      <c r="C63" s="126"/>
      <c r="D63" s="126"/>
      <c r="E63" s="123"/>
      <c r="F63" s="123"/>
      <c r="G63" s="215"/>
      <c r="H63" s="215"/>
      <c r="I63" s="124"/>
      <c r="J63" s="125"/>
      <c r="K63" s="125"/>
      <c r="L63" s="36" t="str">
        <f t="shared" si="0"/>
        <v/>
      </c>
      <c r="M63" s="131"/>
    </row>
    <row r="64" spans="1:13" ht="29.1" customHeight="1" x14ac:dyDescent="0.25">
      <c r="A64" s="21">
        <v>58</v>
      </c>
      <c r="B64" s="126"/>
      <c r="C64" s="126"/>
      <c r="D64" s="126"/>
      <c r="E64" s="123"/>
      <c r="F64" s="123"/>
      <c r="G64" s="215"/>
      <c r="H64" s="215"/>
      <c r="I64" s="124"/>
      <c r="J64" s="125"/>
      <c r="K64" s="125"/>
      <c r="L64" s="36" t="str">
        <f t="shared" si="0"/>
        <v/>
      </c>
      <c r="M64" s="131"/>
    </row>
    <row r="65" spans="1:13" ht="29.1" customHeight="1" x14ac:dyDescent="0.25">
      <c r="A65" s="21">
        <v>59</v>
      </c>
      <c r="B65" s="126"/>
      <c r="C65" s="126"/>
      <c r="D65" s="126"/>
      <c r="E65" s="123"/>
      <c r="F65" s="123"/>
      <c r="G65" s="215"/>
      <c r="H65" s="215"/>
      <c r="I65" s="124"/>
      <c r="J65" s="125"/>
      <c r="K65" s="125"/>
      <c r="L65" s="36" t="str">
        <f t="shared" si="0"/>
        <v/>
      </c>
      <c r="M65" s="131"/>
    </row>
    <row r="66" spans="1:13" ht="29.1" customHeight="1" x14ac:dyDescent="0.25">
      <c r="A66" s="21">
        <v>60</v>
      </c>
      <c r="B66" s="126"/>
      <c r="C66" s="126"/>
      <c r="D66" s="126"/>
      <c r="E66" s="123"/>
      <c r="F66" s="123"/>
      <c r="G66" s="215"/>
      <c r="H66" s="215"/>
      <c r="I66" s="124"/>
      <c r="J66" s="125"/>
      <c r="K66" s="125"/>
      <c r="L66" s="36" t="str">
        <f t="shared" si="0"/>
        <v/>
      </c>
      <c r="M66" s="131"/>
    </row>
    <row r="67" spans="1:13" ht="29.1" customHeight="1" x14ac:dyDescent="0.25">
      <c r="A67" s="21">
        <v>61</v>
      </c>
      <c r="B67" s="126"/>
      <c r="C67" s="126"/>
      <c r="D67" s="126"/>
      <c r="E67" s="123"/>
      <c r="F67" s="123"/>
      <c r="G67" s="215"/>
      <c r="H67" s="215"/>
      <c r="I67" s="124"/>
      <c r="J67" s="125"/>
      <c r="K67" s="125"/>
      <c r="L67" s="36" t="str">
        <f t="shared" si="0"/>
        <v/>
      </c>
      <c r="M67" s="131"/>
    </row>
    <row r="68" spans="1:13" ht="29.1" customHeight="1" x14ac:dyDescent="0.25">
      <c r="A68" s="21">
        <v>62</v>
      </c>
      <c r="B68" s="126"/>
      <c r="C68" s="126"/>
      <c r="D68" s="126"/>
      <c r="E68" s="123"/>
      <c r="F68" s="123"/>
      <c r="G68" s="215"/>
      <c r="H68" s="215"/>
      <c r="I68" s="124"/>
      <c r="J68" s="125"/>
      <c r="K68" s="125"/>
      <c r="L68" s="36" t="str">
        <f t="shared" si="0"/>
        <v/>
      </c>
      <c r="M68" s="131"/>
    </row>
    <row r="69" spans="1:13" ht="29.1" customHeight="1" x14ac:dyDescent="0.25">
      <c r="A69" s="21">
        <v>63</v>
      </c>
      <c r="B69" s="126"/>
      <c r="C69" s="126"/>
      <c r="D69" s="126"/>
      <c r="E69" s="123"/>
      <c r="F69" s="123"/>
      <c r="G69" s="215"/>
      <c r="H69" s="215"/>
      <c r="I69" s="124"/>
      <c r="J69" s="125"/>
      <c r="K69" s="125"/>
      <c r="L69" s="36" t="str">
        <f t="shared" si="0"/>
        <v/>
      </c>
      <c r="M69" s="131"/>
    </row>
    <row r="70" spans="1:13" ht="29.1" customHeight="1" x14ac:dyDescent="0.25">
      <c r="A70" s="21">
        <v>64</v>
      </c>
      <c r="B70" s="126"/>
      <c r="C70" s="126"/>
      <c r="D70" s="126"/>
      <c r="E70" s="123"/>
      <c r="F70" s="123"/>
      <c r="G70" s="215"/>
      <c r="H70" s="215"/>
      <c r="I70" s="124"/>
      <c r="J70" s="125"/>
      <c r="K70" s="125"/>
      <c r="L70" s="36" t="str">
        <f t="shared" ref="L70:L133" si="1">IF($E70="","",IF(OR(($I70=0),($J70=0)),0,$I70/$J70*$K70))</f>
        <v/>
      </c>
      <c r="M70" s="131"/>
    </row>
    <row r="71" spans="1:13" ht="29.1" customHeight="1" x14ac:dyDescent="0.25">
      <c r="A71" s="21">
        <v>65</v>
      </c>
      <c r="B71" s="126"/>
      <c r="C71" s="126"/>
      <c r="D71" s="126"/>
      <c r="E71" s="123"/>
      <c r="F71" s="123"/>
      <c r="G71" s="215"/>
      <c r="H71" s="215"/>
      <c r="I71" s="124"/>
      <c r="J71" s="125"/>
      <c r="K71" s="125"/>
      <c r="L71" s="36" t="str">
        <f t="shared" si="1"/>
        <v/>
      </c>
      <c r="M71" s="131"/>
    </row>
    <row r="72" spans="1:13" ht="29.1" customHeight="1" x14ac:dyDescent="0.25">
      <c r="A72" s="21">
        <v>66</v>
      </c>
      <c r="B72" s="126"/>
      <c r="C72" s="126"/>
      <c r="D72" s="126"/>
      <c r="E72" s="123"/>
      <c r="F72" s="123"/>
      <c r="G72" s="215"/>
      <c r="H72" s="215"/>
      <c r="I72" s="124"/>
      <c r="J72" s="125"/>
      <c r="K72" s="125"/>
      <c r="L72" s="36" t="str">
        <f t="shared" si="1"/>
        <v/>
      </c>
      <c r="M72" s="131"/>
    </row>
    <row r="73" spans="1:13" ht="29.1" customHeight="1" x14ac:dyDescent="0.25">
      <c r="A73" s="21">
        <v>67</v>
      </c>
      <c r="B73" s="126"/>
      <c r="C73" s="126"/>
      <c r="D73" s="126"/>
      <c r="E73" s="123"/>
      <c r="F73" s="123"/>
      <c r="G73" s="215"/>
      <c r="H73" s="215"/>
      <c r="I73" s="124"/>
      <c r="J73" s="125"/>
      <c r="K73" s="125"/>
      <c r="L73" s="36" t="str">
        <f t="shared" si="1"/>
        <v/>
      </c>
      <c r="M73" s="131"/>
    </row>
    <row r="74" spans="1:13" ht="29.1" customHeight="1" x14ac:dyDescent="0.25">
      <c r="A74" s="21">
        <v>68</v>
      </c>
      <c r="B74" s="126"/>
      <c r="C74" s="126"/>
      <c r="D74" s="126"/>
      <c r="E74" s="123"/>
      <c r="F74" s="123"/>
      <c r="G74" s="215"/>
      <c r="H74" s="215"/>
      <c r="I74" s="124"/>
      <c r="J74" s="125"/>
      <c r="K74" s="125"/>
      <c r="L74" s="36" t="str">
        <f t="shared" si="1"/>
        <v/>
      </c>
      <c r="M74" s="131"/>
    </row>
    <row r="75" spans="1:13" ht="29.1" customHeight="1" x14ac:dyDescent="0.25">
      <c r="A75" s="21">
        <v>69</v>
      </c>
      <c r="B75" s="126"/>
      <c r="C75" s="126"/>
      <c r="D75" s="126"/>
      <c r="E75" s="123"/>
      <c r="F75" s="123"/>
      <c r="G75" s="215"/>
      <c r="H75" s="215"/>
      <c r="I75" s="124"/>
      <c r="J75" s="125"/>
      <c r="K75" s="125"/>
      <c r="L75" s="36" t="str">
        <f t="shared" si="1"/>
        <v/>
      </c>
      <c r="M75" s="131"/>
    </row>
    <row r="76" spans="1:13" ht="29.1" customHeight="1" x14ac:dyDescent="0.25">
      <c r="A76" s="21">
        <v>70</v>
      </c>
      <c r="B76" s="126"/>
      <c r="C76" s="126"/>
      <c r="D76" s="126"/>
      <c r="E76" s="123"/>
      <c r="F76" s="123"/>
      <c r="G76" s="215"/>
      <c r="H76" s="215"/>
      <c r="I76" s="124"/>
      <c r="J76" s="125"/>
      <c r="K76" s="125"/>
      <c r="L76" s="36" t="str">
        <f t="shared" si="1"/>
        <v/>
      </c>
      <c r="M76" s="131"/>
    </row>
    <row r="77" spans="1:13" ht="29.1" customHeight="1" x14ac:dyDescent="0.25">
      <c r="A77" s="21">
        <v>71</v>
      </c>
      <c r="B77" s="126"/>
      <c r="C77" s="126"/>
      <c r="D77" s="126"/>
      <c r="E77" s="123"/>
      <c r="F77" s="123"/>
      <c r="G77" s="215"/>
      <c r="H77" s="215"/>
      <c r="I77" s="124"/>
      <c r="J77" s="125"/>
      <c r="K77" s="125"/>
      <c r="L77" s="36" t="str">
        <f t="shared" si="1"/>
        <v/>
      </c>
      <c r="M77" s="131"/>
    </row>
    <row r="78" spans="1:13" ht="29.1" customHeight="1" x14ac:dyDescent="0.25">
      <c r="A78" s="21">
        <v>72</v>
      </c>
      <c r="B78" s="126"/>
      <c r="C78" s="126"/>
      <c r="D78" s="126"/>
      <c r="E78" s="123"/>
      <c r="F78" s="123"/>
      <c r="G78" s="215"/>
      <c r="H78" s="215"/>
      <c r="I78" s="124"/>
      <c r="J78" s="125"/>
      <c r="K78" s="125"/>
      <c r="L78" s="36" t="str">
        <f t="shared" si="1"/>
        <v/>
      </c>
      <c r="M78" s="131"/>
    </row>
    <row r="79" spans="1:13" ht="29.1" customHeight="1" x14ac:dyDescent="0.25">
      <c r="A79" s="21">
        <v>73</v>
      </c>
      <c r="B79" s="126"/>
      <c r="C79" s="126"/>
      <c r="D79" s="126"/>
      <c r="E79" s="123"/>
      <c r="F79" s="123"/>
      <c r="G79" s="215"/>
      <c r="H79" s="215"/>
      <c r="I79" s="124"/>
      <c r="J79" s="125"/>
      <c r="K79" s="125"/>
      <c r="L79" s="36" t="str">
        <f t="shared" si="1"/>
        <v/>
      </c>
      <c r="M79" s="131"/>
    </row>
    <row r="80" spans="1:13" ht="29.1" customHeight="1" x14ac:dyDescent="0.25">
      <c r="A80" s="21">
        <v>74</v>
      </c>
      <c r="B80" s="126"/>
      <c r="C80" s="126"/>
      <c r="D80" s="126"/>
      <c r="E80" s="123"/>
      <c r="F80" s="123"/>
      <c r="G80" s="215"/>
      <c r="H80" s="215"/>
      <c r="I80" s="124"/>
      <c r="J80" s="125"/>
      <c r="K80" s="125"/>
      <c r="L80" s="36" t="str">
        <f t="shared" si="1"/>
        <v/>
      </c>
      <c r="M80" s="131"/>
    </row>
    <row r="81" spans="1:13" ht="29.1" customHeight="1" x14ac:dyDescent="0.25">
      <c r="A81" s="21">
        <v>75</v>
      </c>
      <c r="B81" s="126"/>
      <c r="C81" s="126"/>
      <c r="D81" s="126"/>
      <c r="E81" s="123"/>
      <c r="F81" s="123"/>
      <c r="G81" s="215"/>
      <c r="H81" s="215"/>
      <c r="I81" s="124"/>
      <c r="J81" s="125"/>
      <c r="K81" s="125"/>
      <c r="L81" s="36" t="str">
        <f t="shared" si="1"/>
        <v/>
      </c>
      <c r="M81" s="131"/>
    </row>
    <row r="82" spans="1:13" ht="29.1" customHeight="1" x14ac:dyDescent="0.25">
      <c r="A82" s="21">
        <v>76</v>
      </c>
      <c r="B82" s="126"/>
      <c r="C82" s="126"/>
      <c r="D82" s="126"/>
      <c r="E82" s="123"/>
      <c r="F82" s="123"/>
      <c r="G82" s="215"/>
      <c r="H82" s="215"/>
      <c r="I82" s="124"/>
      <c r="J82" s="125"/>
      <c r="K82" s="125"/>
      <c r="L82" s="36" t="str">
        <f t="shared" si="1"/>
        <v/>
      </c>
      <c r="M82" s="131"/>
    </row>
    <row r="83" spans="1:13" ht="29.1" customHeight="1" x14ac:dyDescent="0.25">
      <c r="A83" s="21">
        <v>77</v>
      </c>
      <c r="B83" s="126"/>
      <c r="C83" s="126"/>
      <c r="D83" s="126"/>
      <c r="E83" s="123"/>
      <c r="F83" s="123"/>
      <c r="G83" s="215"/>
      <c r="H83" s="215"/>
      <c r="I83" s="124"/>
      <c r="J83" s="125"/>
      <c r="K83" s="125"/>
      <c r="L83" s="36" t="str">
        <f t="shared" si="1"/>
        <v/>
      </c>
      <c r="M83" s="131"/>
    </row>
    <row r="84" spans="1:13" ht="29.1" customHeight="1" x14ac:dyDescent="0.25">
      <c r="A84" s="21">
        <v>78</v>
      </c>
      <c r="B84" s="126"/>
      <c r="C84" s="126"/>
      <c r="D84" s="126"/>
      <c r="E84" s="123"/>
      <c r="F84" s="123"/>
      <c r="G84" s="215"/>
      <c r="H84" s="215"/>
      <c r="I84" s="124"/>
      <c r="J84" s="125"/>
      <c r="K84" s="125"/>
      <c r="L84" s="36" t="str">
        <f t="shared" si="1"/>
        <v/>
      </c>
      <c r="M84" s="131"/>
    </row>
    <row r="85" spans="1:13" ht="29.1" customHeight="1" x14ac:dyDescent="0.25">
      <c r="A85" s="21">
        <v>79</v>
      </c>
      <c r="B85" s="126"/>
      <c r="C85" s="126"/>
      <c r="D85" s="126"/>
      <c r="E85" s="123"/>
      <c r="F85" s="123"/>
      <c r="G85" s="215"/>
      <c r="H85" s="215"/>
      <c r="I85" s="124"/>
      <c r="J85" s="125"/>
      <c r="K85" s="125"/>
      <c r="L85" s="36" t="str">
        <f t="shared" si="1"/>
        <v/>
      </c>
      <c r="M85" s="131"/>
    </row>
    <row r="86" spans="1:13" ht="29.1" customHeight="1" x14ac:dyDescent="0.25">
      <c r="A86" s="21">
        <v>80</v>
      </c>
      <c r="B86" s="126"/>
      <c r="C86" s="126"/>
      <c r="D86" s="126"/>
      <c r="E86" s="123"/>
      <c r="F86" s="123"/>
      <c r="G86" s="215"/>
      <c r="H86" s="215"/>
      <c r="I86" s="124"/>
      <c r="J86" s="125"/>
      <c r="K86" s="125"/>
      <c r="L86" s="36" t="str">
        <f t="shared" si="1"/>
        <v/>
      </c>
      <c r="M86" s="131"/>
    </row>
    <row r="87" spans="1:13" ht="29.1" customHeight="1" x14ac:dyDescent="0.25">
      <c r="A87" s="21">
        <v>81</v>
      </c>
      <c r="B87" s="126"/>
      <c r="C87" s="126"/>
      <c r="D87" s="126"/>
      <c r="E87" s="123"/>
      <c r="F87" s="123"/>
      <c r="G87" s="215"/>
      <c r="H87" s="215"/>
      <c r="I87" s="124"/>
      <c r="J87" s="125"/>
      <c r="K87" s="125"/>
      <c r="L87" s="36" t="str">
        <f t="shared" si="1"/>
        <v/>
      </c>
      <c r="M87" s="131"/>
    </row>
    <row r="88" spans="1:13" ht="29.1" customHeight="1" x14ac:dyDescent="0.25">
      <c r="A88" s="21">
        <v>82</v>
      </c>
      <c r="B88" s="126"/>
      <c r="C88" s="126"/>
      <c r="D88" s="126"/>
      <c r="E88" s="123"/>
      <c r="F88" s="123"/>
      <c r="G88" s="215"/>
      <c r="H88" s="215"/>
      <c r="I88" s="124"/>
      <c r="J88" s="125"/>
      <c r="K88" s="125"/>
      <c r="L88" s="36" t="str">
        <f t="shared" si="1"/>
        <v/>
      </c>
      <c r="M88" s="131"/>
    </row>
    <row r="89" spans="1:13" ht="29.1" customHeight="1" x14ac:dyDescent="0.25">
      <c r="A89" s="21">
        <v>83</v>
      </c>
      <c r="B89" s="126"/>
      <c r="C89" s="126"/>
      <c r="D89" s="126"/>
      <c r="E89" s="123"/>
      <c r="F89" s="123"/>
      <c r="G89" s="215"/>
      <c r="H89" s="215"/>
      <c r="I89" s="124"/>
      <c r="J89" s="125"/>
      <c r="K89" s="125"/>
      <c r="L89" s="36" t="str">
        <f t="shared" si="1"/>
        <v/>
      </c>
      <c r="M89" s="131"/>
    </row>
    <row r="90" spans="1:13" ht="29.1" customHeight="1" x14ac:dyDescent="0.25">
      <c r="A90" s="21">
        <v>84</v>
      </c>
      <c r="B90" s="126"/>
      <c r="C90" s="126"/>
      <c r="D90" s="126"/>
      <c r="E90" s="123"/>
      <c r="F90" s="123"/>
      <c r="G90" s="215"/>
      <c r="H90" s="215"/>
      <c r="I90" s="124"/>
      <c r="J90" s="125"/>
      <c r="K90" s="125"/>
      <c r="L90" s="36" t="str">
        <f t="shared" si="1"/>
        <v/>
      </c>
      <c r="M90" s="131"/>
    </row>
    <row r="91" spans="1:13" ht="29.1" customHeight="1" x14ac:dyDescent="0.25">
      <c r="A91" s="21">
        <v>85</v>
      </c>
      <c r="B91" s="126"/>
      <c r="C91" s="126"/>
      <c r="D91" s="126"/>
      <c r="E91" s="123"/>
      <c r="F91" s="123"/>
      <c r="G91" s="215"/>
      <c r="H91" s="215"/>
      <c r="I91" s="124"/>
      <c r="J91" s="125"/>
      <c r="K91" s="125"/>
      <c r="L91" s="36" t="str">
        <f t="shared" si="1"/>
        <v/>
      </c>
      <c r="M91" s="131"/>
    </row>
    <row r="92" spans="1:13" ht="29.1" customHeight="1" x14ac:dyDescent="0.25">
      <c r="A92" s="21">
        <v>86</v>
      </c>
      <c r="B92" s="126"/>
      <c r="C92" s="126"/>
      <c r="D92" s="126"/>
      <c r="E92" s="123"/>
      <c r="F92" s="123"/>
      <c r="G92" s="215"/>
      <c r="H92" s="215"/>
      <c r="I92" s="124"/>
      <c r="J92" s="125"/>
      <c r="K92" s="125"/>
      <c r="L92" s="36" t="str">
        <f t="shared" si="1"/>
        <v/>
      </c>
      <c r="M92" s="131"/>
    </row>
    <row r="93" spans="1:13" ht="29.1" customHeight="1" x14ac:dyDescent="0.25">
      <c r="A93" s="21">
        <v>87</v>
      </c>
      <c r="B93" s="126"/>
      <c r="C93" s="126"/>
      <c r="D93" s="126"/>
      <c r="E93" s="123"/>
      <c r="F93" s="123"/>
      <c r="G93" s="215"/>
      <c r="H93" s="215"/>
      <c r="I93" s="124"/>
      <c r="J93" s="125"/>
      <c r="K93" s="125"/>
      <c r="L93" s="36" t="str">
        <f t="shared" si="1"/>
        <v/>
      </c>
      <c r="M93" s="131"/>
    </row>
    <row r="94" spans="1:13" ht="29.1" customHeight="1" x14ac:dyDescent="0.25">
      <c r="A94" s="21">
        <v>88</v>
      </c>
      <c r="B94" s="126"/>
      <c r="C94" s="126"/>
      <c r="D94" s="126"/>
      <c r="E94" s="123"/>
      <c r="F94" s="123"/>
      <c r="G94" s="215"/>
      <c r="H94" s="215"/>
      <c r="I94" s="124"/>
      <c r="J94" s="125"/>
      <c r="K94" s="125"/>
      <c r="L94" s="36" t="str">
        <f t="shared" si="1"/>
        <v/>
      </c>
      <c r="M94" s="131"/>
    </row>
    <row r="95" spans="1:13" ht="29.1" customHeight="1" x14ac:dyDescent="0.25">
      <c r="A95" s="21">
        <v>89</v>
      </c>
      <c r="B95" s="126"/>
      <c r="C95" s="126"/>
      <c r="D95" s="126"/>
      <c r="E95" s="123"/>
      <c r="F95" s="123"/>
      <c r="G95" s="215"/>
      <c r="H95" s="215"/>
      <c r="I95" s="124"/>
      <c r="J95" s="125"/>
      <c r="K95" s="125"/>
      <c r="L95" s="36" t="str">
        <f t="shared" si="1"/>
        <v/>
      </c>
      <c r="M95" s="131"/>
    </row>
    <row r="96" spans="1:13" ht="29.1" customHeight="1" x14ac:dyDescent="0.25">
      <c r="A96" s="21">
        <v>90</v>
      </c>
      <c r="B96" s="126"/>
      <c r="C96" s="126"/>
      <c r="D96" s="126"/>
      <c r="E96" s="123"/>
      <c r="F96" s="123"/>
      <c r="G96" s="215"/>
      <c r="H96" s="215"/>
      <c r="I96" s="124"/>
      <c r="J96" s="125"/>
      <c r="K96" s="125"/>
      <c r="L96" s="36" t="str">
        <f t="shared" si="1"/>
        <v/>
      </c>
      <c r="M96" s="131"/>
    </row>
    <row r="97" spans="1:13" ht="29.1" customHeight="1" x14ac:dyDescent="0.25">
      <c r="A97" s="21">
        <v>91</v>
      </c>
      <c r="B97" s="126"/>
      <c r="C97" s="126"/>
      <c r="D97" s="126"/>
      <c r="E97" s="123"/>
      <c r="F97" s="123"/>
      <c r="G97" s="215"/>
      <c r="H97" s="215"/>
      <c r="I97" s="124"/>
      <c r="J97" s="125"/>
      <c r="K97" s="125"/>
      <c r="L97" s="36" t="str">
        <f t="shared" si="1"/>
        <v/>
      </c>
      <c r="M97" s="131"/>
    </row>
    <row r="98" spans="1:13" ht="29.1" customHeight="1" x14ac:dyDescent="0.25">
      <c r="A98" s="21">
        <v>92</v>
      </c>
      <c r="B98" s="126"/>
      <c r="C98" s="126"/>
      <c r="D98" s="126"/>
      <c r="E98" s="123"/>
      <c r="F98" s="123"/>
      <c r="G98" s="215"/>
      <c r="H98" s="215"/>
      <c r="I98" s="124"/>
      <c r="J98" s="125"/>
      <c r="K98" s="125"/>
      <c r="L98" s="36" t="str">
        <f t="shared" si="1"/>
        <v/>
      </c>
      <c r="M98" s="131"/>
    </row>
    <row r="99" spans="1:13" ht="29.1" customHeight="1" x14ac:dyDescent="0.25">
      <c r="A99" s="21">
        <v>93</v>
      </c>
      <c r="B99" s="126"/>
      <c r="C99" s="126"/>
      <c r="D99" s="126"/>
      <c r="E99" s="123"/>
      <c r="F99" s="123"/>
      <c r="G99" s="215"/>
      <c r="H99" s="215"/>
      <c r="I99" s="124"/>
      <c r="J99" s="125"/>
      <c r="K99" s="125"/>
      <c r="L99" s="36" t="str">
        <f t="shared" si="1"/>
        <v/>
      </c>
      <c r="M99" s="131"/>
    </row>
    <row r="100" spans="1:13" ht="29.1" customHeight="1" x14ac:dyDescent="0.25">
      <c r="A100" s="21">
        <v>94</v>
      </c>
      <c r="B100" s="126"/>
      <c r="C100" s="126"/>
      <c r="D100" s="126"/>
      <c r="E100" s="123"/>
      <c r="F100" s="123"/>
      <c r="G100" s="215"/>
      <c r="H100" s="215"/>
      <c r="I100" s="124"/>
      <c r="J100" s="125"/>
      <c r="K100" s="125"/>
      <c r="L100" s="36" t="str">
        <f t="shared" si="1"/>
        <v/>
      </c>
      <c r="M100" s="131"/>
    </row>
    <row r="101" spans="1:13" ht="29.1" customHeight="1" x14ac:dyDescent="0.25">
      <c r="A101" s="21">
        <v>95</v>
      </c>
      <c r="B101" s="126"/>
      <c r="C101" s="126"/>
      <c r="D101" s="126"/>
      <c r="E101" s="123"/>
      <c r="F101" s="123"/>
      <c r="G101" s="215"/>
      <c r="H101" s="215"/>
      <c r="I101" s="124"/>
      <c r="J101" s="125"/>
      <c r="K101" s="125"/>
      <c r="L101" s="36" t="str">
        <f t="shared" si="1"/>
        <v/>
      </c>
      <c r="M101" s="131"/>
    </row>
    <row r="102" spans="1:13" ht="29.1" customHeight="1" x14ac:dyDescent="0.25">
      <c r="A102" s="21">
        <v>96</v>
      </c>
      <c r="B102" s="126"/>
      <c r="C102" s="126"/>
      <c r="D102" s="126"/>
      <c r="E102" s="123"/>
      <c r="F102" s="123"/>
      <c r="G102" s="215"/>
      <c r="H102" s="215"/>
      <c r="I102" s="124"/>
      <c r="J102" s="125"/>
      <c r="K102" s="125"/>
      <c r="L102" s="36" t="str">
        <f t="shared" si="1"/>
        <v/>
      </c>
      <c r="M102" s="131"/>
    </row>
    <row r="103" spans="1:13" ht="29.1" customHeight="1" x14ac:dyDescent="0.25">
      <c r="A103" s="21">
        <v>97</v>
      </c>
      <c r="B103" s="126"/>
      <c r="C103" s="126"/>
      <c r="D103" s="126"/>
      <c r="E103" s="123"/>
      <c r="F103" s="123"/>
      <c r="G103" s="215"/>
      <c r="H103" s="215"/>
      <c r="I103" s="124"/>
      <c r="J103" s="125"/>
      <c r="K103" s="125"/>
      <c r="L103" s="36" t="str">
        <f t="shared" si="1"/>
        <v/>
      </c>
      <c r="M103" s="131"/>
    </row>
    <row r="104" spans="1:13" ht="29.1" customHeight="1" x14ac:dyDescent="0.25">
      <c r="A104" s="21">
        <v>98</v>
      </c>
      <c r="B104" s="126"/>
      <c r="C104" s="126"/>
      <c r="D104" s="126"/>
      <c r="E104" s="123"/>
      <c r="F104" s="123"/>
      <c r="G104" s="215"/>
      <c r="H104" s="215"/>
      <c r="I104" s="124"/>
      <c r="J104" s="125"/>
      <c r="K104" s="125"/>
      <c r="L104" s="36" t="str">
        <f t="shared" si="1"/>
        <v/>
      </c>
      <c r="M104" s="131"/>
    </row>
    <row r="105" spans="1:13" ht="29.1" customHeight="1" x14ac:dyDescent="0.25">
      <c r="A105" s="21">
        <v>99</v>
      </c>
      <c r="B105" s="126"/>
      <c r="C105" s="126"/>
      <c r="D105" s="126"/>
      <c r="E105" s="123"/>
      <c r="F105" s="123"/>
      <c r="G105" s="215"/>
      <c r="H105" s="215"/>
      <c r="I105" s="124"/>
      <c r="J105" s="125"/>
      <c r="K105" s="125"/>
      <c r="L105" s="36" t="str">
        <f t="shared" si="1"/>
        <v/>
      </c>
      <c r="M105" s="131"/>
    </row>
    <row r="106" spans="1:13" ht="29.1" customHeight="1" x14ac:dyDescent="0.25">
      <c r="A106" s="21">
        <v>100</v>
      </c>
      <c r="B106" s="126"/>
      <c r="C106" s="126"/>
      <c r="D106" s="126"/>
      <c r="E106" s="123"/>
      <c r="F106" s="123"/>
      <c r="G106" s="215"/>
      <c r="H106" s="215"/>
      <c r="I106" s="124"/>
      <c r="J106" s="125"/>
      <c r="K106" s="125"/>
      <c r="L106" s="36" t="str">
        <f t="shared" si="1"/>
        <v/>
      </c>
      <c r="M106" s="131"/>
    </row>
    <row r="107" spans="1:13" ht="29.1" customHeight="1" x14ac:dyDescent="0.25">
      <c r="A107" s="21">
        <v>101</v>
      </c>
      <c r="B107" s="126"/>
      <c r="C107" s="126"/>
      <c r="D107" s="126"/>
      <c r="E107" s="123"/>
      <c r="F107" s="123"/>
      <c r="G107" s="215"/>
      <c r="H107" s="215"/>
      <c r="I107" s="124"/>
      <c r="J107" s="125"/>
      <c r="K107" s="125"/>
      <c r="L107" s="36" t="str">
        <f t="shared" si="1"/>
        <v/>
      </c>
      <c r="M107" s="131"/>
    </row>
    <row r="108" spans="1:13" ht="29.1" customHeight="1" x14ac:dyDescent="0.25">
      <c r="A108" s="21">
        <v>102</v>
      </c>
      <c r="B108" s="126"/>
      <c r="C108" s="126"/>
      <c r="D108" s="126"/>
      <c r="E108" s="123"/>
      <c r="F108" s="123"/>
      <c r="G108" s="215"/>
      <c r="H108" s="215"/>
      <c r="I108" s="124"/>
      <c r="J108" s="125"/>
      <c r="K108" s="125"/>
      <c r="L108" s="36" t="str">
        <f t="shared" si="1"/>
        <v/>
      </c>
      <c r="M108" s="131"/>
    </row>
    <row r="109" spans="1:13" ht="29.1" customHeight="1" x14ac:dyDescent="0.25">
      <c r="A109" s="21">
        <v>103</v>
      </c>
      <c r="B109" s="126"/>
      <c r="C109" s="126"/>
      <c r="D109" s="126"/>
      <c r="E109" s="123"/>
      <c r="F109" s="123"/>
      <c r="G109" s="215"/>
      <c r="H109" s="215"/>
      <c r="I109" s="124"/>
      <c r="J109" s="125"/>
      <c r="K109" s="125"/>
      <c r="L109" s="36" t="str">
        <f t="shared" si="1"/>
        <v/>
      </c>
      <c r="M109" s="131"/>
    </row>
    <row r="110" spans="1:13" ht="29.1" customHeight="1" x14ac:dyDescent="0.25">
      <c r="A110" s="21">
        <v>104</v>
      </c>
      <c r="B110" s="126"/>
      <c r="C110" s="126"/>
      <c r="D110" s="126"/>
      <c r="E110" s="123"/>
      <c r="F110" s="123"/>
      <c r="G110" s="215"/>
      <c r="H110" s="215"/>
      <c r="I110" s="124"/>
      <c r="J110" s="125"/>
      <c r="K110" s="125"/>
      <c r="L110" s="36" t="str">
        <f t="shared" si="1"/>
        <v/>
      </c>
      <c r="M110" s="131"/>
    </row>
    <row r="111" spans="1:13" ht="29.1" customHeight="1" x14ac:dyDescent="0.25">
      <c r="A111" s="21">
        <v>105</v>
      </c>
      <c r="B111" s="126"/>
      <c r="C111" s="126"/>
      <c r="D111" s="126"/>
      <c r="E111" s="123"/>
      <c r="F111" s="123"/>
      <c r="G111" s="215"/>
      <c r="H111" s="215"/>
      <c r="I111" s="124"/>
      <c r="J111" s="125"/>
      <c r="K111" s="125"/>
      <c r="L111" s="36" t="str">
        <f t="shared" si="1"/>
        <v/>
      </c>
      <c r="M111" s="131"/>
    </row>
    <row r="112" spans="1:13" ht="29.1" customHeight="1" x14ac:dyDescent="0.25">
      <c r="A112" s="21">
        <v>106</v>
      </c>
      <c r="B112" s="126"/>
      <c r="C112" s="126"/>
      <c r="D112" s="126"/>
      <c r="E112" s="123"/>
      <c r="F112" s="123"/>
      <c r="G112" s="215"/>
      <c r="H112" s="215"/>
      <c r="I112" s="124"/>
      <c r="J112" s="125"/>
      <c r="K112" s="125"/>
      <c r="L112" s="36" t="str">
        <f t="shared" si="1"/>
        <v/>
      </c>
      <c r="M112" s="131"/>
    </row>
    <row r="113" spans="1:13" ht="29.1" customHeight="1" x14ac:dyDescent="0.25">
      <c r="A113" s="21">
        <v>107</v>
      </c>
      <c r="B113" s="126"/>
      <c r="C113" s="126"/>
      <c r="D113" s="126"/>
      <c r="E113" s="123"/>
      <c r="F113" s="123"/>
      <c r="G113" s="215"/>
      <c r="H113" s="215"/>
      <c r="I113" s="124"/>
      <c r="J113" s="125"/>
      <c r="K113" s="125"/>
      <c r="L113" s="36" t="str">
        <f t="shared" si="1"/>
        <v/>
      </c>
      <c r="M113" s="131"/>
    </row>
    <row r="114" spans="1:13" ht="29.1" customHeight="1" x14ac:dyDescent="0.25">
      <c r="A114" s="21">
        <v>108</v>
      </c>
      <c r="B114" s="126"/>
      <c r="C114" s="126"/>
      <c r="D114" s="126"/>
      <c r="E114" s="123"/>
      <c r="F114" s="123"/>
      <c r="G114" s="215"/>
      <c r="H114" s="215"/>
      <c r="I114" s="124"/>
      <c r="J114" s="125"/>
      <c r="K114" s="125"/>
      <c r="L114" s="36" t="str">
        <f t="shared" si="1"/>
        <v/>
      </c>
      <c r="M114" s="131"/>
    </row>
    <row r="115" spans="1:13" ht="29.1" customHeight="1" x14ac:dyDescent="0.25">
      <c r="A115" s="21">
        <v>109</v>
      </c>
      <c r="B115" s="126"/>
      <c r="C115" s="126"/>
      <c r="D115" s="126"/>
      <c r="E115" s="123"/>
      <c r="F115" s="123"/>
      <c r="G115" s="215"/>
      <c r="H115" s="215"/>
      <c r="I115" s="124"/>
      <c r="J115" s="125"/>
      <c r="K115" s="125"/>
      <c r="L115" s="36" t="str">
        <f t="shared" si="1"/>
        <v/>
      </c>
      <c r="M115" s="131"/>
    </row>
    <row r="116" spans="1:13" ht="29.1" customHeight="1" x14ac:dyDescent="0.25">
      <c r="A116" s="21">
        <v>110</v>
      </c>
      <c r="B116" s="126"/>
      <c r="C116" s="126"/>
      <c r="D116" s="126"/>
      <c r="E116" s="123"/>
      <c r="F116" s="123"/>
      <c r="G116" s="215"/>
      <c r="H116" s="215"/>
      <c r="I116" s="124"/>
      <c r="J116" s="125"/>
      <c r="K116" s="125"/>
      <c r="L116" s="36" t="str">
        <f t="shared" si="1"/>
        <v/>
      </c>
      <c r="M116" s="131"/>
    </row>
    <row r="117" spans="1:13" ht="29.1" customHeight="1" x14ac:dyDescent="0.25">
      <c r="A117" s="21">
        <v>111</v>
      </c>
      <c r="B117" s="126"/>
      <c r="C117" s="126"/>
      <c r="D117" s="126"/>
      <c r="E117" s="123"/>
      <c r="F117" s="123"/>
      <c r="G117" s="215"/>
      <c r="H117" s="215"/>
      <c r="I117" s="124"/>
      <c r="J117" s="125"/>
      <c r="K117" s="125"/>
      <c r="L117" s="36" t="str">
        <f t="shared" si="1"/>
        <v/>
      </c>
      <c r="M117" s="131"/>
    </row>
    <row r="118" spans="1:13" ht="29.1" customHeight="1" x14ac:dyDescent="0.25">
      <c r="A118" s="21">
        <v>112</v>
      </c>
      <c r="B118" s="126"/>
      <c r="C118" s="126"/>
      <c r="D118" s="126"/>
      <c r="E118" s="123"/>
      <c r="F118" s="123"/>
      <c r="G118" s="215"/>
      <c r="H118" s="215"/>
      <c r="I118" s="124"/>
      <c r="J118" s="125"/>
      <c r="K118" s="125"/>
      <c r="L118" s="36" t="str">
        <f t="shared" si="1"/>
        <v/>
      </c>
      <c r="M118" s="131"/>
    </row>
    <row r="119" spans="1:13" ht="29.1" customHeight="1" x14ac:dyDescent="0.25">
      <c r="A119" s="21">
        <v>113</v>
      </c>
      <c r="B119" s="126"/>
      <c r="C119" s="126"/>
      <c r="D119" s="126"/>
      <c r="E119" s="123"/>
      <c r="F119" s="123"/>
      <c r="G119" s="215"/>
      <c r="H119" s="215"/>
      <c r="I119" s="124"/>
      <c r="J119" s="125"/>
      <c r="K119" s="125"/>
      <c r="L119" s="36" t="str">
        <f t="shared" si="1"/>
        <v/>
      </c>
      <c r="M119" s="131"/>
    </row>
    <row r="120" spans="1:13" ht="29.1" customHeight="1" x14ac:dyDescent="0.25">
      <c r="A120" s="21">
        <v>114</v>
      </c>
      <c r="B120" s="126"/>
      <c r="C120" s="126"/>
      <c r="D120" s="126"/>
      <c r="E120" s="123"/>
      <c r="F120" s="123"/>
      <c r="G120" s="215"/>
      <c r="H120" s="215"/>
      <c r="I120" s="124"/>
      <c r="J120" s="125"/>
      <c r="K120" s="125"/>
      <c r="L120" s="36" t="str">
        <f t="shared" si="1"/>
        <v/>
      </c>
      <c r="M120" s="131"/>
    </row>
    <row r="121" spans="1:13" ht="29.1" customHeight="1" x14ac:dyDescent="0.25">
      <c r="A121" s="21">
        <v>115</v>
      </c>
      <c r="B121" s="126"/>
      <c r="C121" s="126"/>
      <c r="D121" s="126"/>
      <c r="E121" s="123"/>
      <c r="F121" s="123"/>
      <c r="G121" s="215"/>
      <c r="H121" s="215"/>
      <c r="I121" s="124"/>
      <c r="J121" s="125"/>
      <c r="K121" s="125"/>
      <c r="L121" s="36" t="str">
        <f t="shared" si="1"/>
        <v/>
      </c>
      <c r="M121" s="131"/>
    </row>
    <row r="122" spans="1:13" ht="29.1" customHeight="1" x14ac:dyDescent="0.25">
      <c r="A122" s="21">
        <v>116</v>
      </c>
      <c r="B122" s="126"/>
      <c r="C122" s="126"/>
      <c r="D122" s="126"/>
      <c r="E122" s="123"/>
      <c r="F122" s="123"/>
      <c r="G122" s="215"/>
      <c r="H122" s="215"/>
      <c r="I122" s="124"/>
      <c r="J122" s="125"/>
      <c r="K122" s="125"/>
      <c r="L122" s="36" t="str">
        <f t="shared" si="1"/>
        <v/>
      </c>
      <c r="M122" s="131"/>
    </row>
    <row r="123" spans="1:13" ht="29.1" customHeight="1" x14ac:dyDescent="0.25">
      <c r="A123" s="21">
        <v>117</v>
      </c>
      <c r="B123" s="126"/>
      <c r="C123" s="126"/>
      <c r="D123" s="126"/>
      <c r="E123" s="123"/>
      <c r="F123" s="123"/>
      <c r="G123" s="215"/>
      <c r="H123" s="215"/>
      <c r="I123" s="124"/>
      <c r="J123" s="125"/>
      <c r="K123" s="125"/>
      <c r="L123" s="36" t="str">
        <f t="shared" si="1"/>
        <v/>
      </c>
      <c r="M123" s="131"/>
    </row>
    <row r="124" spans="1:13" ht="29.1" customHeight="1" x14ac:dyDescent="0.25">
      <c r="A124" s="21">
        <v>118</v>
      </c>
      <c r="B124" s="126"/>
      <c r="C124" s="126"/>
      <c r="D124" s="126"/>
      <c r="E124" s="123"/>
      <c r="F124" s="123"/>
      <c r="G124" s="215"/>
      <c r="H124" s="215"/>
      <c r="I124" s="124"/>
      <c r="J124" s="125"/>
      <c r="K124" s="125"/>
      <c r="L124" s="36" t="str">
        <f t="shared" si="1"/>
        <v/>
      </c>
      <c r="M124" s="131"/>
    </row>
    <row r="125" spans="1:13" ht="29.1" customHeight="1" x14ac:dyDescent="0.25">
      <c r="A125" s="21">
        <v>119</v>
      </c>
      <c r="B125" s="126"/>
      <c r="C125" s="126"/>
      <c r="D125" s="126"/>
      <c r="E125" s="123"/>
      <c r="F125" s="123"/>
      <c r="G125" s="215"/>
      <c r="H125" s="215"/>
      <c r="I125" s="124"/>
      <c r="J125" s="125"/>
      <c r="K125" s="125"/>
      <c r="L125" s="36" t="str">
        <f t="shared" si="1"/>
        <v/>
      </c>
      <c r="M125" s="131"/>
    </row>
    <row r="126" spans="1:13" ht="29.1" customHeight="1" x14ac:dyDescent="0.25">
      <c r="A126" s="21">
        <v>120</v>
      </c>
      <c r="B126" s="126"/>
      <c r="C126" s="126"/>
      <c r="D126" s="126"/>
      <c r="E126" s="123"/>
      <c r="F126" s="123"/>
      <c r="G126" s="215"/>
      <c r="H126" s="215"/>
      <c r="I126" s="124"/>
      <c r="J126" s="125"/>
      <c r="K126" s="125"/>
      <c r="L126" s="36" t="str">
        <f t="shared" si="1"/>
        <v/>
      </c>
      <c r="M126" s="131"/>
    </row>
    <row r="127" spans="1:13" ht="29.1" customHeight="1" x14ac:dyDescent="0.25">
      <c r="A127" s="21">
        <v>121</v>
      </c>
      <c r="B127" s="126"/>
      <c r="C127" s="126"/>
      <c r="D127" s="126"/>
      <c r="E127" s="123"/>
      <c r="F127" s="123"/>
      <c r="G127" s="215"/>
      <c r="H127" s="215"/>
      <c r="I127" s="124"/>
      <c r="J127" s="125"/>
      <c r="K127" s="125"/>
      <c r="L127" s="36" t="str">
        <f t="shared" si="1"/>
        <v/>
      </c>
      <c r="M127" s="131"/>
    </row>
    <row r="128" spans="1:13" ht="29.1" customHeight="1" x14ac:dyDescent="0.25">
      <c r="A128" s="21">
        <v>122</v>
      </c>
      <c r="B128" s="126"/>
      <c r="C128" s="126"/>
      <c r="D128" s="126"/>
      <c r="E128" s="123"/>
      <c r="F128" s="123"/>
      <c r="G128" s="215"/>
      <c r="H128" s="215"/>
      <c r="I128" s="124"/>
      <c r="J128" s="125"/>
      <c r="K128" s="125"/>
      <c r="L128" s="36" t="str">
        <f t="shared" si="1"/>
        <v/>
      </c>
      <c r="M128" s="131"/>
    </row>
    <row r="129" spans="1:13" ht="29.1" customHeight="1" x14ac:dyDescent="0.25">
      <c r="A129" s="21">
        <v>123</v>
      </c>
      <c r="B129" s="126"/>
      <c r="C129" s="126"/>
      <c r="D129" s="126"/>
      <c r="E129" s="123"/>
      <c r="F129" s="123"/>
      <c r="G129" s="215"/>
      <c r="H129" s="215"/>
      <c r="I129" s="124"/>
      <c r="J129" s="125"/>
      <c r="K129" s="125"/>
      <c r="L129" s="36" t="str">
        <f t="shared" si="1"/>
        <v/>
      </c>
      <c r="M129" s="131"/>
    </row>
    <row r="130" spans="1:13" ht="29.1" customHeight="1" x14ac:dyDescent="0.25">
      <c r="A130" s="21">
        <v>124</v>
      </c>
      <c r="B130" s="126"/>
      <c r="C130" s="126"/>
      <c r="D130" s="126"/>
      <c r="E130" s="123"/>
      <c r="F130" s="123"/>
      <c r="G130" s="215"/>
      <c r="H130" s="215"/>
      <c r="I130" s="124"/>
      <c r="J130" s="125"/>
      <c r="K130" s="125"/>
      <c r="L130" s="36" t="str">
        <f t="shared" si="1"/>
        <v/>
      </c>
      <c r="M130" s="131"/>
    </row>
    <row r="131" spans="1:13" ht="29.1" customHeight="1" x14ac:dyDescent="0.25">
      <c r="A131" s="21">
        <v>125</v>
      </c>
      <c r="B131" s="126"/>
      <c r="C131" s="126"/>
      <c r="D131" s="126"/>
      <c r="E131" s="123"/>
      <c r="F131" s="123"/>
      <c r="G131" s="215"/>
      <c r="H131" s="215"/>
      <c r="I131" s="124"/>
      <c r="J131" s="125"/>
      <c r="K131" s="125"/>
      <c r="L131" s="36" t="str">
        <f t="shared" si="1"/>
        <v/>
      </c>
      <c r="M131" s="131"/>
    </row>
    <row r="132" spans="1:13" ht="29.1" customHeight="1" x14ac:dyDescent="0.25">
      <c r="A132" s="21">
        <v>126</v>
      </c>
      <c r="B132" s="126"/>
      <c r="C132" s="126"/>
      <c r="D132" s="126"/>
      <c r="E132" s="123"/>
      <c r="F132" s="123"/>
      <c r="G132" s="215"/>
      <c r="H132" s="215"/>
      <c r="I132" s="124"/>
      <c r="J132" s="125"/>
      <c r="K132" s="125"/>
      <c r="L132" s="36" t="str">
        <f t="shared" si="1"/>
        <v/>
      </c>
      <c r="M132" s="131"/>
    </row>
    <row r="133" spans="1:13" ht="29.1" customHeight="1" x14ac:dyDescent="0.25">
      <c r="A133" s="21">
        <v>127</v>
      </c>
      <c r="B133" s="126"/>
      <c r="C133" s="126"/>
      <c r="D133" s="126"/>
      <c r="E133" s="123"/>
      <c r="F133" s="123"/>
      <c r="G133" s="215"/>
      <c r="H133" s="215"/>
      <c r="I133" s="124"/>
      <c r="J133" s="125"/>
      <c r="K133" s="125"/>
      <c r="L133" s="36" t="str">
        <f t="shared" si="1"/>
        <v/>
      </c>
      <c r="M133" s="131"/>
    </row>
    <row r="134" spans="1:13" ht="29.1" customHeight="1" x14ac:dyDescent="0.25">
      <c r="A134" s="21">
        <v>128</v>
      </c>
      <c r="B134" s="126"/>
      <c r="C134" s="126"/>
      <c r="D134" s="126"/>
      <c r="E134" s="123"/>
      <c r="F134" s="123"/>
      <c r="G134" s="215"/>
      <c r="H134" s="215"/>
      <c r="I134" s="124"/>
      <c r="J134" s="125"/>
      <c r="K134" s="125"/>
      <c r="L134" s="36" t="str">
        <f t="shared" ref="L134:L197" si="2">IF($E134="","",IF(OR(($I134=0),($J134=0)),0,$I134/$J134*$K134))</f>
        <v/>
      </c>
      <c r="M134" s="131"/>
    </row>
    <row r="135" spans="1:13" ht="29.1" customHeight="1" x14ac:dyDescent="0.25">
      <c r="A135" s="21">
        <v>129</v>
      </c>
      <c r="B135" s="126"/>
      <c r="C135" s="126"/>
      <c r="D135" s="126"/>
      <c r="E135" s="123"/>
      <c r="F135" s="123"/>
      <c r="G135" s="215"/>
      <c r="H135" s="215"/>
      <c r="I135" s="124"/>
      <c r="J135" s="125"/>
      <c r="K135" s="125"/>
      <c r="L135" s="36" t="str">
        <f t="shared" si="2"/>
        <v/>
      </c>
      <c r="M135" s="131"/>
    </row>
    <row r="136" spans="1:13" ht="29.1" customHeight="1" x14ac:dyDescent="0.25">
      <c r="A136" s="21">
        <v>130</v>
      </c>
      <c r="B136" s="126"/>
      <c r="C136" s="126"/>
      <c r="D136" s="126"/>
      <c r="E136" s="123"/>
      <c r="F136" s="123"/>
      <c r="G136" s="215"/>
      <c r="H136" s="215"/>
      <c r="I136" s="124"/>
      <c r="J136" s="125"/>
      <c r="K136" s="125"/>
      <c r="L136" s="36" t="str">
        <f t="shared" si="2"/>
        <v/>
      </c>
      <c r="M136" s="131"/>
    </row>
    <row r="137" spans="1:13" ht="29.1" customHeight="1" x14ac:dyDescent="0.25">
      <c r="A137" s="21">
        <v>131</v>
      </c>
      <c r="B137" s="126"/>
      <c r="C137" s="126"/>
      <c r="D137" s="126"/>
      <c r="E137" s="123"/>
      <c r="F137" s="123"/>
      <c r="G137" s="215"/>
      <c r="H137" s="215"/>
      <c r="I137" s="124"/>
      <c r="J137" s="125"/>
      <c r="K137" s="125"/>
      <c r="L137" s="36" t="str">
        <f t="shared" si="2"/>
        <v/>
      </c>
      <c r="M137" s="131"/>
    </row>
    <row r="138" spans="1:13" ht="29.1" customHeight="1" x14ac:dyDescent="0.25">
      <c r="A138" s="21">
        <v>132</v>
      </c>
      <c r="B138" s="126"/>
      <c r="C138" s="126"/>
      <c r="D138" s="126"/>
      <c r="E138" s="123"/>
      <c r="F138" s="123"/>
      <c r="G138" s="215"/>
      <c r="H138" s="215"/>
      <c r="I138" s="124"/>
      <c r="J138" s="125"/>
      <c r="K138" s="125"/>
      <c r="L138" s="36" t="str">
        <f t="shared" si="2"/>
        <v/>
      </c>
      <c r="M138" s="131"/>
    </row>
    <row r="139" spans="1:13" ht="29.1" customHeight="1" x14ac:dyDescent="0.25">
      <c r="A139" s="21">
        <v>133</v>
      </c>
      <c r="B139" s="126"/>
      <c r="C139" s="126"/>
      <c r="D139" s="126"/>
      <c r="E139" s="123"/>
      <c r="F139" s="123"/>
      <c r="G139" s="215"/>
      <c r="H139" s="215"/>
      <c r="I139" s="124"/>
      <c r="J139" s="125"/>
      <c r="K139" s="125"/>
      <c r="L139" s="36" t="str">
        <f t="shared" si="2"/>
        <v/>
      </c>
      <c r="M139" s="131"/>
    </row>
    <row r="140" spans="1:13" ht="29.1" customHeight="1" x14ac:dyDescent="0.25">
      <c r="A140" s="21">
        <v>134</v>
      </c>
      <c r="B140" s="126"/>
      <c r="C140" s="126"/>
      <c r="D140" s="126"/>
      <c r="E140" s="123"/>
      <c r="F140" s="123"/>
      <c r="G140" s="215"/>
      <c r="H140" s="215"/>
      <c r="I140" s="124"/>
      <c r="J140" s="125"/>
      <c r="K140" s="125"/>
      <c r="L140" s="36" t="str">
        <f t="shared" si="2"/>
        <v/>
      </c>
      <c r="M140" s="131"/>
    </row>
    <row r="141" spans="1:13" ht="29.1" customHeight="1" x14ac:dyDescent="0.25">
      <c r="A141" s="21">
        <v>135</v>
      </c>
      <c r="B141" s="126"/>
      <c r="C141" s="126"/>
      <c r="D141" s="126"/>
      <c r="E141" s="123"/>
      <c r="F141" s="123"/>
      <c r="G141" s="215"/>
      <c r="H141" s="215"/>
      <c r="I141" s="124"/>
      <c r="J141" s="125"/>
      <c r="K141" s="125"/>
      <c r="L141" s="36" t="str">
        <f t="shared" si="2"/>
        <v/>
      </c>
      <c r="M141" s="131"/>
    </row>
    <row r="142" spans="1:13" ht="29.1" customHeight="1" x14ac:dyDescent="0.25">
      <c r="A142" s="21">
        <v>136</v>
      </c>
      <c r="B142" s="126"/>
      <c r="C142" s="126"/>
      <c r="D142" s="126"/>
      <c r="E142" s="123"/>
      <c r="F142" s="123"/>
      <c r="G142" s="215"/>
      <c r="H142" s="215"/>
      <c r="I142" s="124"/>
      <c r="J142" s="125"/>
      <c r="K142" s="125"/>
      <c r="L142" s="36" t="str">
        <f t="shared" si="2"/>
        <v/>
      </c>
      <c r="M142" s="131"/>
    </row>
    <row r="143" spans="1:13" ht="29.1" customHeight="1" x14ac:dyDescent="0.25">
      <c r="A143" s="21">
        <v>137</v>
      </c>
      <c r="B143" s="126"/>
      <c r="C143" s="126"/>
      <c r="D143" s="126"/>
      <c r="E143" s="123"/>
      <c r="F143" s="123"/>
      <c r="G143" s="215"/>
      <c r="H143" s="215"/>
      <c r="I143" s="124"/>
      <c r="J143" s="125"/>
      <c r="K143" s="125"/>
      <c r="L143" s="36" t="str">
        <f t="shared" si="2"/>
        <v/>
      </c>
      <c r="M143" s="131"/>
    </row>
    <row r="144" spans="1:13" ht="29.1" customHeight="1" x14ac:dyDescent="0.25">
      <c r="A144" s="21">
        <v>138</v>
      </c>
      <c r="B144" s="126"/>
      <c r="C144" s="126"/>
      <c r="D144" s="126"/>
      <c r="E144" s="123"/>
      <c r="F144" s="123"/>
      <c r="G144" s="215"/>
      <c r="H144" s="215"/>
      <c r="I144" s="124"/>
      <c r="J144" s="125"/>
      <c r="K144" s="125"/>
      <c r="L144" s="36" t="str">
        <f t="shared" si="2"/>
        <v/>
      </c>
      <c r="M144" s="131"/>
    </row>
    <row r="145" spans="1:13" ht="29.1" customHeight="1" x14ac:dyDescent="0.25">
      <c r="A145" s="21">
        <v>139</v>
      </c>
      <c r="B145" s="126"/>
      <c r="C145" s="126"/>
      <c r="D145" s="126"/>
      <c r="E145" s="123"/>
      <c r="F145" s="123"/>
      <c r="G145" s="215"/>
      <c r="H145" s="215"/>
      <c r="I145" s="124"/>
      <c r="J145" s="125"/>
      <c r="K145" s="125"/>
      <c r="L145" s="36" t="str">
        <f t="shared" si="2"/>
        <v/>
      </c>
      <c r="M145" s="131"/>
    </row>
    <row r="146" spans="1:13" ht="29.1" customHeight="1" x14ac:dyDescent="0.25">
      <c r="A146" s="21">
        <v>140</v>
      </c>
      <c r="B146" s="126"/>
      <c r="C146" s="126"/>
      <c r="D146" s="126"/>
      <c r="E146" s="123"/>
      <c r="F146" s="123"/>
      <c r="G146" s="215"/>
      <c r="H146" s="215"/>
      <c r="I146" s="124"/>
      <c r="J146" s="125"/>
      <c r="K146" s="125"/>
      <c r="L146" s="36" t="str">
        <f t="shared" si="2"/>
        <v/>
      </c>
      <c r="M146" s="131"/>
    </row>
    <row r="147" spans="1:13" ht="29.1" customHeight="1" x14ac:dyDescent="0.25">
      <c r="A147" s="21">
        <v>141</v>
      </c>
      <c r="B147" s="126"/>
      <c r="C147" s="126"/>
      <c r="D147" s="126"/>
      <c r="E147" s="123"/>
      <c r="F147" s="123"/>
      <c r="G147" s="215"/>
      <c r="H147" s="215"/>
      <c r="I147" s="124"/>
      <c r="J147" s="125"/>
      <c r="K147" s="125"/>
      <c r="L147" s="36" t="str">
        <f t="shared" si="2"/>
        <v/>
      </c>
      <c r="M147" s="131"/>
    </row>
    <row r="148" spans="1:13" ht="29.1" customHeight="1" x14ac:dyDescent="0.25">
      <c r="A148" s="21">
        <v>142</v>
      </c>
      <c r="B148" s="126"/>
      <c r="C148" s="126"/>
      <c r="D148" s="126"/>
      <c r="E148" s="123"/>
      <c r="F148" s="123"/>
      <c r="G148" s="215"/>
      <c r="H148" s="215"/>
      <c r="I148" s="124"/>
      <c r="J148" s="125"/>
      <c r="K148" s="125"/>
      <c r="L148" s="36" t="str">
        <f t="shared" si="2"/>
        <v/>
      </c>
      <c r="M148" s="131"/>
    </row>
    <row r="149" spans="1:13" ht="29.1" customHeight="1" x14ac:dyDescent="0.25">
      <c r="A149" s="21">
        <v>143</v>
      </c>
      <c r="B149" s="126"/>
      <c r="C149" s="126"/>
      <c r="D149" s="126"/>
      <c r="E149" s="123"/>
      <c r="F149" s="123"/>
      <c r="G149" s="215"/>
      <c r="H149" s="215"/>
      <c r="I149" s="124"/>
      <c r="J149" s="125"/>
      <c r="K149" s="125"/>
      <c r="L149" s="36" t="str">
        <f t="shared" si="2"/>
        <v/>
      </c>
      <c r="M149" s="131"/>
    </row>
    <row r="150" spans="1:13" ht="29.1" customHeight="1" x14ac:dyDescent="0.25">
      <c r="A150" s="21">
        <v>144</v>
      </c>
      <c r="B150" s="126"/>
      <c r="C150" s="126"/>
      <c r="D150" s="126"/>
      <c r="E150" s="123"/>
      <c r="F150" s="123"/>
      <c r="G150" s="215"/>
      <c r="H150" s="215"/>
      <c r="I150" s="124"/>
      <c r="J150" s="125"/>
      <c r="K150" s="125"/>
      <c r="L150" s="36" t="str">
        <f t="shared" si="2"/>
        <v/>
      </c>
      <c r="M150" s="131"/>
    </row>
    <row r="151" spans="1:13" ht="29.1" customHeight="1" x14ac:dyDescent="0.25">
      <c r="A151" s="21">
        <v>145</v>
      </c>
      <c r="B151" s="126"/>
      <c r="C151" s="126"/>
      <c r="D151" s="126"/>
      <c r="E151" s="123"/>
      <c r="F151" s="123"/>
      <c r="G151" s="215"/>
      <c r="H151" s="215"/>
      <c r="I151" s="124"/>
      <c r="J151" s="125"/>
      <c r="K151" s="125"/>
      <c r="L151" s="36" t="str">
        <f t="shared" si="2"/>
        <v/>
      </c>
      <c r="M151" s="131"/>
    </row>
    <row r="152" spans="1:13" ht="29.1" customHeight="1" x14ac:dyDescent="0.25">
      <c r="A152" s="21">
        <v>146</v>
      </c>
      <c r="B152" s="126"/>
      <c r="C152" s="126"/>
      <c r="D152" s="126"/>
      <c r="E152" s="123"/>
      <c r="F152" s="123"/>
      <c r="G152" s="215"/>
      <c r="H152" s="215"/>
      <c r="I152" s="124"/>
      <c r="J152" s="125"/>
      <c r="K152" s="125"/>
      <c r="L152" s="36" t="str">
        <f t="shared" si="2"/>
        <v/>
      </c>
      <c r="M152" s="131"/>
    </row>
    <row r="153" spans="1:13" ht="29.1" customHeight="1" x14ac:dyDescent="0.25">
      <c r="A153" s="21">
        <v>147</v>
      </c>
      <c r="B153" s="126"/>
      <c r="C153" s="126"/>
      <c r="D153" s="126"/>
      <c r="E153" s="123"/>
      <c r="F153" s="123"/>
      <c r="G153" s="215"/>
      <c r="H153" s="215"/>
      <c r="I153" s="124"/>
      <c r="J153" s="125"/>
      <c r="K153" s="125"/>
      <c r="L153" s="36" t="str">
        <f t="shared" si="2"/>
        <v/>
      </c>
      <c r="M153" s="131"/>
    </row>
    <row r="154" spans="1:13" ht="29.1" customHeight="1" x14ac:dyDescent="0.25">
      <c r="A154" s="21">
        <v>148</v>
      </c>
      <c r="B154" s="126"/>
      <c r="C154" s="126"/>
      <c r="D154" s="126"/>
      <c r="E154" s="123"/>
      <c r="F154" s="123"/>
      <c r="G154" s="215"/>
      <c r="H154" s="215"/>
      <c r="I154" s="124"/>
      <c r="J154" s="125"/>
      <c r="K154" s="125"/>
      <c r="L154" s="36" t="str">
        <f t="shared" si="2"/>
        <v/>
      </c>
      <c r="M154" s="131"/>
    </row>
    <row r="155" spans="1:13" ht="29.1" customHeight="1" x14ac:dyDescent="0.25">
      <c r="A155" s="21">
        <v>149</v>
      </c>
      <c r="B155" s="126"/>
      <c r="C155" s="126"/>
      <c r="D155" s="126"/>
      <c r="E155" s="123"/>
      <c r="F155" s="123"/>
      <c r="G155" s="215"/>
      <c r="H155" s="215"/>
      <c r="I155" s="124"/>
      <c r="J155" s="125"/>
      <c r="K155" s="125"/>
      <c r="L155" s="36" t="str">
        <f t="shared" si="2"/>
        <v/>
      </c>
      <c r="M155" s="131"/>
    </row>
    <row r="156" spans="1:13" ht="29.1" customHeight="1" x14ac:dyDescent="0.25">
      <c r="A156" s="21">
        <v>150</v>
      </c>
      <c r="B156" s="126"/>
      <c r="C156" s="126"/>
      <c r="D156" s="126"/>
      <c r="E156" s="123"/>
      <c r="F156" s="123"/>
      <c r="G156" s="215"/>
      <c r="H156" s="215"/>
      <c r="I156" s="124"/>
      <c r="J156" s="125"/>
      <c r="K156" s="125"/>
      <c r="L156" s="36" t="str">
        <f t="shared" si="2"/>
        <v/>
      </c>
      <c r="M156" s="131"/>
    </row>
    <row r="157" spans="1:13" ht="29.1" customHeight="1" x14ac:dyDescent="0.25">
      <c r="A157" s="21">
        <v>151</v>
      </c>
      <c r="B157" s="126"/>
      <c r="C157" s="126"/>
      <c r="D157" s="126"/>
      <c r="E157" s="123"/>
      <c r="F157" s="123"/>
      <c r="G157" s="215"/>
      <c r="H157" s="215"/>
      <c r="I157" s="124"/>
      <c r="J157" s="125"/>
      <c r="K157" s="125"/>
      <c r="L157" s="36" t="str">
        <f t="shared" si="2"/>
        <v/>
      </c>
      <c r="M157" s="131"/>
    </row>
    <row r="158" spans="1:13" ht="29.1" customHeight="1" x14ac:dyDescent="0.25">
      <c r="A158" s="21">
        <v>152</v>
      </c>
      <c r="B158" s="126"/>
      <c r="C158" s="126"/>
      <c r="D158" s="126"/>
      <c r="E158" s="123"/>
      <c r="F158" s="123"/>
      <c r="G158" s="215"/>
      <c r="H158" s="215"/>
      <c r="I158" s="124"/>
      <c r="J158" s="125"/>
      <c r="K158" s="125"/>
      <c r="L158" s="36" t="str">
        <f t="shared" si="2"/>
        <v/>
      </c>
      <c r="M158" s="131"/>
    </row>
    <row r="159" spans="1:13" ht="29.1" customHeight="1" x14ac:dyDescent="0.25">
      <c r="A159" s="21">
        <v>153</v>
      </c>
      <c r="B159" s="126"/>
      <c r="C159" s="126"/>
      <c r="D159" s="126"/>
      <c r="E159" s="123"/>
      <c r="F159" s="123"/>
      <c r="G159" s="215"/>
      <c r="H159" s="215"/>
      <c r="I159" s="124"/>
      <c r="J159" s="125"/>
      <c r="K159" s="125"/>
      <c r="L159" s="36" t="str">
        <f t="shared" si="2"/>
        <v/>
      </c>
      <c r="M159" s="131"/>
    </row>
    <row r="160" spans="1:13" ht="29.1" customHeight="1" x14ac:dyDescent="0.25">
      <c r="A160" s="21">
        <v>154</v>
      </c>
      <c r="B160" s="126"/>
      <c r="C160" s="126"/>
      <c r="D160" s="126"/>
      <c r="E160" s="123"/>
      <c r="F160" s="123"/>
      <c r="G160" s="215"/>
      <c r="H160" s="215"/>
      <c r="I160" s="124"/>
      <c r="J160" s="125"/>
      <c r="K160" s="125"/>
      <c r="L160" s="36" t="str">
        <f t="shared" si="2"/>
        <v/>
      </c>
      <c r="M160" s="131"/>
    </row>
    <row r="161" spans="1:13" ht="29.1" customHeight="1" x14ac:dyDescent="0.25">
      <c r="A161" s="21">
        <v>155</v>
      </c>
      <c r="B161" s="126"/>
      <c r="C161" s="126"/>
      <c r="D161" s="126"/>
      <c r="E161" s="123"/>
      <c r="F161" s="123"/>
      <c r="G161" s="215"/>
      <c r="H161" s="215"/>
      <c r="I161" s="124"/>
      <c r="J161" s="125"/>
      <c r="K161" s="125"/>
      <c r="L161" s="36" t="str">
        <f t="shared" si="2"/>
        <v/>
      </c>
      <c r="M161" s="131"/>
    </row>
    <row r="162" spans="1:13" ht="29.1" customHeight="1" x14ac:dyDescent="0.25">
      <c r="A162" s="21">
        <v>156</v>
      </c>
      <c r="B162" s="126"/>
      <c r="C162" s="126"/>
      <c r="D162" s="126"/>
      <c r="E162" s="123"/>
      <c r="F162" s="123"/>
      <c r="G162" s="215"/>
      <c r="H162" s="215"/>
      <c r="I162" s="124"/>
      <c r="J162" s="125"/>
      <c r="K162" s="125"/>
      <c r="L162" s="36" t="str">
        <f t="shared" si="2"/>
        <v/>
      </c>
      <c r="M162" s="131"/>
    </row>
    <row r="163" spans="1:13" ht="29.1" customHeight="1" x14ac:dyDescent="0.25">
      <c r="A163" s="21">
        <v>157</v>
      </c>
      <c r="B163" s="126"/>
      <c r="C163" s="126"/>
      <c r="D163" s="126"/>
      <c r="E163" s="123"/>
      <c r="F163" s="123"/>
      <c r="G163" s="215"/>
      <c r="H163" s="215"/>
      <c r="I163" s="124"/>
      <c r="J163" s="125"/>
      <c r="K163" s="125"/>
      <c r="L163" s="36" t="str">
        <f t="shared" si="2"/>
        <v/>
      </c>
      <c r="M163" s="131"/>
    </row>
    <row r="164" spans="1:13" ht="29.1" customHeight="1" x14ac:dyDescent="0.25">
      <c r="A164" s="21">
        <v>158</v>
      </c>
      <c r="B164" s="126"/>
      <c r="C164" s="126"/>
      <c r="D164" s="126"/>
      <c r="E164" s="123"/>
      <c r="F164" s="123"/>
      <c r="G164" s="215"/>
      <c r="H164" s="215"/>
      <c r="I164" s="124"/>
      <c r="J164" s="125"/>
      <c r="K164" s="125"/>
      <c r="L164" s="36" t="str">
        <f t="shared" si="2"/>
        <v/>
      </c>
      <c r="M164" s="131"/>
    </row>
    <row r="165" spans="1:13" ht="29.1" customHeight="1" x14ac:dyDescent="0.25">
      <c r="A165" s="21">
        <v>159</v>
      </c>
      <c r="B165" s="126"/>
      <c r="C165" s="126"/>
      <c r="D165" s="126"/>
      <c r="E165" s="123"/>
      <c r="F165" s="123"/>
      <c r="G165" s="215"/>
      <c r="H165" s="215"/>
      <c r="I165" s="124"/>
      <c r="J165" s="125"/>
      <c r="K165" s="125"/>
      <c r="L165" s="36" t="str">
        <f t="shared" si="2"/>
        <v/>
      </c>
      <c r="M165" s="131"/>
    </row>
    <row r="166" spans="1:13" ht="29.1" customHeight="1" x14ac:dyDescent="0.25">
      <c r="A166" s="21">
        <v>160</v>
      </c>
      <c r="B166" s="126"/>
      <c r="C166" s="126"/>
      <c r="D166" s="126"/>
      <c r="E166" s="123"/>
      <c r="F166" s="123"/>
      <c r="G166" s="215"/>
      <c r="H166" s="215"/>
      <c r="I166" s="124"/>
      <c r="J166" s="125"/>
      <c r="K166" s="125"/>
      <c r="L166" s="36" t="str">
        <f t="shared" si="2"/>
        <v/>
      </c>
      <c r="M166" s="131"/>
    </row>
    <row r="167" spans="1:13" ht="29.1" customHeight="1" x14ac:dyDescent="0.25">
      <c r="A167" s="21">
        <v>161</v>
      </c>
      <c r="B167" s="126"/>
      <c r="C167" s="126"/>
      <c r="D167" s="126"/>
      <c r="E167" s="123"/>
      <c r="F167" s="123"/>
      <c r="G167" s="215"/>
      <c r="H167" s="215"/>
      <c r="I167" s="124"/>
      <c r="J167" s="125"/>
      <c r="K167" s="125"/>
      <c r="L167" s="36" t="str">
        <f t="shared" si="2"/>
        <v/>
      </c>
      <c r="M167" s="131"/>
    </row>
    <row r="168" spans="1:13" ht="29.1" customHeight="1" x14ac:dyDescent="0.25">
      <c r="A168" s="21">
        <v>162</v>
      </c>
      <c r="B168" s="126"/>
      <c r="C168" s="126"/>
      <c r="D168" s="126"/>
      <c r="E168" s="123"/>
      <c r="F168" s="123"/>
      <c r="G168" s="215"/>
      <c r="H168" s="215"/>
      <c r="I168" s="124"/>
      <c r="J168" s="125"/>
      <c r="K168" s="125"/>
      <c r="L168" s="36" t="str">
        <f t="shared" si="2"/>
        <v/>
      </c>
      <c r="M168" s="131"/>
    </row>
    <row r="169" spans="1:13" ht="29.1" customHeight="1" x14ac:dyDescent="0.25">
      <c r="A169" s="21">
        <v>163</v>
      </c>
      <c r="B169" s="126"/>
      <c r="C169" s="126"/>
      <c r="D169" s="126"/>
      <c r="E169" s="123"/>
      <c r="F169" s="123"/>
      <c r="G169" s="215"/>
      <c r="H169" s="215"/>
      <c r="I169" s="124"/>
      <c r="J169" s="125"/>
      <c r="K169" s="125"/>
      <c r="L169" s="36" t="str">
        <f t="shared" si="2"/>
        <v/>
      </c>
      <c r="M169" s="131"/>
    </row>
    <row r="170" spans="1:13" ht="29.1" customHeight="1" x14ac:dyDescent="0.25">
      <c r="A170" s="21">
        <v>164</v>
      </c>
      <c r="B170" s="126"/>
      <c r="C170" s="126"/>
      <c r="D170" s="126"/>
      <c r="E170" s="123"/>
      <c r="F170" s="123"/>
      <c r="G170" s="215"/>
      <c r="H170" s="215"/>
      <c r="I170" s="124"/>
      <c r="J170" s="125"/>
      <c r="K170" s="125"/>
      <c r="L170" s="36" t="str">
        <f t="shared" si="2"/>
        <v/>
      </c>
      <c r="M170" s="131"/>
    </row>
    <row r="171" spans="1:13" ht="29.1" customHeight="1" x14ac:dyDescent="0.25">
      <c r="A171" s="21">
        <v>165</v>
      </c>
      <c r="B171" s="126"/>
      <c r="C171" s="126"/>
      <c r="D171" s="126"/>
      <c r="E171" s="123"/>
      <c r="F171" s="123"/>
      <c r="G171" s="215"/>
      <c r="H171" s="215"/>
      <c r="I171" s="124"/>
      <c r="J171" s="125"/>
      <c r="K171" s="125"/>
      <c r="L171" s="36" t="str">
        <f t="shared" si="2"/>
        <v/>
      </c>
      <c r="M171" s="131"/>
    </row>
    <row r="172" spans="1:13" ht="29.1" customHeight="1" x14ac:dyDescent="0.25">
      <c r="A172" s="21">
        <v>166</v>
      </c>
      <c r="B172" s="126"/>
      <c r="C172" s="126"/>
      <c r="D172" s="126"/>
      <c r="E172" s="123"/>
      <c r="F172" s="123"/>
      <c r="G172" s="215"/>
      <c r="H172" s="215"/>
      <c r="I172" s="124"/>
      <c r="J172" s="125"/>
      <c r="K172" s="125"/>
      <c r="L172" s="36" t="str">
        <f t="shared" si="2"/>
        <v/>
      </c>
      <c r="M172" s="131"/>
    </row>
    <row r="173" spans="1:13" ht="29.1" customHeight="1" x14ac:dyDescent="0.25">
      <c r="A173" s="21">
        <v>167</v>
      </c>
      <c r="B173" s="126"/>
      <c r="C173" s="126"/>
      <c r="D173" s="126"/>
      <c r="E173" s="123"/>
      <c r="F173" s="123"/>
      <c r="G173" s="215"/>
      <c r="H173" s="215"/>
      <c r="I173" s="124"/>
      <c r="J173" s="125"/>
      <c r="K173" s="125"/>
      <c r="L173" s="36" t="str">
        <f t="shared" si="2"/>
        <v/>
      </c>
      <c r="M173" s="131"/>
    </row>
    <row r="174" spans="1:13" ht="29.1" customHeight="1" x14ac:dyDescent="0.25">
      <c r="A174" s="21">
        <v>168</v>
      </c>
      <c r="B174" s="126"/>
      <c r="C174" s="126"/>
      <c r="D174" s="126"/>
      <c r="E174" s="123"/>
      <c r="F174" s="123"/>
      <c r="G174" s="215"/>
      <c r="H174" s="215"/>
      <c r="I174" s="124"/>
      <c r="J174" s="125"/>
      <c r="K174" s="125"/>
      <c r="L174" s="36" t="str">
        <f t="shared" si="2"/>
        <v/>
      </c>
      <c r="M174" s="131"/>
    </row>
    <row r="175" spans="1:13" ht="29.1" customHeight="1" x14ac:dyDescent="0.25">
      <c r="A175" s="21">
        <v>169</v>
      </c>
      <c r="B175" s="126"/>
      <c r="C175" s="126"/>
      <c r="D175" s="126"/>
      <c r="E175" s="123"/>
      <c r="F175" s="123"/>
      <c r="G175" s="215"/>
      <c r="H175" s="215"/>
      <c r="I175" s="124"/>
      <c r="J175" s="125"/>
      <c r="K175" s="125"/>
      <c r="L175" s="36" t="str">
        <f t="shared" si="2"/>
        <v/>
      </c>
      <c r="M175" s="131"/>
    </row>
    <row r="176" spans="1:13" ht="29.1" customHeight="1" x14ac:dyDescent="0.25">
      <c r="A176" s="21">
        <v>170</v>
      </c>
      <c r="B176" s="126"/>
      <c r="C176" s="126"/>
      <c r="D176" s="126"/>
      <c r="E176" s="123"/>
      <c r="F176" s="123"/>
      <c r="G176" s="215"/>
      <c r="H176" s="215"/>
      <c r="I176" s="124"/>
      <c r="J176" s="125"/>
      <c r="K176" s="125"/>
      <c r="L176" s="36" t="str">
        <f t="shared" si="2"/>
        <v/>
      </c>
      <c r="M176" s="131"/>
    </row>
    <row r="177" spans="1:13" ht="29.1" customHeight="1" x14ac:dyDescent="0.25">
      <c r="A177" s="21">
        <v>171</v>
      </c>
      <c r="B177" s="126"/>
      <c r="C177" s="126"/>
      <c r="D177" s="126"/>
      <c r="E177" s="123"/>
      <c r="F177" s="123"/>
      <c r="G177" s="215"/>
      <c r="H177" s="215"/>
      <c r="I177" s="124"/>
      <c r="J177" s="125"/>
      <c r="K177" s="125"/>
      <c r="L177" s="36" t="str">
        <f t="shared" si="2"/>
        <v/>
      </c>
      <c r="M177" s="131"/>
    </row>
    <row r="178" spans="1:13" ht="29.1" customHeight="1" x14ac:dyDescent="0.25">
      <c r="A178" s="21">
        <v>172</v>
      </c>
      <c r="B178" s="126"/>
      <c r="C178" s="126"/>
      <c r="D178" s="126"/>
      <c r="E178" s="123"/>
      <c r="F178" s="123"/>
      <c r="G178" s="215"/>
      <c r="H178" s="215"/>
      <c r="I178" s="124"/>
      <c r="J178" s="125"/>
      <c r="K178" s="125"/>
      <c r="L178" s="36" t="str">
        <f t="shared" si="2"/>
        <v/>
      </c>
      <c r="M178" s="131"/>
    </row>
    <row r="179" spans="1:13" ht="29.1" customHeight="1" x14ac:dyDescent="0.25">
      <c r="A179" s="21">
        <v>173</v>
      </c>
      <c r="B179" s="126"/>
      <c r="C179" s="126"/>
      <c r="D179" s="126"/>
      <c r="E179" s="123"/>
      <c r="F179" s="123"/>
      <c r="G179" s="215"/>
      <c r="H179" s="215"/>
      <c r="I179" s="124"/>
      <c r="J179" s="125"/>
      <c r="K179" s="125"/>
      <c r="L179" s="36" t="str">
        <f t="shared" si="2"/>
        <v/>
      </c>
      <c r="M179" s="131"/>
    </row>
    <row r="180" spans="1:13" ht="29.1" customHeight="1" x14ac:dyDescent="0.25">
      <c r="A180" s="21">
        <v>174</v>
      </c>
      <c r="B180" s="126"/>
      <c r="C180" s="126"/>
      <c r="D180" s="126"/>
      <c r="E180" s="123"/>
      <c r="F180" s="123"/>
      <c r="G180" s="215"/>
      <c r="H180" s="215"/>
      <c r="I180" s="124"/>
      <c r="J180" s="125"/>
      <c r="K180" s="125"/>
      <c r="L180" s="36" t="str">
        <f t="shared" si="2"/>
        <v/>
      </c>
      <c r="M180" s="131"/>
    </row>
    <row r="181" spans="1:13" ht="29.1" customHeight="1" x14ac:dyDescent="0.25">
      <c r="A181" s="21">
        <v>175</v>
      </c>
      <c r="B181" s="126"/>
      <c r="C181" s="126"/>
      <c r="D181" s="126"/>
      <c r="E181" s="123"/>
      <c r="F181" s="123"/>
      <c r="G181" s="215"/>
      <c r="H181" s="215"/>
      <c r="I181" s="124"/>
      <c r="J181" s="125"/>
      <c r="K181" s="125"/>
      <c r="L181" s="36" t="str">
        <f t="shared" si="2"/>
        <v/>
      </c>
      <c r="M181" s="131"/>
    </row>
    <row r="182" spans="1:13" ht="29.1" customHeight="1" x14ac:dyDescent="0.25">
      <c r="A182" s="21">
        <v>176</v>
      </c>
      <c r="B182" s="126"/>
      <c r="C182" s="126"/>
      <c r="D182" s="126"/>
      <c r="E182" s="123"/>
      <c r="F182" s="123"/>
      <c r="G182" s="215"/>
      <c r="H182" s="215"/>
      <c r="I182" s="124"/>
      <c r="J182" s="125"/>
      <c r="K182" s="125"/>
      <c r="L182" s="36" t="str">
        <f t="shared" si="2"/>
        <v/>
      </c>
      <c r="M182" s="131"/>
    </row>
    <row r="183" spans="1:13" ht="29.1" customHeight="1" x14ac:dyDescent="0.25">
      <c r="A183" s="21">
        <v>177</v>
      </c>
      <c r="B183" s="126"/>
      <c r="C183" s="126"/>
      <c r="D183" s="126"/>
      <c r="E183" s="123"/>
      <c r="F183" s="123"/>
      <c r="G183" s="215"/>
      <c r="H183" s="215"/>
      <c r="I183" s="124"/>
      <c r="J183" s="125"/>
      <c r="K183" s="125"/>
      <c r="L183" s="36" t="str">
        <f t="shared" si="2"/>
        <v/>
      </c>
      <c r="M183" s="131"/>
    </row>
    <row r="184" spans="1:13" ht="29.1" customHeight="1" x14ac:dyDescent="0.25">
      <c r="A184" s="21">
        <v>178</v>
      </c>
      <c r="B184" s="126"/>
      <c r="C184" s="126"/>
      <c r="D184" s="126"/>
      <c r="E184" s="123"/>
      <c r="F184" s="123"/>
      <c r="G184" s="215"/>
      <c r="H184" s="215"/>
      <c r="I184" s="124"/>
      <c r="J184" s="125"/>
      <c r="K184" s="125"/>
      <c r="L184" s="36" t="str">
        <f t="shared" si="2"/>
        <v/>
      </c>
      <c r="M184" s="131"/>
    </row>
    <row r="185" spans="1:13" ht="29.1" customHeight="1" x14ac:dyDescent="0.25">
      <c r="A185" s="21">
        <v>179</v>
      </c>
      <c r="B185" s="126"/>
      <c r="C185" s="126"/>
      <c r="D185" s="126"/>
      <c r="E185" s="123"/>
      <c r="F185" s="123"/>
      <c r="G185" s="215"/>
      <c r="H185" s="215"/>
      <c r="I185" s="124"/>
      <c r="J185" s="125"/>
      <c r="K185" s="125"/>
      <c r="L185" s="36" t="str">
        <f t="shared" si="2"/>
        <v/>
      </c>
      <c r="M185" s="131"/>
    </row>
    <row r="186" spans="1:13" ht="29.1" customHeight="1" x14ac:dyDescent="0.25">
      <c r="A186" s="21">
        <v>180</v>
      </c>
      <c r="B186" s="126"/>
      <c r="C186" s="126"/>
      <c r="D186" s="126"/>
      <c r="E186" s="123"/>
      <c r="F186" s="123"/>
      <c r="G186" s="215"/>
      <c r="H186" s="215"/>
      <c r="I186" s="124"/>
      <c r="J186" s="125"/>
      <c r="K186" s="125"/>
      <c r="L186" s="36" t="str">
        <f t="shared" si="2"/>
        <v/>
      </c>
      <c r="M186" s="131"/>
    </row>
    <row r="187" spans="1:13" ht="29.1" customHeight="1" x14ac:dyDescent="0.25">
      <c r="A187" s="21">
        <v>181</v>
      </c>
      <c r="B187" s="126"/>
      <c r="C187" s="126"/>
      <c r="D187" s="126"/>
      <c r="E187" s="123"/>
      <c r="F187" s="123"/>
      <c r="G187" s="215"/>
      <c r="H187" s="215"/>
      <c r="I187" s="124"/>
      <c r="J187" s="125"/>
      <c r="K187" s="125"/>
      <c r="L187" s="36" t="str">
        <f t="shared" si="2"/>
        <v/>
      </c>
      <c r="M187" s="131"/>
    </row>
    <row r="188" spans="1:13" ht="29.1" customHeight="1" x14ac:dyDescent="0.25">
      <c r="A188" s="21">
        <v>182</v>
      </c>
      <c r="B188" s="126"/>
      <c r="C188" s="126"/>
      <c r="D188" s="126"/>
      <c r="E188" s="123"/>
      <c r="F188" s="123"/>
      <c r="G188" s="215"/>
      <c r="H188" s="215"/>
      <c r="I188" s="124"/>
      <c r="J188" s="125"/>
      <c r="K188" s="125"/>
      <c r="L188" s="36" t="str">
        <f t="shared" si="2"/>
        <v/>
      </c>
      <c r="M188" s="131"/>
    </row>
    <row r="189" spans="1:13" ht="29.1" customHeight="1" x14ac:dyDescent="0.25">
      <c r="A189" s="21">
        <v>183</v>
      </c>
      <c r="B189" s="126"/>
      <c r="C189" s="126"/>
      <c r="D189" s="126"/>
      <c r="E189" s="123"/>
      <c r="F189" s="123"/>
      <c r="G189" s="215"/>
      <c r="H189" s="215"/>
      <c r="I189" s="124"/>
      <c r="J189" s="125"/>
      <c r="K189" s="125"/>
      <c r="L189" s="36" t="str">
        <f t="shared" si="2"/>
        <v/>
      </c>
      <c r="M189" s="131"/>
    </row>
    <row r="190" spans="1:13" ht="29.1" customHeight="1" x14ac:dyDescent="0.25">
      <c r="A190" s="21">
        <v>184</v>
      </c>
      <c r="B190" s="126"/>
      <c r="C190" s="126"/>
      <c r="D190" s="126"/>
      <c r="E190" s="123"/>
      <c r="F190" s="123"/>
      <c r="G190" s="215"/>
      <c r="H190" s="215"/>
      <c r="I190" s="124"/>
      <c r="J190" s="125"/>
      <c r="K190" s="125"/>
      <c r="L190" s="36" t="str">
        <f t="shared" si="2"/>
        <v/>
      </c>
      <c r="M190" s="131"/>
    </row>
    <row r="191" spans="1:13" ht="29.1" customHeight="1" x14ac:dyDescent="0.25">
      <c r="A191" s="21">
        <v>185</v>
      </c>
      <c r="B191" s="126"/>
      <c r="C191" s="126"/>
      <c r="D191" s="126"/>
      <c r="E191" s="123"/>
      <c r="F191" s="123"/>
      <c r="G191" s="215"/>
      <c r="H191" s="215"/>
      <c r="I191" s="124"/>
      <c r="J191" s="125"/>
      <c r="K191" s="125"/>
      <c r="L191" s="36" t="str">
        <f t="shared" si="2"/>
        <v/>
      </c>
      <c r="M191" s="131"/>
    </row>
    <row r="192" spans="1:13" ht="29.1" customHeight="1" x14ac:dyDescent="0.25">
      <c r="A192" s="21">
        <v>186</v>
      </c>
      <c r="B192" s="126"/>
      <c r="C192" s="126"/>
      <c r="D192" s="126"/>
      <c r="E192" s="123"/>
      <c r="F192" s="123"/>
      <c r="G192" s="215"/>
      <c r="H192" s="215"/>
      <c r="I192" s="124"/>
      <c r="J192" s="125"/>
      <c r="K192" s="125"/>
      <c r="L192" s="36" t="str">
        <f t="shared" si="2"/>
        <v/>
      </c>
      <c r="M192" s="131"/>
    </row>
    <row r="193" spans="1:13" ht="29.1" customHeight="1" x14ac:dyDescent="0.25">
      <c r="A193" s="21">
        <v>187</v>
      </c>
      <c r="B193" s="126"/>
      <c r="C193" s="126"/>
      <c r="D193" s="126"/>
      <c r="E193" s="123"/>
      <c r="F193" s="123"/>
      <c r="G193" s="215"/>
      <c r="H193" s="215"/>
      <c r="I193" s="124"/>
      <c r="J193" s="125"/>
      <c r="K193" s="125"/>
      <c r="L193" s="36" t="str">
        <f t="shared" si="2"/>
        <v/>
      </c>
      <c r="M193" s="131"/>
    </row>
    <row r="194" spans="1:13" ht="29.1" customHeight="1" x14ac:dyDescent="0.25">
      <c r="A194" s="21">
        <v>188</v>
      </c>
      <c r="B194" s="126"/>
      <c r="C194" s="126"/>
      <c r="D194" s="126"/>
      <c r="E194" s="123"/>
      <c r="F194" s="123"/>
      <c r="G194" s="215"/>
      <c r="H194" s="215"/>
      <c r="I194" s="124"/>
      <c r="J194" s="125"/>
      <c r="K194" s="125"/>
      <c r="L194" s="36" t="str">
        <f t="shared" si="2"/>
        <v/>
      </c>
      <c r="M194" s="131"/>
    </row>
    <row r="195" spans="1:13" ht="29.1" customHeight="1" x14ac:dyDescent="0.25">
      <c r="A195" s="21">
        <v>189</v>
      </c>
      <c r="B195" s="126"/>
      <c r="C195" s="126"/>
      <c r="D195" s="126"/>
      <c r="E195" s="123"/>
      <c r="F195" s="123"/>
      <c r="G195" s="215"/>
      <c r="H195" s="215"/>
      <c r="I195" s="124"/>
      <c r="J195" s="125"/>
      <c r="K195" s="125"/>
      <c r="L195" s="36" t="str">
        <f t="shared" si="2"/>
        <v/>
      </c>
      <c r="M195" s="131"/>
    </row>
    <row r="196" spans="1:13" ht="29.1" customHeight="1" x14ac:dyDescent="0.25">
      <c r="A196" s="21">
        <v>190</v>
      </c>
      <c r="B196" s="126"/>
      <c r="C196" s="126"/>
      <c r="D196" s="126"/>
      <c r="E196" s="123"/>
      <c r="F196" s="123"/>
      <c r="G196" s="215"/>
      <c r="H196" s="215"/>
      <c r="I196" s="124"/>
      <c r="J196" s="125"/>
      <c r="K196" s="125"/>
      <c r="L196" s="36" t="str">
        <f t="shared" si="2"/>
        <v/>
      </c>
      <c r="M196" s="131"/>
    </row>
    <row r="197" spans="1:13" ht="29.1" customHeight="1" x14ac:dyDescent="0.25">
      <c r="A197" s="21">
        <v>191</v>
      </c>
      <c r="B197" s="126"/>
      <c r="C197" s="126"/>
      <c r="D197" s="126"/>
      <c r="E197" s="123"/>
      <c r="F197" s="123"/>
      <c r="G197" s="215"/>
      <c r="H197" s="215"/>
      <c r="I197" s="124"/>
      <c r="J197" s="125"/>
      <c r="K197" s="125"/>
      <c r="L197" s="36" t="str">
        <f t="shared" si="2"/>
        <v/>
      </c>
      <c r="M197" s="131"/>
    </row>
    <row r="198" spans="1:13" ht="29.1" customHeight="1" x14ac:dyDescent="0.25">
      <c r="A198" s="21">
        <v>192</v>
      </c>
      <c r="B198" s="126"/>
      <c r="C198" s="126"/>
      <c r="D198" s="126"/>
      <c r="E198" s="123"/>
      <c r="F198" s="123"/>
      <c r="G198" s="215"/>
      <c r="H198" s="215"/>
      <c r="I198" s="124"/>
      <c r="J198" s="125"/>
      <c r="K198" s="125"/>
      <c r="L198" s="36" t="str">
        <f t="shared" ref="L198:L261" si="3">IF($E198="","",IF(OR(($I198=0),($J198=0)),0,$I198/$J198*$K198))</f>
        <v/>
      </c>
      <c r="M198" s="131"/>
    </row>
    <row r="199" spans="1:13" ht="29.1" customHeight="1" x14ac:dyDescent="0.25">
      <c r="A199" s="21">
        <v>193</v>
      </c>
      <c r="B199" s="126"/>
      <c r="C199" s="126"/>
      <c r="D199" s="126"/>
      <c r="E199" s="123"/>
      <c r="F199" s="123"/>
      <c r="G199" s="215"/>
      <c r="H199" s="215"/>
      <c r="I199" s="124"/>
      <c r="J199" s="125"/>
      <c r="K199" s="125"/>
      <c r="L199" s="36" t="str">
        <f t="shared" si="3"/>
        <v/>
      </c>
      <c r="M199" s="131"/>
    </row>
    <row r="200" spans="1:13" ht="29.1" customHeight="1" x14ac:dyDescent="0.25">
      <c r="A200" s="21">
        <v>194</v>
      </c>
      <c r="B200" s="126"/>
      <c r="C200" s="126"/>
      <c r="D200" s="126"/>
      <c r="E200" s="123"/>
      <c r="F200" s="123"/>
      <c r="G200" s="215"/>
      <c r="H200" s="215"/>
      <c r="I200" s="124"/>
      <c r="J200" s="125"/>
      <c r="K200" s="125"/>
      <c r="L200" s="36" t="str">
        <f t="shared" si="3"/>
        <v/>
      </c>
      <c r="M200" s="131"/>
    </row>
    <row r="201" spans="1:13" ht="29.1" customHeight="1" x14ac:dyDescent="0.25">
      <c r="A201" s="21">
        <v>195</v>
      </c>
      <c r="B201" s="126"/>
      <c r="C201" s="126"/>
      <c r="D201" s="126"/>
      <c r="E201" s="123"/>
      <c r="F201" s="123"/>
      <c r="G201" s="215"/>
      <c r="H201" s="215"/>
      <c r="I201" s="124"/>
      <c r="J201" s="125"/>
      <c r="K201" s="125"/>
      <c r="L201" s="36" t="str">
        <f t="shared" si="3"/>
        <v/>
      </c>
      <c r="M201" s="131"/>
    </row>
    <row r="202" spans="1:13" ht="29.1" customHeight="1" x14ac:dyDescent="0.25">
      <c r="A202" s="21">
        <v>196</v>
      </c>
      <c r="B202" s="126"/>
      <c r="C202" s="126"/>
      <c r="D202" s="126"/>
      <c r="E202" s="123"/>
      <c r="F202" s="123"/>
      <c r="G202" s="215"/>
      <c r="H202" s="215"/>
      <c r="I202" s="124"/>
      <c r="J202" s="125"/>
      <c r="K202" s="125"/>
      <c r="L202" s="36" t="str">
        <f t="shared" si="3"/>
        <v/>
      </c>
      <c r="M202" s="131"/>
    </row>
    <row r="203" spans="1:13" ht="29.1" customHeight="1" x14ac:dyDescent="0.25">
      <c r="A203" s="21">
        <v>197</v>
      </c>
      <c r="B203" s="126"/>
      <c r="C203" s="126"/>
      <c r="D203" s="126"/>
      <c r="E203" s="123"/>
      <c r="F203" s="123"/>
      <c r="G203" s="215"/>
      <c r="H203" s="215"/>
      <c r="I203" s="124"/>
      <c r="J203" s="125"/>
      <c r="K203" s="125"/>
      <c r="L203" s="36" t="str">
        <f t="shared" si="3"/>
        <v/>
      </c>
      <c r="M203" s="131"/>
    </row>
    <row r="204" spans="1:13" ht="29.1" customHeight="1" x14ac:dyDescent="0.25">
      <c r="A204" s="21">
        <v>198</v>
      </c>
      <c r="B204" s="126"/>
      <c r="C204" s="126"/>
      <c r="D204" s="126"/>
      <c r="E204" s="123"/>
      <c r="F204" s="123"/>
      <c r="G204" s="215"/>
      <c r="H204" s="215"/>
      <c r="I204" s="124"/>
      <c r="J204" s="125"/>
      <c r="K204" s="125"/>
      <c r="L204" s="36" t="str">
        <f t="shared" si="3"/>
        <v/>
      </c>
      <c r="M204" s="131"/>
    </row>
    <row r="205" spans="1:13" ht="29.1" customHeight="1" x14ac:dyDescent="0.25">
      <c r="A205" s="21">
        <v>199</v>
      </c>
      <c r="B205" s="126"/>
      <c r="C205" s="126"/>
      <c r="D205" s="126"/>
      <c r="E205" s="123"/>
      <c r="F205" s="123"/>
      <c r="G205" s="215"/>
      <c r="H205" s="215"/>
      <c r="I205" s="124"/>
      <c r="J205" s="125"/>
      <c r="K205" s="125"/>
      <c r="L205" s="36" t="str">
        <f t="shared" si="3"/>
        <v/>
      </c>
      <c r="M205" s="131"/>
    </row>
    <row r="206" spans="1:13" ht="29.1" customHeight="1" x14ac:dyDescent="0.25">
      <c r="A206" s="21">
        <v>200</v>
      </c>
      <c r="B206" s="126"/>
      <c r="C206" s="126"/>
      <c r="D206" s="126"/>
      <c r="E206" s="123"/>
      <c r="F206" s="123"/>
      <c r="G206" s="215"/>
      <c r="H206" s="215"/>
      <c r="I206" s="124"/>
      <c r="J206" s="125"/>
      <c r="K206" s="125"/>
      <c r="L206" s="36" t="str">
        <f t="shared" si="3"/>
        <v/>
      </c>
      <c r="M206" s="131"/>
    </row>
    <row r="207" spans="1:13" ht="29.1" customHeight="1" x14ac:dyDescent="0.25">
      <c r="A207" s="21">
        <v>201</v>
      </c>
      <c r="B207" s="126"/>
      <c r="C207" s="126"/>
      <c r="D207" s="126"/>
      <c r="E207" s="123"/>
      <c r="F207" s="123"/>
      <c r="G207" s="215"/>
      <c r="H207" s="215"/>
      <c r="I207" s="124"/>
      <c r="J207" s="125"/>
      <c r="K207" s="125"/>
      <c r="L207" s="36" t="str">
        <f t="shared" si="3"/>
        <v/>
      </c>
      <c r="M207" s="131"/>
    </row>
    <row r="208" spans="1:13" ht="29.1" customHeight="1" x14ac:dyDescent="0.25">
      <c r="A208" s="21">
        <v>202</v>
      </c>
      <c r="B208" s="126"/>
      <c r="C208" s="126"/>
      <c r="D208" s="126"/>
      <c r="E208" s="123"/>
      <c r="F208" s="123"/>
      <c r="G208" s="215"/>
      <c r="H208" s="215"/>
      <c r="I208" s="124"/>
      <c r="J208" s="125"/>
      <c r="K208" s="125"/>
      <c r="L208" s="36" t="str">
        <f t="shared" si="3"/>
        <v/>
      </c>
      <c r="M208" s="131"/>
    </row>
    <row r="209" spans="1:13" ht="29.1" customHeight="1" x14ac:dyDescent="0.25">
      <c r="A209" s="21">
        <v>203</v>
      </c>
      <c r="B209" s="126"/>
      <c r="C209" s="126"/>
      <c r="D209" s="126"/>
      <c r="E209" s="123"/>
      <c r="F209" s="123"/>
      <c r="G209" s="215"/>
      <c r="H209" s="215"/>
      <c r="I209" s="124"/>
      <c r="J209" s="125"/>
      <c r="K209" s="125"/>
      <c r="L209" s="36" t="str">
        <f t="shared" si="3"/>
        <v/>
      </c>
      <c r="M209" s="131"/>
    </row>
    <row r="210" spans="1:13" ht="29.1" customHeight="1" x14ac:dyDescent="0.25">
      <c r="A210" s="21">
        <v>204</v>
      </c>
      <c r="B210" s="126"/>
      <c r="C210" s="126"/>
      <c r="D210" s="126"/>
      <c r="E210" s="123"/>
      <c r="F210" s="123"/>
      <c r="G210" s="215"/>
      <c r="H210" s="215"/>
      <c r="I210" s="124"/>
      <c r="J210" s="125"/>
      <c r="K210" s="125"/>
      <c r="L210" s="36" t="str">
        <f t="shared" si="3"/>
        <v/>
      </c>
      <c r="M210" s="131"/>
    </row>
    <row r="211" spans="1:13" ht="29.1" customHeight="1" x14ac:dyDescent="0.25">
      <c r="A211" s="21">
        <v>205</v>
      </c>
      <c r="B211" s="126"/>
      <c r="C211" s="126"/>
      <c r="D211" s="126"/>
      <c r="E211" s="123"/>
      <c r="F211" s="123"/>
      <c r="G211" s="215"/>
      <c r="H211" s="215"/>
      <c r="I211" s="124"/>
      <c r="J211" s="125"/>
      <c r="K211" s="125"/>
      <c r="L211" s="36" t="str">
        <f t="shared" si="3"/>
        <v/>
      </c>
      <c r="M211" s="131"/>
    </row>
    <row r="212" spans="1:13" ht="29.1" customHeight="1" x14ac:dyDescent="0.25">
      <c r="A212" s="21">
        <v>206</v>
      </c>
      <c r="B212" s="126"/>
      <c r="C212" s="126"/>
      <c r="D212" s="126"/>
      <c r="E212" s="123"/>
      <c r="F212" s="123"/>
      <c r="G212" s="215"/>
      <c r="H212" s="215"/>
      <c r="I212" s="124"/>
      <c r="J212" s="125"/>
      <c r="K212" s="125"/>
      <c r="L212" s="36" t="str">
        <f t="shared" si="3"/>
        <v/>
      </c>
      <c r="M212" s="131"/>
    </row>
    <row r="213" spans="1:13" ht="29.1" customHeight="1" x14ac:dyDescent="0.25">
      <c r="A213" s="21">
        <v>207</v>
      </c>
      <c r="B213" s="126"/>
      <c r="C213" s="126"/>
      <c r="D213" s="126"/>
      <c r="E213" s="123"/>
      <c r="F213" s="123"/>
      <c r="G213" s="215"/>
      <c r="H213" s="215"/>
      <c r="I213" s="124"/>
      <c r="J213" s="125"/>
      <c r="K213" s="125"/>
      <c r="L213" s="36" t="str">
        <f t="shared" si="3"/>
        <v/>
      </c>
      <c r="M213" s="131"/>
    </row>
    <row r="214" spans="1:13" ht="29.1" customHeight="1" x14ac:dyDescent="0.25">
      <c r="A214" s="21">
        <v>208</v>
      </c>
      <c r="B214" s="126"/>
      <c r="C214" s="126"/>
      <c r="D214" s="126"/>
      <c r="E214" s="123"/>
      <c r="F214" s="123"/>
      <c r="G214" s="215"/>
      <c r="H214" s="215"/>
      <c r="I214" s="124"/>
      <c r="J214" s="125"/>
      <c r="K214" s="125"/>
      <c r="L214" s="36" t="str">
        <f t="shared" si="3"/>
        <v/>
      </c>
      <c r="M214" s="131"/>
    </row>
    <row r="215" spans="1:13" ht="29.1" customHeight="1" x14ac:dyDescent="0.25">
      <c r="A215" s="21">
        <v>209</v>
      </c>
      <c r="B215" s="126"/>
      <c r="C215" s="126"/>
      <c r="D215" s="126"/>
      <c r="E215" s="123"/>
      <c r="F215" s="123"/>
      <c r="G215" s="215"/>
      <c r="H215" s="215"/>
      <c r="I215" s="124"/>
      <c r="J215" s="125"/>
      <c r="K215" s="125"/>
      <c r="L215" s="36" t="str">
        <f t="shared" si="3"/>
        <v/>
      </c>
      <c r="M215" s="131"/>
    </row>
    <row r="216" spans="1:13" ht="29.1" customHeight="1" x14ac:dyDescent="0.25">
      <c r="A216" s="21">
        <v>210</v>
      </c>
      <c r="B216" s="126"/>
      <c r="C216" s="126"/>
      <c r="D216" s="126"/>
      <c r="E216" s="123"/>
      <c r="F216" s="123"/>
      <c r="G216" s="215"/>
      <c r="H216" s="215"/>
      <c r="I216" s="124"/>
      <c r="J216" s="125"/>
      <c r="K216" s="125"/>
      <c r="L216" s="36" t="str">
        <f t="shared" si="3"/>
        <v/>
      </c>
      <c r="M216" s="131"/>
    </row>
    <row r="217" spans="1:13" ht="29.1" customHeight="1" x14ac:dyDescent="0.25">
      <c r="A217" s="21">
        <v>211</v>
      </c>
      <c r="B217" s="126"/>
      <c r="C217" s="126"/>
      <c r="D217" s="126"/>
      <c r="E217" s="123"/>
      <c r="F217" s="123"/>
      <c r="G217" s="215"/>
      <c r="H217" s="215"/>
      <c r="I217" s="124"/>
      <c r="J217" s="125"/>
      <c r="K217" s="125"/>
      <c r="L217" s="36" t="str">
        <f t="shared" si="3"/>
        <v/>
      </c>
      <c r="M217" s="131"/>
    </row>
    <row r="218" spans="1:13" ht="29.1" customHeight="1" x14ac:dyDescent="0.25">
      <c r="A218" s="21">
        <v>212</v>
      </c>
      <c r="B218" s="126"/>
      <c r="C218" s="126"/>
      <c r="D218" s="126"/>
      <c r="E218" s="123"/>
      <c r="F218" s="123"/>
      <c r="G218" s="215"/>
      <c r="H218" s="215"/>
      <c r="I218" s="124"/>
      <c r="J218" s="125"/>
      <c r="K218" s="125"/>
      <c r="L218" s="36" t="str">
        <f t="shared" si="3"/>
        <v/>
      </c>
      <c r="M218" s="131"/>
    </row>
    <row r="219" spans="1:13" ht="29.1" customHeight="1" x14ac:dyDescent="0.25">
      <c r="A219" s="21">
        <v>213</v>
      </c>
      <c r="B219" s="126"/>
      <c r="C219" s="126"/>
      <c r="D219" s="126"/>
      <c r="E219" s="123"/>
      <c r="F219" s="123"/>
      <c r="G219" s="215"/>
      <c r="H219" s="215"/>
      <c r="I219" s="124"/>
      <c r="J219" s="125"/>
      <c r="K219" s="125"/>
      <c r="L219" s="36" t="str">
        <f t="shared" si="3"/>
        <v/>
      </c>
      <c r="M219" s="131"/>
    </row>
    <row r="220" spans="1:13" ht="29.1" customHeight="1" x14ac:dyDescent="0.25">
      <c r="A220" s="21">
        <v>214</v>
      </c>
      <c r="B220" s="126"/>
      <c r="C220" s="126"/>
      <c r="D220" s="126"/>
      <c r="E220" s="123"/>
      <c r="F220" s="123"/>
      <c r="G220" s="215"/>
      <c r="H220" s="215"/>
      <c r="I220" s="124"/>
      <c r="J220" s="125"/>
      <c r="K220" s="125"/>
      <c r="L220" s="36" t="str">
        <f t="shared" si="3"/>
        <v/>
      </c>
      <c r="M220" s="131"/>
    </row>
    <row r="221" spans="1:13" ht="29.1" customHeight="1" x14ac:dyDescent="0.25">
      <c r="A221" s="21">
        <v>215</v>
      </c>
      <c r="B221" s="126"/>
      <c r="C221" s="126"/>
      <c r="D221" s="126"/>
      <c r="E221" s="123"/>
      <c r="F221" s="123"/>
      <c r="G221" s="215"/>
      <c r="H221" s="215"/>
      <c r="I221" s="124"/>
      <c r="J221" s="125"/>
      <c r="K221" s="125"/>
      <c r="L221" s="36" t="str">
        <f t="shared" si="3"/>
        <v/>
      </c>
      <c r="M221" s="131"/>
    </row>
    <row r="222" spans="1:13" ht="29.1" customHeight="1" x14ac:dyDescent="0.25">
      <c r="A222" s="21">
        <v>216</v>
      </c>
      <c r="B222" s="126"/>
      <c r="C222" s="126"/>
      <c r="D222" s="126"/>
      <c r="E222" s="123"/>
      <c r="F222" s="123"/>
      <c r="G222" s="215"/>
      <c r="H222" s="215"/>
      <c r="I222" s="124"/>
      <c r="J222" s="125"/>
      <c r="K222" s="125"/>
      <c r="L222" s="36" t="str">
        <f t="shared" si="3"/>
        <v/>
      </c>
      <c r="M222" s="131"/>
    </row>
    <row r="223" spans="1:13" ht="29.1" customHeight="1" x14ac:dyDescent="0.25">
      <c r="A223" s="21">
        <v>217</v>
      </c>
      <c r="B223" s="126"/>
      <c r="C223" s="126"/>
      <c r="D223" s="126"/>
      <c r="E223" s="123"/>
      <c r="F223" s="123"/>
      <c r="G223" s="215"/>
      <c r="H223" s="215"/>
      <c r="I223" s="124"/>
      <c r="J223" s="125"/>
      <c r="K223" s="125"/>
      <c r="L223" s="36" t="str">
        <f t="shared" si="3"/>
        <v/>
      </c>
      <c r="M223" s="131"/>
    </row>
    <row r="224" spans="1:13" ht="29.1" customHeight="1" x14ac:dyDescent="0.25">
      <c r="A224" s="21">
        <v>218</v>
      </c>
      <c r="B224" s="126"/>
      <c r="C224" s="126"/>
      <c r="D224" s="126"/>
      <c r="E224" s="123"/>
      <c r="F224" s="123"/>
      <c r="G224" s="215"/>
      <c r="H224" s="215"/>
      <c r="I224" s="124"/>
      <c r="J224" s="125"/>
      <c r="K224" s="125"/>
      <c r="L224" s="36" t="str">
        <f t="shared" si="3"/>
        <v/>
      </c>
      <c r="M224" s="131"/>
    </row>
    <row r="225" spans="1:13" ht="29.1" customHeight="1" x14ac:dyDescent="0.25">
      <c r="A225" s="21">
        <v>219</v>
      </c>
      <c r="B225" s="126"/>
      <c r="C225" s="126"/>
      <c r="D225" s="126"/>
      <c r="E225" s="123"/>
      <c r="F225" s="123"/>
      <c r="G225" s="215"/>
      <c r="H225" s="215"/>
      <c r="I225" s="124"/>
      <c r="J225" s="125"/>
      <c r="K225" s="125"/>
      <c r="L225" s="36" t="str">
        <f t="shared" si="3"/>
        <v/>
      </c>
      <c r="M225" s="131"/>
    </row>
    <row r="226" spans="1:13" ht="29.1" customHeight="1" x14ac:dyDescent="0.25">
      <c r="A226" s="21">
        <v>220</v>
      </c>
      <c r="B226" s="126"/>
      <c r="C226" s="126"/>
      <c r="D226" s="126"/>
      <c r="E226" s="123"/>
      <c r="F226" s="123"/>
      <c r="G226" s="215"/>
      <c r="H226" s="215"/>
      <c r="I226" s="124"/>
      <c r="J226" s="125"/>
      <c r="K226" s="125"/>
      <c r="L226" s="36" t="str">
        <f t="shared" si="3"/>
        <v/>
      </c>
      <c r="M226" s="131"/>
    </row>
    <row r="227" spans="1:13" ht="29.1" customHeight="1" x14ac:dyDescent="0.25">
      <c r="A227" s="21">
        <v>221</v>
      </c>
      <c r="B227" s="126"/>
      <c r="C227" s="126"/>
      <c r="D227" s="126"/>
      <c r="E227" s="123"/>
      <c r="F227" s="123"/>
      <c r="G227" s="215"/>
      <c r="H227" s="215"/>
      <c r="I227" s="124"/>
      <c r="J227" s="125"/>
      <c r="K227" s="125"/>
      <c r="L227" s="36" t="str">
        <f t="shared" si="3"/>
        <v/>
      </c>
      <c r="M227" s="131"/>
    </row>
    <row r="228" spans="1:13" ht="29.1" customHeight="1" x14ac:dyDescent="0.25">
      <c r="A228" s="21">
        <v>222</v>
      </c>
      <c r="B228" s="126"/>
      <c r="C228" s="126"/>
      <c r="D228" s="126"/>
      <c r="E228" s="123"/>
      <c r="F228" s="123"/>
      <c r="G228" s="215"/>
      <c r="H228" s="215"/>
      <c r="I228" s="124"/>
      <c r="J228" s="125"/>
      <c r="K228" s="125"/>
      <c r="L228" s="36" t="str">
        <f t="shared" si="3"/>
        <v/>
      </c>
      <c r="M228" s="131"/>
    </row>
    <row r="229" spans="1:13" ht="29.1" customHeight="1" x14ac:dyDescent="0.25">
      <c r="A229" s="21">
        <v>223</v>
      </c>
      <c r="B229" s="126"/>
      <c r="C229" s="126"/>
      <c r="D229" s="126"/>
      <c r="E229" s="123"/>
      <c r="F229" s="123"/>
      <c r="G229" s="215"/>
      <c r="H229" s="215"/>
      <c r="I229" s="124"/>
      <c r="J229" s="125"/>
      <c r="K229" s="125"/>
      <c r="L229" s="36" t="str">
        <f t="shared" si="3"/>
        <v/>
      </c>
      <c r="M229" s="131"/>
    </row>
    <row r="230" spans="1:13" ht="29.1" customHeight="1" x14ac:dyDescent="0.25">
      <c r="A230" s="21">
        <v>224</v>
      </c>
      <c r="B230" s="126"/>
      <c r="C230" s="126"/>
      <c r="D230" s="126"/>
      <c r="E230" s="123"/>
      <c r="F230" s="123"/>
      <c r="G230" s="215"/>
      <c r="H230" s="215"/>
      <c r="I230" s="124"/>
      <c r="J230" s="125"/>
      <c r="K230" s="125"/>
      <c r="L230" s="36" t="str">
        <f t="shared" si="3"/>
        <v/>
      </c>
      <c r="M230" s="131"/>
    </row>
    <row r="231" spans="1:13" ht="29.1" customHeight="1" x14ac:dyDescent="0.25">
      <c r="A231" s="21">
        <v>225</v>
      </c>
      <c r="B231" s="126"/>
      <c r="C231" s="126"/>
      <c r="D231" s="126"/>
      <c r="E231" s="123"/>
      <c r="F231" s="123"/>
      <c r="G231" s="215"/>
      <c r="H231" s="215"/>
      <c r="I231" s="124"/>
      <c r="J231" s="125"/>
      <c r="K231" s="125"/>
      <c r="L231" s="36" t="str">
        <f t="shared" si="3"/>
        <v/>
      </c>
      <c r="M231" s="131"/>
    </row>
    <row r="232" spans="1:13" ht="29.1" customHeight="1" x14ac:dyDescent="0.25">
      <c r="A232" s="21">
        <v>226</v>
      </c>
      <c r="B232" s="126"/>
      <c r="C232" s="126"/>
      <c r="D232" s="126"/>
      <c r="E232" s="123"/>
      <c r="F232" s="123"/>
      <c r="G232" s="215"/>
      <c r="H232" s="215"/>
      <c r="I232" s="124"/>
      <c r="J232" s="125"/>
      <c r="K232" s="125"/>
      <c r="L232" s="36" t="str">
        <f t="shared" si="3"/>
        <v/>
      </c>
      <c r="M232" s="131"/>
    </row>
    <row r="233" spans="1:13" ht="29.1" customHeight="1" x14ac:dyDescent="0.25">
      <c r="A233" s="21">
        <v>227</v>
      </c>
      <c r="B233" s="126"/>
      <c r="C233" s="126"/>
      <c r="D233" s="126"/>
      <c r="E233" s="123"/>
      <c r="F233" s="123"/>
      <c r="G233" s="215"/>
      <c r="H233" s="215"/>
      <c r="I233" s="124"/>
      <c r="J233" s="125"/>
      <c r="K233" s="125"/>
      <c r="L233" s="36" t="str">
        <f t="shared" si="3"/>
        <v/>
      </c>
      <c r="M233" s="131"/>
    </row>
    <row r="234" spans="1:13" ht="29.1" customHeight="1" x14ac:dyDescent="0.25">
      <c r="A234" s="21">
        <v>228</v>
      </c>
      <c r="B234" s="126"/>
      <c r="C234" s="126"/>
      <c r="D234" s="126"/>
      <c r="E234" s="123"/>
      <c r="F234" s="123"/>
      <c r="G234" s="215"/>
      <c r="H234" s="215"/>
      <c r="I234" s="124"/>
      <c r="J234" s="125"/>
      <c r="K234" s="125"/>
      <c r="L234" s="36" t="str">
        <f t="shared" si="3"/>
        <v/>
      </c>
      <c r="M234" s="131"/>
    </row>
    <row r="235" spans="1:13" ht="29.1" customHeight="1" x14ac:dyDescent="0.25">
      <c r="A235" s="21">
        <v>229</v>
      </c>
      <c r="B235" s="126"/>
      <c r="C235" s="126"/>
      <c r="D235" s="126"/>
      <c r="E235" s="123"/>
      <c r="F235" s="123"/>
      <c r="G235" s="215"/>
      <c r="H235" s="215"/>
      <c r="I235" s="124"/>
      <c r="J235" s="125"/>
      <c r="K235" s="125"/>
      <c r="L235" s="36" t="str">
        <f t="shared" si="3"/>
        <v/>
      </c>
      <c r="M235" s="131"/>
    </row>
    <row r="236" spans="1:13" ht="29.1" customHeight="1" x14ac:dyDescent="0.25">
      <c r="A236" s="21">
        <v>230</v>
      </c>
      <c r="B236" s="126"/>
      <c r="C236" s="126"/>
      <c r="D236" s="126"/>
      <c r="E236" s="123"/>
      <c r="F236" s="123"/>
      <c r="G236" s="215"/>
      <c r="H236" s="215"/>
      <c r="I236" s="124"/>
      <c r="J236" s="125"/>
      <c r="K236" s="125"/>
      <c r="L236" s="36" t="str">
        <f t="shared" si="3"/>
        <v/>
      </c>
      <c r="M236" s="131"/>
    </row>
    <row r="237" spans="1:13" ht="29.1" customHeight="1" x14ac:dyDescent="0.25">
      <c r="A237" s="21">
        <v>231</v>
      </c>
      <c r="B237" s="126"/>
      <c r="C237" s="126"/>
      <c r="D237" s="126"/>
      <c r="E237" s="123"/>
      <c r="F237" s="123"/>
      <c r="G237" s="215"/>
      <c r="H237" s="215"/>
      <c r="I237" s="124"/>
      <c r="J237" s="125"/>
      <c r="K237" s="125"/>
      <c r="L237" s="36" t="str">
        <f t="shared" si="3"/>
        <v/>
      </c>
      <c r="M237" s="131"/>
    </row>
    <row r="238" spans="1:13" ht="29.1" customHeight="1" x14ac:dyDescent="0.25">
      <c r="A238" s="21">
        <v>232</v>
      </c>
      <c r="B238" s="126"/>
      <c r="C238" s="126"/>
      <c r="D238" s="126"/>
      <c r="E238" s="123"/>
      <c r="F238" s="123"/>
      <c r="G238" s="215"/>
      <c r="H238" s="215"/>
      <c r="I238" s="124"/>
      <c r="J238" s="125"/>
      <c r="K238" s="125"/>
      <c r="L238" s="36" t="str">
        <f t="shared" si="3"/>
        <v/>
      </c>
      <c r="M238" s="131"/>
    </row>
    <row r="239" spans="1:13" ht="29.1" customHeight="1" x14ac:dyDescent="0.25">
      <c r="A239" s="21">
        <v>233</v>
      </c>
      <c r="B239" s="126"/>
      <c r="C239" s="126"/>
      <c r="D239" s="126"/>
      <c r="E239" s="123"/>
      <c r="F239" s="123"/>
      <c r="G239" s="215"/>
      <c r="H239" s="215"/>
      <c r="I239" s="124"/>
      <c r="J239" s="125"/>
      <c r="K239" s="125"/>
      <c r="L239" s="36" t="str">
        <f t="shared" si="3"/>
        <v/>
      </c>
      <c r="M239" s="131"/>
    </row>
    <row r="240" spans="1:13" ht="29.1" customHeight="1" x14ac:dyDescent="0.25">
      <c r="A240" s="21">
        <v>234</v>
      </c>
      <c r="B240" s="126"/>
      <c r="C240" s="126"/>
      <c r="D240" s="126"/>
      <c r="E240" s="123"/>
      <c r="F240" s="123"/>
      <c r="G240" s="215"/>
      <c r="H240" s="215"/>
      <c r="I240" s="124"/>
      <c r="J240" s="125"/>
      <c r="K240" s="125"/>
      <c r="L240" s="36" t="str">
        <f t="shared" si="3"/>
        <v/>
      </c>
      <c r="M240" s="131"/>
    </row>
    <row r="241" spans="1:13" ht="29.1" customHeight="1" x14ac:dyDescent="0.25">
      <c r="A241" s="21">
        <v>235</v>
      </c>
      <c r="B241" s="126"/>
      <c r="C241" s="126"/>
      <c r="D241" s="126"/>
      <c r="E241" s="123"/>
      <c r="F241" s="123"/>
      <c r="G241" s="215"/>
      <c r="H241" s="215"/>
      <c r="I241" s="124"/>
      <c r="J241" s="125"/>
      <c r="K241" s="125"/>
      <c r="L241" s="36" t="str">
        <f t="shared" si="3"/>
        <v/>
      </c>
      <c r="M241" s="131"/>
    </row>
    <row r="242" spans="1:13" ht="29.1" customHeight="1" x14ac:dyDescent="0.25">
      <c r="A242" s="21">
        <v>236</v>
      </c>
      <c r="B242" s="126"/>
      <c r="C242" s="126"/>
      <c r="D242" s="126"/>
      <c r="E242" s="123"/>
      <c r="F242" s="123"/>
      <c r="G242" s="215"/>
      <c r="H242" s="215"/>
      <c r="I242" s="124"/>
      <c r="J242" s="125"/>
      <c r="K242" s="125"/>
      <c r="L242" s="36" t="str">
        <f t="shared" si="3"/>
        <v/>
      </c>
      <c r="M242" s="131"/>
    </row>
    <row r="243" spans="1:13" ht="29.1" customHeight="1" x14ac:dyDescent="0.25">
      <c r="A243" s="21">
        <v>237</v>
      </c>
      <c r="B243" s="126"/>
      <c r="C243" s="126"/>
      <c r="D243" s="126"/>
      <c r="E243" s="123"/>
      <c r="F243" s="123"/>
      <c r="G243" s="215"/>
      <c r="H243" s="215"/>
      <c r="I243" s="124"/>
      <c r="J243" s="125"/>
      <c r="K243" s="125"/>
      <c r="L243" s="36" t="str">
        <f t="shared" si="3"/>
        <v/>
      </c>
      <c r="M243" s="131"/>
    </row>
    <row r="244" spans="1:13" ht="29.1" customHeight="1" x14ac:dyDescent="0.25">
      <c r="A244" s="21">
        <v>238</v>
      </c>
      <c r="B244" s="126"/>
      <c r="C244" s="126"/>
      <c r="D244" s="126"/>
      <c r="E244" s="123"/>
      <c r="F244" s="123"/>
      <c r="G244" s="215"/>
      <c r="H244" s="215"/>
      <c r="I244" s="124"/>
      <c r="J244" s="125"/>
      <c r="K244" s="125"/>
      <c r="L244" s="36" t="str">
        <f t="shared" si="3"/>
        <v/>
      </c>
      <c r="M244" s="131"/>
    </row>
    <row r="245" spans="1:13" ht="29.1" customHeight="1" x14ac:dyDescent="0.25">
      <c r="A245" s="21">
        <v>239</v>
      </c>
      <c r="B245" s="126"/>
      <c r="C245" s="126"/>
      <c r="D245" s="126"/>
      <c r="E245" s="123"/>
      <c r="F245" s="123"/>
      <c r="G245" s="215"/>
      <c r="H245" s="215"/>
      <c r="I245" s="124"/>
      <c r="J245" s="125"/>
      <c r="K245" s="125"/>
      <c r="L245" s="36" t="str">
        <f t="shared" si="3"/>
        <v/>
      </c>
      <c r="M245" s="131"/>
    </row>
    <row r="246" spans="1:13" ht="29.1" customHeight="1" x14ac:dyDescent="0.25">
      <c r="A246" s="21">
        <v>240</v>
      </c>
      <c r="B246" s="126"/>
      <c r="C246" s="126"/>
      <c r="D246" s="126"/>
      <c r="E246" s="123"/>
      <c r="F246" s="123"/>
      <c r="G246" s="215"/>
      <c r="H246" s="215"/>
      <c r="I246" s="124"/>
      <c r="J246" s="125"/>
      <c r="K246" s="125"/>
      <c r="L246" s="36" t="str">
        <f t="shared" si="3"/>
        <v/>
      </c>
      <c r="M246" s="131"/>
    </row>
    <row r="247" spans="1:13" ht="29.1" customHeight="1" x14ac:dyDescent="0.25">
      <c r="A247" s="21">
        <v>241</v>
      </c>
      <c r="B247" s="126"/>
      <c r="C247" s="126"/>
      <c r="D247" s="126"/>
      <c r="E247" s="123"/>
      <c r="F247" s="123"/>
      <c r="G247" s="215"/>
      <c r="H247" s="215"/>
      <c r="I247" s="124"/>
      <c r="J247" s="125"/>
      <c r="K247" s="125"/>
      <c r="L247" s="36" t="str">
        <f t="shared" si="3"/>
        <v/>
      </c>
      <c r="M247" s="131"/>
    </row>
    <row r="248" spans="1:13" ht="29.1" customHeight="1" x14ac:dyDescent="0.25">
      <c r="A248" s="21">
        <v>242</v>
      </c>
      <c r="B248" s="126"/>
      <c r="C248" s="126"/>
      <c r="D248" s="126"/>
      <c r="E248" s="123"/>
      <c r="F248" s="123"/>
      <c r="G248" s="215"/>
      <c r="H248" s="215"/>
      <c r="I248" s="124"/>
      <c r="J248" s="125"/>
      <c r="K248" s="125"/>
      <c r="L248" s="36" t="str">
        <f t="shared" si="3"/>
        <v/>
      </c>
      <c r="M248" s="131"/>
    </row>
    <row r="249" spans="1:13" ht="29.1" customHeight="1" x14ac:dyDescent="0.25">
      <c r="A249" s="21">
        <v>243</v>
      </c>
      <c r="B249" s="126"/>
      <c r="C249" s="126"/>
      <c r="D249" s="126"/>
      <c r="E249" s="123"/>
      <c r="F249" s="123"/>
      <c r="G249" s="215"/>
      <c r="H249" s="215"/>
      <c r="I249" s="124"/>
      <c r="J249" s="125"/>
      <c r="K249" s="125"/>
      <c r="L249" s="36" t="str">
        <f t="shared" si="3"/>
        <v/>
      </c>
      <c r="M249" s="131"/>
    </row>
    <row r="250" spans="1:13" ht="29.1" customHeight="1" x14ac:dyDescent="0.25">
      <c r="A250" s="21">
        <v>244</v>
      </c>
      <c r="B250" s="126"/>
      <c r="C250" s="126"/>
      <c r="D250" s="126"/>
      <c r="E250" s="123"/>
      <c r="F250" s="123"/>
      <c r="G250" s="215"/>
      <c r="H250" s="215"/>
      <c r="I250" s="124"/>
      <c r="J250" s="125"/>
      <c r="K250" s="125"/>
      <c r="L250" s="36" t="str">
        <f t="shared" si="3"/>
        <v/>
      </c>
      <c r="M250" s="131"/>
    </row>
    <row r="251" spans="1:13" ht="29.1" customHeight="1" x14ac:dyDescent="0.25">
      <c r="A251" s="21">
        <v>245</v>
      </c>
      <c r="B251" s="126"/>
      <c r="C251" s="126"/>
      <c r="D251" s="126"/>
      <c r="E251" s="123"/>
      <c r="F251" s="123"/>
      <c r="G251" s="215"/>
      <c r="H251" s="215"/>
      <c r="I251" s="124"/>
      <c r="J251" s="125"/>
      <c r="K251" s="125"/>
      <c r="L251" s="36" t="str">
        <f t="shared" si="3"/>
        <v/>
      </c>
      <c r="M251" s="131"/>
    </row>
    <row r="252" spans="1:13" ht="29.1" customHeight="1" x14ac:dyDescent="0.25">
      <c r="A252" s="21">
        <v>246</v>
      </c>
      <c r="B252" s="126"/>
      <c r="C252" s="126"/>
      <c r="D252" s="126"/>
      <c r="E252" s="123"/>
      <c r="F252" s="123"/>
      <c r="G252" s="215"/>
      <c r="H252" s="215"/>
      <c r="I252" s="124"/>
      <c r="J252" s="125"/>
      <c r="K252" s="125"/>
      <c r="L252" s="36" t="str">
        <f t="shared" si="3"/>
        <v/>
      </c>
      <c r="M252" s="131"/>
    </row>
    <row r="253" spans="1:13" ht="29.1" customHeight="1" x14ac:dyDescent="0.25">
      <c r="A253" s="21">
        <v>247</v>
      </c>
      <c r="B253" s="126"/>
      <c r="C253" s="126"/>
      <c r="D253" s="126"/>
      <c r="E253" s="123"/>
      <c r="F253" s="123"/>
      <c r="G253" s="215"/>
      <c r="H253" s="215"/>
      <c r="I253" s="124"/>
      <c r="J253" s="125"/>
      <c r="K253" s="125"/>
      <c r="L253" s="36" t="str">
        <f t="shared" si="3"/>
        <v/>
      </c>
      <c r="M253" s="131"/>
    </row>
    <row r="254" spans="1:13" ht="29.1" customHeight="1" x14ac:dyDescent="0.25">
      <c r="A254" s="21">
        <v>248</v>
      </c>
      <c r="B254" s="126"/>
      <c r="C254" s="126"/>
      <c r="D254" s="126"/>
      <c r="E254" s="123"/>
      <c r="F254" s="123"/>
      <c r="G254" s="215"/>
      <c r="H254" s="215"/>
      <c r="I254" s="124"/>
      <c r="J254" s="125"/>
      <c r="K254" s="125"/>
      <c r="L254" s="36" t="str">
        <f t="shared" si="3"/>
        <v/>
      </c>
      <c r="M254" s="131"/>
    </row>
    <row r="255" spans="1:13" ht="29.1" customHeight="1" x14ac:dyDescent="0.25">
      <c r="A255" s="21">
        <v>249</v>
      </c>
      <c r="B255" s="126"/>
      <c r="C255" s="126"/>
      <c r="D255" s="126"/>
      <c r="E255" s="123"/>
      <c r="F255" s="123"/>
      <c r="G255" s="215"/>
      <c r="H255" s="215"/>
      <c r="I255" s="124"/>
      <c r="J255" s="125"/>
      <c r="K255" s="125"/>
      <c r="L255" s="36" t="str">
        <f t="shared" si="3"/>
        <v/>
      </c>
      <c r="M255" s="131"/>
    </row>
    <row r="256" spans="1:13" ht="29.1" customHeight="1" x14ac:dyDescent="0.25">
      <c r="A256" s="21">
        <v>250</v>
      </c>
      <c r="B256" s="126"/>
      <c r="C256" s="126"/>
      <c r="D256" s="126"/>
      <c r="E256" s="123"/>
      <c r="F256" s="123"/>
      <c r="G256" s="215"/>
      <c r="H256" s="215"/>
      <c r="I256" s="124"/>
      <c r="J256" s="125"/>
      <c r="K256" s="125"/>
      <c r="L256" s="36" t="str">
        <f t="shared" si="3"/>
        <v/>
      </c>
      <c r="M256" s="131"/>
    </row>
    <row r="257" spans="1:13" ht="29.1" customHeight="1" x14ac:dyDescent="0.25">
      <c r="A257" s="21">
        <v>251</v>
      </c>
      <c r="B257" s="126"/>
      <c r="C257" s="126"/>
      <c r="D257" s="126"/>
      <c r="E257" s="123"/>
      <c r="F257" s="123"/>
      <c r="G257" s="215"/>
      <c r="H257" s="215"/>
      <c r="I257" s="124"/>
      <c r="J257" s="125"/>
      <c r="K257" s="125"/>
      <c r="L257" s="36" t="str">
        <f t="shared" si="3"/>
        <v/>
      </c>
      <c r="M257" s="131"/>
    </row>
    <row r="258" spans="1:13" ht="29.1" customHeight="1" x14ac:dyDescent="0.25">
      <c r="A258" s="21">
        <v>252</v>
      </c>
      <c r="B258" s="126"/>
      <c r="C258" s="126"/>
      <c r="D258" s="126"/>
      <c r="E258" s="123"/>
      <c r="F258" s="123"/>
      <c r="G258" s="215"/>
      <c r="H258" s="215"/>
      <c r="I258" s="124"/>
      <c r="J258" s="125"/>
      <c r="K258" s="125"/>
      <c r="L258" s="36" t="str">
        <f t="shared" si="3"/>
        <v/>
      </c>
      <c r="M258" s="131"/>
    </row>
    <row r="259" spans="1:13" ht="29.1" customHeight="1" x14ac:dyDescent="0.25">
      <c r="A259" s="21">
        <v>253</v>
      </c>
      <c r="B259" s="126"/>
      <c r="C259" s="126"/>
      <c r="D259" s="126"/>
      <c r="E259" s="123"/>
      <c r="F259" s="123"/>
      <c r="G259" s="215"/>
      <c r="H259" s="215"/>
      <c r="I259" s="124"/>
      <c r="J259" s="125"/>
      <c r="K259" s="125"/>
      <c r="L259" s="36" t="str">
        <f t="shared" si="3"/>
        <v/>
      </c>
      <c r="M259" s="131"/>
    </row>
    <row r="260" spans="1:13" ht="29.1" customHeight="1" x14ac:dyDescent="0.25">
      <c r="A260" s="21">
        <v>254</v>
      </c>
      <c r="B260" s="126"/>
      <c r="C260" s="126"/>
      <c r="D260" s="126"/>
      <c r="E260" s="123"/>
      <c r="F260" s="123"/>
      <c r="G260" s="215"/>
      <c r="H260" s="215"/>
      <c r="I260" s="124"/>
      <c r="J260" s="125"/>
      <c r="K260" s="125"/>
      <c r="L260" s="36" t="str">
        <f t="shared" si="3"/>
        <v/>
      </c>
      <c r="M260" s="131"/>
    </row>
    <row r="261" spans="1:13" ht="29.1" customHeight="1" x14ac:dyDescent="0.25">
      <c r="A261" s="21">
        <v>255</v>
      </c>
      <c r="B261" s="126"/>
      <c r="C261" s="126"/>
      <c r="D261" s="126"/>
      <c r="E261" s="123"/>
      <c r="F261" s="123"/>
      <c r="G261" s="215"/>
      <c r="H261" s="215"/>
      <c r="I261" s="124"/>
      <c r="J261" s="125"/>
      <c r="K261" s="125"/>
      <c r="L261" s="36" t="str">
        <f t="shared" si="3"/>
        <v/>
      </c>
      <c r="M261" s="131"/>
    </row>
    <row r="262" spans="1:13" ht="29.1" customHeight="1" x14ac:dyDescent="0.25">
      <c r="A262" s="21">
        <v>256</v>
      </c>
      <c r="B262" s="126"/>
      <c r="C262" s="126"/>
      <c r="D262" s="126"/>
      <c r="E262" s="123"/>
      <c r="F262" s="123"/>
      <c r="G262" s="215"/>
      <c r="H262" s="215"/>
      <c r="I262" s="124"/>
      <c r="J262" s="125"/>
      <c r="K262" s="125"/>
      <c r="L262" s="36" t="str">
        <f t="shared" ref="L262:L325" si="4">IF($E262="","",IF(OR(($I262=0),($J262=0)),0,$I262/$J262*$K262))</f>
        <v/>
      </c>
      <c r="M262" s="131"/>
    </row>
    <row r="263" spans="1:13" ht="29.1" customHeight="1" x14ac:dyDescent="0.25">
      <c r="A263" s="21">
        <v>257</v>
      </c>
      <c r="B263" s="126"/>
      <c r="C263" s="126"/>
      <c r="D263" s="126"/>
      <c r="E263" s="123"/>
      <c r="F263" s="123"/>
      <c r="G263" s="215"/>
      <c r="H263" s="215"/>
      <c r="I263" s="124"/>
      <c r="J263" s="125"/>
      <c r="K263" s="125"/>
      <c r="L263" s="36" t="str">
        <f t="shared" si="4"/>
        <v/>
      </c>
      <c r="M263" s="131"/>
    </row>
    <row r="264" spans="1:13" ht="29.1" customHeight="1" x14ac:dyDescent="0.25">
      <c r="A264" s="21">
        <v>258</v>
      </c>
      <c r="B264" s="126"/>
      <c r="C264" s="126"/>
      <c r="D264" s="126"/>
      <c r="E264" s="123"/>
      <c r="F264" s="123"/>
      <c r="G264" s="215"/>
      <c r="H264" s="215"/>
      <c r="I264" s="124"/>
      <c r="J264" s="125"/>
      <c r="K264" s="125"/>
      <c r="L264" s="36" t="str">
        <f t="shared" si="4"/>
        <v/>
      </c>
      <c r="M264" s="131"/>
    </row>
    <row r="265" spans="1:13" ht="29.1" customHeight="1" x14ac:dyDescent="0.25">
      <c r="A265" s="21">
        <v>259</v>
      </c>
      <c r="B265" s="126"/>
      <c r="C265" s="126"/>
      <c r="D265" s="126"/>
      <c r="E265" s="123"/>
      <c r="F265" s="123"/>
      <c r="G265" s="215"/>
      <c r="H265" s="215"/>
      <c r="I265" s="124"/>
      <c r="J265" s="125"/>
      <c r="K265" s="125"/>
      <c r="L265" s="36" t="str">
        <f t="shared" si="4"/>
        <v/>
      </c>
      <c r="M265" s="131"/>
    </row>
    <row r="266" spans="1:13" ht="29.1" customHeight="1" x14ac:dyDescent="0.25">
      <c r="A266" s="21">
        <v>260</v>
      </c>
      <c r="B266" s="126"/>
      <c r="C266" s="126"/>
      <c r="D266" s="126"/>
      <c r="E266" s="123"/>
      <c r="F266" s="123"/>
      <c r="G266" s="215"/>
      <c r="H266" s="215"/>
      <c r="I266" s="124"/>
      <c r="J266" s="125"/>
      <c r="K266" s="125"/>
      <c r="L266" s="36" t="str">
        <f t="shared" si="4"/>
        <v/>
      </c>
      <c r="M266" s="131"/>
    </row>
    <row r="267" spans="1:13" ht="29.1" customHeight="1" x14ac:dyDescent="0.25">
      <c r="A267" s="21">
        <v>261</v>
      </c>
      <c r="B267" s="126"/>
      <c r="C267" s="126"/>
      <c r="D267" s="126"/>
      <c r="E267" s="123"/>
      <c r="F267" s="123"/>
      <c r="G267" s="215"/>
      <c r="H267" s="215"/>
      <c r="I267" s="124"/>
      <c r="J267" s="125"/>
      <c r="K267" s="125"/>
      <c r="L267" s="36" t="str">
        <f t="shared" si="4"/>
        <v/>
      </c>
      <c r="M267" s="131"/>
    </row>
    <row r="268" spans="1:13" ht="29.1" customHeight="1" x14ac:dyDescent="0.25">
      <c r="A268" s="21">
        <v>262</v>
      </c>
      <c r="B268" s="126"/>
      <c r="C268" s="126"/>
      <c r="D268" s="126"/>
      <c r="E268" s="123"/>
      <c r="F268" s="123"/>
      <c r="G268" s="215"/>
      <c r="H268" s="215"/>
      <c r="I268" s="124"/>
      <c r="J268" s="125"/>
      <c r="K268" s="125"/>
      <c r="L268" s="36" t="str">
        <f t="shared" si="4"/>
        <v/>
      </c>
      <c r="M268" s="131"/>
    </row>
    <row r="269" spans="1:13" ht="29.1" customHeight="1" x14ac:dyDescent="0.25">
      <c r="A269" s="21">
        <v>263</v>
      </c>
      <c r="B269" s="126"/>
      <c r="C269" s="126"/>
      <c r="D269" s="126"/>
      <c r="E269" s="123"/>
      <c r="F269" s="123"/>
      <c r="G269" s="215"/>
      <c r="H269" s="215"/>
      <c r="I269" s="124"/>
      <c r="J269" s="125"/>
      <c r="K269" s="125"/>
      <c r="L269" s="36" t="str">
        <f t="shared" si="4"/>
        <v/>
      </c>
      <c r="M269" s="131"/>
    </row>
    <row r="270" spans="1:13" ht="29.1" customHeight="1" x14ac:dyDescent="0.25">
      <c r="A270" s="21">
        <v>264</v>
      </c>
      <c r="B270" s="126"/>
      <c r="C270" s="126"/>
      <c r="D270" s="126"/>
      <c r="E270" s="123"/>
      <c r="F270" s="123"/>
      <c r="G270" s="215"/>
      <c r="H270" s="215"/>
      <c r="I270" s="124"/>
      <c r="J270" s="125"/>
      <c r="K270" s="125"/>
      <c r="L270" s="36" t="str">
        <f t="shared" si="4"/>
        <v/>
      </c>
      <c r="M270" s="131"/>
    </row>
    <row r="271" spans="1:13" ht="29.1" customHeight="1" x14ac:dyDescent="0.25">
      <c r="A271" s="21">
        <v>265</v>
      </c>
      <c r="B271" s="126"/>
      <c r="C271" s="126"/>
      <c r="D271" s="126"/>
      <c r="E271" s="123"/>
      <c r="F271" s="123"/>
      <c r="G271" s="215"/>
      <c r="H271" s="215"/>
      <c r="I271" s="124"/>
      <c r="J271" s="125"/>
      <c r="K271" s="125"/>
      <c r="L271" s="36" t="str">
        <f t="shared" si="4"/>
        <v/>
      </c>
      <c r="M271" s="131"/>
    </row>
    <row r="272" spans="1:13" ht="29.1" customHeight="1" x14ac:dyDescent="0.25">
      <c r="A272" s="21">
        <v>266</v>
      </c>
      <c r="B272" s="126"/>
      <c r="C272" s="126"/>
      <c r="D272" s="126"/>
      <c r="E272" s="123"/>
      <c r="F272" s="123"/>
      <c r="G272" s="215"/>
      <c r="H272" s="215"/>
      <c r="I272" s="124"/>
      <c r="J272" s="125"/>
      <c r="K272" s="125"/>
      <c r="L272" s="36" t="str">
        <f t="shared" si="4"/>
        <v/>
      </c>
      <c r="M272" s="131"/>
    </row>
    <row r="273" spans="1:13" ht="29.1" customHeight="1" x14ac:dyDescent="0.25">
      <c r="A273" s="21">
        <v>267</v>
      </c>
      <c r="B273" s="126"/>
      <c r="C273" s="126"/>
      <c r="D273" s="126"/>
      <c r="E273" s="123"/>
      <c r="F273" s="123"/>
      <c r="G273" s="215"/>
      <c r="H273" s="215"/>
      <c r="I273" s="124"/>
      <c r="J273" s="125"/>
      <c r="K273" s="125"/>
      <c r="L273" s="36" t="str">
        <f t="shared" si="4"/>
        <v/>
      </c>
      <c r="M273" s="131"/>
    </row>
    <row r="274" spans="1:13" ht="29.1" customHeight="1" x14ac:dyDescent="0.25">
      <c r="A274" s="21">
        <v>268</v>
      </c>
      <c r="B274" s="126"/>
      <c r="C274" s="126"/>
      <c r="D274" s="126"/>
      <c r="E274" s="123"/>
      <c r="F274" s="123"/>
      <c r="G274" s="215"/>
      <c r="H274" s="215"/>
      <c r="I274" s="124"/>
      <c r="J274" s="125"/>
      <c r="K274" s="125"/>
      <c r="L274" s="36" t="str">
        <f t="shared" si="4"/>
        <v/>
      </c>
      <c r="M274" s="131"/>
    </row>
    <row r="275" spans="1:13" ht="29.1" customHeight="1" x14ac:dyDescent="0.25">
      <c r="A275" s="21">
        <v>269</v>
      </c>
      <c r="B275" s="126"/>
      <c r="C275" s="126"/>
      <c r="D275" s="126"/>
      <c r="E275" s="123"/>
      <c r="F275" s="123"/>
      <c r="G275" s="215"/>
      <c r="H275" s="215"/>
      <c r="I275" s="124"/>
      <c r="J275" s="125"/>
      <c r="K275" s="125"/>
      <c r="L275" s="36" t="str">
        <f t="shared" si="4"/>
        <v/>
      </c>
      <c r="M275" s="131"/>
    </row>
    <row r="276" spans="1:13" ht="29.1" customHeight="1" x14ac:dyDescent="0.25">
      <c r="A276" s="21">
        <v>270</v>
      </c>
      <c r="B276" s="126"/>
      <c r="C276" s="126"/>
      <c r="D276" s="126"/>
      <c r="E276" s="123"/>
      <c r="F276" s="123"/>
      <c r="G276" s="215"/>
      <c r="H276" s="215"/>
      <c r="I276" s="124"/>
      <c r="J276" s="125"/>
      <c r="K276" s="125"/>
      <c r="L276" s="36" t="str">
        <f t="shared" si="4"/>
        <v/>
      </c>
      <c r="M276" s="131"/>
    </row>
    <row r="277" spans="1:13" ht="29.1" customHeight="1" x14ac:dyDescent="0.25">
      <c r="A277" s="21">
        <v>271</v>
      </c>
      <c r="B277" s="126"/>
      <c r="C277" s="126"/>
      <c r="D277" s="126"/>
      <c r="E277" s="123"/>
      <c r="F277" s="123"/>
      <c r="G277" s="215"/>
      <c r="H277" s="215"/>
      <c r="I277" s="124"/>
      <c r="J277" s="125"/>
      <c r="K277" s="125"/>
      <c r="L277" s="36" t="str">
        <f t="shared" si="4"/>
        <v/>
      </c>
      <c r="M277" s="131"/>
    </row>
    <row r="278" spans="1:13" ht="29.1" customHeight="1" x14ac:dyDescent="0.25">
      <c r="A278" s="21">
        <v>272</v>
      </c>
      <c r="B278" s="126"/>
      <c r="C278" s="126"/>
      <c r="D278" s="126"/>
      <c r="E278" s="123"/>
      <c r="F278" s="123"/>
      <c r="G278" s="215"/>
      <c r="H278" s="215"/>
      <c r="I278" s="124"/>
      <c r="J278" s="125"/>
      <c r="K278" s="125"/>
      <c r="L278" s="36" t="str">
        <f t="shared" si="4"/>
        <v/>
      </c>
      <c r="M278" s="131"/>
    </row>
    <row r="279" spans="1:13" ht="29.1" customHeight="1" x14ac:dyDescent="0.25">
      <c r="A279" s="21">
        <v>273</v>
      </c>
      <c r="B279" s="126"/>
      <c r="C279" s="126"/>
      <c r="D279" s="126"/>
      <c r="E279" s="123"/>
      <c r="F279" s="123"/>
      <c r="G279" s="215"/>
      <c r="H279" s="215"/>
      <c r="I279" s="124"/>
      <c r="J279" s="125"/>
      <c r="K279" s="125"/>
      <c r="L279" s="36" t="str">
        <f t="shared" si="4"/>
        <v/>
      </c>
      <c r="M279" s="131"/>
    </row>
    <row r="280" spans="1:13" ht="29.1" customHeight="1" x14ac:dyDescent="0.25">
      <c r="A280" s="21">
        <v>274</v>
      </c>
      <c r="B280" s="126"/>
      <c r="C280" s="126"/>
      <c r="D280" s="126"/>
      <c r="E280" s="123"/>
      <c r="F280" s="123"/>
      <c r="G280" s="215"/>
      <c r="H280" s="215"/>
      <c r="I280" s="124"/>
      <c r="J280" s="125"/>
      <c r="K280" s="125"/>
      <c r="L280" s="36" t="str">
        <f t="shared" si="4"/>
        <v/>
      </c>
      <c r="M280" s="131"/>
    </row>
    <row r="281" spans="1:13" ht="29.1" customHeight="1" x14ac:dyDescent="0.25">
      <c r="A281" s="21">
        <v>275</v>
      </c>
      <c r="B281" s="126"/>
      <c r="C281" s="126"/>
      <c r="D281" s="126"/>
      <c r="E281" s="123"/>
      <c r="F281" s="123"/>
      <c r="G281" s="215"/>
      <c r="H281" s="215"/>
      <c r="I281" s="124"/>
      <c r="J281" s="125"/>
      <c r="K281" s="125"/>
      <c r="L281" s="36" t="str">
        <f t="shared" si="4"/>
        <v/>
      </c>
      <c r="M281" s="131"/>
    </row>
    <row r="282" spans="1:13" ht="29.1" customHeight="1" x14ac:dyDescent="0.25">
      <c r="A282" s="21">
        <v>276</v>
      </c>
      <c r="B282" s="126"/>
      <c r="C282" s="126"/>
      <c r="D282" s="126"/>
      <c r="E282" s="123"/>
      <c r="F282" s="123"/>
      <c r="G282" s="215"/>
      <c r="H282" s="215"/>
      <c r="I282" s="124"/>
      <c r="J282" s="125"/>
      <c r="K282" s="125"/>
      <c r="L282" s="36" t="str">
        <f t="shared" si="4"/>
        <v/>
      </c>
      <c r="M282" s="131"/>
    </row>
    <row r="283" spans="1:13" ht="29.1" customHeight="1" x14ac:dyDescent="0.25">
      <c r="A283" s="21">
        <v>277</v>
      </c>
      <c r="B283" s="126"/>
      <c r="C283" s="126"/>
      <c r="D283" s="126"/>
      <c r="E283" s="123"/>
      <c r="F283" s="123"/>
      <c r="G283" s="215"/>
      <c r="H283" s="215"/>
      <c r="I283" s="124"/>
      <c r="J283" s="125"/>
      <c r="K283" s="125"/>
      <c r="L283" s="36" t="str">
        <f t="shared" si="4"/>
        <v/>
      </c>
      <c r="M283" s="131"/>
    </row>
    <row r="284" spans="1:13" ht="29.1" customHeight="1" x14ac:dyDescent="0.25">
      <c r="A284" s="21">
        <v>278</v>
      </c>
      <c r="B284" s="126"/>
      <c r="C284" s="126"/>
      <c r="D284" s="126"/>
      <c r="E284" s="123"/>
      <c r="F284" s="123"/>
      <c r="G284" s="215"/>
      <c r="H284" s="215"/>
      <c r="I284" s="124"/>
      <c r="J284" s="125"/>
      <c r="K284" s="125"/>
      <c r="L284" s="36" t="str">
        <f t="shared" si="4"/>
        <v/>
      </c>
      <c r="M284" s="131"/>
    </row>
    <row r="285" spans="1:13" ht="29.1" customHeight="1" x14ac:dyDescent="0.25">
      <c r="A285" s="21">
        <v>279</v>
      </c>
      <c r="B285" s="126"/>
      <c r="C285" s="126"/>
      <c r="D285" s="126"/>
      <c r="E285" s="123"/>
      <c r="F285" s="123"/>
      <c r="G285" s="215"/>
      <c r="H285" s="215"/>
      <c r="I285" s="124"/>
      <c r="J285" s="125"/>
      <c r="K285" s="125"/>
      <c r="L285" s="36" t="str">
        <f t="shared" si="4"/>
        <v/>
      </c>
      <c r="M285" s="131"/>
    </row>
    <row r="286" spans="1:13" ht="29.1" customHeight="1" x14ac:dyDescent="0.25">
      <c r="A286" s="21">
        <v>280</v>
      </c>
      <c r="B286" s="126"/>
      <c r="C286" s="126"/>
      <c r="D286" s="126"/>
      <c r="E286" s="123"/>
      <c r="F286" s="123"/>
      <c r="G286" s="215"/>
      <c r="H286" s="215"/>
      <c r="I286" s="124"/>
      <c r="J286" s="125"/>
      <c r="K286" s="125"/>
      <c r="L286" s="36" t="str">
        <f t="shared" si="4"/>
        <v/>
      </c>
      <c r="M286" s="131"/>
    </row>
    <row r="287" spans="1:13" ht="29.1" customHeight="1" x14ac:dyDescent="0.25">
      <c r="A287" s="21">
        <v>281</v>
      </c>
      <c r="B287" s="126"/>
      <c r="C287" s="126"/>
      <c r="D287" s="126"/>
      <c r="E287" s="123"/>
      <c r="F287" s="123"/>
      <c r="G287" s="215"/>
      <c r="H287" s="215"/>
      <c r="I287" s="124"/>
      <c r="J287" s="125"/>
      <c r="K287" s="125"/>
      <c r="L287" s="36" t="str">
        <f t="shared" si="4"/>
        <v/>
      </c>
      <c r="M287" s="131"/>
    </row>
    <row r="288" spans="1:13" ht="29.1" customHeight="1" x14ac:dyDescent="0.25">
      <c r="A288" s="21">
        <v>282</v>
      </c>
      <c r="B288" s="126"/>
      <c r="C288" s="126"/>
      <c r="D288" s="126"/>
      <c r="E288" s="123"/>
      <c r="F288" s="123"/>
      <c r="G288" s="215"/>
      <c r="H288" s="215"/>
      <c r="I288" s="124"/>
      <c r="J288" s="125"/>
      <c r="K288" s="125"/>
      <c r="L288" s="36" t="str">
        <f t="shared" si="4"/>
        <v/>
      </c>
      <c r="M288" s="131"/>
    </row>
    <row r="289" spans="1:13" ht="29.1" customHeight="1" x14ac:dyDescent="0.25">
      <c r="A289" s="21">
        <v>283</v>
      </c>
      <c r="B289" s="126"/>
      <c r="C289" s="126"/>
      <c r="D289" s="126"/>
      <c r="E289" s="123"/>
      <c r="F289" s="123"/>
      <c r="G289" s="215"/>
      <c r="H289" s="215"/>
      <c r="I289" s="124"/>
      <c r="J289" s="125"/>
      <c r="K289" s="125"/>
      <c r="L289" s="36" t="str">
        <f t="shared" si="4"/>
        <v/>
      </c>
      <c r="M289" s="131"/>
    </row>
    <row r="290" spans="1:13" ht="29.1" customHeight="1" x14ac:dyDescent="0.25">
      <c r="A290" s="21">
        <v>284</v>
      </c>
      <c r="B290" s="126"/>
      <c r="C290" s="126"/>
      <c r="D290" s="126"/>
      <c r="E290" s="123"/>
      <c r="F290" s="123"/>
      <c r="G290" s="215"/>
      <c r="H290" s="215"/>
      <c r="I290" s="124"/>
      <c r="J290" s="125"/>
      <c r="K290" s="125"/>
      <c r="L290" s="36" t="str">
        <f t="shared" si="4"/>
        <v/>
      </c>
      <c r="M290" s="131"/>
    </row>
    <row r="291" spans="1:13" ht="29.1" customHeight="1" x14ac:dyDescent="0.25">
      <c r="A291" s="21">
        <v>285</v>
      </c>
      <c r="B291" s="126"/>
      <c r="C291" s="126"/>
      <c r="D291" s="126"/>
      <c r="E291" s="123"/>
      <c r="F291" s="123"/>
      <c r="G291" s="215"/>
      <c r="H291" s="215"/>
      <c r="I291" s="124"/>
      <c r="J291" s="125"/>
      <c r="K291" s="125"/>
      <c r="L291" s="36" t="str">
        <f t="shared" si="4"/>
        <v/>
      </c>
      <c r="M291" s="131"/>
    </row>
    <row r="292" spans="1:13" ht="29.1" customHeight="1" x14ac:dyDescent="0.25">
      <c r="A292" s="21">
        <v>286</v>
      </c>
      <c r="B292" s="126"/>
      <c r="C292" s="126"/>
      <c r="D292" s="126"/>
      <c r="E292" s="123"/>
      <c r="F292" s="123"/>
      <c r="G292" s="215"/>
      <c r="H292" s="215"/>
      <c r="I292" s="124"/>
      <c r="J292" s="125"/>
      <c r="K292" s="125"/>
      <c r="L292" s="36" t="str">
        <f t="shared" si="4"/>
        <v/>
      </c>
      <c r="M292" s="131"/>
    </row>
    <row r="293" spans="1:13" ht="29.1" customHeight="1" x14ac:dyDescent="0.25">
      <c r="A293" s="21">
        <v>287</v>
      </c>
      <c r="B293" s="126"/>
      <c r="C293" s="126"/>
      <c r="D293" s="126"/>
      <c r="E293" s="123"/>
      <c r="F293" s="123"/>
      <c r="G293" s="215"/>
      <c r="H293" s="215"/>
      <c r="I293" s="124"/>
      <c r="J293" s="125"/>
      <c r="K293" s="125"/>
      <c r="L293" s="36" t="str">
        <f t="shared" si="4"/>
        <v/>
      </c>
      <c r="M293" s="131"/>
    </row>
    <row r="294" spans="1:13" ht="29.1" customHeight="1" x14ac:dyDescent="0.25">
      <c r="A294" s="21">
        <v>288</v>
      </c>
      <c r="B294" s="126"/>
      <c r="C294" s="126"/>
      <c r="D294" s="126"/>
      <c r="E294" s="123"/>
      <c r="F294" s="123"/>
      <c r="G294" s="215"/>
      <c r="H294" s="215"/>
      <c r="I294" s="124"/>
      <c r="J294" s="125"/>
      <c r="K294" s="125"/>
      <c r="L294" s="36" t="str">
        <f t="shared" si="4"/>
        <v/>
      </c>
      <c r="M294" s="131"/>
    </row>
    <row r="295" spans="1:13" ht="29.1" customHeight="1" x14ac:dyDescent="0.25">
      <c r="A295" s="21">
        <v>289</v>
      </c>
      <c r="B295" s="126"/>
      <c r="C295" s="126"/>
      <c r="D295" s="126"/>
      <c r="E295" s="123"/>
      <c r="F295" s="123"/>
      <c r="G295" s="215"/>
      <c r="H295" s="215"/>
      <c r="I295" s="124"/>
      <c r="J295" s="125"/>
      <c r="K295" s="125"/>
      <c r="L295" s="36" t="str">
        <f t="shared" si="4"/>
        <v/>
      </c>
      <c r="M295" s="131"/>
    </row>
    <row r="296" spans="1:13" ht="29.1" customHeight="1" x14ac:dyDescent="0.25">
      <c r="A296" s="21">
        <v>290</v>
      </c>
      <c r="B296" s="126"/>
      <c r="C296" s="126"/>
      <c r="D296" s="126"/>
      <c r="E296" s="123"/>
      <c r="F296" s="123"/>
      <c r="G296" s="215"/>
      <c r="H296" s="215"/>
      <c r="I296" s="124"/>
      <c r="J296" s="125"/>
      <c r="K296" s="125"/>
      <c r="L296" s="36" t="str">
        <f t="shared" si="4"/>
        <v/>
      </c>
      <c r="M296" s="131"/>
    </row>
    <row r="297" spans="1:13" ht="29.1" customHeight="1" x14ac:dyDescent="0.25">
      <c r="A297" s="21">
        <v>291</v>
      </c>
      <c r="B297" s="126"/>
      <c r="C297" s="126"/>
      <c r="D297" s="126"/>
      <c r="E297" s="123"/>
      <c r="F297" s="123"/>
      <c r="G297" s="215"/>
      <c r="H297" s="215"/>
      <c r="I297" s="124"/>
      <c r="J297" s="125"/>
      <c r="K297" s="125"/>
      <c r="L297" s="36" t="str">
        <f t="shared" si="4"/>
        <v/>
      </c>
      <c r="M297" s="131"/>
    </row>
    <row r="298" spans="1:13" ht="29.1" customHeight="1" x14ac:dyDescent="0.25">
      <c r="A298" s="21">
        <v>292</v>
      </c>
      <c r="B298" s="126"/>
      <c r="C298" s="126"/>
      <c r="D298" s="126"/>
      <c r="E298" s="123"/>
      <c r="F298" s="123"/>
      <c r="G298" s="215"/>
      <c r="H298" s="215"/>
      <c r="I298" s="124"/>
      <c r="J298" s="125"/>
      <c r="K298" s="125"/>
      <c r="L298" s="36" t="str">
        <f t="shared" si="4"/>
        <v/>
      </c>
      <c r="M298" s="131"/>
    </row>
    <row r="299" spans="1:13" ht="29.1" customHeight="1" x14ac:dyDescent="0.25">
      <c r="A299" s="21">
        <v>293</v>
      </c>
      <c r="B299" s="126"/>
      <c r="C299" s="126"/>
      <c r="D299" s="126"/>
      <c r="E299" s="123"/>
      <c r="F299" s="123"/>
      <c r="G299" s="215"/>
      <c r="H299" s="215"/>
      <c r="I299" s="124"/>
      <c r="J299" s="125"/>
      <c r="K299" s="125"/>
      <c r="L299" s="36" t="str">
        <f t="shared" si="4"/>
        <v/>
      </c>
      <c r="M299" s="131"/>
    </row>
    <row r="300" spans="1:13" ht="29.1" customHeight="1" x14ac:dyDescent="0.25">
      <c r="A300" s="21">
        <v>294</v>
      </c>
      <c r="B300" s="126"/>
      <c r="C300" s="126"/>
      <c r="D300" s="126"/>
      <c r="E300" s="123"/>
      <c r="F300" s="123"/>
      <c r="G300" s="215"/>
      <c r="H300" s="215"/>
      <c r="I300" s="124"/>
      <c r="J300" s="125"/>
      <c r="K300" s="125"/>
      <c r="L300" s="36" t="str">
        <f t="shared" si="4"/>
        <v/>
      </c>
      <c r="M300" s="131"/>
    </row>
    <row r="301" spans="1:13" ht="29.1" customHeight="1" x14ac:dyDescent="0.25">
      <c r="A301" s="21">
        <v>295</v>
      </c>
      <c r="B301" s="126"/>
      <c r="C301" s="126"/>
      <c r="D301" s="126"/>
      <c r="E301" s="123"/>
      <c r="F301" s="123"/>
      <c r="G301" s="215"/>
      <c r="H301" s="215"/>
      <c r="I301" s="124"/>
      <c r="J301" s="125"/>
      <c r="K301" s="125"/>
      <c r="L301" s="36" t="str">
        <f t="shared" si="4"/>
        <v/>
      </c>
      <c r="M301" s="131"/>
    </row>
    <row r="302" spans="1:13" ht="29.1" customHeight="1" x14ac:dyDescent="0.25">
      <c r="A302" s="21">
        <v>296</v>
      </c>
      <c r="B302" s="126"/>
      <c r="C302" s="126"/>
      <c r="D302" s="126"/>
      <c r="E302" s="123"/>
      <c r="F302" s="123"/>
      <c r="G302" s="215"/>
      <c r="H302" s="215"/>
      <c r="I302" s="124"/>
      <c r="J302" s="125"/>
      <c r="K302" s="125"/>
      <c r="L302" s="36" t="str">
        <f t="shared" si="4"/>
        <v/>
      </c>
      <c r="M302" s="131"/>
    </row>
    <row r="303" spans="1:13" ht="29.1" customHeight="1" x14ac:dyDescent="0.25">
      <c r="A303" s="21">
        <v>297</v>
      </c>
      <c r="B303" s="126"/>
      <c r="C303" s="126"/>
      <c r="D303" s="126"/>
      <c r="E303" s="123"/>
      <c r="F303" s="123"/>
      <c r="G303" s="215"/>
      <c r="H303" s="215"/>
      <c r="I303" s="124"/>
      <c r="J303" s="125"/>
      <c r="K303" s="125"/>
      <c r="L303" s="36" t="str">
        <f t="shared" si="4"/>
        <v/>
      </c>
      <c r="M303" s="131"/>
    </row>
    <row r="304" spans="1:13" ht="29.1" customHeight="1" x14ac:dyDescent="0.25">
      <c r="A304" s="21">
        <v>298</v>
      </c>
      <c r="B304" s="126"/>
      <c r="C304" s="126"/>
      <c r="D304" s="126"/>
      <c r="E304" s="123"/>
      <c r="F304" s="123"/>
      <c r="G304" s="215"/>
      <c r="H304" s="215"/>
      <c r="I304" s="124"/>
      <c r="J304" s="125"/>
      <c r="K304" s="125"/>
      <c r="L304" s="36" t="str">
        <f t="shared" si="4"/>
        <v/>
      </c>
      <c r="M304" s="131"/>
    </row>
    <row r="305" spans="1:13" ht="29.1" customHeight="1" x14ac:dyDescent="0.25">
      <c r="A305" s="21">
        <v>299</v>
      </c>
      <c r="B305" s="126"/>
      <c r="C305" s="126"/>
      <c r="D305" s="126"/>
      <c r="E305" s="123"/>
      <c r="F305" s="123"/>
      <c r="G305" s="215"/>
      <c r="H305" s="215"/>
      <c r="I305" s="124"/>
      <c r="J305" s="125"/>
      <c r="K305" s="125"/>
      <c r="L305" s="36" t="str">
        <f t="shared" si="4"/>
        <v/>
      </c>
      <c r="M305" s="131"/>
    </row>
    <row r="306" spans="1:13" ht="29.1" customHeight="1" x14ac:dyDescent="0.25">
      <c r="A306" s="21">
        <v>300</v>
      </c>
      <c r="B306" s="126"/>
      <c r="C306" s="126"/>
      <c r="D306" s="126"/>
      <c r="E306" s="123"/>
      <c r="F306" s="123"/>
      <c r="G306" s="215"/>
      <c r="H306" s="215"/>
      <c r="I306" s="124"/>
      <c r="J306" s="125"/>
      <c r="K306" s="125"/>
      <c r="L306" s="36" t="str">
        <f t="shared" si="4"/>
        <v/>
      </c>
      <c r="M306" s="131"/>
    </row>
    <row r="307" spans="1:13" ht="29.1" customHeight="1" x14ac:dyDescent="0.25">
      <c r="A307" s="21">
        <v>301</v>
      </c>
      <c r="B307" s="126"/>
      <c r="C307" s="126"/>
      <c r="D307" s="126"/>
      <c r="E307" s="123"/>
      <c r="F307" s="123"/>
      <c r="G307" s="215"/>
      <c r="H307" s="215"/>
      <c r="I307" s="124"/>
      <c r="J307" s="125"/>
      <c r="K307" s="125"/>
      <c r="L307" s="36" t="str">
        <f t="shared" si="4"/>
        <v/>
      </c>
      <c r="M307" s="131"/>
    </row>
    <row r="308" spans="1:13" ht="29.1" customHeight="1" x14ac:dyDescent="0.25">
      <c r="A308" s="21">
        <v>302</v>
      </c>
      <c r="B308" s="126"/>
      <c r="C308" s="126"/>
      <c r="D308" s="126"/>
      <c r="E308" s="123"/>
      <c r="F308" s="123"/>
      <c r="G308" s="215"/>
      <c r="H308" s="215"/>
      <c r="I308" s="124"/>
      <c r="J308" s="125"/>
      <c r="K308" s="125"/>
      <c r="L308" s="36" t="str">
        <f t="shared" si="4"/>
        <v/>
      </c>
      <c r="M308" s="131"/>
    </row>
    <row r="309" spans="1:13" ht="29.1" customHeight="1" x14ac:dyDescent="0.25">
      <c r="A309" s="21">
        <v>303</v>
      </c>
      <c r="B309" s="126"/>
      <c r="C309" s="126"/>
      <c r="D309" s="126"/>
      <c r="E309" s="123"/>
      <c r="F309" s="123"/>
      <c r="G309" s="215"/>
      <c r="H309" s="215"/>
      <c r="I309" s="124"/>
      <c r="J309" s="125"/>
      <c r="K309" s="125"/>
      <c r="L309" s="36" t="str">
        <f t="shared" si="4"/>
        <v/>
      </c>
      <c r="M309" s="131"/>
    </row>
    <row r="310" spans="1:13" ht="29.1" customHeight="1" x14ac:dyDescent="0.25">
      <c r="A310" s="21">
        <v>304</v>
      </c>
      <c r="B310" s="126"/>
      <c r="C310" s="126"/>
      <c r="D310" s="126"/>
      <c r="E310" s="123"/>
      <c r="F310" s="123"/>
      <c r="G310" s="215"/>
      <c r="H310" s="215"/>
      <c r="I310" s="124"/>
      <c r="J310" s="125"/>
      <c r="K310" s="125"/>
      <c r="L310" s="36" t="str">
        <f t="shared" si="4"/>
        <v/>
      </c>
      <c r="M310" s="131"/>
    </row>
    <row r="311" spans="1:13" ht="29.1" customHeight="1" x14ac:dyDescent="0.25">
      <c r="A311" s="21">
        <v>305</v>
      </c>
      <c r="B311" s="126"/>
      <c r="C311" s="126"/>
      <c r="D311" s="126"/>
      <c r="E311" s="123"/>
      <c r="F311" s="123"/>
      <c r="G311" s="215"/>
      <c r="H311" s="215"/>
      <c r="I311" s="124"/>
      <c r="J311" s="125"/>
      <c r="K311" s="125"/>
      <c r="L311" s="36" t="str">
        <f t="shared" si="4"/>
        <v/>
      </c>
      <c r="M311" s="131"/>
    </row>
    <row r="312" spans="1:13" ht="29.1" customHeight="1" x14ac:dyDescent="0.25">
      <c r="A312" s="21">
        <v>306</v>
      </c>
      <c r="B312" s="126"/>
      <c r="C312" s="126"/>
      <c r="D312" s="126"/>
      <c r="E312" s="123"/>
      <c r="F312" s="123"/>
      <c r="G312" s="215"/>
      <c r="H312" s="215"/>
      <c r="I312" s="124"/>
      <c r="J312" s="125"/>
      <c r="K312" s="125"/>
      <c r="L312" s="36" t="str">
        <f t="shared" si="4"/>
        <v/>
      </c>
      <c r="M312" s="131"/>
    </row>
    <row r="313" spans="1:13" ht="29.1" customHeight="1" x14ac:dyDescent="0.25">
      <c r="A313" s="21">
        <v>307</v>
      </c>
      <c r="B313" s="126"/>
      <c r="C313" s="126"/>
      <c r="D313" s="126"/>
      <c r="E313" s="123"/>
      <c r="F313" s="123"/>
      <c r="G313" s="215"/>
      <c r="H313" s="215"/>
      <c r="I313" s="124"/>
      <c r="J313" s="125"/>
      <c r="K313" s="125"/>
      <c r="L313" s="36" t="str">
        <f t="shared" si="4"/>
        <v/>
      </c>
      <c r="M313" s="131"/>
    </row>
    <row r="314" spans="1:13" ht="29.1" customHeight="1" x14ac:dyDescent="0.25">
      <c r="A314" s="21">
        <v>308</v>
      </c>
      <c r="B314" s="126"/>
      <c r="C314" s="126"/>
      <c r="D314" s="126"/>
      <c r="E314" s="123"/>
      <c r="F314" s="123"/>
      <c r="G314" s="215"/>
      <c r="H314" s="215"/>
      <c r="I314" s="124"/>
      <c r="J314" s="125"/>
      <c r="K314" s="125"/>
      <c r="L314" s="36" t="str">
        <f t="shared" si="4"/>
        <v/>
      </c>
      <c r="M314" s="131"/>
    </row>
    <row r="315" spans="1:13" ht="29.1" customHeight="1" x14ac:dyDescent="0.25">
      <c r="A315" s="21">
        <v>309</v>
      </c>
      <c r="B315" s="126"/>
      <c r="C315" s="126"/>
      <c r="D315" s="126"/>
      <c r="E315" s="123"/>
      <c r="F315" s="123"/>
      <c r="G315" s="215"/>
      <c r="H315" s="215"/>
      <c r="I315" s="124"/>
      <c r="J315" s="125"/>
      <c r="K315" s="125"/>
      <c r="L315" s="36" t="str">
        <f t="shared" si="4"/>
        <v/>
      </c>
      <c r="M315" s="131"/>
    </row>
    <row r="316" spans="1:13" ht="29.1" customHeight="1" x14ac:dyDescent="0.25">
      <c r="A316" s="21">
        <v>310</v>
      </c>
      <c r="B316" s="126"/>
      <c r="C316" s="126"/>
      <c r="D316" s="126"/>
      <c r="E316" s="123"/>
      <c r="F316" s="123"/>
      <c r="G316" s="215"/>
      <c r="H316" s="215"/>
      <c r="I316" s="124"/>
      <c r="J316" s="125"/>
      <c r="K316" s="125"/>
      <c r="L316" s="36" t="str">
        <f t="shared" si="4"/>
        <v/>
      </c>
      <c r="M316" s="131"/>
    </row>
    <row r="317" spans="1:13" ht="29.1" customHeight="1" x14ac:dyDescent="0.25">
      <c r="A317" s="21">
        <v>311</v>
      </c>
      <c r="B317" s="126"/>
      <c r="C317" s="126"/>
      <c r="D317" s="126"/>
      <c r="E317" s="123"/>
      <c r="F317" s="123"/>
      <c r="G317" s="215"/>
      <c r="H317" s="215"/>
      <c r="I317" s="124"/>
      <c r="J317" s="125"/>
      <c r="K317" s="125"/>
      <c r="L317" s="36" t="str">
        <f t="shared" si="4"/>
        <v/>
      </c>
      <c r="M317" s="131"/>
    </row>
    <row r="318" spans="1:13" ht="29.1" customHeight="1" x14ac:dyDescent="0.25">
      <c r="A318" s="21">
        <v>312</v>
      </c>
      <c r="B318" s="126"/>
      <c r="C318" s="126"/>
      <c r="D318" s="126"/>
      <c r="E318" s="123"/>
      <c r="F318" s="123"/>
      <c r="G318" s="215"/>
      <c r="H318" s="215"/>
      <c r="I318" s="124"/>
      <c r="J318" s="125"/>
      <c r="K318" s="125"/>
      <c r="L318" s="36" t="str">
        <f t="shared" si="4"/>
        <v/>
      </c>
      <c r="M318" s="131"/>
    </row>
    <row r="319" spans="1:13" ht="29.1" customHeight="1" x14ac:dyDescent="0.25">
      <c r="A319" s="21">
        <v>313</v>
      </c>
      <c r="B319" s="126"/>
      <c r="C319" s="126"/>
      <c r="D319" s="126"/>
      <c r="E319" s="123"/>
      <c r="F319" s="123"/>
      <c r="G319" s="215"/>
      <c r="H319" s="215"/>
      <c r="I319" s="124"/>
      <c r="J319" s="125"/>
      <c r="K319" s="125"/>
      <c r="L319" s="36" t="str">
        <f t="shared" si="4"/>
        <v/>
      </c>
      <c r="M319" s="131"/>
    </row>
    <row r="320" spans="1:13" ht="29.1" customHeight="1" x14ac:dyDescent="0.25">
      <c r="A320" s="21">
        <v>314</v>
      </c>
      <c r="B320" s="126"/>
      <c r="C320" s="126"/>
      <c r="D320" s="126"/>
      <c r="E320" s="123"/>
      <c r="F320" s="123"/>
      <c r="G320" s="215"/>
      <c r="H320" s="215"/>
      <c r="I320" s="124"/>
      <c r="J320" s="125"/>
      <c r="K320" s="125"/>
      <c r="L320" s="36" t="str">
        <f t="shared" si="4"/>
        <v/>
      </c>
      <c r="M320" s="131"/>
    </row>
    <row r="321" spans="1:13" ht="29.1" customHeight="1" x14ac:dyDescent="0.25">
      <c r="A321" s="21">
        <v>315</v>
      </c>
      <c r="B321" s="126"/>
      <c r="C321" s="126"/>
      <c r="D321" s="126"/>
      <c r="E321" s="123"/>
      <c r="F321" s="123"/>
      <c r="G321" s="215"/>
      <c r="H321" s="215"/>
      <c r="I321" s="124"/>
      <c r="J321" s="125"/>
      <c r="K321" s="125"/>
      <c r="L321" s="36" t="str">
        <f t="shared" si="4"/>
        <v/>
      </c>
      <c r="M321" s="131"/>
    </row>
    <row r="322" spans="1:13" ht="29.1" customHeight="1" x14ac:dyDescent="0.25">
      <c r="A322" s="21">
        <v>316</v>
      </c>
      <c r="B322" s="126"/>
      <c r="C322" s="126"/>
      <c r="D322" s="126"/>
      <c r="E322" s="123"/>
      <c r="F322" s="123"/>
      <c r="G322" s="215"/>
      <c r="H322" s="215"/>
      <c r="I322" s="124"/>
      <c r="J322" s="125"/>
      <c r="K322" s="125"/>
      <c r="L322" s="36" t="str">
        <f t="shared" si="4"/>
        <v/>
      </c>
      <c r="M322" s="131"/>
    </row>
    <row r="323" spans="1:13" ht="29.1" customHeight="1" x14ac:dyDescent="0.25">
      <c r="A323" s="21">
        <v>317</v>
      </c>
      <c r="B323" s="126"/>
      <c r="C323" s="126"/>
      <c r="D323" s="126"/>
      <c r="E323" s="123"/>
      <c r="F323" s="123"/>
      <c r="G323" s="215"/>
      <c r="H323" s="215"/>
      <c r="I323" s="124"/>
      <c r="J323" s="125"/>
      <c r="K323" s="125"/>
      <c r="L323" s="36" t="str">
        <f t="shared" si="4"/>
        <v/>
      </c>
      <c r="M323" s="131"/>
    </row>
    <row r="324" spans="1:13" ht="29.1" customHeight="1" x14ac:dyDescent="0.25">
      <c r="A324" s="21">
        <v>318</v>
      </c>
      <c r="B324" s="126"/>
      <c r="C324" s="126"/>
      <c r="D324" s="126"/>
      <c r="E324" s="123"/>
      <c r="F324" s="123"/>
      <c r="G324" s="215"/>
      <c r="H324" s="215"/>
      <c r="I324" s="124"/>
      <c r="J324" s="125"/>
      <c r="K324" s="125"/>
      <c r="L324" s="36" t="str">
        <f t="shared" si="4"/>
        <v/>
      </c>
      <c r="M324" s="131"/>
    </row>
    <row r="325" spans="1:13" ht="29.1" customHeight="1" x14ac:dyDescent="0.25">
      <c r="A325" s="21">
        <v>319</v>
      </c>
      <c r="B325" s="126"/>
      <c r="C325" s="126"/>
      <c r="D325" s="126"/>
      <c r="E325" s="123"/>
      <c r="F325" s="123"/>
      <c r="G325" s="215"/>
      <c r="H325" s="215"/>
      <c r="I325" s="124"/>
      <c r="J325" s="125"/>
      <c r="K325" s="125"/>
      <c r="L325" s="36" t="str">
        <f t="shared" si="4"/>
        <v/>
      </c>
      <c r="M325" s="131"/>
    </row>
    <row r="326" spans="1:13" ht="29.1" customHeight="1" x14ac:dyDescent="0.25">
      <c r="A326" s="21">
        <v>320</v>
      </c>
      <c r="B326" s="126"/>
      <c r="C326" s="126"/>
      <c r="D326" s="126"/>
      <c r="E326" s="123"/>
      <c r="F326" s="123"/>
      <c r="G326" s="215"/>
      <c r="H326" s="215"/>
      <c r="I326" s="124"/>
      <c r="J326" s="125"/>
      <c r="K326" s="125"/>
      <c r="L326" s="36" t="str">
        <f t="shared" ref="L326:L389" si="5">IF($E326="","",IF(OR(($I326=0),($J326=0)),0,$I326/$J326*$K326))</f>
        <v/>
      </c>
      <c r="M326" s="131"/>
    </row>
    <row r="327" spans="1:13" ht="29.1" customHeight="1" x14ac:dyDescent="0.25">
      <c r="A327" s="21">
        <v>321</v>
      </c>
      <c r="B327" s="126"/>
      <c r="C327" s="126"/>
      <c r="D327" s="126"/>
      <c r="E327" s="123"/>
      <c r="F327" s="123"/>
      <c r="G327" s="215"/>
      <c r="H327" s="215"/>
      <c r="I327" s="124"/>
      <c r="J327" s="125"/>
      <c r="K327" s="125"/>
      <c r="L327" s="36" t="str">
        <f t="shared" si="5"/>
        <v/>
      </c>
      <c r="M327" s="131"/>
    </row>
    <row r="328" spans="1:13" ht="29.1" customHeight="1" x14ac:dyDescent="0.25">
      <c r="A328" s="21">
        <v>322</v>
      </c>
      <c r="B328" s="126"/>
      <c r="C328" s="126"/>
      <c r="D328" s="126"/>
      <c r="E328" s="123"/>
      <c r="F328" s="123"/>
      <c r="G328" s="215"/>
      <c r="H328" s="215"/>
      <c r="I328" s="124"/>
      <c r="J328" s="125"/>
      <c r="K328" s="125"/>
      <c r="L328" s="36" t="str">
        <f t="shared" si="5"/>
        <v/>
      </c>
      <c r="M328" s="131"/>
    </row>
    <row r="329" spans="1:13" ht="29.1" customHeight="1" x14ac:dyDescent="0.25">
      <c r="A329" s="21">
        <v>323</v>
      </c>
      <c r="B329" s="126"/>
      <c r="C329" s="126"/>
      <c r="D329" s="126"/>
      <c r="E329" s="123"/>
      <c r="F329" s="123"/>
      <c r="G329" s="215"/>
      <c r="H329" s="215"/>
      <c r="I329" s="124"/>
      <c r="J329" s="125"/>
      <c r="K329" s="125"/>
      <c r="L329" s="36" t="str">
        <f t="shared" si="5"/>
        <v/>
      </c>
      <c r="M329" s="131"/>
    </row>
    <row r="330" spans="1:13" ht="29.1" customHeight="1" x14ac:dyDescent="0.25">
      <c r="A330" s="21">
        <v>324</v>
      </c>
      <c r="B330" s="126"/>
      <c r="C330" s="126"/>
      <c r="D330" s="126"/>
      <c r="E330" s="123"/>
      <c r="F330" s="123"/>
      <c r="G330" s="215"/>
      <c r="H330" s="215"/>
      <c r="I330" s="124"/>
      <c r="J330" s="125"/>
      <c r="K330" s="125"/>
      <c r="L330" s="36" t="str">
        <f t="shared" si="5"/>
        <v/>
      </c>
      <c r="M330" s="131"/>
    </row>
    <row r="331" spans="1:13" ht="29.1" customHeight="1" x14ac:dyDescent="0.25">
      <c r="A331" s="21">
        <v>325</v>
      </c>
      <c r="B331" s="126"/>
      <c r="C331" s="126"/>
      <c r="D331" s="126"/>
      <c r="E331" s="123"/>
      <c r="F331" s="123"/>
      <c r="G331" s="215"/>
      <c r="H331" s="215"/>
      <c r="I331" s="124"/>
      <c r="J331" s="125"/>
      <c r="K331" s="125"/>
      <c r="L331" s="36" t="str">
        <f t="shared" si="5"/>
        <v/>
      </c>
      <c r="M331" s="131"/>
    </row>
    <row r="332" spans="1:13" ht="29.1" customHeight="1" x14ac:dyDescent="0.25">
      <c r="A332" s="21">
        <v>326</v>
      </c>
      <c r="B332" s="126"/>
      <c r="C332" s="126"/>
      <c r="D332" s="126"/>
      <c r="E332" s="123"/>
      <c r="F332" s="123"/>
      <c r="G332" s="215"/>
      <c r="H332" s="215"/>
      <c r="I332" s="124"/>
      <c r="J332" s="125"/>
      <c r="K332" s="125"/>
      <c r="L332" s="36" t="str">
        <f t="shared" si="5"/>
        <v/>
      </c>
      <c r="M332" s="131"/>
    </row>
    <row r="333" spans="1:13" ht="29.1" customHeight="1" x14ac:dyDescent="0.25">
      <c r="A333" s="21">
        <v>327</v>
      </c>
      <c r="B333" s="126"/>
      <c r="C333" s="126"/>
      <c r="D333" s="126"/>
      <c r="E333" s="123"/>
      <c r="F333" s="123"/>
      <c r="G333" s="215"/>
      <c r="H333" s="215"/>
      <c r="I333" s="124"/>
      <c r="J333" s="125"/>
      <c r="K333" s="125"/>
      <c r="L333" s="36" t="str">
        <f t="shared" si="5"/>
        <v/>
      </c>
      <c r="M333" s="131"/>
    </row>
    <row r="334" spans="1:13" ht="29.1" customHeight="1" x14ac:dyDescent="0.25">
      <c r="A334" s="21">
        <v>328</v>
      </c>
      <c r="B334" s="126"/>
      <c r="C334" s="126"/>
      <c r="D334" s="126"/>
      <c r="E334" s="123"/>
      <c r="F334" s="123"/>
      <c r="G334" s="215"/>
      <c r="H334" s="215"/>
      <c r="I334" s="124"/>
      <c r="J334" s="125"/>
      <c r="K334" s="125"/>
      <c r="L334" s="36" t="str">
        <f t="shared" si="5"/>
        <v/>
      </c>
      <c r="M334" s="131"/>
    </row>
    <row r="335" spans="1:13" ht="29.1" customHeight="1" x14ac:dyDescent="0.25">
      <c r="A335" s="21">
        <v>329</v>
      </c>
      <c r="B335" s="126"/>
      <c r="C335" s="126"/>
      <c r="D335" s="126"/>
      <c r="E335" s="123"/>
      <c r="F335" s="123"/>
      <c r="G335" s="215"/>
      <c r="H335" s="215"/>
      <c r="I335" s="124"/>
      <c r="J335" s="125"/>
      <c r="K335" s="125"/>
      <c r="L335" s="36" t="str">
        <f t="shared" si="5"/>
        <v/>
      </c>
      <c r="M335" s="131"/>
    </row>
    <row r="336" spans="1:13" ht="29.1" customHeight="1" x14ac:dyDescent="0.25">
      <c r="A336" s="21">
        <v>330</v>
      </c>
      <c r="B336" s="126"/>
      <c r="C336" s="126"/>
      <c r="D336" s="126"/>
      <c r="E336" s="123"/>
      <c r="F336" s="123"/>
      <c r="G336" s="215"/>
      <c r="H336" s="215"/>
      <c r="I336" s="124"/>
      <c r="J336" s="125"/>
      <c r="K336" s="125"/>
      <c r="L336" s="36" t="str">
        <f t="shared" si="5"/>
        <v/>
      </c>
      <c r="M336" s="131"/>
    </row>
    <row r="337" spans="1:13" ht="29.1" customHeight="1" x14ac:dyDescent="0.25">
      <c r="A337" s="21">
        <v>331</v>
      </c>
      <c r="B337" s="126"/>
      <c r="C337" s="126"/>
      <c r="D337" s="126"/>
      <c r="E337" s="123"/>
      <c r="F337" s="123"/>
      <c r="G337" s="215"/>
      <c r="H337" s="215"/>
      <c r="I337" s="124"/>
      <c r="J337" s="125"/>
      <c r="K337" s="125"/>
      <c r="L337" s="36" t="str">
        <f t="shared" si="5"/>
        <v/>
      </c>
      <c r="M337" s="131"/>
    </row>
    <row r="338" spans="1:13" ht="29.1" customHeight="1" x14ac:dyDescent="0.25">
      <c r="A338" s="21">
        <v>332</v>
      </c>
      <c r="B338" s="126"/>
      <c r="C338" s="126"/>
      <c r="D338" s="126"/>
      <c r="E338" s="123"/>
      <c r="F338" s="123"/>
      <c r="G338" s="215"/>
      <c r="H338" s="215"/>
      <c r="I338" s="124"/>
      <c r="J338" s="125"/>
      <c r="K338" s="125"/>
      <c r="L338" s="36" t="str">
        <f t="shared" si="5"/>
        <v/>
      </c>
      <c r="M338" s="131"/>
    </row>
    <row r="339" spans="1:13" ht="29.1" customHeight="1" x14ac:dyDescent="0.25">
      <c r="A339" s="21">
        <v>333</v>
      </c>
      <c r="B339" s="126"/>
      <c r="C339" s="126"/>
      <c r="D339" s="126"/>
      <c r="E339" s="123"/>
      <c r="F339" s="123"/>
      <c r="G339" s="215"/>
      <c r="H339" s="215"/>
      <c r="I339" s="124"/>
      <c r="J339" s="125"/>
      <c r="K339" s="125"/>
      <c r="L339" s="36" t="str">
        <f t="shared" si="5"/>
        <v/>
      </c>
      <c r="M339" s="131"/>
    </row>
    <row r="340" spans="1:13" ht="29.1" customHeight="1" x14ac:dyDescent="0.25">
      <c r="A340" s="21">
        <v>334</v>
      </c>
      <c r="B340" s="126"/>
      <c r="C340" s="126"/>
      <c r="D340" s="126"/>
      <c r="E340" s="123"/>
      <c r="F340" s="123"/>
      <c r="G340" s="215"/>
      <c r="H340" s="215"/>
      <c r="I340" s="124"/>
      <c r="J340" s="125"/>
      <c r="K340" s="125"/>
      <c r="L340" s="36" t="str">
        <f t="shared" si="5"/>
        <v/>
      </c>
      <c r="M340" s="131"/>
    </row>
    <row r="341" spans="1:13" ht="29.1" customHeight="1" x14ac:dyDescent="0.25">
      <c r="A341" s="21">
        <v>335</v>
      </c>
      <c r="B341" s="126"/>
      <c r="C341" s="126"/>
      <c r="D341" s="126"/>
      <c r="E341" s="123"/>
      <c r="F341" s="123"/>
      <c r="G341" s="215"/>
      <c r="H341" s="215"/>
      <c r="I341" s="124"/>
      <c r="J341" s="125"/>
      <c r="K341" s="125"/>
      <c r="L341" s="36" t="str">
        <f t="shared" si="5"/>
        <v/>
      </c>
      <c r="M341" s="131"/>
    </row>
    <row r="342" spans="1:13" ht="29.1" customHeight="1" x14ac:dyDescent="0.25">
      <c r="A342" s="21">
        <v>336</v>
      </c>
      <c r="B342" s="126"/>
      <c r="C342" s="126"/>
      <c r="D342" s="126"/>
      <c r="E342" s="123"/>
      <c r="F342" s="123"/>
      <c r="G342" s="215"/>
      <c r="H342" s="215"/>
      <c r="I342" s="124"/>
      <c r="J342" s="125"/>
      <c r="K342" s="125"/>
      <c r="L342" s="36" t="str">
        <f t="shared" si="5"/>
        <v/>
      </c>
      <c r="M342" s="131"/>
    </row>
    <row r="343" spans="1:13" ht="29.1" customHeight="1" x14ac:dyDescent="0.25">
      <c r="A343" s="21">
        <v>337</v>
      </c>
      <c r="B343" s="126"/>
      <c r="C343" s="126"/>
      <c r="D343" s="126"/>
      <c r="E343" s="123"/>
      <c r="F343" s="123"/>
      <c r="G343" s="215"/>
      <c r="H343" s="215"/>
      <c r="I343" s="124"/>
      <c r="J343" s="125"/>
      <c r="K343" s="125"/>
      <c r="L343" s="36" t="str">
        <f t="shared" si="5"/>
        <v/>
      </c>
      <c r="M343" s="131"/>
    </row>
    <row r="344" spans="1:13" ht="29.1" customHeight="1" x14ac:dyDescent="0.25">
      <c r="A344" s="21">
        <v>338</v>
      </c>
      <c r="B344" s="126"/>
      <c r="C344" s="126"/>
      <c r="D344" s="126"/>
      <c r="E344" s="123"/>
      <c r="F344" s="123"/>
      <c r="G344" s="215"/>
      <c r="H344" s="215"/>
      <c r="I344" s="124"/>
      <c r="J344" s="125"/>
      <c r="K344" s="125"/>
      <c r="L344" s="36" t="str">
        <f t="shared" si="5"/>
        <v/>
      </c>
      <c r="M344" s="131"/>
    </row>
    <row r="345" spans="1:13" ht="29.1" customHeight="1" x14ac:dyDescent="0.25">
      <c r="A345" s="21">
        <v>339</v>
      </c>
      <c r="B345" s="126"/>
      <c r="C345" s="126"/>
      <c r="D345" s="126"/>
      <c r="E345" s="123"/>
      <c r="F345" s="123"/>
      <c r="G345" s="215"/>
      <c r="H345" s="215"/>
      <c r="I345" s="124"/>
      <c r="J345" s="125"/>
      <c r="K345" s="125"/>
      <c r="L345" s="36" t="str">
        <f t="shared" si="5"/>
        <v/>
      </c>
      <c r="M345" s="131"/>
    </row>
    <row r="346" spans="1:13" ht="29.1" customHeight="1" x14ac:dyDescent="0.25">
      <c r="A346" s="21">
        <v>340</v>
      </c>
      <c r="B346" s="126"/>
      <c r="C346" s="126"/>
      <c r="D346" s="126"/>
      <c r="E346" s="123"/>
      <c r="F346" s="123"/>
      <c r="G346" s="215"/>
      <c r="H346" s="215"/>
      <c r="I346" s="124"/>
      <c r="J346" s="125"/>
      <c r="K346" s="125"/>
      <c r="L346" s="36" t="str">
        <f t="shared" si="5"/>
        <v/>
      </c>
      <c r="M346" s="131"/>
    </row>
    <row r="347" spans="1:13" ht="29.1" customHeight="1" x14ac:dyDescent="0.25">
      <c r="A347" s="21">
        <v>341</v>
      </c>
      <c r="B347" s="126"/>
      <c r="C347" s="126"/>
      <c r="D347" s="126"/>
      <c r="E347" s="123"/>
      <c r="F347" s="123"/>
      <c r="G347" s="215"/>
      <c r="H347" s="215"/>
      <c r="I347" s="124"/>
      <c r="J347" s="125"/>
      <c r="K347" s="125"/>
      <c r="L347" s="36" t="str">
        <f t="shared" si="5"/>
        <v/>
      </c>
      <c r="M347" s="131"/>
    </row>
    <row r="348" spans="1:13" ht="29.1" customHeight="1" x14ac:dyDescent="0.25">
      <c r="A348" s="21">
        <v>342</v>
      </c>
      <c r="B348" s="126"/>
      <c r="C348" s="126"/>
      <c r="D348" s="126"/>
      <c r="E348" s="123"/>
      <c r="F348" s="123"/>
      <c r="G348" s="215"/>
      <c r="H348" s="215"/>
      <c r="I348" s="124"/>
      <c r="J348" s="125"/>
      <c r="K348" s="125"/>
      <c r="L348" s="36" t="str">
        <f t="shared" si="5"/>
        <v/>
      </c>
      <c r="M348" s="131"/>
    </row>
    <row r="349" spans="1:13" ht="29.1" customHeight="1" x14ac:dyDescent="0.25">
      <c r="A349" s="21">
        <v>343</v>
      </c>
      <c r="B349" s="126"/>
      <c r="C349" s="126"/>
      <c r="D349" s="126"/>
      <c r="E349" s="123"/>
      <c r="F349" s="123"/>
      <c r="G349" s="215"/>
      <c r="H349" s="215"/>
      <c r="I349" s="124"/>
      <c r="J349" s="125"/>
      <c r="K349" s="125"/>
      <c r="L349" s="36" t="str">
        <f t="shared" si="5"/>
        <v/>
      </c>
      <c r="M349" s="131"/>
    </row>
    <row r="350" spans="1:13" ht="29.1" customHeight="1" x14ac:dyDescent="0.25">
      <c r="A350" s="21">
        <v>344</v>
      </c>
      <c r="B350" s="126"/>
      <c r="C350" s="126"/>
      <c r="D350" s="126"/>
      <c r="E350" s="123"/>
      <c r="F350" s="123"/>
      <c r="G350" s="215"/>
      <c r="H350" s="215"/>
      <c r="I350" s="124"/>
      <c r="J350" s="125"/>
      <c r="K350" s="125"/>
      <c r="L350" s="36" t="str">
        <f t="shared" si="5"/>
        <v/>
      </c>
      <c r="M350" s="131"/>
    </row>
    <row r="351" spans="1:13" ht="29.1" customHeight="1" x14ac:dyDescent="0.25">
      <c r="A351" s="21">
        <v>345</v>
      </c>
      <c r="B351" s="126"/>
      <c r="C351" s="126"/>
      <c r="D351" s="126"/>
      <c r="E351" s="123"/>
      <c r="F351" s="123"/>
      <c r="G351" s="215"/>
      <c r="H351" s="215"/>
      <c r="I351" s="124"/>
      <c r="J351" s="125"/>
      <c r="K351" s="125"/>
      <c r="L351" s="36" t="str">
        <f t="shared" si="5"/>
        <v/>
      </c>
      <c r="M351" s="131"/>
    </row>
    <row r="352" spans="1:13" ht="29.1" customHeight="1" x14ac:dyDescent="0.25">
      <c r="A352" s="21">
        <v>346</v>
      </c>
      <c r="B352" s="126"/>
      <c r="C352" s="126"/>
      <c r="D352" s="126"/>
      <c r="E352" s="123"/>
      <c r="F352" s="123"/>
      <c r="G352" s="215"/>
      <c r="H352" s="215"/>
      <c r="I352" s="124"/>
      <c r="J352" s="125"/>
      <c r="K352" s="125"/>
      <c r="L352" s="36" t="str">
        <f t="shared" si="5"/>
        <v/>
      </c>
      <c r="M352" s="131"/>
    </row>
    <row r="353" spans="1:13" ht="29.1" customHeight="1" x14ac:dyDescent="0.25">
      <c r="A353" s="21">
        <v>347</v>
      </c>
      <c r="B353" s="126"/>
      <c r="C353" s="126"/>
      <c r="D353" s="126"/>
      <c r="E353" s="123"/>
      <c r="F353" s="123"/>
      <c r="G353" s="215"/>
      <c r="H353" s="215"/>
      <c r="I353" s="124"/>
      <c r="J353" s="125"/>
      <c r="K353" s="125"/>
      <c r="L353" s="36" t="str">
        <f t="shared" si="5"/>
        <v/>
      </c>
      <c r="M353" s="131"/>
    </row>
    <row r="354" spans="1:13" ht="29.1" customHeight="1" x14ac:dyDescent="0.25">
      <c r="A354" s="21">
        <v>348</v>
      </c>
      <c r="B354" s="126"/>
      <c r="C354" s="126"/>
      <c r="D354" s="126"/>
      <c r="E354" s="123"/>
      <c r="F354" s="123"/>
      <c r="G354" s="215"/>
      <c r="H354" s="215"/>
      <c r="I354" s="124"/>
      <c r="J354" s="125"/>
      <c r="K354" s="125"/>
      <c r="L354" s="36" t="str">
        <f t="shared" si="5"/>
        <v/>
      </c>
      <c r="M354" s="131"/>
    </row>
    <row r="355" spans="1:13" ht="29.1" customHeight="1" x14ac:dyDescent="0.25">
      <c r="A355" s="21">
        <v>349</v>
      </c>
      <c r="B355" s="126"/>
      <c r="C355" s="126"/>
      <c r="D355" s="126"/>
      <c r="E355" s="123"/>
      <c r="F355" s="123"/>
      <c r="G355" s="215"/>
      <c r="H355" s="215"/>
      <c r="I355" s="124"/>
      <c r="J355" s="125"/>
      <c r="K355" s="125"/>
      <c r="L355" s="36" t="str">
        <f t="shared" si="5"/>
        <v/>
      </c>
      <c r="M355" s="131"/>
    </row>
    <row r="356" spans="1:13" ht="29.1" customHeight="1" x14ac:dyDescent="0.25">
      <c r="A356" s="21">
        <v>350</v>
      </c>
      <c r="B356" s="126"/>
      <c r="C356" s="126"/>
      <c r="D356" s="126"/>
      <c r="E356" s="123"/>
      <c r="F356" s="123"/>
      <c r="G356" s="215"/>
      <c r="H356" s="215"/>
      <c r="I356" s="124"/>
      <c r="J356" s="125"/>
      <c r="K356" s="125"/>
      <c r="L356" s="36" t="str">
        <f t="shared" si="5"/>
        <v/>
      </c>
      <c r="M356" s="131"/>
    </row>
    <row r="357" spans="1:13" ht="29.1" customHeight="1" x14ac:dyDescent="0.25">
      <c r="A357" s="21">
        <v>351</v>
      </c>
      <c r="B357" s="126"/>
      <c r="C357" s="126"/>
      <c r="D357" s="126"/>
      <c r="E357" s="123"/>
      <c r="F357" s="123"/>
      <c r="G357" s="215"/>
      <c r="H357" s="215"/>
      <c r="I357" s="124"/>
      <c r="J357" s="125"/>
      <c r="K357" s="125"/>
      <c r="L357" s="36" t="str">
        <f t="shared" si="5"/>
        <v/>
      </c>
      <c r="M357" s="131"/>
    </row>
    <row r="358" spans="1:13" ht="29.1" customHeight="1" x14ac:dyDescent="0.25">
      <c r="A358" s="21">
        <v>352</v>
      </c>
      <c r="B358" s="126"/>
      <c r="C358" s="126"/>
      <c r="D358" s="126"/>
      <c r="E358" s="123"/>
      <c r="F358" s="123"/>
      <c r="G358" s="215"/>
      <c r="H358" s="215"/>
      <c r="I358" s="124"/>
      <c r="J358" s="125"/>
      <c r="K358" s="125"/>
      <c r="L358" s="36" t="str">
        <f t="shared" si="5"/>
        <v/>
      </c>
      <c r="M358" s="131"/>
    </row>
    <row r="359" spans="1:13" ht="29.1" customHeight="1" x14ac:dyDescent="0.25">
      <c r="A359" s="21">
        <v>353</v>
      </c>
      <c r="B359" s="126"/>
      <c r="C359" s="126"/>
      <c r="D359" s="126"/>
      <c r="E359" s="123"/>
      <c r="F359" s="123"/>
      <c r="G359" s="215"/>
      <c r="H359" s="215"/>
      <c r="I359" s="124"/>
      <c r="J359" s="125"/>
      <c r="K359" s="125"/>
      <c r="L359" s="36" t="str">
        <f t="shared" si="5"/>
        <v/>
      </c>
      <c r="M359" s="131"/>
    </row>
    <row r="360" spans="1:13" ht="29.1" customHeight="1" x14ac:dyDescent="0.25">
      <c r="A360" s="21">
        <v>354</v>
      </c>
      <c r="B360" s="126"/>
      <c r="C360" s="126"/>
      <c r="D360" s="126"/>
      <c r="E360" s="123"/>
      <c r="F360" s="123"/>
      <c r="G360" s="215"/>
      <c r="H360" s="215"/>
      <c r="I360" s="124"/>
      <c r="J360" s="125"/>
      <c r="K360" s="125"/>
      <c r="L360" s="36" t="str">
        <f t="shared" si="5"/>
        <v/>
      </c>
      <c r="M360" s="131"/>
    </row>
    <row r="361" spans="1:13" ht="29.1" customHeight="1" x14ac:dyDescent="0.25">
      <c r="A361" s="21">
        <v>355</v>
      </c>
      <c r="B361" s="126"/>
      <c r="C361" s="126"/>
      <c r="D361" s="126"/>
      <c r="E361" s="123"/>
      <c r="F361" s="123"/>
      <c r="G361" s="215"/>
      <c r="H361" s="215"/>
      <c r="I361" s="124"/>
      <c r="J361" s="125"/>
      <c r="K361" s="125"/>
      <c r="L361" s="36" t="str">
        <f t="shared" si="5"/>
        <v/>
      </c>
      <c r="M361" s="131"/>
    </row>
    <row r="362" spans="1:13" ht="29.1" customHeight="1" x14ac:dyDescent="0.25">
      <c r="A362" s="21">
        <v>356</v>
      </c>
      <c r="B362" s="126"/>
      <c r="C362" s="126"/>
      <c r="D362" s="126"/>
      <c r="E362" s="123"/>
      <c r="F362" s="123"/>
      <c r="G362" s="215"/>
      <c r="H362" s="215"/>
      <c r="I362" s="124"/>
      <c r="J362" s="125"/>
      <c r="K362" s="125"/>
      <c r="L362" s="36" t="str">
        <f t="shared" si="5"/>
        <v/>
      </c>
      <c r="M362" s="131"/>
    </row>
    <row r="363" spans="1:13" ht="29.1" customHeight="1" x14ac:dyDescent="0.25">
      <c r="A363" s="21">
        <v>357</v>
      </c>
      <c r="B363" s="126"/>
      <c r="C363" s="126"/>
      <c r="D363" s="126"/>
      <c r="E363" s="123"/>
      <c r="F363" s="123"/>
      <c r="G363" s="215"/>
      <c r="H363" s="215"/>
      <c r="I363" s="124"/>
      <c r="J363" s="125"/>
      <c r="K363" s="125"/>
      <c r="L363" s="36" t="str">
        <f t="shared" si="5"/>
        <v/>
      </c>
      <c r="M363" s="131"/>
    </row>
    <row r="364" spans="1:13" ht="29.1" customHeight="1" x14ac:dyDescent="0.25">
      <c r="A364" s="21">
        <v>358</v>
      </c>
      <c r="B364" s="126"/>
      <c r="C364" s="126"/>
      <c r="D364" s="126"/>
      <c r="E364" s="123"/>
      <c r="F364" s="123"/>
      <c r="G364" s="215"/>
      <c r="H364" s="215"/>
      <c r="I364" s="124"/>
      <c r="J364" s="125"/>
      <c r="K364" s="125"/>
      <c r="L364" s="36" t="str">
        <f t="shared" si="5"/>
        <v/>
      </c>
      <c r="M364" s="131"/>
    </row>
    <row r="365" spans="1:13" ht="29.1" customHeight="1" x14ac:dyDescent="0.25">
      <c r="A365" s="21">
        <v>359</v>
      </c>
      <c r="B365" s="126"/>
      <c r="C365" s="126"/>
      <c r="D365" s="126"/>
      <c r="E365" s="123"/>
      <c r="F365" s="123"/>
      <c r="G365" s="215"/>
      <c r="H365" s="215"/>
      <c r="I365" s="124"/>
      <c r="J365" s="125"/>
      <c r="K365" s="125"/>
      <c r="L365" s="36" t="str">
        <f t="shared" si="5"/>
        <v/>
      </c>
      <c r="M365" s="131"/>
    </row>
    <row r="366" spans="1:13" ht="29.1" customHeight="1" x14ac:dyDescent="0.25">
      <c r="A366" s="21">
        <v>360</v>
      </c>
      <c r="B366" s="126"/>
      <c r="C366" s="126"/>
      <c r="D366" s="126"/>
      <c r="E366" s="123"/>
      <c r="F366" s="123"/>
      <c r="G366" s="215"/>
      <c r="H366" s="215"/>
      <c r="I366" s="124"/>
      <c r="J366" s="125"/>
      <c r="K366" s="125"/>
      <c r="L366" s="36" t="str">
        <f t="shared" si="5"/>
        <v/>
      </c>
      <c r="M366" s="131"/>
    </row>
    <row r="367" spans="1:13" ht="29.1" customHeight="1" x14ac:dyDescent="0.25">
      <c r="A367" s="21">
        <v>361</v>
      </c>
      <c r="B367" s="126"/>
      <c r="C367" s="126"/>
      <c r="D367" s="126"/>
      <c r="E367" s="123"/>
      <c r="F367" s="123"/>
      <c r="G367" s="215"/>
      <c r="H367" s="215"/>
      <c r="I367" s="124"/>
      <c r="J367" s="125"/>
      <c r="K367" s="125"/>
      <c r="L367" s="36" t="str">
        <f t="shared" si="5"/>
        <v/>
      </c>
      <c r="M367" s="131"/>
    </row>
    <row r="368" spans="1:13" ht="29.1" customHeight="1" x14ac:dyDescent="0.25">
      <c r="A368" s="21">
        <v>362</v>
      </c>
      <c r="B368" s="126"/>
      <c r="C368" s="126"/>
      <c r="D368" s="126"/>
      <c r="E368" s="123"/>
      <c r="F368" s="123"/>
      <c r="G368" s="215"/>
      <c r="H368" s="215"/>
      <c r="I368" s="124"/>
      <c r="J368" s="125"/>
      <c r="K368" s="125"/>
      <c r="L368" s="36" t="str">
        <f t="shared" si="5"/>
        <v/>
      </c>
      <c r="M368" s="131"/>
    </row>
    <row r="369" spans="1:13" ht="29.1" customHeight="1" x14ac:dyDescent="0.25">
      <c r="A369" s="21">
        <v>363</v>
      </c>
      <c r="B369" s="126"/>
      <c r="C369" s="126"/>
      <c r="D369" s="126"/>
      <c r="E369" s="123"/>
      <c r="F369" s="123"/>
      <c r="G369" s="215"/>
      <c r="H369" s="215"/>
      <c r="I369" s="124"/>
      <c r="J369" s="125"/>
      <c r="K369" s="125"/>
      <c r="L369" s="36" t="str">
        <f t="shared" si="5"/>
        <v/>
      </c>
      <c r="M369" s="131"/>
    </row>
    <row r="370" spans="1:13" ht="29.1" customHeight="1" x14ac:dyDescent="0.25">
      <c r="A370" s="21">
        <v>364</v>
      </c>
      <c r="B370" s="126"/>
      <c r="C370" s="126"/>
      <c r="D370" s="126"/>
      <c r="E370" s="123"/>
      <c r="F370" s="123"/>
      <c r="G370" s="215"/>
      <c r="H370" s="215"/>
      <c r="I370" s="124"/>
      <c r="J370" s="125"/>
      <c r="K370" s="125"/>
      <c r="L370" s="36" t="str">
        <f t="shared" si="5"/>
        <v/>
      </c>
      <c r="M370" s="131"/>
    </row>
    <row r="371" spans="1:13" ht="29.1" customHeight="1" x14ac:dyDescent="0.25">
      <c r="A371" s="21">
        <v>365</v>
      </c>
      <c r="B371" s="126"/>
      <c r="C371" s="126"/>
      <c r="D371" s="126"/>
      <c r="E371" s="123"/>
      <c r="F371" s="123"/>
      <c r="G371" s="215"/>
      <c r="H371" s="215"/>
      <c r="I371" s="124"/>
      <c r="J371" s="125"/>
      <c r="K371" s="125"/>
      <c r="L371" s="36" t="str">
        <f t="shared" si="5"/>
        <v/>
      </c>
      <c r="M371" s="131"/>
    </row>
    <row r="372" spans="1:13" ht="29.1" customHeight="1" x14ac:dyDescent="0.25">
      <c r="A372" s="21">
        <v>366</v>
      </c>
      <c r="B372" s="126"/>
      <c r="C372" s="126"/>
      <c r="D372" s="126"/>
      <c r="E372" s="123"/>
      <c r="F372" s="123"/>
      <c r="G372" s="215"/>
      <c r="H372" s="215"/>
      <c r="I372" s="124"/>
      <c r="J372" s="125"/>
      <c r="K372" s="125"/>
      <c r="L372" s="36" t="str">
        <f t="shared" si="5"/>
        <v/>
      </c>
      <c r="M372" s="131"/>
    </row>
    <row r="373" spans="1:13" ht="29.1" customHeight="1" x14ac:dyDescent="0.25">
      <c r="A373" s="21">
        <v>367</v>
      </c>
      <c r="B373" s="126"/>
      <c r="C373" s="126"/>
      <c r="D373" s="126"/>
      <c r="E373" s="123"/>
      <c r="F373" s="123"/>
      <c r="G373" s="215"/>
      <c r="H373" s="215"/>
      <c r="I373" s="124"/>
      <c r="J373" s="125"/>
      <c r="K373" s="125"/>
      <c r="L373" s="36" t="str">
        <f t="shared" si="5"/>
        <v/>
      </c>
      <c r="M373" s="131"/>
    </row>
    <row r="374" spans="1:13" ht="29.1" customHeight="1" x14ac:dyDescent="0.25">
      <c r="A374" s="21">
        <v>368</v>
      </c>
      <c r="B374" s="126"/>
      <c r="C374" s="126"/>
      <c r="D374" s="126"/>
      <c r="E374" s="123"/>
      <c r="F374" s="123"/>
      <c r="G374" s="215"/>
      <c r="H374" s="215"/>
      <c r="I374" s="124"/>
      <c r="J374" s="125"/>
      <c r="K374" s="125"/>
      <c r="L374" s="36" t="str">
        <f t="shared" si="5"/>
        <v/>
      </c>
      <c r="M374" s="131"/>
    </row>
    <row r="375" spans="1:13" ht="29.1" customHeight="1" x14ac:dyDescent="0.25">
      <c r="A375" s="21">
        <v>369</v>
      </c>
      <c r="B375" s="126"/>
      <c r="C375" s="126"/>
      <c r="D375" s="126"/>
      <c r="E375" s="123"/>
      <c r="F375" s="123"/>
      <c r="G375" s="215"/>
      <c r="H375" s="215"/>
      <c r="I375" s="124"/>
      <c r="J375" s="125"/>
      <c r="K375" s="125"/>
      <c r="L375" s="36" t="str">
        <f t="shared" si="5"/>
        <v/>
      </c>
      <c r="M375" s="131"/>
    </row>
    <row r="376" spans="1:13" ht="29.1" customHeight="1" x14ac:dyDescent="0.25">
      <c r="A376" s="21">
        <v>370</v>
      </c>
      <c r="B376" s="126"/>
      <c r="C376" s="126"/>
      <c r="D376" s="126"/>
      <c r="E376" s="123"/>
      <c r="F376" s="123"/>
      <c r="G376" s="215"/>
      <c r="H376" s="215"/>
      <c r="I376" s="124"/>
      <c r="J376" s="125"/>
      <c r="K376" s="125"/>
      <c r="L376" s="36" t="str">
        <f t="shared" si="5"/>
        <v/>
      </c>
      <c r="M376" s="131"/>
    </row>
    <row r="377" spans="1:13" ht="29.1" customHeight="1" x14ac:dyDescent="0.25">
      <c r="A377" s="21">
        <v>371</v>
      </c>
      <c r="B377" s="126"/>
      <c r="C377" s="126"/>
      <c r="D377" s="126"/>
      <c r="E377" s="123"/>
      <c r="F377" s="123"/>
      <c r="G377" s="215"/>
      <c r="H377" s="215"/>
      <c r="I377" s="124"/>
      <c r="J377" s="125"/>
      <c r="K377" s="125"/>
      <c r="L377" s="36" t="str">
        <f t="shared" si="5"/>
        <v/>
      </c>
      <c r="M377" s="131"/>
    </row>
    <row r="378" spans="1:13" ht="29.1" customHeight="1" x14ac:dyDescent="0.25">
      <c r="A378" s="21">
        <v>372</v>
      </c>
      <c r="B378" s="126"/>
      <c r="C378" s="126"/>
      <c r="D378" s="126"/>
      <c r="E378" s="123"/>
      <c r="F378" s="123"/>
      <c r="G378" s="215"/>
      <c r="H378" s="215"/>
      <c r="I378" s="124"/>
      <c r="J378" s="125"/>
      <c r="K378" s="125"/>
      <c r="L378" s="36" t="str">
        <f t="shared" si="5"/>
        <v/>
      </c>
      <c r="M378" s="131"/>
    </row>
    <row r="379" spans="1:13" ht="29.1" customHeight="1" x14ac:dyDescent="0.25">
      <c r="A379" s="21">
        <v>373</v>
      </c>
      <c r="B379" s="126"/>
      <c r="C379" s="126"/>
      <c r="D379" s="126"/>
      <c r="E379" s="123"/>
      <c r="F379" s="123"/>
      <c r="G379" s="215"/>
      <c r="H379" s="215"/>
      <c r="I379" s="124"/>
      <c r="J379" s="125"/>
      <c r="K379" s="125"/>
      <c r="L379" s="36" t="str">
        <f t="shared" si="5"/>
        <v/>
      </c>
      <c r="M379" s="131"/>
    </row>
    <row r="380" spans="1:13" ht="29.1" customHeight="1" x14ac:dyDescent="0.25">
      <c r="A380" s="21">
        <v>374</v>
      </c>
      <c r="B380" s="126"/>
      <c r="C380" s="126"/>
      <c r="D380" s="126"/>
      <c r="E380" s="123"/>
      <c r="F380" s="123"/>
      <c r="G380" s="215"/>
      <c r="H380" s="215"/>
      <c r="I380" s="124"/>
      <c r="J380" s="125"/>
      <c r="K380" s="125"/>
      <c r="L380" s="36" t="str">
        <f t="shared" si="5"/>
        <v/>
      </c>
      <c r="M380" s="131"/>
    </row>
    <row r="381" spans="1:13" ht="29.1" customHeight="1" x14ac:dyDescent="0.25">
      <c r="A381" s="21">
        <v>375</v>
      </c>
      <c r="B381" s="126"/>
      <c r="C381" s="126"/>
      <c r="D381" s="126"/>
      <c r="E381" s="123"/>
      <c r="F381" s="123"/>
      <c r="G381" s="215"/>
      <c r="H381" s="215"/>
      <c r="I381" s="124"/>
      <c r="J381" s="125"/>
      <c r="K381" s="125"/>
      <c r="L381" s="36" t="str">
        <f t="shared" si="5"/>
        <v/>
      </c>
      <c r="M381" s="131"/>
    </row>
    <row r="382" spans="1:13" ht="29.1" customHeight="1" x14ac:dyDescent="0.25">
      <c r="A382" s="21">
        <v>376</v>
      </c>
      <c r="B382" s="126"/>
      <c r="C382" s="126"/>
      <c r="D382" s="126"/>
      <c r="E382" s="123"/>
      <c r="F382" s="123"/>
      <c r="G382" s="215"/>
      <c r="H382" s="215"/>
      <c r="I382" s="124"/>
      <c r="J382" s="125"/>
      <c r="K382" s="125"/>
      <c r="L382" s="36" t="str">
        <f t="shared" si="5"/>
        <v/>
      </c>
      <c r="M382" s="131"/>
    </row>
    <row r="383" spans="1:13" ht="29.1" customHeight="1" x14ac:dyDescent="0.25">
      <c r="A383" s="21">
        <v>377</v>
      </c>
      <c r="B383" s="126"/>
      <c r="C383" s="126"/>
      <c r="D383" s="126"/>
      <c r="E383" s="123"/>
      <c r="F383" s="123"/>
      <c r="G383" s="215"/>
      <c r="H383" s="215"/>
      <c r="I383" s="124"/>
      <c r="J383" s="125"/>
      <c r="K383" s="125"/>
      <c r="L383" s="36" t="str">
        <f t="shared" si="5"/>
        <v/>
      </c>
      <c r="M383" s="131"/>
    </row>
    <row r="384" spans="1:13" ht="29.1" customHeight="1" x14ac:dyDescent="0.25">
      <c r="A384" s="21">
        <v>378</v>
      </c>
      <c r="B384" s="126"/>
      <c r="C384" s="126"/>
      <c r="D384" s="126"/>
      <c r="E384" s="123"/>
      <c r="F384" s="123"/>
      <c r="G384" s="215"/>
      <c r="H384" s="215"/>
      <c r="I384" s="124"/>
      <c r="J384" s="125"/>
      <c r="K384" s="125"/>
      <c r="L384" s="36" t="str">
        <f t="shared" si="5"/>
        <v/>
      </c>
      <c r="M384" s="131"/>
    </row>
    <row r="385" spans="1:13" ht="29.1" customHeight="1" x14ac:dyDescent="0.25">
      <c r="A385" s="21">
        <v>379</v>
      </c>
      <c r="B385" s="126"/>
      <c r="C385" s="126"/>
      <c r="D385" s="126"/>
      <c r="E385" s="123"/>
      <c r="F385" s="123"/>
      <c r="G385" s="215"/>
      <c r="H385" s="215"/>
      <c r="I385" s="124"/>
      <c r="J385" s="125"/>
      <c r="K385" s="125"/>
      <c r="L385" s="36" t="str">
        <f t="shared" si="5"/>
        <v/>
      </c>
      <c r="M385" s="131"/>
    </row>
    <row r="386" spans="1:13" ht="29.1" customHeight="1" x14ac:dyDescent="0.25">
      <c r="A386" s="21">
        <v>380</v>
      </c>
      <c r="B386" s="126"/>
      <c r="C386" s="126"/>
      <c r="D386" s="126"/>
      <c r="E386" s="123"/>
      <c r="F386" s="123"/>
      <c r="G386" s="215"/>
      <c r="H386" s="215"/>
      <c r="I386" s="124"/>
      <c r="J386" s="125"/>
      <c r="K386" s="125"/>
      <c r="L386" s="36" t="str">
        <f t="shared" si="5"/>
        <v/>
      </c>
      <c r="M386" s="131"/>
    </row>
    <row r="387" spans="1:13" ht="29.1" customHeight="1" x14ac:dyDescent="0.25">
      <c r="A387" s="21">
        <v>381</v>
      </c>
      <c r="B387" s="126"/>
      <c r="C387" s="126"/>
      <c r="D387" s="126"/>
      <c r="E387" s="123"/>
      <c r="F387" s="123"/>
      <c r="G387" s="215"/>
      <c r="H387" s="215"/>
      <c r="I387" s="124"/>
      <c r="J387" s="125"/>
      <c r="K387" s="125"/>
      <c r="L387" s="36" t="str">
        <f t="shared" si="5"/>
        <v/>
      </c>
      <c r="M387" s="131"/>
    </row>
    <row r="388" spans="1:13" ht="29.1" customHeight="1" x14ac:dyDescent="0.25">
      <c r="A388" s="21">
        <v>382</v>
      </c>
      <c r="B388" s="126"/>
      <c r="C388" s="126"/>
      <c r="D388" s="126"/>
      <c r="E388" s="123"/>
      <c r="F388" s="123"/>
      <c r="G388" s="215"/>
      <c r="H388" s="215"/>
      <c r="I388" s="124"/>
      <c r="J388" s="125"/>
      <c r="K388" s="125"/>
      <c r="L388" s="36" t="str">
        <f t="shared" si="5"/>
        <v/>
      </c>
      <c r="M388" s="131"/>
    </row>
    <row r="389" spans="1:13" ht="29.1" customHeight="1" x14ac:dyDescent="0.25">
      <c r="A389" s="21">
        <v>383</v>
      </c>
      <c r="B389" s="126"/>
      <c r="C389" s="126"/>
      <c r="D389" s="126"/>
      <c r="E389" s="123"/>
      <c r="F389" s="123"/>
      <c r="G389" s="215"/>
      <c r="H389" s="215"/>
      <c r="I389" s="124"/>
      <c r="J389" s="125"/>
      <c r="K389" s="125"/>
      <c r="L389" s="36" t="str">
        <f t="shared" si="5"/>
        <v/>
      </c>
      <c r="M389" s="131"/>
    </row>
    <row r="390" spans="1:13" ht="29.1" customHeight="1" x14ac:dyDescent="0.25">
      <c r="A390" s="21">
        <v>384</v>
      </c>
      <c r="B390" s="126"/>
      <c r="C390" s="126"/>
      <c r="D390" s="126"/>
      <c r="E390" s="123"/>
      <c r="F390" s="123"/>
      <c r="G390" s="215"/>
      <c r="H390" s="215"/>
      <c r="I390" s="124"/>
      <c r="J390" s="125"/>
      <c r="K390" s="125"/>
      <c r="L390" s="36" t="str">
        <f t="shared" ref="L390:L453" si="6">IF($E390="","",IF(OR(($I390=0),($J390=0)),0,$I390/$J390*$K390))</f>
        <v/>
      </c>
      <c r="M390" s="131"/>
    </row>
    <row r="391" spans="1:13" ht="29.1" customHeight="1" x14ac:dyDescent="0.25">
      <c r="A391" s="21">
        <v>385</v>
      </c>
      <c r="B391" s="126"/>
      <c r="C391" s="126"/>
      <c r="D391" s="126"/>
      <c r="E391" s="123"/>
      <c r="F391" s="123"/>
      <c r="G391" s="215"/>
      <c r="H391" s="215"/>
      <c r="I391" s="124"/>
      <c r="J391" s="125"/>
      <c r="K391" s="125"/>
      <c r="L391" s="36" t="str">
        <f t="shared" si="6"/>
        <v/>
      </c>
      <c r="M391" s="131"/>
    </row>
    <row r="392" spans="1:13" ht="29.1" customHeight="1" x14ac:dyDescent="0.25">
      <c r="A392" s="21">
        <v>386</v>
      </c>
      <c r="B392" s="126"/>
      <c r="C392" s="126"/>
      <c r="D392" s="126"/>
      <c r="E392" s="123"/>
      <c r="F392" s="123"/>
      <c r="G392" s="215"/>
      <c r="H392" s="215"/>
      <c r="I392" s="124"/>
      <c r="J392" s="125"/>
      <c r="K392" s="125"/>
      <c r="L392" s="36" t="str">
        <f t="shared" si="6"/>
        <v/>
      </c>
      <c r="M392" s="131"/>
    </row>
    <row r="393" spans="1:13" ht="29.1" customHeight="1" x14ac:dyDescent="0.25">
      <c r="A393" s="21">
        <v>387</v>
      </c>
      <c r="B393" s="126"/>
      <c r="C393" s="126"/>
      <c r="D393" s="126"/>
      <c r="E393" s="123"/>
      <c r="F393" s="123"/>
      <c r="G393" s="215"/>
      <c r="H393" s="215"/>
      <c r="I393" s="124"/>
      <c r="J393" s="125"/>
      <c r="K393" s="125"/>
      <c r="L393" s="36" t="str">
        <f t="shared" si="6"/>
        <v/>
      </c>
      <c r="M393" s="131"/>
    </row>
    <row r="394" spans="1:13" ht="29.1" customHeight="1" x14ac:dyDescent="0.25">
      <c r="A394" s="21">
        <v>388</v>
      </c>
      <c r="B394" s="126"/>
      <c r="C394" s="126"/>
      <c r="D394" s="126"/>
      <c r="E394" s="123"/>
      <c r="F394" s="123"/>
      <c r="G394" s="215"/>
      <c r="H394" s="215"/>
      <c r="I394" s="124"/>
      <c r="J394" s="125"/>
      <c r="K394" s="125"/>
      <c r="L394" s="36" t="str">
        <f t="shared" si="6"/>
        <v/>
      </c>
      <c r="M394" s="131"/>
    </row>
    <row r="395" spans="1:13" ht="29.1" customHeight="1" x14ac:dyDescent="0.25">
      <c r="A395" s="21">
        <v>389</v>
      </c>
      <c r="B395" s="126"/>
      <c r="C395" s="126"/>
      <c r="D395" s="126"/>
      <c r="E395" s="123"/>
      <c r="F395" s="123"/>
      <c r="G395" s="215"/>
      <c r="H395" s="215"/>
      <c r="I395" s="124"/>
      <c r="J395" s="125"/>
      <c r="K395" s="125"/>
      <c r="L395" s="36" t="str">
        <f t="shared" si="6"/>
        <v/>
      </c>
      <c r="M395" s="131"/>
    </row>
    <row r="396" spans="1:13" ht="29.1" customHeight="1" x14ac:dyDescent="0.25">
      <c r="A396" s="21">
        <v>390</v>
      </c>
      <c r="B396" s="126"/>
      <c r="C396" s="126"/>
      <c r="D396" s="126"/>
      <c r="E396" s="123"/>
      <c r="F396" s="123"/>
      <c r="G396" s="215"/>
      <c r="H396" s="215"/>
      <c r="I396" s="124"/>
      <c r="J396" s="125"/>
      <c r="K396" s="125"/>
      <c r="L396" s="36" t="str">
        <f t="shared" si="6"/>
        <v/>
      </c>
      <c r="M396" s="131"/>
    </row>
    <row r="397" spans="1:13" ht="29.1" customHeight="1" x14ac:dyDescent="0.25">
      <c r="A397" s="21">
        <v>391</v>
      </c>
      <c r="B397" s="126"/>
      <c r="C397" s="126"/>
      <c r="D397" s="126"/>
      <c r="E397" s="123"/>
      <c r="F397" s="123"/>
      <c r="G397" s="215"/>
      <c r="H397" s="215"/>
      <c r="I397" s="124"/>
      <c r="J397" s="125"/>
      <c r="K397" s="125"/>
      <c r="L397" s="36" t="str">
        <f t="shared" si="6"/>
        <v/>
      </c>
      <c r="M397" s="131"/>
    </row>
    <row r="398" spans="1:13" ht="29.1" customHeight="1" x14ac:dyDescent="0.25">
      <c r="A398" s="21">
        <v>392</v>
      </c>
      <c r="B398" s="126"/>
      <c r="C398" s="126"/>
      <c r="D398" s="126"/>
      <c r="E398" s="123"/>
      <c r="F398" s="123"/>
      <c r="G398" s="215"/>
      <c r="H398" s="215"/>
      <c r="I398" s="124"/>
      <c r="J398" s="125"/>
      <c r="K398" s="125"/>
      <c r="L398" s="36" t="str">
        <f t="shared" si="6"/>
        <v/>
      </c>
      <c r="M398" s="131"/>
    </row>
    <row r="399" spans="1:13" ht="29.1" customHeight="1" x14ac:dyDescent="0.25">
      <c r="A399" s="21">
        <v>393</v>
      </c>
      <c r="B399" s="126"/>
      <c r="C399" s="126"/>
      <c r="D399" s="126"/>
      <c r="E399" s="123"/>
      <c r="F399" s="123"/>
      <c r="G399" s="215"/>
      <c r="H399" s="215"/>
      <c r="I399" s="124"/>
      <c r="J399" s="125"/>
      <c r="K399" s="125"/>
      <c r="L399" s="36" t="str">
        <f t="shared" si="6"/>
        <v/>
      </c>
      <c r="M399" s="131"/>
    </row>
    <row r="400" spans="1:13" ht="29.1" customHeight="1" x14ac:dyDescent="0.25">
      <c r="A400" s="21">
        <v>394</v>
      </c>
      <c r="B400" s="126"/>
      <c r="C400" s="126"/>
      <c r="D400" s="126"/>
      <c r="E400" s="123"/>
      <c r="F400" s="123"/>
      <c r="G400" s="215"/>
      <c r="H400" s="215"/>
      <c r="I400" s="124"/>
      <c r="J400" s="125"/>
      <c r="K400" s="125"/>
      <c r="L400" s="36" t="str">
        <f t="shared" si="6"/>
        <v/>
      </c>
      <c r="M400" s="131"/>
    </row>
    <row r="401" spans="1:13" ht="29.1" customHeight="1" x14ac:dyDescent="0.25">
      <c r="A401" s="21">
        <v>395</v>
      </c>
      <c r="B401" s="126"/>
      <c r="C401" s="126"/>
      <c r="D401" s="126"/>
      <c r="E401" s="123"/>
      <c r="F401" s="123"/>
      <c r="G401" s="215"/>
      <c r="H401" s="215"/>
      <c r="I401" s="124"/>
      <c r="J401" s="125"/>
      <c r="K401" s="125"/>
      <c r="L401" s="36" t="str">
        <f t="shared" si="6"/>
        <v/>
      </c>
      <c r="M401" s="131"/>
    </row>
    <row r="402" spans="1:13" ht="29.1" customHeight="1" x14ac:dyDescent="0.25">
      <c r="A402" s="21">
        <v>396</v>
      </c>
      <c r="B402" s="126"/>
      <c r="C402" s="126"/>
      <c r="D402" s="126"/>
      <c r="E402" s="123"/>
      <c r="F402" s="123"/>
      <c r="G402" s="215"/>
      <c r="H402" s="215"/>
      <c r="I402" s="124"/>
      <c r="J402" s="125"/>
      <c r="K402" s="125"/>
      <c r="L402" s="36" t="str">
        <f t="shared" si="6"/>
        <v/>
      </c>
      <c r="M402" s="131"/>
    </row>
    <row r="403" spans="1:13" ht="29.1" customHeight="1" x14ac:dyDescent="0.25">
      <c r="A403" s="21">
        <v>397</v>
      </c>
      <c r="B403" s="126"/>
      <c r="C403" s="126"/>
      <c r="D403" s="126"/>
      <c r="E403" s="123"/>
      <c r="F403" s="123"/>
      <c r="G403" s="215"/>
      <c r="H403" s="215"/>
      <c r="I403" s="124"/>
      <c r="J403" s="125"/>
      <c r="K403" s="125"/>
      <c r="L403" s="36" t="str">
        <f t="shared" si="6"/>
        <v/>
      </c>
      <c r="M403" s="131"/>
    </row>
    <row r="404" spans="1:13" ht="29.1" customHeight="1" x14ac:dyDescent="0.25">
      <c r="A404" s="21">
        <v>398</v>
      </c>
      <c r="B404" s="126"/>
      <c r="C404" s="126"/>
      <c r="D404" s="126"/>
      <c r="E404" s="123"/>
      <c r="F404" s="123"/>
      <c r="G404" s="215"/>
      <c r="H404" s="215"/>
      <c r="I404" s="124"/>
      <c r="J404" s="125"/>
      <c r="K404" s="125"/>
      <c r="L404" s="36" t="str">
        <f t="shared" si="6"/>
        <v/>
      </c>
      <c r="M404" s="131"/>
    </row>
    <row r="405" spans="1:13" ht="29.1" customHeight="1" x14ac:dyDescent="0.25">
      <c r="A405" s="21">
        <v>399</v>
      </c>
      <c r="B405" s="126"/>
      <c r="C405" s="126"/>
      <c r="D405" s="126"/>
      <c r="E405" s="123"/>
      <c r="F405" s="123"/>
      <c r="G405" s="215"/>
      <c r="H405" s="215"/>
      <c r="I405" s="124"/>
      <c r="J405" s="125"/>
      <c r="K405" s="125"/>
      <c r="L405" s="36" t="str">
        <f t="shared" si="6"/>
        <v/>
      </c>
      <c r="M405" s="131"/>
    </row>
    <row r="406" spans="1:13" ht="29.1" customHeight="1" x14ac:dyDescent="0.25">
      <c r="A406" s="21">
        <v>400</v>
      </c>
      <c r="B406" s="126"/>
      <c r="C406" s="126"/>
      <c r="D406" s="126"/>
      <c r="E406" s="123"/>
      <c r="F406" s="123"/>
      <c r="G406" s="215"/>
      <c r="H406" s="215"/>
      <c r="I406" s="124"/>
      <c r="J406" s="125"/>
      <c r="K406" s="125"/>
      <c r="L406" s="36" t="str">
        <f t="shared" si="6"/>
        <v/>
      </c>
      <c r="M406" s="131"/>
    </row>
    <row r="407" spans="1:13" ht="29.1" customHeight="1" x14ac:dyDescent="0.25">
      <c r="A407" s="21">
        <v>401</v>
      </c>
      <c r="B407" s="126"/>
      <c r="C407" s="126"/>
      <c r="D407" s="126"/>
      <c r="E407" s="123"/>
      <c r="F407" s="123"/>
      <c r="G407" s="215"/>
      <c r="H407" s="215"/>
      <c r="I407" s="124"/>
      <c r="J407" s="125"/>
      <c r="K407" s="125"/>
      <c r="L407" s="36" t="str">
        <f t="shared" si="6"/>
        <v/>
      </c>
      <c r="M407" s="131"/>
    </row>
    <row r="408" spans="1:13" ht="29.1" customHeight="1" x14ac:dyDescent="0.25">
      <c r="A408" s="21">
        <v>402</v>
      </c>
      <c r="B408" s="126"/>
      <c r="C408" s="126"/>
      <c r="D408" s="126"/>
      <c r="E408" s="123"/>
      <c r="F408" s="123"/>
      <c r="G408" s="215"/>
      <c r="H408" s="215"/>
      <c r="I408" s="124"/>
      <c r="J408" s="125"/>
      <c r="K408" s="125"/>
      <c r="L408" s="36" t="str">
        <f t="shared" si="6"/>
        <v/>
      </c>
      <c r="M408" s="131"/>
    </row>
    <row r="409" spans="1:13" ht="29.1" customHeight="1" x14ac:dyDescent="0.25">
      <c r="A409" s="21">
        <v>403</v>
      </c>
      <c r="B409" s="126"/>
      <c r="C409" s="126"/>
      <c r="D409" s="126"/>
      <c r="E409" s="123"/>
      <c r="F409" s="123"/>
      <c r="G409" s="215"/>
      <c r="H409" s="215"/>
      <c r="I409" s="124"/>
      <c r="J409" s="125"/>
      <c r="K409" s="125"/>
      <c r="L409" s="36" t="str">
        <f t="shared" si="6"/>
        <v/>
      </c>
      <c r="M409" s="131"/>
    </row>
    <row r="410" spans="1:13" ht="29.1" customHeight="1" x14ac:dyDescent="0.25">
      <c r="A410" s="21">
        <v>404</v>
      </c>
      <c r="B410" s="126"/>
      <c r="C410" s="126"/>
      <c r="D410" s="126"/>
      <c r="E410" s="123"/>
      <c r="F410" s="123"/>
      <c r="G410" s="215"/>
      <c r="H410" s="215"/>
      <c r="I410" s="124"/>
      <c r="J410" s="125"/>
      <c r="K410" s="125"/>
      <c r="L410" s="36" t="str">
        <f t="shared" si="6"/>
        <v/>
      </c>
      <c r="M410" s="131"/>
    </row>
    <row r="411" spans="1:13" ht="29.1" customHeight="1" x14ac:dyDescent="0.25">
      <c r="A411" s="21">
        <v>405</v>
      </c>
      <c r="B411" s="126"/>
      <c r="C411" s="126"/>
      <c r="D411" s="126"/>
      <c r="E411" s="123"/>
      <c r="F411" s="123"/>
      <c r="G411" s="215"/>
      <c r="H411" s="215"/>
      <c r="I411" s="124"/>
      <c r="J411" s="125"/>
      <c r="K411" s="125"/>
      <c r="L411" s="36" t="str">
        <f t="shared" si="6"/>
        <v/>
      </c>
      <c r="M411" s="131"/>
    </row>
    <row r="412" spans="1:13" ht="29.1" customHeight="1" x14ac:dyDescent="0.25">
      <c r="A412" s="21">
        <v>406</v>
      </c>
      <c r="B412" s="126"/>
      <c r="C412" s="126"/>
      <c r="D412" s="126"/>
      <c r="E412" s="123"/>
      <c r="F412" s="123"/>
      <c r="G412" s="215"/>
      <c r="H412" s="215"/>
      <c r="I412" s="124"/>
      <c r="J412" s="125"/>
      <c r="K412" s="125"/>
      <c r="L412" s="36" t="str">
        <f t="shared" si="6"/>
        <v/>
      </c>
      <c r="M412" s="131"/>
    </row>
    <row r="413" spans="1:13" ht="29.1" customHeight="1" x14ac:dyDescent="0.25">
      <c r="A413" s="21">
        <v>407</v>
      </c>
      <c r="B413" s="126"/>
      <c r="C413" s="126"/>
      <c r="D413" s="126"/>
      <c r="E413" s="123"/>
      <c r="F413" s="123"/>
      <c r="G413" s="215"/>
      <c r="H413" s="215"/>
      <c r="I413" s="124"/>
      <c r="J413" s="125"/>
      <c r="K413" s="125"/>
      <c r="L413" s="36" t="str">
        <f t="shared" si="6"/>
        <v/>
      </c>
      <c r="M413" s="131"/>
    </row>
    <row r="414" spans="1:13" ht="29.1" customHeight="1" x14ac:dyDescent="0.25">
      <c r="A414" s="21">
        <v>408</v>
      </c>
      <c r="B414" s="126"/>
      <c r="C414" s="126"/>
      <c r="D414" s="126"/>
      <c r="E414" s="123"/>
      <c r="F414" s="123"/>
      <c r="G414" s="215"/>
      <c r="H414" s="215"/>
      <c r="I414" s="124"/>
      <c r="J414" s="125"/>
      <c r="K414" s="125"/>
      <c r="L414" s="36" t="str">
        <f t="shared" si="6"/>
        <v/>
      </c>
      <c r="M414" s="131"/>
    </row>
    <row r="415" spans="1:13" ht="29.1" customHeight="1" x14ac:dyDescent="0.25">
      <c r="A415" s="21">
        <v>409</v>
      </c>
      <c r="B415" s="126"/>
      <c r="C415" s="126"/>
      <c r="D415" s="126"/>
      <c r="E415" s="123"/>
      <c r="F415" s="123"/>
      <c r="G415" s="215"/>
      <c r="H415" s="215"/>
      <c r="I415" s="124"/>
      <c r="J415" s="125"/>
      <c r="K415" s="125"/>
      <c r="L415" s="36" t="str">
        <f t="shared" si="6"/>
        <v/>
      </c>
      <c r="M415" s="131"/>
    </row>
    <row r="416" spans="1:13" ht="29.1" customHeight="1" x14ac:dyDescent="0.25">
      <c r="A416" s="21">
        <v>410</v>
      </c>
      <c r="B416" s="126"/>
      <c r="C416" s="126"/>
      <c r="D416" s="126"/>
      <c r="E416" s="123"/>
      <c r="F416" s="123"/>
      <c r="G416" s="215"/>
      <c r="H416" s="215"/>
      <c r="I416" s="124"/>
      <c r="J416" s="125"/>
      <c r="K416" s="125"/>
      <c r="L416" s="36" t="str">
        <f t="shared" si="6"/>
        <v/>
      </c>
      <c r="M416" s="131"/>
    </row>
    <row r="417" spans="1:13" ht="29.1" customHeight="1" x14ac:dyDescent="0.25">
      <c r="A417" s="21">
        <v>411</v>
      </c>
      <c r="B417" s="126"/>
      <c r="C417" s="126"/>
      <c r="D417" s="126"/>
      <c r="E417" s="123"/>
      <c r="F417" s="123"/>
      <c r="G417" s="215"/>
      <c r="H417" s="215"/>
      <c r="I417" s="124"/>
      <c r="J417" s="125"/>
      <c r="K417" s="125"/>
      <c r="L417" s="36" t="str">
        <f t="shared" si="6"/>
        <v/>
      </c>
      <c r="M417" s="131"/>
    </row>
    <row r="418" spans="1:13" ht="29.1" customHeight="1" x14ac:dyDescent="0.25">
      <c r="A418" s="21">
        <v>412</v>
      </c>
      <c r="B418" s="126"/>
      <c r="C418" s="126"/>
      <c r="D418" s="126"/>
      <c r="E418" s="123"/>
      <c r="F418" s="123"/>
      <c r="G418" s="215"/>
      <c r="H418" s="215"/>
      <c r="I418" s="124"/>
      <c r="J418" s="125"/>
      <c r="K418" s="125"/>
      <c r="L418" s="36" t="str">
        <f t="shared" si="6"/>
        <v/>
      </c>
      <c r="M418" s="131"/>
    </row>
    <row r="419" spans="1:13" ht="29.1" customHeight="1" x14ac:dyDescent="0.25">
      <c r="A419" s="21">
        <v>413</v>
      </c>
      <c r="B419" s="126"/>
      <c r="C419" s="126"/>
      <c r="D419" s="126"/>
      <c r="E419" s="123"/>
      <c r="F419" s="123"/>
      <c r="G419" s="215"/>
      <c r="H419" s="215"/>
      <c r="I419" s="124"/>
      <c r="J419" s="125"/>
      <c r="K419" s="125"/>
      <c r="L419" s="36" t="str">
        <f t="shared" si="6"/>
        <v/>
      </c>
      <c r="M419" s="131"/>
    </row>
    <row r="420" spans="1:13" ht="29.1" customHeight="1" x14ac:dyDescent="0.25">
      <c r="A420" s="21">
        <v>414</v>
      </c>
      <c r="B420" s="126"/>
      <c r="C420" s="126"/>
      <c r="D420" s="126"/>
      <c r="E420" s="123"/>
      <c r="F420" s="123"/>
      <c r="G420" s="215"/>
      <c r="H420" s="215"/>
      <c r="I420" s="124"/>
      <c r="J420" s="125"/>
      <c r="K420" s="125"/>
      <c r="L420" s="36" t="str">
        <f t="shared" si="6"/>
        <v/>
      </c>
      <c r="M420" s="131"/>
    </row>
    <row r="421" spans="1:13" ht="29.1" customHeight="1" x14ac:dyDescent="0.25">
      <c r="A421" s="21">
        <v>415</v>
      </c>
      <c r="B421" s="126"/>
      <c r="C421" s="126"/>
      <c r="D421" s="126"/>
      <c r="E421" s="123"/>
      <c r="F421" s="123"/>
      <c r="G421" s="215"/>
      <c r="H421" s="215"/>
      <c r="I421" s="124"/>
      <c r="J421" s="125"/>
      <c r="K421" s="125"/>
      <c r="L421" s="36" t="str">
        <f t="shared" si="6"/>
        <v/>
      </c>
      <c r="M421" s="131"/>
    </row>
    <row r="422" spans="1:13" ht="29.1" customHeight="1" x14ac:dyDescent="0.25">
      <c r="A422" s="21">
        <v>416</v>
      </c>
      <c r="B422" s="126"/>
      <c r="C422" s="126"/>
      <c r="D422" s="126"/>
      <c r="E422" s="123"/>
      <c r="F422" s="123"/>
      <c r="G422" s="215"/>
      <c r="H422" s="215"/>
      <c r="I422" s="124"/>
      <c r="J422" s="125"/>
      <c r="K422" s="125"/>
      <c r="L422" s="36" t="str">
        <f t="shared" si="6"/>
        <v/>
      </c>
      <c r="M422" s="131"/>
    </row>
    <row r="423" spans="1:13" ht="29.1" customHeight="1" x14ac:dyDescent="0.25">
      <c r="A423" s="21">
        <v>417</v>
      </c>
      <c r="B423" s="126"/>
      <c r="C423" s="126"/>
      <c r="D423" s="126"/>
      <c r="E423" s="123"/>
      <c r="F423" s="123"/>
      <c r="G423" s="215"/>
      <c r="H423" s="215"/>
      <c r="I423" s="124"/>
      <c r="J423" s="125"/>
      <c r="K423" s="125"/>
      <c r="L423" s="36" t="str">
        <f t="shared" si="6"/>
        <v/>
      </c>
      <c r="M423" s="131"/>
    </row>
    <row r="424" spans="1:13" ht="29.1" customHeight="1" x14ac:dyDescent="0.25">
      <c r="A424" s="21">
        <v>418</v>
      </c>
      <c r="B424" s="126"/>
      <c r="C424" s="126"/>
      <c r="D424" s="126"/>
      <c r="E424" s="123"/>
      <c r="F424" s="123"/>
      <c r="G424" s="215"/>
      <c r="H424" s="215"/>
      <c r="I424" s="124"/>
      <c r="J424" s="125"/>
      <c r="K424" s="125"/>
      <c r="L424" s="36" t="str">
        <f t="shared" si="6"/>
        <v/>
      </c>
      <c r="M424" s="131"/>
    </row>
    <row r="425" spans="1:13" ht="29.1" customHeight="1" x14ac:dyDescent="0.25">
      <c r="A425" s="21">
        <v>419</v>
      </c>
      <c r="B425" s="126"/>
      <c r="C425" s="126"/>
      <c r="D425" s="126"/>
      <c r="E425" s="123"/>
      <c r="F425" s="123"/>
      <c r="G425" s="215"/>
      <c r="H425" s="215"/>
      <c r="I425" s="124"/>
      <c r="J425" s="125"/>
      <c r="K425" s="125"/>
      <c r="L425" s="36" t="str">
        <f t="shared" si="6"/>
        <v/>
      </c>
      <c r="M425" s="131"/>
    </row>
    <row r="426" spans="1:13" ht="29.1" customHeight="1" x14ac:dyDescent="0.25">
      <c r="A426" s="21">
        <v>420</v>
      </c>
      <c r="B426" s="126"/>
      <c r="C426" s="126"/>
      <c r="D426" s="126"/>
      <c r="E426" s="123"/>
      <c r="F426" s="123"/>
      <c r="G426" s="215"/>
      <c r="H426" s="215"/>
      <c r="I426" s="124"/>
      <c r="J426" s="125"/>
      <c r="K426" s="125"/>
      <c r="L426" s="36" t="str">
        <f t="shared" si="6"/>
        <v/>
      </c>
      <c r="M426" s="131"/>
    </row>
    <row r="427" spans="1:13" ht="29.1" customHeight="1" x14ac:dyDescent="0.25">
      <c r="A427" s="21">
        <v>421</v>
      </c>
      <c r="B427" s="126"/>
      <c r="C427" s="126"/>
      <c r="D427" s="126"/>
      <c r="E427" s="123"/>
      <c r="F427" s="123"/>
      <c r="G427" s="215"/>
      <c r="H427" s="215"/>
      <c r="I427" s="124"/>
      <c r="J427" s="125"/>
      <c r="K427" s="125"/>
      <c r="L427" s="36" t="str">
        <f t="shared" si="6"/>
        <v/>
      </c>
      <c r="M427" s="131"/>
    </row>
    <row r="428" spans="1:13" ht="29.1" customHeight="1" x14ac:dyDescent="0.25">
      <c r="A428" s="21">
        <v>422</v>
      </c>
      <c r="B428" s="126"/>
      <c r="C428" s="126"/>
      <c r="D428" s="126"/>
      <c r="E428" s="123"/>
      <c r="F428" s="123"/>
      <c r="G428" s="215"/>
      <c r="H428" s="215"/>
      <c r="I428" s="124"/>
      <c r="J428" s="125"/>
      <c r="K428" s="125"/>
      <c r="L428" s="36" t="str">
        <f t="shared" si="6"/>
        <v/>
      </c>
      <c r="M428" s="131"/>
    </row>
    <row r="429" spans="1:13" ht="29.1" customHeight="1" x14ac:dyDescent="0.25">
      <c r="A429" s="21">
        <v>423</v>
      </c>
      <c r="B429" s="126"/>
      <c r="C429" s="126"/>
      <c r="D429" s="126"/>
      <c r="E429" s="123"/>
      <c r="F429" s="123"/>
      <c r="G429" s="215"/>
      <c r="H429" s="215"/>
      <c r="I429" s="124"/>
      <c r="J429" s="125"/>
      <c r="K429" s="125"/>
      <c r="L429" s="36" t="str">
        <f t="shared" si="6"/>
        <v/>
      </c>
      <c r="M429" s="131"/>
    </row>
    <row r="430" spans="1:13" ht="29.1" customHeight="1" x14ac:dyDescent="0.25">
      <c r="A430" s="21">
        <v>424</v>
      </c>
      <c r="B430" s="126"/>
      <c r="C430" s="126"/>
      <c r="D430" s="126"/>
      <c r="E430" s="123"/>
      <c r="F430" s="123"/>
      <c r="G430" s="215"/>
      <c r="H430" s="215"/>
      <c r="I430" s="124"/>
      <c r="J430" s="125"/>
      <c r="K430" s="125"/>
      <c r="L430" s="36" t="str">
        <f t="shared" si="6"/>
        <v/>
      </c>
      <c r="M430" s="131"/>
    </row>
    <row r="431" spans="1:13" ht="29.1" customHeight="1" x14ac:dyDescent="0.25">
      <c r="A431" s="21">
        <v>425</v>
      </c>
      <c r="B431" s="126"/>
      <c r="C431" s="126"/>
      <c r="D431" s="126"/>
      <c r="E431" s="123"/>
      <c r="F431" s="123"/>
      <c r="G431" s="215"/>
      <c r="H431" s="215"/>
      <c r="I431" s="124"/>
      <c r="J431" s="125"/>
      <c r="K431" s="125"/>
      <c r="L431" s="36" t="str">
        <f t="shared" si="6"/>
        <v/>
      </c>
      <c r="M431" s="131"/>
    </row>
    <row r="432" spans="1:13" ht="29.1" customHeight="1" x14ac:dyDescent="0.25">
      <c r="A432" s="21">
        <v>426</v>
      </c>
      <c r="B432" s="126"/>
      <c r="C432" s="126"/>
      <c r="D432" s="126"/>
      <c r="E432" s="123"/>
      <c r="F432" s="123"/>
      <c r="G432" s="215"/>
      <c r="H432" s="215"/>
      <c r="I432" s="124"/>
      <c r="J432" s="125"/>
      <c r="K432" s="125"/>
      <c r="L432" s="36" t="str">
        <f t="shared" si="6"/>
        <v/>
      </c>
      <c r="M432" s="131"/>
    </row>
    <row r="433" spans="1:13" ht="29.1" customHeight="1" x14ac:dyDescent="0.25">
      <c r="A433" s="21">
        <v>427</v>
      </c>
      <c r="B433" s="126"/>
      <c r="C433" s="126"/>
      <c r="D433" s="126"/>
      <c r="E433" s="123"/>
      <c r="F433" s="123"/>
      <c r="G433" s="215"/>
      <c r="H433" s="215"/>
      <c r="I433" s="124"/>
      <c r="J433" s="125"/>
      <c r="K433" s="125"/>
      <c r="L433" s="36" t="str">
        <f t="shared" si="6"/>
        <v/>
      </c>
      <c r="M433" s="131"/>
    </row>
    <row r="434" spans="1:13" ht="29.1" customHeight="1" x14ac:dyDescent="0.25">
      <c r="A434" s="21">
        <v>428</v>
      </c>
      <c r="B434" s="126"/>
      <c r="C434" s="126"/>
      <c r="D434" s="126"/>
      <c r="E434" s="123"/>
      <c r="F434" s="123"/>
      <c r="G434" s="215"/>
      <c r="H434" s="215"/>
      <c r="I434" s="124"/>
      <c r="J434" s="125"/>
      <c r="K434" s="125"/>
      <c r="L434" s="36" t="str">
        <f t="shared" si="6"/>
        <v/>
      </c>
      <c r="M434" s="131"/>
    </row>
    <row r="435" spans="1:13" ht="29.1" customHeight="1" x14ac:dyDescent="0.25">
      <c r="A435" s="21">
        <v>429</v>
      </c>
      <c r="B435" s="126"/>
      <c r="C435" s="126"/>
      <c r="D435" s="126"/>
      <c r="E435" s="123"/>
      <c r="F435" s="123"/>
      <c r="G435" s="215"/>
      <c r="H435" s="215"/>
      <c r="I435" s="124"/>
      <c r="J435" s="125"/>
      <c r="K435" s="125"/>
      <c r="L435" s="36" t="str">
        <f t="shared" si="6"/>
        <v/>
      </c>
      <c r="M435" s="131"/>
    </row>
    <row r="436" spans="1:13" ht="29.1" customHeight="1" x14ac:dyDescent="0.25">
      <c r="A436" s="21">
        <v>430</v>
      </c>
      <c r="B436" s="126"/>
      <c r="C436" s="126"/>
      <c r="D436" s="126"/>
      <c r="E436" s="123"/>
      <c r="F436" s="123"/>
      <c r="G436" s="215"/>
      <c r="H436" s="215"/>
      <c r="I436" s="124"/>
      <c r="J436" s="125"/>
      <c r="K436" s="125"/>
      <c r="L436" s="36" t="str">
        <f t="shared" si="6"/>
        <v/>
      </c>
      <c r="M436" s="131"/>
    </row>
    <row r="437" spans="1:13" ht="29.1" customHeight="1" x14ac:dyDescent="0.25">
      <c r="A437" s="21">
        <v>431</v>
      </c>
      <c r="B437" s="126"/>
      <c r="C437" s="126"/>
      <c r="D437" s="126"/>
      <c r="E437" s="123"/>
      <c r="F437" s="123"/>
      <c r="G437" s="215"/>
      <c r="H437" s="215"/>
      <c r="I437" s="124"/>
      <c r="J437" s="125"/>
      <c r="K437" s="125"/>
      <c r="L437" s="36" t="str">
        <f t="shared" si="6"/>
        <v/>
      </c>
      <c r="M437" s="131"/>
    </row>
    <row r="438" spans="1:13" ht="29.1" customHeight="1" x14ac:dyDescent="0.25">
      <c r="A438" s="21">
        <v>432</v>
      </c>
      <c r="B438" s="126"/>
      <c r="C438" s="126"/>
      <c r="D438" s="126"/>
      <c r="E438" s="123"/>
      <c r="F438" s="123"/>
      <c r="G438" s="215"/>
      <c r="H438" s="215"/>
      <c r="I438" s="124"/>
      <c r="J438" s="125"/>
      <c r="K438" s="125"/>
      <c r="L438" s="36" t="str">
        <f t="shared" si="6"/>
        <v/>
      </c>
      <c r="M438" s="131"/>
    </row>
    <row r="439" spans="1:13" ht="29.1" customHeight="1" x14ac:dyDescent="0.25">
      <c r="A439" s="21">
        <v>433</v>
      </c>
      <c r="B439" s="126"/>
      <c r="C439" s="126"/>
      <c r="D439" s="126"/>
      <c r="E439" s="123"/>
      <c r="F439" s="123"/>
      <c r="G439" s="215"/>
      <c r="H439" s="215"/>
      <c r="I439" s="124"/>
      <c r="J439" s="125"/>
      <c r="K439" s="125"/>
      <c r="L439" s="36" t="str">
        <f t="shared" si="6"/>
        <v/>
      </c>
      <c r="M439" s="131"/>
    </row>
    <row r="440" spans="1:13" ht="29.1" customHeight="1" x14ac:dyDescent="0.25">
      <c r="A440" s="21">
        <v>434</v>
      </c>
      <c r="B440" s="126"/>
      <c r="C440" s="126"/>
      <c r="D440" s="126"/>
      <c r="E440" s="123"/>
      <c r="F440" s="123"/>
      <c r="G440" s="215"/>
      <c r="H440" s="215"/>
      <c r="I440" s="124"/>
      <c r="J440" s="125"/>
      <c r="K440" s="125"/>
      <c r="L440" s="36" t="str">
        <f t="shared" si="6"/>
        <v/>
      </c>
      <c r="M440" s="131"/>
    </row>
    <row r="441" spans="1:13" ht="29.1" customHeight="1" x14ac:dyDescent="0.25">
      <c r="A441" s="21">
        <v>435</v>
      </c>
      <c r="B441" s="126"/>
      <c r="C441" s="126"/>
      <c r="D441" s="126"/>
      <c r="E441" s="123"/>
      <c r="F441" s="123"/>
      <c r="G441" s="215"/>
      <c r="H441" s="215"/>
      <c r="I441" s="124"/>
      <c r="J441" s="125"/>
      <c r="K441" s="125"/>
      <c r="L441" s="36" t="str">
        <f t="shared" si="6"/>
        <v/>
      </c>
      <c r="M441" s="131"/>
    </row>
    <row r="442" spans="1:13" ht="29.1" customHeight="1" x14ac:dyDescent="0.25">
      <c r="A442" s="21">
        <v>436</v>
      </c>
      <c r="B442" s="126"/>
      <c r="C442" s="126"/>
      <c r="D442" s="126"/>
      <c r="E442" s="123"/>
      <c r="F442" s="123"/>
      <c r="G442" s="215"/>
      <c r="H442" s="215"/>
      <c r="I442" s="124"/>
      <c r="J442" s="125"/>
      <c r="K442" s="125"/>
      <c r="L442" s="36" t="str">
        <f t="shared" si="6"/>
        <v/>
      </c>
      <c r="M442" s="131"/>
    </row>
    <row r="443" spans="1:13" ht="29.1" customHeight="1" x14ac:dyDescent="0.25">
      <c r="A443" s="21">
        <v>437</v>
      </c>
      <c r="B443" s="126"/>
      <c r="C443" s="126"/>
      <c r="D443" s="126"/>
      <c r="E443" s="123"/>
      <c r="F443" s="123"/>
      <c r="G443" s="215"/>
      <c r="H443" s="215"/>
      <c r="I443" s="124"/>
      <c r="J443" s="125"/>
      <c r="K443" s="125"/>
      <c r="L443" s="36" t="str">
        <f t="shared" si="6"/>
        <v/>
      </c>
      <c r="M443" s="131"/>
    </row>
    <row r="444" spans="1:13" ht="29.1" customHeight="1" x14ac:dyDescent="0.25">
      <c r="A444" s="21">
        <v>438</v>
      </c>
      <c r="B444" s="126"/>
      <c r="C444" s="126"/>
      <c r="D444" s="126"/>
      <c r="E444" s="123"/>
      <c r="F444" s="123"/>
      <c r="G444" s="215"/>
      <c r="H444" s="215"/>
      <c r="I444" s="124"/>
      <c r="J444" s="125"/>
      <c r="K444" s="125"/>
      <c r="L444" s="36" t="str">
        <f t="shared" si="6"/>
        <v/>
      </c>
      <c r="M444" s="131"/>
    </row>
    <row r="445" spans="1:13" ht="29.1" customHeight="1" x14ac:dyDescent="0.25">
      <c r="A445" s="21">
        <v>439</v>
      </c>
      <c r="B445" s="126"/>
      <c r="C445" s="126"/>
      <c r="D445" s="126"/>
      <c r="E445" s="123"/>
      <c r="F445" s="123"/>
      <c r="G445" s="215"/>
      <c r="H445" s="215"/>
      <c r="I445" s="124"/>
      <c r="J445" s="125"/>
      <c r="K445" s="125"/>
      <c r="L445" s="36" t="str">
        <f t="shared" si="6"/>
        <v/>
      </c>
      <c r="M445" s="131"/>
    </row>
    <row r="446" spans="1:13" ht="29.1" customHeight="1" x14ac:dyDescent="0.25">
      <c r="A446" s="21">
        <v>440</v>
      </c>
      <c r="B446" s="126"/>
      <c r="C446" s="126"/>
      <c r="D446" s="126"/>
      <c r="E446" s="123"/>
      <c r="F446" s="123"/>
      <c r="G446" s="215"/>
      <c r="H446" s="215"/>
      <c r="I446" s="124"/>
      <c r="J446" s="125"/>
      <c r="K446" s="125"/>
      <c r="L446" s="36" t="str">
        <f t="shared" si="6"/>
        <v/>
      </c>
      <c r="M446" s="131"/>
    </row>
    <row r="447" spans="1:13" ht="29.1" customHeight="1" x14ac:dyDescent="0.25">
      <c r="A447" s="21">
        <v>441</v>
      </c>
      <c r="B447" s="126"/>
      <c r="C447" s="126"/>
      <c r="D447" s="126"/>
      <c r="E447" s="123"/>
      <c r="F447" s="123"/>
      <c r="G447" s="215"/>
      <c r="H447" s="215"/>
      <c r="I447" s="124"/>
      <c r="J447" s="125"/>
      <c r="K447" s="125"/>
      <c r="L447" s="36" t="str">
        <f t="shared" si="6"/>
        <v/>
      </c>
      <c r="M447" s="131"/>
    </row>
    <row r="448" spans="1:13" ht="29.1" customHeight="1" x14ac:dyDescent="0.25">
      <c r="A448" s="21">
        <v>442</v>
      </c>
      <c r="B448" s="126"/>
      <c r="C448" s="126"/>
      <c r="D448" s="126"/>
      <c r="E448" s="123"/>
      <c r="F448" s="123"/>
      <c r="G448" s="215"/>
      <c r="H448" s="215"/>
      <c r="I448" s="124"/>
      <c r="J448" s="125"/>
      <c r="K448" s="125"/>
      <c r="L448" s="36" t="str">
        <f t="shared" si="6"/>
        <v/>
      </c>
      <c r="M448" s="131"/>
    </row>
    <row r="449" spans="1:13" ht="29.1" customHeight="1" x14ac:dyDescent="0.25">
      <c r="A449" s="21">
        <v>443</v>
      </c>
      <c r="B449" s="126"/>
      <c r="C449" s="126"/>
      <c r="D449" s="126"/>
      <c r="E449" s="123"/>
      <c r="F449" s="123"/>
      <c r="G449" s="215"/>
      <c r="H449" s="215"/>
      <c r="I449" s="124"/>
      <c r="J449" s="125"/>
      <c r="K449" s="125"/>
      <c r="L449" s="36" t="str">
        <f t="shared" si="6"/>
        <v/>
      </c>
      <c r="M449" s="131"/>
    </row>
    <row r="450" spans="1:13" ht="29.1" customHeight="1" x14ac:dyDescent="0.25">
      <c r="A450" s="21">
        <v>444</v>
      </c>
      <c r="B450" s="126"/>
      <c r="C450" s="126"/>
      <c r="D450" s="126"/>
      <c r="E450" s="123"/>
      <c r="F450" s="123"/>
      <c r="G450" s="215"/>
      <c r="H450" s="215"/>
      <c r="I450" s="124"/>
      <c r="J450" s="125"/>
      <c r="K450" s="125"/>
      <c r="L450" s="36" t="str">
        <f t="shared" si="6"/>
        <v/>
      </c>
      <c r="M450" s="131"/>
    </row>
    <row r="451" spans="1:13" ht="29.1" customHeight="1" x14ac:dyDescent="0.25">
      <c r="A451" s="21">
        <v>445</v>
      </c>
      <c r="B451" s="126"/>
      <c r="C451" s="126"/>
      <c r="D451" s="126"/>
      <c r="E451" s="123"/>
      <c r="F451" s="123"/>
      <c r="G451" s="215"/>
      <c r="H451" s="215"/>
      <c r="I451" s="124"/>
      <c r="J451" s="125"/>
      <c r="K451" s="125"/>
      <c r="L451" s="36" t="str">
        <f t="shared" si="6"/>
        <v/>
      </c>
      <c r="M451" s="131"/>
    </row>
    <row r="452" spans="1:13" ht="29.1" customHeight="1" x14ac:dyDescent="0.25">
      <c r="A452" s="21">
        <v>446</v>
      </c>
      <c r="B452" s="126"/>
      <c r="C452" s="126"/>
      <c r="D452" s="126"/>
      <c r="E452" s="123"/>
      <c r="F452" s="123"/>
      <c r="G452" s="215"/>
      <c r="H452" s="215"/>
      <c r="I452" s="124"/>
      <c r="J452" s="125"/>
      <c r="K452" s="125"/>
      <c r="L452" s="36" t="str">
        <f t="shared" si="6"/>
        <v/>
      </c>
      <c r="M452" s="131"/>
    </row>
    <row r="453" spans="1:13" ht="29.1" customHeight="1" x14ac:dyDescent="0.25">
      <c r="A453" s="21">
        <v>447</v>
      </c>
      <c r="B453" s="126"/>
      <c r="C453" s="126"/>
      <c r="D453" s="126"/>
      <c r="E453" s="123"/>
      <c r="F453" s="123"/>
      <c r="G453" s="215"/>
      <c r="H453" s="215"/>
      <c r="I453" s="124"/>
      <c r="J453" s="125"/>
      <c r="K453" s="125"/>
      <c r="L453" s="36" t="str">
        <f t="shared" si="6"/>
        <v/>
      </c>
      <c r="M453" s="131"/>
    </row>
    <row r="454" spans="1:13" ht="29.1" customHeight="1" x14ac:dyDescent="0.25">
      <c r="A454" s="21">
        <v>448</v>
      </c>
      <c r="B454" s="126"/>
      <c r="C454" s="126"/>
      <c r="D454" s="126"/>
      <c r="E454" s="123"/>
      <c r="F454" s="123"/>
      <c r="G454" s="215"/>
      <c r="H454" s="215"/>
      <c r="I454" s="124"/>
      <c r="J454" s="125"/>
      <c r="K454" s="125"/>
      <c r="L454" s="36" t="str">
        <f t="shared" ref="L454:L506" si="7">IF($E454="","",IF(OR(($I454=0),($J454=0)),0,$I454/$J454*$K454))</f>
        <v/>
      </c>
      <c r="M454" s="131"/>
    </row>
    <row r="455" spans="1:13" ht="29.1" customHeight="1" x14ac:dyDescent="0.25">
      <c r="A455" s="21">
        <v>449</v>
      </c>
      <c r="B455" s="126"/>
      <c r="C455" s="126"/>
      <c r="D455" s="126"/>
      <c r="E455" s="123"/>
      <c r="F455" s="123"/>
      <c r="G455" s="215"/>
      <c r="H455" s="215"/>
      <c r="I455" s="124"/>
      <c r="J455" s="125"/>
      <c r="K455" s="125"/>
      <c r="L455" s="36" t="str">
        <f t="shared" si="7"/>
        <v/>
      </c>
      <c r="M455" s="131"/>
    </row>
    <row r="456" spans="1:13" ht="29.1" customHeight="1" x14ac:dyDescent="0.25">
      <c r="A456" s="21">
        <v>450</v>
      </c>
      <c r="B456" s="126"/>
      <c r="C456" s="126"/>
      <c r="D456" s="126"/>
      <c r="E456" s="123"/>
      <c r="F456" s="123"/>
      <c r="G456" s="215"/>
      <c r="H456" s="215"/>
      <c r="I456" s="124"/>
      <c r="J456" s="125"/>
      <c r="K456" s="125"/>
      <c r="L456" s="36" t="str">
        <f t="shared" si="7"/>
        <v/>
      </c>
      <c r="M456" s="131"/>
    </row>
    <row r="457" spans="1:13" ht="29.1" customHeight="1" x14ac:dyDescent="0.25">
      <c r="A457" s="21">
        <v>451</v>
      </c>
      <c r="B457" s="126"/>
      <c r="C457" s="126"/>
      <c r="D457" s="126"/>
      <c r="E457" s="123"/>
      <c r="F457" s="123"/>
      <c r="G457" s="215"/>
      <c r="H457" s="215"/>
      <c r="I457" s="124"/>
      <c r="J457" s="125"/>
      <c r="K457" s="125"/>
      <c r="L457" s="36" t="str">
        <f t="shared" si="7"/>
        <v/>
      </c>
      <c r="M457" s="131"/>
    </row>
    <row r="458" spans="1:13" ht="29.1" customHeight="1" x14ac:dyDescent="0.25">
      <c r="A458" s="21">
        <v>452</v>
      </c>
      <c r="B458" s="126"/>
      <c r="C458" s="126"/>
      <c r="D458" s="126"/>
      <c r="E458" s="123"/>
      <c r="F458" s="123"/>
      <c r="G458" s="215"/>
      <c r="H458" s="215"/>
      <c r="I458" s="124"/>
      <c r="J458" s="125"/>
      <c r="K458" s="125"/>
      <c r="L458" s="36" t="str">
        <f t="shared" si="7"/>
        <v/>
      </c>
      <c r="M458" s="131"/>
    </row>
    <row r="459" spans="1:13" ht="29.1" customHeight="1" x14ac:dyDescent="0.25">
      <c r="A459" s="21">
        <v>453</v>
      </c>
      <c r="B459" s="126"/>
      <c r="C459" s="126"/>
      <c r="D459" s="126"/>
      <c r="E459" s="123"/>
      <c r="F459" s="123"/>
      <c r="G459" s="215"/>
      <c r="H459" s="215"/>
      <c r="I459" s="124"/>
      <c r="J459" s="125"/>
      <c r="K459" s="125"/>
      <c r="L459" s="36" t="str">
        <f t="shared" si="7"/>
        <v/>
      </c>
      <c r="M459" s="131"/>
    </row>
    <row r="460" spans="1:13" ht="29.1" customHeight="1" x14ac:dyDescent="0.25">
      <c r="A460" s="21">
        <v>454</v>
      </c>
      <c r="B460" s="126"/>
      <c r="C460" s="126"/>
      <c r="D460" s="126"/>
      <c r="E460" s="123"/>
      <c r="F460" s="123"/>
      <c r="G460" s="215"/>
      <c r="H460" s="215"/>
      <c r="I460" s="124"/>
      <c r="J460" s="125"/>
      <c r="K460" s="125"/>
      <c r="L460" s="36" t="str">
        <f t="shared" si="7"/>
        <v/>
      </c>
      <c r="M460" s="131"/>
    </row>
    <row r="461" spans="1:13" ht="29.1" customHeight="1" x14ac:dyDescent="0.25">
      <c r="A461" s="21">
        <v>455</v>
      </c>
      <c r="B461" s="126"/>
      <c r="C461" s="126"/>
      <c r="D461" s="126"/>
      <c r="E461" s="123"/>
      <c r="F461" s="123"/>
      <c r="G461" s="215"/>
      <c r="H461" s="215"/>
      <c r="I461" s="124"/>
      <c r="J461" s="125"/>
      <c r="K461" s="125"/>
      <c r="L461" s="36" t="str">
        <f t="shared" si="7"/>
        <v/>
      </c>
      <c r="M461" s="131"/>
    </row>
    <row r="462" spans="1:13" ht="29.1" customHeight="1" x14ac:dyDescent="0.25">
      <c r="A462" s="21">
        <v>456</v>
      </c>
      <c r="B462" s="126"/>
      <c r="C462" s="126"/>
      <c r="D462" s="126"/>
      <c r="E462" s="123"/>
      <c r="F462" s="123"/>
      <c r="G462" s="215"/>
      <c r="H462" s="215"/>
      <c r="I462" s="124"/>
      <c r="J462" s="125"/>
      <c r="K462" s="125"/>
      <c r="L462" s="36" t="str">
        <f t="shared" si="7"/>
        <v/>
      </c>
      <c r="M462" s="131"/>
    </row>
    <row r="463" spans="1:13" ht="29.1" customHeight="1" x14ac:dyDescent="0.25">
      <c r="A463" s="21">
        <v>457</v>
      </c>
      <c r="B463" s="126"/>
      <c r="C463" s="126"/>
      <c r="D463" s="126"/>
      <c r="E463" s="123"/>
      <c r="F463" s="123"/>
      <c r="G463" s="215"/>
      <c r="H463" s="215"/>
      <c r="I463" s="124"/>
      <c r="J463" s="125"/>
      <c r="K463" s="125"/>
      <c r="L463" s="36" t="str">
        <f t="shared" si="7"/>
        <v/>
      </c>
      <c r="M463" s="131"/>
    </row>
    <row r="464" spans="1:13" ht="29.1" customHeight="1" x14ac:dyDescent="0.25">
      <c r="A464" s="21">
        <v>458</v>
      </c>
      <c r="B464" s="126"/>
      <c r="C464" s="126"/>
      <c r="D464" s="126"/>
      <c r="E464" s="123"/>
      <c r="F464" s="123"/>
      <c r="G464" s="215"/>
      <c r="H464" s="215"/>
      <c r="I464" s="124"/>
      <c r="J464" s="125"/>
      <c r="K464" s="125"/>
      <c r="L464" s="36" t="str">
        <f t="shared" si="7"/>
        <v/>
      </c>
      <c r="M464" s="131"/>
    </row>
    <row r="465" spans="1:13" ht="29.1" customHeight="1" x14ac:dyDescent="0.25">
      <c r="A465" s="21">
        <v>459</v>
      </c>
      <c r="B465" s="126"/>
      <c r="C465" s="126"/>
      <c r="D465" s="126"/>
      <c r="E465" s="123"/>
      <c r="F465" s="123"/>
      <c r="G465" s="215"/>
      <c r="H465" s="215"/>
      <c r="I465" s="124"/>
      <c r="J465" s="125"/>
      <c r="K465" s="125"/>
      <c r="L465" s="36" t="str">
        <f t="shared" si="7"/>
        <v/>
      </c>
      <c r="M465" s="131"/>
    </row>
    <row r="466" spans="1:13" ht="29.1" customHeight="1" x14ac:dyDescent="0.25">
      <c r="A466" s="21">
        <v>460</v>
      </c>
      <c r="B466" s="126"/>
      <c r="C466" s="126"/>
      <c r="D466" s="126"/>
      <c r="E466" s="123"/>
      <c r="F466" s="123"/>
      <c r="G466" s="215"/>
      <c r="H466" s="215"/>
      <c r="I466" s="124"/>
      <c r="J466" s="125"/>
      <c r="K466" s="125"/>
      <c r="L466" s="36" t="str">
        <f t="shared" si="7"/>
        <v/>
      </c>
      <c r="M466" s="131"/>
    </row>
    <row r="467" spans="1:13" ht="29.1" customHeight="1" x14ac:dyDescent="0.25">
      <c r="A467" s="21">
        <v>461</v>
      </c>
      <c r="B467" s="126"/>
      <c r="C467" s="126"/>
      <c r="D467" s="126"/>
      <c r="E467" s="123"/>
      <c r="F467" s="123"/>
      <c r="G467" s="215"/>
      <c r="H467" s="215"/>
      <c r="I467" s="124"/>
      <c r="J467" s="125"/>
      <c r="K467" s="125"/>
      <c r="L467" s="36" t="str">
        <f t="shared" si="7"/>
        <v/>
      </c>
      <c r="M467" s="131"/>
    </row>
    <row r="468" spans="1:13" ht="29.1" customHeight="1" x14ac:dyDescent="0.25">
      <c r="A468" s="21">
        <v>462</v>
      </c>
      <c r="B468" s="126"/>
      <c r="C468" s="126"/>
      <c r="D468" s="126"/>
      <c r="E468" s="123"/>
      <c r="F468" s="123"/>
      <c r="G468" s="215"/>
      <c r="H468" s="215"/>
      <c r="I468" s="124"/>
      <c r="J468" s="125"/>
      <c r="K468" s="125"/>
      <c r="L468" s="36" t="str">
        <f t="shared" si="7"/>
        <v/>
      </c>
      <c r="M468" s="131"/>
    </row>
    <row r="469" spans="1:13" ht="29.1" customHeight="1" x14ac:dyDescent="0.25">
      <c r="A469" s="21">
        <v>463</v>
      </c>
      <c r="B469" s="126"/>
      <c r="C469" s="126"/>
      <c r="D469" s="126"/>
      <c r="E469" s="123"/>
      <c r="F469" s="123"/>
      <c r="G469" s="215"/>
      <c r="H469" s="215"/>
      <c r="I469" s="124"/>
      <c r="J469" s="125"/>
      <c r="K469" s="125"/>
      <c r="L469" s="36" t="str">
        <f t="shared" si="7"/>
        <v/>
      </c>
      <c r="M469" s="131"/>
    </row>
    <row r="470" spans="1:13" ht="29.1" customHeight="1" x14ac:dyDescent="0.25">
      <c r="A470" s="21">
        <v>464</v>
      </c>
      <c r="B470" s="126"/>
      <c r="C470" s="126"/>
      <c r="D470" s="126"/>
      <c r="E470" s="123"/>
      <c r="F470" s="123"/>
      <c r="G470" s="215"/>
      <c r="H470" s="215"/>
      <c r="I470" s="124"/>
      <c r="J470" s="125"/>
      <c r="K470" s="125"/>
      <c r="L470" s="36" t="str">
        <f t="shared" si="7"/>
        <v/>
      </c>
      <c r="M470" s="131"/>
    </row>
    <row r="471" spans="1:13" ht="29.1" customHeight="1" x14ac:dyDescent="0.25">
      <c r="A471" s="21">
        <v>465</v>
      </c>
      <c r="B471" s="126"/>
      <c r="C471" s="126"/>
      <c r="D471" s="126"/>
      <c r="E471" s="123"/>
      <c r="F471" s="123"/>
      <c r="G471" s="215"/>
      <c r="H471" s="215"/>
      <c r="I471" s="124"/>
      <c r="J471" s="125"/>
      <c r="K471" s="125"/>
      <c r="L471" s="36" t="str">
        <f t="shared" si="7"/>
        <v/>
      </c>
      <c r="M471" s="131"/>
    </row>
    <row r="472" spans="1:13" ht="29.1" customHeight="1" x14ac:dyDescent="0.25">
      <c r="A472" s="21">
        <v>466</v>
      </c>
      <c r="B472" s="126"/>
      <c r="C472" s="126"/>
      <c r="D472" s="126"/>
      <c r="E472" s="123"/>
      <c r="F472" s="123"/>
      <c r="G472" s="215"/>
      <c r="H472" s="215"/>
      <c r="I472" s="124"/>
      <c r="J472" s="125"/>
      <c r="K472" s="125"/>
      <c r="L472" s="36" t="str">
        <f t="shared" si="7"/>
        <v/>
      </c>
      <c r="M472" s="131"/>
    </row>
    <row r="473" spans="1:13" ht="29.1" customHeight="1" x14ac:dyDescent="0.25">
      <c r="A473" s="21">
        <v>467</v>
      </c>
      <c r="B473" s="126"/>
      <c r="C473" s="126"/>
      <c r="D473" s="126"/>
      <c r="E473" s="123"/>
      <c r="F473" s="123"/>
      <c r="G473" s="215"/>
      <c r="H473" s="215"/>
      <c r="I473" s="124"/>
      <c r="J473" s="125"/>
      <c r="K473" s="125"/>
      <c r="L473" s="36" t="str">
        <f t="shared" si="7"/>
        <v/>
      </c>
      <c r="M473" s="131"/>
    </row>
    <row r="474" spans="1:13" ht="29.1" customHeight="1" x14ac:dyDescent="0.25">
      <c r="A474" s="21">
        <v>468</v>
      </c>
      <c r="B474" s="126"/>
      <c r="C474" s="126"/>
      <c r="D474" s="126"/>
      <c r="E474" s="123"/>
      <c r="F474" s="123"/>
      <c r="G474" s="215"/>
      <c r="H474" s="215"/>
      <c r="I474" s="124"/>
      <c r="J474" s="125"/>
      <c r="K474" s="125"/>
      <c r="L474" s="36" t="str">
        <f t="shared" si="7"/>
        <v/>
      </c>
      <c r="M474" s="131"/>
    </row>
    <row r="475" spans="1:13" ht="29.1" customHeight="1" x14ac:dyDescent="0.25">
      <c r="A475" s="21">
        <v>469</v>
      </c>
      <c r="B475" s="126"/>
      <c r="C475" s="126"/>
      <c r="D475" s="126"/>
      <c r="E475" s="123"/>
      <c r="F475" s="123"/>
      <c r="G475" s="215"/>
      <c r="H475" s="215"/>
      <c r="I475" s="124"/>
      <c r="J475" s="125"/>
      <c r="K475" s="125"/>
      <c r="L475" s="36" t="str">
        <f t="shared" si="7"/>
        <v/>
      </c>
      <c r="M475" s="131"/>
    </row>
    <row r="476" spans="1:13" ht="29.1" customHeight="1" x14ac:dyDescent="0.25">
      <c r="A476" s="21">
        <v>470</v>
      </c>
      <c r="B476" s="126"/>
      <c r="C476" s="126"/>
      <c r="D476" s="126"/>
      <c r="E476" s="123"/>
      <c r="F476" s="123"/>
      <c r="G476" s="215"/>
      <c r="H476" s="215"/>
      <c r="I476" s="124"/>
      <c r="J476" s="125"/>
      <c r="K476" s="125"/>
      <c r="L476" s="36" t="str">
        <f t="shared" si="7"/>
        <v/>
      </c>
      <c r="M476" s="131"/>
    </row>
    <row r="477" spans="1:13" ht="29.1" customHeight="1" x14ac:dyDescent="0.25">
      <c r="A477" s="21">
        <v>471</v>
      </c>
      <c r="B477" s="126"/>
      <c r="C477" s="126"/>
      <c r="D477" s="126"/>
      <c r="E477" s="123"/>
      <c r="F477" s="123"/>
      <c r="G477" s="215"/>
      <c r="H477" s="215"/>
      <c r="I477" s="124"/>
      <c r="J477" s="125"/>
      <c r="K477" s="125"/>
      <c r="L477" s="36" t="str">
        <f t="shared" si="7"/>
        <v/>
      </c>
      <c r="M477" s="131"/>
    </row>
    <row r="478" spans="1:13" ht="29.1" customHeight="1" x14ac:dyDescent="0.25">
      <c r="A478" s="21">
        <v>472</v>
      </c>
      <c r="B478" s="126"/>
      <c r="C478" s="126"/>
      <c r="D478" s="126"/>
      <c r="E478" s="123"/>
      <c r="F478" s="123"/>
      <c r="G478" s="215"/>
      <c r="H478" s="215"/>
      <c r="I478" s="124"/>
      <c r="J478" s="125"/>
      <c r="K478" s="125"/>
      <c r="L478" s="36" t="str">
        <f t="shared" si="7"/>
        <v/>
      </c>
      <c r="M478" s="131"/>
    </row>
    <row r="479" spans="1:13" ht="29.1" customHeight="1" x14ac:dyDescent="0.25">
      <c r="A479" s="21">
        <v>473</v>
      </c>
      <c r="B479" s="126"/>
      <c r="C479" s="126"/>
      <c r="D479" s="126"/>
      <c r="E479" s="123"/>
      <c r="F479" s="123"/>
      <c r="G479" s="215"/>
      <c r="H479" s="215"/>
      <c r="I479" s="124"/>
      <c r="J479" s="125"/>
      <c r="K479" s="125"/>
      <c r="L479" s="36" t="str">
        <f t="shared" si="7"/>
        <v/>
      </c>
      <c r="M479" s="131"/>
    </row>
    <row r="480" spans="1:13" ht="29.1" customHeight="1" x14ac:dyDescent="0.25">
      <c r="A480" s="21">
        <v>474</v>
      </c>
      <c r="B480" s="126"/>
      <c r="C480" s="126"/>
      <c r="D480" s="126"/>
      <c r="E480" s="123"/>
      <c r="F480" s="123"/>
      <c r="G480" s="215"/>
      <c r="H480" s="215"/>
      <c r="I480" s="124"/>
      <c r="J480" s="125"/>
      <c r="K480" s="125"/>
      <c r="L480" s="36" t="str">
        <f t="shared" si="7"/>
        <v/>
      </c>
      <c r="M480" s="131"/>
    </row>
    <row r="481" spans="1:13" ht="29.1" customHeight="1" x14ac:dyDescent="0.25">
      <c r="A481" s="21">
        <v>475</v>
      </c>
      <c r="B481" s="126"/>
      <c r="C481" s="126"/>
      <c r="D481" s="126"/>
      <c r="E481" s="123"/>
      <c r="F481" s="123"/>
      <c r="G481" s="215"/>
      <c r="H481" s="215"/>
      <c r="I481" s="124"/>
      <c r="J481" s="125"/>
      <c r="K481" s="125"/>
      <c r="L481" s="36" t="str">
        <f t="shared" si="7"/>
        <v/>
      </c>
      <c r="M481" s="131"/>
    </row>
    <row r="482" spans="1:13" ht="29.1" customHeight="1" x14ac:dyDescent="0.25">
      <c r="A482" s="21">
        <v>476</v>
      </c>
      <c r="B482" s="126"/>
      <c r="C482" s="126"/>
      <c r="D482" s="126"/>
      <c r="E482" s="123"/>
      <c r="F482" s="123"/>
      <c r="G482" s="215"/>
      <c r="H482" s="215"/>
      <c r="I482" s="124"/>
      <c r="J482" s="125"/>
      <c r="K482" s="125"/>
      <c r="L482" s="36" t="str">
        <f t="shared" si="7"/>
        <v/>
      </c>
      <c r="M482" s="131"/>
    </row>
    <row r="483" spans="1:13" ht="29.1" customHeight="1" x14ac:dyDescent="0.25">
      <c r="A483" s="21">
        <v>477</v>
      </c>
      <c r="B483" s="126"/>
      <c r="C483" s="126"/>
      <c r="D483" s="126"/>
      <c r="E483" s="123"/>
      <c r="F483" s="123"/>
      <c r="G483" s="215"/>
      <c r="H483" s="215"/>
      <c r="I483" s="124"/>
      <c r="J483" s="125"/>
      <c r="K483" s="125"/>
      <c r="L483" s="36" t="str">
        <f t="shared" si="7"/>
        <v/>
      </c>
      <c r="M483" s="131"/>
    </row>
    <row r="484" spans="1:13" ht="29.1" customHeight="1" x14ac:dyDescent="0.25">
      <c r="A484" s="21">
        <v>478</v>
      </c>
      <c r="B484" s="126"/>
      <c r="C484" s="126"/>
      <c r="D484" s="126"/>
      <c r="E484" s="123"/>
      <c r="F484" s="123"/>
      <c r="G484" s="215"/>
      <c r="H484" s="215"/>
      <c r="I484" s="124"/>
      <c r="J484" s="125"/>
      <c r="K484" s="125"/>
      <c r="L484" s="36" t="str">
        <f t="shared" si="7"/>
        <v/>
      </c>
      <c r="M484" s="131"/>
    </row>
    <row r="485" spans="1:13" ht="29.1" customHeight="1" x14ac:dyDescent="0.25">
      <c r="A485" s="21">
        <v>479</v>
      </c>
      <c r="B485" s="126"/>
      <c r="C485" s="126"/>
      <c r="D485" s="126"/>
      <c r="E485" s="123"/>
      <c r="F485" s="123"/>
      <c r="G485" s="215"/>
      <c r="H485" s="215"/>
      <c r="I485" s="124"/>
      <c r="J485" s="125"/>
      <c r="K485" s="125"/>
      <c r="L485" s="36" t="str">
        <f t="shared" si="7"/>
        <v/>
      </c>
      <c r="M485" s="131"/>
    </row>
    <row r="486" spans="1:13" ht="29.1" customHeight="1" x14ac:dyDescent="0.25">
      <c r="A486" s="21">
        <v>480</v>
      </c>
      <c r="B486" s="126"/>
      <c r="C486" s="126"/>
      <c r="D486" s="126"/>
      <c r="E486" s="123"/>
      <c r="F486" s="123"/>
      <c r="G486" s="215"/>
      <c r="H486" s="215"/>
      <c r="I486" s="124"/>
      <c r="J486" s="125"/>
      <c r="K486" s="125"/>
      <c r="L486" s="36" t="str">
        <f t="shared" si="7"/>
        <v/>
      </c>
      <c r="M486" s="131"/>
    </row>
    <row r="487" spans="1:13" ht="29.1" customHeight="1" x14ac:dyDescent="0.25">
      <c r="A487" s="21">
        <v>481</v>
      </c>
      <c r="B487" s="126"/>
      <c r="C487" s="126"/>
      <c r="D487" s="126"/>
      <c r="E487" s="123"/>
      <c r="F487" s="123"/>
      <c r="G487" s="215"/>
      <c r="H487" s="215"/>
      <c r="I487" s="124"/>
      <c r="J487" s="125"/>
      <c r="K487" s="125"/>
      <c r="L487" s="36" t="str">
        <f t="shared" si="7"/>
        <v/>
      </c>
      <c r="M487" s="131"/>
    </row>
    <row r="488" spans="1:13" ht="29.1" customHeight="1" x14ac:dyDescent="0.25">
      <c r="A488" s="21">
        <v>482</v>
      </c>
      <c r="B488" s="126"/>
      <c r="C488" s="126"/>
      <c r="D488" s="126"/>
      <c r="E488" s="123"/>
      <c r="F488" s="123"/>
      <c r="G488" s="215"/>
      <c r="H488" s="215"/>
      <c r="I488" s="124"/>
      <c r="J488" s="125"/>
      <c r="K488" s="125"/>
      <c r="L488" s="36" t="str">
        <f t="shared" si="7"/>
        <v/>
      </c>
      <c r="M488" s="131"/>
    </row>
    <row r="489" spans="1:13" ht="29.1" customHeight="1" x14ac:dyDescent="0.25">
      <c r="A489" s="21">
        <v>483</v>
      </c>
      <c r="B489" s="126"/>
      <c r="C489" s="126"/>
      <c r="D489" s="126"/>
      <c r="E489" s="123"/>
      <c r="F489" s="123"/>
      <c r="G489" s="215"/>
      <c r="H489" s="215"/>
      <c r="I489" s="124"/>
      <c r="J489" s="125"/>
      <c r="K489" s="125"/>
      <c r="L489" s="36" t="str">
        <f t="shared" si="7"/>
        <v/>
      </c>
      <c r="M489" s="131"/>
    </row>
    <row r="490" spans="1:13" ht="29.1" customHeight="1" x14ac:dyDescent="0.25">
      <c r="A490" s="21">
        <v>484</v>
      </c>
      <c r="B490" s="126"/>
      <c r="C490" s="126"/>
      <c r="D490" s="126"/>
      <c r="E490" s="123"/>
      <c r="F490" s="123"/>
      <c r="G490" s="215"/>
      <c r="H490" s="215"/>
      <c r="I490" s="124"/>
      <c r="J490" s="125"/>
      <c r="K490" s="125"/>
      <c r="L490" s="36" t="str">
        <f t="shared" si="7"/>
        <v/>
      </c>
      <c r="M490" s="131"/>
    </row>
    <row r="491" spans="1:13" ht="29.1" customHeight="1" x14ac:dyDescent="0.25">
      <c r="A491" s="21">
        <v>485</v>
      </c>
      <c r="B491" s="126"/>
      <c r="C491" s="126"/>
      <c r="D491" s="126"/>
      <c r="E491" s="123"/>
      <c r="F491" s="123"/>
      <c r="G491" s="215"/>
      <c r="H491" s="215"/>
      <c r="I491" s="124"/>
      <c r="J491" s="125"/>
      <c r="K491" s="125"/>
      <c r="L491" s="36" t="str">
        <f t="shared" si="7"/>
        <v/>
      </c>
      <c r="M491" s="131"/>
    </row>
    <row r="492" spans="1:13" ht="29.1" customHeight="1" x14ac:dyDescent="0.25">
      <c r="A492" s="21">
        <v>486</v>
      </c>
      <c r="B492" s="126"/>
      <c r="C492" s="126"/>
      <c r="D492" s="126"/>
      <c r="E492" s="123"/>
      <c r="F492" s="123"/>
      <c r="G492" s="215"/>
      <c r="H492" s="215"/>
      <c r="I492" s="124"/>
      <c r="J492" s="125"/>
      <c r="K492" s="125"/>
      <c r="L492" s="36" t="str">
        <f t="shared" si="7"/>
        <v/>
      </c>
      <c r="M492" s="131"/>
    </row>
    <row r="493" spans="1:13" ht="29.1" customHeight="1" x14ac:dyDescent="0.25">
      <c r="A493" s="21">
        <v>487</v>
      </c>
      <c r="B493" s="126"/>
      <c r="C493" s="126"/>
      <c r="D493" s="126"/>
      <c r="E493" s="123"/>
      <c r="F493" s="123"/>
      <c r="G493" s="215"/>
      <c r="H493" s="215"/>
      <c r="I493" s="124"/>
      <c r="J493" s="125"/>
      <c r="K493" s="125"/>
      <c r="L493" s="36" t="str">
        <f t="shared" si="7"/>
        <v/>
      </c>
      <c r="M493" s="131"/>
    </row>
    <row r="494" spans="1:13" ht="29.1" customHeight="1" x14ac:dyDescent="0.25">
      <c r="A494" s="21">
        <v>488</v>
      </c>
      <c r="B494" s="126"/>
      <c r="C494" s="126"/>
      <c r="D494" s="126"/>
      <c r="E494" s="123"/>
      <c r="F494" s="123"/>
      <c r="G494" s="215"/>
      <c r="H494" s="215"/>
      <c r="I494" s="124"/>
      <c r="J494" s="125"/>
      <c r="K494" s="125"/>
      <c r="L494" s="36" t="str">
        <f t="shared" si="7"/>
        <v/>
      </c>
      <c r="M494" s="131"/>
    </row>
    <row r="495" spans="1:13" ht="29.1" customHeight="1" x14ac:dyDescent="0.25">
      <c r="A495" s="21">
        <v>489</v>
      </c>
      <c r="B495" s="126"/>
      <c r="C495" s="126"/>
      <c r="D495" s="126"/>
      <c r="E495" s="123"/>
      <c r="F495" s="123"/>
      <c r="G495" s="215"/>
      <c r="H495" s="215"/>
      <c r="I495" s="124"/>
      <c r="J495" s="125"/>
      <c r="K495" s="125"/>
      <c r="L495" s="36" t="str">
        <f t="shared" si="7"/>
        <v/>
      </c>
      <c r="M495" s="131"/>
    </row>
    <row r="496" spans="1:13" ht="29.1" customHeight="1" x14ac:dyDescent="0.25">
      <c r="A496" s="21">
        <v>490</v>
      </c>
      <c r="B496" s="126"/>
      <c r="C496" s="126"/>
      <c r="D496" s="126"/>
      <c r="E496" s="123"/>
      <c r="F496" s="123"/>
      <c r="G496" s="215"/>
      <c r="H496" s="215"/>
      <c r="I496" s="124"/>
      <c r="J496" s="125"/>
      <c r="K496" s="125"/>
      <c r="L496" s="36" t="str">
        <f t="shared" si="7"/>
        <v/>
      </c>
      <c r="M496" s="131"/>
    </row>
    <row r="497" spans="1:13" ht="29.1" customHeight="1" x14ac:dyDescent="0.25">
      <c r="A497" s="21">
        <v>491</v>
      </c>
      <c r="B497" s="126"/>
      <c r="C497" s="126"/>
      <c r="D497" s="126"/>
      <c r="E497" s="123"/>
      <c r="F497" s="123"/>
      <c r="G497" s="215"/>
      <c r="H497" s="215"/>
      <c r="I497" s="124"/>
      <c r="J497" s="125"/>
      <c r="K497" s="125"/>
      <c r="L497" s="36" t="str">
        <f t="shared" si="7"/>
        <v/>
      </c>
      <c r="M497" s="131"/>
    </row>
    <row r="498" spans="1:13" ht="29.1" customHeight="1" x14ac:dyDescent="0.25">
      <c r="A498" s="21">
        <v>492</v>
      </c>
      <c r="B498" s="126"/>
      <c r="C498" s="126"/>
      <c r="D498" s="126"/>
      <c r="E498" s="123"/>
      <c r="F498" s="123"/>
      <c r="G498" s="215"/>
      <c r="H498" s="215"/>
      <c r="I498" s="124"/>
      <c r="J498" s="125"/>
      <c r="K498" s="125"/>
      <c r="L498" s="36" t="str">
        <f t="shared" si="7"/>
        <v/>
      </c>
      <c r="M498" s="131"/>
    </row>
    <row r="499" spans="1:13" ht="29.1" customHeight="1" x14ac:dyDescent="0.25">
      <c r="A499" s="21">
        <v>493</v>
      </c>
      <c r="B499" s="126"/>
      <c r="C499" s="126"/>
      <c r="D499" s="126"/>
      <c r="E499" s="123"/>
      <c r="F499" s="123"/>
      <c r="G499" s="215"/>
      <c r="H499" s="215"/>
      <c r="I499" s="124"/>
      <c r="J499" s="125"/>
      <c r="K499" s="125"/>
      <c r="L499" s="36" t="str">
        <f t="shared" si="7"/>
        <v/>
      </c>
      <c r="M499" s="131"/>
    </row>
    <row r="500" spans="1:13" ht="29.1" customHeight="1" x14ac:dyDescent="0.25">
      <c r="A500" s="21">
        <v>494</v>
      </c>
      <c r="B500" s="126"/>
      <c r="C500" s="126"/>
      <c r="D500" s="126"/>
      <c r="E500" s="123"/>
      <c r="F500" s="123"/>
      <c r="G500" s="215"/>
      <c r="H500" s="215"/>
      <c r="I500" s="124"/>
      <c r="J500" s="125"/>
      <c r="K500" s="125"/>
      <c r="L500" s="36" t="str">
        <f t="shared" si="7"/>
        <v/>
      </c>
      <c r="M500" s="131"/>
    </row>
    <row r="501" spans="1:13" ht="29.1" customHeight="1" x14ac:dyDescent="0.25">
      <c r="A501" s="21">
        <v>495</v>
      </c>
      <c r="B501" s="126"/>
      <c r="C501" s="126"/>
      <c r="D501" s="126"/>
      <c r="E501" s="123"/>
      <c r="F501" s="123"/>
      <c r="G501" s="215"/>
      <c r="H501" s="215"/>
      <c r="I501" s="124"/>
      <c r="J501" s="125"/>
      <c r="K501" s="125"/>
      <c r="L501" s="36" t="str">
        <f t="shared" si="7"/>
        <v/>
      </c>
      <c r="M501" s="131"/>
    </row>
    <row r="502" spans="1:13" ht="29.1" customHeight="1" x14ac:dyDescent="0.25">
      <c r="A502" s="21">
        <v>496</v>
      </c>
      <c r="B502" s="126"/>
      <c r="C502" s="126"/>
      <c r="D502" s="126"/>
      <c r="E502" s="123"/>
      <c r="F502" s="123"/>
      <c r="G502" s="215"/>
      <c r="H502" s="215"/>
      <c r="I502" s="124"/>
      <c r="J502" s="125"/>
      <c r="K502" s="125"/>
      <c r="L502" s="36" t="str">
        <f t="shared" si="7"/>
        <v/>
      </c>
      <c r="M502" s="131"/>
    </row>
    <row r="503" spans="1:13" ht="29.1" customHeight="1" x14ac:dyDescent="0.25">
      <c r="A503" s="21">
        <v>497</v>
      </c>
      <c r="B503" s="126"/>
      <c r="C503" s="126"/>
      <c r="D503" s="126"/>
      <c r="E503" s="123"/>
      <c r="F503" s="123"/>
      <c r="G503" s="215"/>
      <c r="H503" s="215"/>
      <c r="I503" s="124"/>
      <c r="J503" s="125"/>
      <c r="K503" s="125"/>
      <c r="L503" s="36" t="str">
        <f t="shared" si="7"/>
        <v/>
      </c>
      <c r="M503" s="131"/>
    </row>
    <row r="504" spans="1:13" ht="29.1" customHeight="1" x14ac:dyDescent="0.25">
      <c r="A504" s="21">
        <v>498</v>
      </c>
      <c r="B504" s="126"/>
      <c r="C504" s="126"/>
      <c r="D504" s="126"/>
      <c r="E504" s="123"/>
      <c r="F504" s="123"/>
      <c r="G504" s="215"/>
      <c r="H504" s="215"/>
      <c r="I504" s="124"/>
      <c r="J504" s="125"/>
      <c r="K504" s="125"/>
      <c r="L504" s="36" t="str">
        <f t="shared" si="7"/>
        <v/>
      </c>
      <c r="M504" s="131"/>
    </row>
    <row r="505" spans="1:13" ht="29.1" customHeight="1" x14ac:dyDescent="0.25">
      <c r="A505" s="21">
        <v>499</v>
      </c>
      <c r="B505" s="126"/>
      <c r="C505" s="126"/>
      <c r="D505" s="126"/>
      <c r="E505" s="123"/>
      <c r="F505" s="123"/>
      <c r="G505" s="215"/>
      <c r="H505" s="215"/>
      <c r="I505" s="124"/>
      <c r="J505" s="125"/>
      <c r="K505" s="125"/>
      <c r="L505" s="36" t="str">
        <f t="shared" si="7"/>
        <v/>
      </c>
      <c r="M505" s="131"/>
    </row>
    <row r="506" spans="1:13" ht="29.1" customHeight="1" thickBot="1" x14ac:dyDescent="0.3">
      <c r="A506" s="22">
        <v>500</v>
      </c>
      <c r="B506" s="127"/>
      <c r="C506" s="127"/>
      <c r="D506" s="128"/>
      <c r="E506" s="128"/>
      <c r="F506" s="128"/>
      <c r="G506" s="216"/>
      <c r="H506" s="216"/>
      <c r="I506" s="129"/>
      <c r="J506" s="130"/>
      <c r="K506" s="130"/>
      <c r="L506" s="66" t="str">
        <f t="shared" si="7"/>
        <v/>
      </c>
      <c r="M506" s="132"/>
    </row>
    <row r="507" spans="1:13" s="23" customFormat="1" ht="20.100000000000001" customHeight="1" thickBot="1" x14ac:dyDescent="0.35">
      <c r="E507" s="69"/>
      <c r="F507" s="69"/>
      <c r="G507" s="69"/>
      <c r="H507" s="69"/>
      <c r="I507" s="70"/>
      <c r="J507" s="357" t="s">
        <v>40</v>
      </c>
      <c r="K507" s="358"/>
      <c r="L507" s="68">
        <f>SUM(L7:L506)</f>
        <v>0</v>
      </c>
      <c r="M507" s="10"/>
    </row>
  </sheetData>
  <sheetProtection algorithmName="SHA-512" hashValue="X0mzpSxkc3ywtqUHrm2T8M5ijaicvv7YMOB0SK8a4Qu2trM4F4gm6+7NzKXZwxEvXUBvtE5fDAFLo63FZkBQcw==" saltValue="PFUm8JaEJB0kfuit+frSig==" spinCount="100000" sheet="1" objects="1" scenarios="1"/>
  <mergeCells count="5">
    <mergeCell ref="J507:K507"/>
    <mergeCell ref="A1:M1"/>
    <mergeCell ref="A2:M2"/>
    <mergeCell ref="A3:A4"/>
    <mergeCell ref="I4:K4"/>
  </mergeCells>
  <dataValidations count="1">
    <dataValidation type="decimal" operator="greaterThan" allowBlank="1" showInputMessage="1" showErrorMessage="1" sqref="I7:I506 L5 L7:L506">
      <formula1>0</formula1>
    </dataValidation>
  </dataValidations>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2">
        <x14:dataValidation type="list" showInputMessage="1" showErrorMessage="1">
          <x14:formula1>
            <xm:f>Listes!$B$3:$B$5</xm:f>
          </x14:formula1>
          <xm:sqref>E7:E506</xm:sqref>
        </x14:dataValidation>
        <x14:dataValidation type="list" allowBlank="1" showInputMessage="1" showErrorMessage="1">
          <x14:formula1>
            <xm:f>Listes!$B$3:$B$6</xm:f>
          </x14:formula1>
          <xm:sqref>E5:E6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9" tint="-0.249977111117893"/>
    <pageSetUpPr fitToPage="1"/>
  </sheetPr>
  <dimension ref="A1:Q507"/>
  <sheetViews>
    <sheetView zoomScale="80" zoomScaleNormal="80" workbookViewId="0">
      <pane ySplit="4" topLeftCell="A5" activePane="bottomLeft" state="frozen"/>
      <selection activeCell="A2" sqref="A1:O2"/>
      <selection pane="bottomLeft" activeCell="B7" sqref="B7"/>
    </sheetView>
  </sheetViews>
  <sheetFormatPr baseColWidth="10" defaultColWidth="11.42578125" defaultRowHeight="15" x14ac:dyDescent="0.25"/>
  <cols>
    <col min="1" max="1" width="10.7109375" style="10" customWidth="1"/>
    <col min="2" max="2" width="42.85546875" style="10" customWidth="1"/>
    <col min="3" max="3" width="39" style="10" customWidth="1"/>
    <col min="4" max="5" width="15.7109375" style="10" customWidth="1"/>
    <col min="6" max="7" width="44" style="10" customWidth="1"/>
    <col min="8" max="8" width="49" style="10" customWidth="1"/>
    <col min="9" max="9" width="37" style="10" customWidth="1"/>
    <col min="10" max="10" width="12.28515625" style="10" hidden="1" customWidth="1"/>
    <col min="11" max="11" width="15.7109375" style="10" bestFit="1" customWidth="1"/>
    <col min="12" max="12" width="13" style="10" bestFit="1" customWidth="1"/>
    <col min="13" max="15" width="15.7109375" style="10" hidden="1" customWidth="1"/>
    <col min="16" max="16" width="15.7109375" style="10" customWidth="1"/>
    <col min="17" max="17" width="45.7109375" style="10" customWidth="1"/>
    <col min="18" max="16384" width="11.42578125" style="10"/>
  </cols>
  <sheetData>
    <row r="1" spans="1:17" ht="29.25" thickBot="1" x14ac:dyDescent="0.3">
      <c r="A1" s="359" t="s">
        <v>4</v>
      </c>
      <c r="B1" s="360"/>
      <c r="C1" s="360"/>
      <c r="D1" s="360"/>
      <c r="E1" s="360"/>
      <c r="F1" s="360"/>
      <c r="G1" s="360"/>
      <c r="H1" s="360"/>
      <c r="I1" s="360"/>
      <c r="J1" s="360"/>
      <c r="K1" s="360"/>
      <c r="L1" s="360"/>
      <c r="M1" s="360"/>
      <c r="N1" s="360"/>
      <c r="O1" s="360"/>
      <c r="P1" s="360"/>
      <c r="Q1" s="361"/>
    </row>
    <row r="2" spans="1:17" ht="45" customHeight="1" thickBot="1" x14ac:dyDescent="0.3">
      <c r="A2" s="372" t="s">
        <v>145</v>
      </c>
      <c r="B2" s="373"/>
      <c r="C2" s="373"/>
      <c r="D2" s="373"/>
      <c r="E2" s="373"/>
      <c r="F2" s="373"/>
      <c r="G2" s="373"/>
      <c r="H2" s="373"/>
      <c r="I2" s="373"/>
      <c r="J2" s="373"/>
      <c r="K2" s="373"/>
      <c r="L2" s="373"/>
      <c r="M2" s="373"/>
      <c r="N2" s="373"/>
      <c r="O2" s="373"/>
      <c r="P2" s="373"/>
      <c r="Q2" s="374"/>
    </row>
    <row r="3" spans="1:17" ht="30" customHeight="1" x14ac:dyDescent="0.25">
      <c r="A3" s="364" t="s">
        <v>0</v>
      </c>
      <c r="B3" s="208" t="s">
        <v>63</v>
      </c>
      <c r="C3" s="208" t="s">
        <v>110</v>
      </c>
      <c r="D3" s="208" t="s">
        <v>104</v>
      </c>
      <c r="E3" s="208" t="s">
        <v>105</v>
      </c>
      <c r="F3" s="208" t="s">
        <v>106</v>
      </c>
      <c r="G3" s="208" t="s">
        <v>43</v>
      </c>
      <c r="H3" s="208" t="s">
        <v>39</v>
      </c>
      <c r="I3" s="208" t="s">
        <v>107</v>
      </c>
      <c r="J3" s="208" t="s">
        <v>148</v>
      </c>
      <c r="K3" s="208" t="s">
        <v>293</v>
      </c>
      <c r="L3" s="208" t="s">
        <v>294</v>
      </c>
      <c r="M3" s="375" t="s">
        <v>132</v>
      </c>
      <c r="N3" s="375"/>
      <c r="O3" s="376"/>
      <c r="P3" s="208" t="s">
        <v>67</v>
      </c>
      <c r="Q3" s="210" t="s">
        <v>32</v>
      </c>
    </row>
    <row r="4" spans="1:17" ht="30" customHeight="1" x14ac:dyDescent="0.25">
      <c r="A4" s="365"/>
      <c r="B4" s="211" t="s">
        <v>108</v>
      </c>
      <c r="C4" s="211" t="s">
        <v>109</v>
      </c>
      <c r="D4" s="366" t="s">
        <v>111</v>
      </c>
      <c r="E4" s="368"/>
      <c r="F4" s="211" t="s">
        <v>112</v>
      </c>
      <c r="G4" s="211" t="s">
        <v>297</v>
      </c>
      <c r="H4" s="211" t="s">
        <v>68</v>
      </c>
      <c r="I4" s="211" t="s">
        <v>208</v>
      </c>
      <c r="J4" s="212"/>
      <c r="K4" s="225" t="s">
        <v>295</v>
      </c>
      <c r="L4" s="225" t="s">
        <v>296</v>
      </c>
      <c r="M4" s="377" t="s">
        <v>137</v>
      </c>
      <c r="N4" s="377"/>
      <c r="O4" s="378"/>
      <c r="P4" s="225" t="s">
        <v>113</v>
      </c>
      <c r="Q4" s="213" t="s">
        <v>35</v>
      </c>
    </row>
    <row r="5" spans="1:17" ht="27.75" customHeight="1" thickBot="1" x14ac:dyDescent="0.3">
      <c r="A5" s="15" t="s">
        <v>36</v>
      </c>
      <c r="B5" s="16" t="s">
        <v>134</v>
      </c>
      <c r="C5" s="16" t="s">
        <v>92</v>
      </c>
      <c r="D5" s="16" t="s">
        <v>85</v>
      </c>
      <c r="E5" s="16">
        <v>24</v>
      </c>
      <c r="F5" s="16"/>
      <c r="G5" s="16" t="s">
        <v>298</v>
      </c>
      <c r="H5" s="16" t="s">
        <v>60</v>
      </c>
      <c r="I5" s="16">
        <v>1</v>
      </c>
      <c r="J5" s="16" t="s">
        <v>149</v>
      </c>
      <c r="K5" s="214">
        <v>45292</v>
      </c>
      <c r="L5" s="235">
        <v>45657</v>
      </c>
      <c r="M5" s="226">
        <f>IF($H5="","",IF($C5=Listes!$B$35,IF('Dépenses forfaitaire'!$E5&lt;=Listes!$B$56,('Dépenses forfaitaire'!$E5*(VLOOKUP('Dépenses forfaitaire'!$D5,Listes!$A$57:$E$63,2,FALSE))),IF('Dépenses forfaitaire'!$E5&gt;Listes!$E$56,('Dépenses forfaitaire'!$E5*(VLOOKUP('Dépenses forfaitaire'!$D5,Listes!$A$57:$E$63,5,FALSE))),('Dépenses forfaitaire'!$E5*(VLOOKUP('Dépenses forfaitaire'!$D5,Listes!$A$57:$E$63,3,FALSE)))+(VLOOKUP('Dépenses forfaitaire'!$D5,Listes!$A$57:$E$63,4,FALSE))))))</f>
        <v>11.232000000000001</v>
      </c>
      <c r="N5" s="226" t="b">
        <f>IF($H5="","",IF($C5=Listes!$B$34,IF('Dépenses forfaitaire'!$E5&lt;=Listes!$B$45,('Dépenses forfaitaire'!$E5*(VLOOKUP('Dépenses forfaitaire'!$D5,Listes!$A$46:$E$52,2,FALSE))),IF('Dépenses forfaitaire'!$E5&gt;Listes!$D$45,('Dépenses forfaitaire'!$E5*(VLOOKUP('Dépenses forfaitaire'!$D5,Listes!$A$46:$E$52,5,FALSE))),('Dépenses forfaitaire'!$E5*(VLOOKUP('Dépenses forfaitaire'!$D5,Listes!$A$46:$E$52,3,FALSE)))+(VLOOKUP('Dépenses forfaitaire'!$D5,Listes!$A$46:$E$52,4,FALSE))))))</f>
        <v>0</v>
      </c>
      <c r="O5" s="226" t="b">
        <f>IF($H5="","",IF($C5=Listes!$B$37,Listes!$I$34,IF($C5=Listes!$B$38,(VLOOKUP('Dépenses forfaitaire'!$F5,Listes!$E$34:$F$39,2,FALSE)),IF($C5=Listes!$B$36,IF('Dépenses forfaitaire'!$E5&lt;=Listes!$A$67,'Dépenses forfaitaire'!$E5*Listes!$A$68,IF('Dépenses forfaitaire'!$E5&gt;Listes!$D$67,'Dépenses forfaitaire'!$E5*Listes!$D$68,(('Dépenses forfaitaire'!$E5*Listes!$B$68)+Listes!$C$68)))))))</f>
        <v>0</v>
      </c>
      <c r="P5" s="239">
        <f>IF($I5="","",($O5+$N5+$M5)*$I5)</f>
        <v>11.232000000000001</v>
      </c>
      <c r="Q5" s="19"/>
    </row>
    <row r="6" spans="1:17" ht="15.75" thickBot="1" x14ac:dyDescent="0.3">
      <c r="A6" s="217"/>
      <c r="B6" s="218"/>
      <c r="C6" s="218"/>
      <c r="D6" s="218"/>
      <c r="E6" s="218"/>
      <c r="F6" s="218"/>
      <c r="G6" s="218"/>
      <c r="H6" s="218"/>
      <c r="I6" s="218"/>
      <c r="J6" s="218"/>
      <c r="K6" s="233"/>
      <c r="L6" s="236" t="s">
        <v>40</v>
      </c>
      <c r="M6" s="234"/>
      <c r="N6" s="231"/>
      <c r="O6" s="237"/>
      <c r="P6" s="240">
        <f>SUM(P7:P506)</f>
        <v>0</v>
      </c>
      <c r="Q6" s="238"/>
    </row>
    <row r="7" spans="1:17" ht="22.5" customHeight="1" x14ac:dyDescent="0.25">
      <c r="A7" s="20">
        <v>1</v>
      </c>
      <c r="B7" s="241"/>
      <c r="C7" s="123"/>
      <c r="D7" s="123"/>
      <c r="E7" s="123"/>
      <c r="F7" s="123"/>
      <c r="G7" s="242"/>
      <c r="H7" s="424" t="str">
        <f>IF(C7="","",IF(C7="","",(VLOOKUP(C7,Listes!$B$34:$C$38,2,FALSE))))</f>
        <v/>
      </c>
      <c r="I7" s="123" t="str">
        <f t="shared" ref="I7:I8" si="0">IF(H7="Frais de déplacement (barèmes kilométriques) ",1,"")</f>
        <v/>
      </c>
      <c r="J7" s="36" t="str">
        <f>IF(H7="","",IF(H7="","",(VLOOKUP(H7,Listes!$C$34:$D$38,2,FALSE))))</f>
        <v/>
      </c>
      <c r="K7" s="262"/>
      <c r="L7" s="270"/>
      <c r="M7" s="227" t="str">
        <f>IF($H7="","",IF($C7=Listes!$B$35,IF('Dépenses forfaitaire'!$E7&lt;=Listes!$B$56,('Dépenses forfaitaire'!$E7*(VLOOKUP('Dépenses forfaitaire'!$D7,Listes!$A$57:$E$63,2,FALSE))),IF('Dépenses forfaitaire'!$E7&gt;Listes!$E$56,('Dépenses forfaitaire'!$E7*(VLOOKUP('Dépenses forfaitaire'!$D7,Listes!$A$57:$E$63,5,FALSE))),('Dépenses forfaitaire'!$E7*(VLOOKUP('Dépenses forfaitaire'!$D7,Listes!$A$57:$E$63,3,FALSE)))+(VLOOKUP('Dépenses forfaitaire'!$D7,Listes!$A$57:$E$63,4,FALSE))))))</f>
        <v/>
      </c>
      <c r="N7" s="227" t="str">
        <f>IF($H7="","",IF($C7=Listes!$B$34,IF('Dépenses forfaitaire'!$E7&lt;=Listes!$B$45,('Dépenses forfaitaire'!$E7*(VLOOKUP('Dépenses forfaitaire'!$D7,Listes!$A$46:$E$52,2,FALSE))),IF('Dépenses forfaitaire'!$E7&gt;Listes!$D$45,('Dépenses forfaitaire'!$E7*(VLOOKUP('Dépenses forfaitaire'!$D7,Listes!$A$46:$E$52,5,FALSE))),('Dépenses forfaitaire'!$E7*(VLOOKUP('Dépenses forfaitaire'!$D7,Listes!$A$46:$E$52,3,FALSE)))+(VLOOKUP('Dépenses forfaitaire'!$D7,Listes!$A$46:$E$52,4,FALSE))))))</f>
        <v/>
      </c>
      <c r="O7" s="227" t="str">
        <f>IF($H7="","",IF($C7=Listes!$B$37,Listes!$I$34,IF($C7=Listes!$B$38,(VLOOKUP('Dépenses forfaitaire'!$F7,Listes!$E$34:$F$39,2,FALSE)),IF($C7=Listes!$B$36,IF('Dépenses forfaitaire'!$E7&lt;=Listes!$A$67,'Dépenses forfaitaire'!$E7*Listes!$A$68,IF('Dépenses forfaitaire'!$E7&gt;Listes!$D$67,'Dépenses forfaitaire'!$E7*Listes!$D$68,(('Dépenses forfaitaire'!$E7*Listes!$B$68)+Listes!$C$68)))))))</f>
        <v/>
      </c>
      <c r="P7" s="228" t="str">
        <f t="shared" ref="P7:P70" si="1">IF($I7="","",($O7+$N7+$M7)*$I7)</f>
        <v/>
      </c>
      <c r="Q7" s="133"/>
    </row>
    <row r="8" spans="1:17" ht="22.5" customHeight="1" x14ac:dyDescent="0.25">
      <c r="A8" s="21">
        <v>2</v>
      </c>
      <c r="B8" s="241"/>
      <c r="C8" s="123"/>
      <c r="D8" s="123"/>
      <c r="E8" s="123"/>
      <c r="F8" s="123"/>
      <c r="G8" s="242"/>
      <c r="H8" s="424" t="str">
        <f>IF(C8="","",IF(C8="","",(VLOOKUP(C8,Listes!$B$34:$C$38,2,FALSE))))</f>
        <v/>
      </c>
      <c r="I8" s="123" t="str">
        <f t="shared" si="0"/>
        <v/>
      </c>
      <c r="J8" s="36" t="str">
        <f>IF(H8="","",IF(H8="","",(VLOOKUP(H8,Listes!$C$34:$D$38,2,FALSE))))</f>
        <v/>
      </c>
      <c r="K8" s="262"/>
      <c r="L8" s="270"/>
      <c r="M8" s="35" t="str">
        <f>IF($H8="","",IF($C8=Listes!$B$35,IF('Dépenses forfaitaire'!$E8&lt;=Listes!$B$56,('Dépenses forfaitaire'!$E8*(VLOOKUP('Dépenses forfaitaire'!$D8,Listes!$A$57:$E$63,2,FALSE))),IF('Dépenses forfaitaire'!$E8&gt;Listes!$E$56,('Dépenses forfaitaire'!$E8*(VLOOKUP('Dépenses forfaitaire'!$D8,Listes!$A$57:$E$63,5,FALSE))),('Dépenses forfaitaire'!$E8*(VLOOKUP('Dépenses forfaitaire'!$D8,Listes!$A$57:$E$63,3,FALSE)))+(VLOOKUP('Dépenses forfaitaire'!$D8,Listes!$A$57:$E$63,4,FALSE))))))</f>
        <v/>
      </c>
      <c r="N8" s="35" t="str">
        <f>IF($H8="","",IF($C8=Listes!$B$34,IF('Dépenses forfaitaire'!$E8&lt;=Listes!$B$45,('Dépenses forfaitaire'!$E8*(VLOOKUP('Dépenses forfaitaire'!$D8,Listes!$A$46:$E$52,2,FALSE))),IF('Dépenses forfaitaire'!$E8&gt;Listes!$D$45,('Dépenses forfaitaire'!$E8*(VLOOKUP('Dépenses forfaitaire'!$D8,Listes!$A$46:$E$52,5,FALSE))),('Dépenses forfaitaire'!$E8*(VLOOKUP('Dépenses forfaitaire'!$D8,Listes!$A$46:$E$52,3,FALSE)))+(VLOOKUP('Dépenses forfaitaire'!$D8,Listes!$A$46:$E$52,4,FALSE))))))</f>
        <v/>
      </c>
      <c r="O8" s="35" t="str">
        <f>IF($H8="","",IF($C8=Listes!$B$37,Listes!$I$34,IF($C8=Listes!$B$38,(VLOOKUP('Dépenses forfaitaire'!$F8,Listes!$E$34:$F$39,2,FALSE)),IF($C8=Listes!$B$36,IF('Dépenses forfaitaire'!$E8&lt;=Listes!$A$67,'Dépenses forfaitaire'!$E8*Listes!$A$68,IF('Dépenses forfaitaire'!$E8&gt;Listes!$D$67,'Dépenses forfaitaire'!$E8*Listes!$D$68,(('Dépenses forfaitaire'!$E8*Listes!$B$68)+Listes!$C$68)))))))</f>
        <v/>
      </c>
      <c r="P8" s="36" t="str">
        <f t="shared" si="1"/>
        <v/>
      </c>
      <c r="Q8" s="131"/>
    </row>
    <row r="9" spans="1:17" ht="22.5" customHeight="1" x14ac:dyDescent="0.25">
      <c r="A9" s="21">
        <v>3</v>
      </c>
      <c r="B9" s="241"/>
      <c r="C9" s="123"/>
      <c r="D9" s="123"/>
      <c r="E9" s="123"/>
      <c r="F9" s="123"/>
      <c r="G9" s="242"/>
      <c r="H9" s="424" t="str">
        <f>IF(C9="","",IF(C9="","",(VLOOKUP(C9,Listes!$B$34:$C$38,2,FALSE))))</f>
        <v/>
      </c>
      <c r="I9" s="123" t="str">
        <f>IF(H9="Frais de déplacement (barèmes kilométriques) ",1,"")</f>
        <v/>
      </c>
      <c r="J9" s="36" t="str">
        <f>IF(H9="","",IF(H9="","",(VLOOKUP(H9,Listes!$C$34:$D$38,2,FALSE))))</f>
        <v/>
      </c>
      <c r="K9" s="262"/>
      <c r="L9" s="270"/>
      <c r="M9" s="35" t="str">
        <f>IF($H9="","",IF($C9=Listes!$B$35,IF('Dépenses forfaitaire'!$E9&lt;=Listes!$B$56,('Dépenses forfaitaire'!$E9*(VLOOKUP('Dépenses forfaitaire'!$D9,Listes!$A$57:$E$63,2,FALSE))),IF('Dépenses forfaitaire'!$E9&gt;Listes!$E$56,('Dépenses forfaitaire'!$E9*(VLOOKUP('Dépenses forfaitaire'!$D9,Listes!$A$57:$E$63,5,FALSE))),('Dépenses forfaitaire'!$E9*(VLOOKUP('Dépenses forfaitaire'!$D9,Listes!$A$57:$E$63,3,FALSE)))+(VLOOKUP('Dépenses forfaitaire'!$D9,Listes!$A$57:$E$63,4,FALSE))))))</f>
        <v/>
      </c>
      <c r="N9" s="35" t="str">
        <f>IF($H9="","",IF($C9=Listes!$B$34,IF('Dépenses forfaitaire'!$E9&lt;=Listes!$B$45,('Dépenses forfaitaire'!$E9*(VLOOKUP('Dépenses forfaitaire'!$D9,Listes!$A$46:$E$52,2,FALSE))),IF('Dépenses forfaitaire'!$E9&gt;Listes!$D$45,('Dépenses forfaitaire'!$E9*(VLOOKUP('Dépenses forfaitaire'!$D9,Listes!$A$46:$E$52,5,FALSE))),('Dépenses forfaitaire'!$E9*(VLOOKUP('Dépenses forfaitaire'!$D9,Listes!$A$46:$E$52,3,FALSE)))+(VLOOKUP('Dépenses forfaitaire'!$D9,Listes!$A$46:$E$52,4,FALSE))))))</f>
        <v/>
      </c>
      <c r="O9" s="35" t="str">
        <f>IF($H9="","",IF($C9=Listes!$B$37,Listes!$I$34,IF($C9=Listes!$B$38,(VLOOKUP('Dépenses forfaitaire'!$F9,Listes!$E$34:$F$39,2,FALSE)),IF($C9=Listes!$B$36,IF('Dépenses forfaitaire'!$E9&lt;=Listes!$A$67,'Dépenses forfaitaire'!$E9*Listes!$A$68,IF('Dépenses forfaitaire'!$E9&gt;Listes!$D$67,'Dépenses forfaitaire'!$E9*Listes!$D$68,(('Dépenses forfaitaire'!$E9*Listes!$B$68)+Listes!$C$68)))))))</f>
        <v/>
      </c>
      <c r="P9" s="36" t="str">
        <f t="shared" si="1"/>
        <v/>
      </c>
      <c r="Q9" s="131"/>
    </row>
    <row r="10" spans="1:17" ht="22.5" customHeight="1" x14ac:dyDescent="0.25">
      <c r="A10" s="21">
        <v>4</v>
      </c>
      <c r="B10" s="241"/>
      <c r="C10" s="123"/>
      <c r="D10" s="123"/>
      <c r="E10" s="123"/>
      <c r="F10" s="123"/>
      <c r="G10" s="242"/>
      <c r="H10" s="424" t="str">
        <f>IF(C10="","",IF(C10="","",(VLOOKUP(C10,Listes!$B$34:$C$38,2,FALSE))))</f>
        <v/>
      </c>
      <c r="I10" s="123" t="str">
        <f t="shared" ref="I10:I13" si="2">IF(H10="Frais de déplacement (barèmes kilométriques) ",1,"")</f>
        <v/>
      </c>
      <c r="J10" s="36" t="str">
        <f>IF(H10="","",IF(H10="","",(VLOOKUP(H10,Listes!$C$34:$D$38,2,FALSE))))</f>
        <v/>
      </c>
      <c r="K10" s="262"/>
      <c r="L10" s="270"/>
      <c r="M10" s="35" t="str">
        <f>IF($H10="","",IF($C10=Listes!$B$35,IF('Dépenses forfaitaire'!$E10&lt;=Listes!$B$56,('Dépenses forfaitaire'!$E10*(VLOOKUP('Dépenses forfaitaire'!$D10,Listes!$A$57:$E$63,2,FALSE))),IF('Dépenses forfaitaire'!$E10&gt;Listes!$E$56,('Dépenses forfaitaire'!$E10*(VLOOKUP('Dépenses forfaitaire'!$D10,Listes!$A$57:$E$63,5,FALSE))),('Dépenses forfaitaire'!$E10*(VLOOKUP('Dépenses forfaitaire'!$D10,Listes!$A$57:$E$63,3,FALSE)))+(VLOOKUP('Dépenses forfaitaire'!$D10,Listes!$A$57:$E$63,4,FALSE))))))</f>
        <v/>
      </c>
      <c r="N10" s="35" t="str">
        <f>IF($H10="","",IF($C10=Listes!$B$34,IF('Dépenses forfaitaire'!$E10&lt;=Listes!$B$45,('Dépenses forfaitaire'!$E10*(VLOOKUP('Dépenses forfaitaire'!$D10,Listes!$A$46:$E$52,2,FALSE))),IF('Dépenses forfaitaire'!$E10&gt;Listes!$D$45,('Dépenses forfaitaire'!$E10*(VLOOKUP('Dépenses forfaitaire'!$D10,Listes!$A$46:$E$52,5,FALSE))),('Dépenses forfaitaire'!$E10*(VLOOKUP('Dépenses forfaitaire'!$D10,Listes!$A$46:$E$52,3,FALSE)))+(VLOOKUP('Dépenses forfaitaire'!$D10,Listes!$A$46:$E$52,4,FALSE))))))</f>
        <v/>
      </c>
      <c r="O10" s="35" t="str">
        <f>IF($H10="","",IF($C10=Listes!$B$37,Listes!$I$34,IF($C10=Listes!$B$38,(VLOOKUP('Dépenses forfaitaire'!$F10,Listes!$E$34:$F$39,2,FALSE)),IF($C10=Listes!$B$36,IF('Dépenses forfaitaire'!$E10&lt;=Listes!$A$67,'Dépenses forfaitaire'!$E10*Listes!$A$68,IF('Dépenses forfaitaire'!$E10&gt;Listes!$D$67,'Dépenses forfaitaire'!$E10*Listes!$D$68,(('Dépenses forfaitaire'!$E10*Listes!$B$68)+Listes!$C$68)))))))</f>
        <v/>
      </c>
      <c r="P10" s="36" t="str">
        <f t="shared" si="1"/>
        <v/>
      </c>
      <c r="Q10" s="131"/>
    </row>
    <row r="11" spans="1:17" ht="22.5" customHeight="1" x14ac:dyDescent="0.25">
      <c r="A11" s="21">
        <v>5</v>
      </c>
      <c r="B11" s="241"/>
      <c r="C11" s="123"/>
      <c r="D11" s="123"/>
      <c r="E11" s="123"/>
      <c r="F11" s="123"/>
      <c r="G11" s="242"/>
      <c r="H11" s="424" t="str">
        <f>IF(C11="","",IF(C11="","",(VLOOKUP(C11,Listes!$B$34:$C$38,2,FALSE))))</f>
        <v/>
      </c>
      <c r="I11" s="123" t="str">
        <f t="shared" si="2"/>
        <v/>
      </c>
      <c r="J11" s="36" t="str">
        <f>IF(H11="","",IF(H11="","",(VLOOKUP(H11,Listes!$C$34:$D$38,2,FALSE))))</f>
        <v/>
      </c>
      <c r="K11" s="262"/>
      <c r="L11" s="270"/>
      <c r="M11" s="35" t="str">
        <f>IF($H11="","",IF($C11=Listes!$B$35,IF('Dépenses forfaitaire'!$E11&lt;=Listes!$B$56,('Dépenses forfaitaire'!$E11*(VLOOKUP('Dépenses forfaitaire'!$D11,Listes!$A$57:$E$63,2,FALSE))),IF('Dépenses forfaitaire'!$E11&gt;Listes!$E$56,('Dépenses forfaitaire'!$E11*(VLOOKUP('Dépenses forfaitaire'!$D11,Listes!$A$57:$E$63,5,FALSE))),('Dépenses forfaitaire'!$E11*(VLOOKUP('Dépenses forfaitaire'!$D11,Listes!$A$57:$E$63,3,FALSE)))+(VLOOKUP('Dépenses forfaitaire'!$D11,Listes!$A$57:$E$63,4,FALSE))))))</f>
        <v/>
      </c>
      <c r="N11" s="35" t="str">
        <f>IF($H11="","",IF($C11=Listes!$B$34,IF('Dépenses forfaitaire'!$E11&lt;=Listes!$B$45,('Dépenses forfaitaire'!$E11*(VLOOKUP('Dépenses forfaitaire'!$D11,Listes!$A$46:$E$52,2,FALSE))),IF('Dépenses forfaitaire'!$E11&gt;Listes!$D$45,('Dépenses forfaitaire'!$E11*(VLOOKUP('Dépenses forfaitaire'!$D11,Listes!$A$46:$E$52,5,FALSE))),('Dépenses forfaitaire'!$E11*(VLOOKUP('Dépenses forfaitaire'!$D11,Listes!$A$46:$E$52,3,FALSE)))+(VLOOKUP('Dépenses forfaitaire'!$D11,Listes!$A$46:$E$52,4,FALSE))))))</f>
        <v/>
      </c>
      <c r="O11" s="35" t="str">
        <f>IF($H11="","",IF($C11=Listes!$B$37,Listes!$I$34,IF($C11=Listes!$B$38,(VLOOKUP('Dépenses forfaitaire'!$F11,Listes!$E$34:$F$39,2,FALSE)),IF($C11=Listes!$B$36,IF('Dépenses forfaitaire'!$E11&lt;=Listes!$A$67,'Dépenses forfaitaire'!$E11*Listes!$A$68,IF('Dépenses forfaitaire'!$E11&gt;Listes!$D$67,'Dépenses forfaitaire'!$E11*Listes!$D$68,(('Dépenses forfaitaire'!$E11*Listes!$B$68)+Listes!$C$68)))))))</f>
        <v/>
      </c>
      <c r="P11" s="36" t="str">
        <f t="shared" si="1"/>
        <v/>
      </c>
      <c r="Q11" s="131"/>
    </row>
    <row r="12" spans="1:17" ht="22.5" customHeight="1" x14ac:dyDescent="0.25">
      <c r="A12" s="21">
        <v>6</v>
      </c>
      <c r="B12" s="241"/>
      <c r="C12" s="123"/>
      <c r="D12" s="123"/>
      <c r="E12" s="123"/>
      <c r="F12" s="123"/>
      <c r="G12" s="242"/>
      <c r="H12" s="424" t="str">
        <f>IF(C12="","",IF(C12="","",(VLOOKUP(C12,Listes!$B$34:$C$38,2,FALSE))))</f>
        <v/>
      </c>
      <c r="I12" s="123" t="str">
        <f t="shared" si="2"/>
        <v/>
      </c>
      <c r="J12" s="36" t="str">
        <f>IF(H12="","",IF(H12="","",(VLOOKUP(H12,Listes!$C$34:$D$38,2,FALSE))))</f>
        <v/>
      </c>
      <c r="K12" s="262"/>
      <c r="L12" s="270"/>
      <c r="M12" s="35" t="str">
        <f>IF($H12="","",IF($C12=Listes!$B$35,IF('Dépenses forfaitaire'!$E12&lt;=Listes!$B$56,('Dépenses forfaitaire'!$E12*(VLOOKUP('Dépenses forfaitaire'!$D12,Listes!$A$57:$E$63,2,FALSE))),IF('Dépenses forfaitaire'!$E12&gt;Listes!$E$56,('Dépenses forfaitaire'!$E12*(VLOOKUP('Dépenses forfaitaire'!$D12,Listes!$A$57:$E$63,5,FALSE))),('Dépenses forfaitaire'!$E12*(VLOOKUP('Dépenses forfaitaire'!$D12,Listes!$A$57:$E$63,3,FALSE)))+(VLOOKUP('Dépenses forfaitaire'!$D12,Listes!$A$57:$E$63,4,FALSE))))))</f>
        <v/>
      </c>
      <c r="N12" s="35" t="str">
        <f>IF($H12="","",IF($C12=Listes!$B$34,IF('Dépenses forfaitaire'!$E12&lt;=Listes!$B$45,('Dépenses forfaitaire'!$E12*(VLOOKUP('Dépenses forfaitaire'!$D12,Listes!$A$46:$E$52,2,FALSE))),IF('Dépenses forfaitaire'!$E12&gt;Listes!$D$45,('Dépenses forfaitaire'!$E12*(VLOOKUP('Dépenses forfaitaire'!$D12,Listes!$A$46:$E$52,5,FALSE))),('Dépenses forfaitaire'!$E12*(VLOOKUP('Dépenses forfaitaire'!$D12,Listes!$A$46:$E$52,3,FALSE)))+(VLOOKUP('Dépenses forfaitaire'!$D12,Listes!$A$46:$E$52,4,FALSE))))))</f>
        <v/>
      </c>
      <c r="O12" s="35" t="str">
        <f>IF($H12="","",IF($C12=Listes!$B$37,Listes!$I$34,IF($C12=Listes!$B$38,(VLOOKUP('Dépenses forfaitaire'!$F12,Listes!$E$34:$F$39,2,FALSE)),IF($C12=Listes!$B$36,IF('Dépenses forfaitaire'!$E12&lt;=Listes!$A$67,'Dépenses forfaitaire'!$E12*Listes!$A$68,IF('Dépenses forfaitaire'!$E12&gt;Listes!$D$67,'Dépenses forfaitaire'!$E12*Listes!$D$68,(('Dépenses forfaitaire'!$E12*Listes!$B$68)+Listes!$C$68)))))))</f>
        <v/>
      </c>
      <c r="P12" s="36" t="str">
        <f t="shared" si="1"/>
        <v/>
      </c>
      <c r="Q12" s="131"/>
    </row>
    <row r="13" spans="1:17" ht="22.5" customHeight="1" x14ac:dyDescent="0.25">
      <c r="A13" s="21">
        <v>7</v>
      </c>
      <c r="B13" s="241"/>
      <c r="C13" s="123"/>
      <c r="D13" s="123"/>
      <c r="E13" s="123"/>
      <c r="F13" s="123"/>
      <c r="G13" s="242"/>
      <c r="H13" s="424" t="str">
        <f>IF(C13="","",IF(C13="","",(VLOOKUP(C13,Listes!$B$34:$C$38,2,FALSE))))</f>
        <v/>
      </c>
      <c r="I13" s="123" t="str">
        <f t="shared" si="2"/>
        <v/>
      </c>
      <c r="J13" s="36" t="str">
        <f>IF(H13="","",IF(H13="","",(VLOOKUP(H13,Listes!$C$34:$D$38,2,FALSE))))</f>
        <v/>
      </c>
      <c r="K13" s="262"/>
      <c r="L13" s="270"/>
      <c r="M13" s="35" t="str">
        <f>IF($H13="","",IF($C13=Listes!$B$35,IF('Dépenses forfaitaire'!$E13&lt;=Listes!$B$56,('Dépenses forfaitaire'!$E13*(VLOOKUP('Dépenses forfaitaire'!$D13,Listes!$A$57:$E$63,2,FALSE))),IF('Dépenses forfaitaire'!$E13&gt;Listes!$E$56,('Dépenses forfaitaire'!$E13*(VLOOKUP('Dépenses forfaitaire'!$D13,Listes!$A$57:$E$63,5,FALSE))),('Dépenses forfaitaire'!$E13*(VLOOKUP('Dépenses forfaitaire'!$D13,Listes!$A$57:$E$63,3,FALSE)))+(VLOOKUP('Dépenses forfaitaire'!$D13,Listes!$A$57:$E$63,4,FALSE))))))</f>
        <v/>
      </c>
      <c r="N13" s="35" t="str">
        <f>IF($H13="","",IF($C13=Listes!$B$34,IF('Dépenses forfaitaire'!$E13&lt;=Listes!$B$45,('Dépenses forfaitaire'!$E13*(VLOOKUP('Dépenses forfaitaire'!$D13,Listes!$A$46:$E$52,2,FALSE))),IF('Dépenses forfaitaire'!$E13&gt;Listes!$D$45,('Dépenses forfaitaire'!$E13*(VLOOKUP('Dépenses forfaitaire'!$D13,Listes!$A$46:$E$52,5,FALSE))),('Dépenses forfaitaire'!$E13*(VLOOKUP('Dépenses forfaitaire'!$D13,Listes!$A$46:$E$52,3,FALSE)))+(VLOOKUP('Dépenses forfaitaire'!$D13,Listes!$A$46:$E$52,4,FALSE))))))</f>
        <v/>
      </c>
      <c r="O13" s="35" t="str">
        <f>IF($H13="","",IF($C13=Listes!$B$37,Listes!$I$34,IF($C13=Listes!$B$38,(VLOOKUP('Dépenses forfaitaire'!$F13,Listes!$E$34:$F$39,2,FALSE)),IF($C13=Listes!$B$36,IF('Dépenses forfaitaire'!$E13&lt;=Listes!$A$67,'Dépenses forfaitaire'!$E13*Listes!$A$68,IF('Dépenses forfaitaire'!$E13&gt;Listes!$D$67,'Dépenses forfaitaire'!$E13*Listes!$D$68,(('Dépenses forfaitaire'!$E13*Listes!$B$68)+Listes!$C$68)))))))</f>
        <v/>
      </c>
      <c r="P13" s="36" t="str">
        <f t="shared" si="1"/>
        <v/>
      </c>
      <c r="Q13" s="131"/>
    </row>
    <row r="14" spans="1:17" ht="22.5" customHeight="1" x14ac:dyDescent="0.25">
      <c r="A14" s="21">
        <v>8</v>
      </c>
      <c r="B14" s="123"/>
      <c r="C14" s="123"/>
      <c r="D14" s="123"/>
      <c r="E14" s="123"/>
      <c r="F14" s="123"/>
      <c r="G14" s="123"/>
      <c r="H14" s="424" t="str">
        <f>IF(C14="","",IF(C14="","",(VLOOKUP(C14,Listes!$B$34:$C$38,2,FALSE))))</f>
        <v/>
      </c>
      <c r="I14" s="123" t="str">
        <f t="shared" ref="I14:I70" si="3">IF(H14="Frais de déplacement (barèmes kilométriques) ",1,"")</f>
        <v/>
      </c>
      <c r="J14" s="36" t="str">
        <f>IF(H14="","",IF(H14="","",(VLOOKUP(H14,Listes!$C$34:$D$38,2,FALSE))))</f>
        <v/>
      </c>
      <c r="K14" s="263"/>
      <c r="L14" s="263"/>
      <c r="M14" s="35" t="str">
        <f>IF($H14="","",IF($C14=Listes!$B$35,IF('Dépenses forfaitaire'!$E14&lt;=Listes!$B$56,('Dépenses forfaitaire'!$E14*(VLOOKUP('Dépenses forfaitaire'!$D14,Listes!$A$57:$E$63,2,FALSE))),IF('Dépenses forfaitaire'!$E14&gt;Listes!$E$56,('Dépenses forfaitaire'!$E14*(VLOOKUP('Dépenses forfaitaire'!$D14,Listes!$A$57:$E$63,5,FALSE))),('Dépenses forfaitaire'!$E14*(VLOOKUP('Dépenses forfaitaire'!$D14,Listes!$A$57:$E$63,3,FALSE)))+(VLOOKUP('Dépenses forfaitaire'!$D14,Listes!$A$57:$E$63,4,FALSE))))))</f>
        <v/>
      </c>
      <c r="N14" s="35" t="str">
        <f>IF($H14="","",IF($C14=Listes!$B$34,IF('Dépenses forfaitaire'!$E14&lt;=Listes!$B$45,('Dépenses forfaitaire'!$E14*(VLOOKUP('Dépenses forfaitaire'!$D14,Listes!$A$46:$E$52,2,FALSE))),IF('Dépenses forfaitaire'!$E14&gt;Listes!$D$45,('Dépenses forfaitaire'!$E14*(VLOOKUP('Dépenses forfaitaire'!$D14,Listes!$A$46:$E$52,5,FALSE))),('Dépenses forfaitaire'!$E14*(VLOOKUP('Dépenses forfaitaire'!$D14,Listes!$A$46:$E$52,3,FALSE)))+(VLOOKUP('Dépenses forfaitaire'!$D14,Listes!$A$46:$E$52,4,FALSE))))))</f>
        <v/>
      </c>
      <c r="O14" s="35" t="str">
        <f>IF($H14="","",IF($C14=Listes!$B$37,Listes!$I$34,IF($C14=Listes!$B$38,(VLOOKUP('Dépenses forfaitaire'!$F14,Listes!$E$34:$F$39,2,FALSE)),IF($C14=Listes!$B$36,IF('Dépenses forfaitaire'!$E14&lt;=Listes!$A$67,'Dépenses forfaitaire'!$E14*Listes!$A$68,IF('Dépenses forfaitaire'!$E14&gt;Listes!$D$67,'Dépenses forfaitaire'!$E14*Listes!$D$68,(('Dépenses forfaitaire'!$E14*Listes!$B$68)+Listes!$C$68)))))))</f>
        <v/>
      </c>
      <c r="P14" s="36" t="str">
        <f t="shared" si="1"/>
        <v/>
      </c>
      <c r="Q14" s="131"/>
    </row>
    <row r="15" spans="1:17" ht="22.5" customHeight="1" x14ac:dyDescent="0.25">
      <c r="A15" s="21">
        <v>9</v>
      </c>
      <c r="B15" s="123"/>
      <c r="C15" s="123"/>
      <c r="D15" s="123"/>
      <c r="E15" s="123"/>
      <c r="F15" s="123"/>
      <c r="G15" s="123"/>
      <c r="H15" s="424" t="str">
        <f>IF(C15="","",IF(C15="","",(VLOOKUP(C15,Listes!$B$34:$C$38,2,FALSE))))</f>
        <v/>
      </c>
      <c r="I15" s="123" t="str">
        <f t="shared" si="3"/>
        <v/>
      </c>
      <c r="J15" s="36" t="str">
        <f>IF(H15="","",IF(H15="","",(VLOOKUP(H15,Listes!$C$34:$D$38,2,FALSE))))</f>
        <v/>
      </c>
      <c r="K15" s="263"/>
      <c r="L15" s="263"/>
      <c r="M15" s="35" t="str">
        <f>IF($H15="","",IF($C15=Listes!$B$35,IF('Dépenses forfaitaire'!$E15&lt;=Listes!$B$56,('Dépenses forfaitaire'!$E15*(VLOOKUP('Dépenses forfaitaire'!$D15,Listes!$A$57:$E$63,2,FALSE))),IF('Dépenses forfaitaire'!$E15&gt;Listes!$E$56,('Dépenses forfaitaire'!$E15*(VLOOKUP('Dépenses forfaitaire'!$D15,Listes!$A$57:$E$63,5,FALSE))),('Dépenses forfaitaire'!$E15*(VLOOKUP('Dépenses forfaitaire'!$D15,Listes!$A$57:$E$63,3,FALSE)))+(VLOOKUP('Dépenses forfaitaire'!$D15,Listes!$A$57:$E$63,4,FALSE))))))</f>
        <v/>
      </c>
      <c r="N15" s="35" t="str">
        <f>IF($H15="","",IF($C15=Listes!$B$34,IF('Dépenses forfaitaire'!$E15&lt;=Listes!$B$45,('Dépenses forfaitaire'!$E15*(VLOOKUP('Dépenses forfaitaire'!$D15,Listes!$A$46:$E$52,2,FALSE))),IF('Dépenses forfaitaire'!$E15&gt;Listes!$D$45,('Dépenses forfaitaire'!$E15*(VLOOKUP('Dépenses forfaitaire'!$D15,Listes!$A$46:$E$52,5,FALSE))),('Dépenses forfaitaire'!$E15*(VLOOKUP('Dépenses forfaitaire'!$D15,Listes!$A$46:$E$52,3,FALSE)))+(VLOOKUP('Dépenses forfaitaire'!$D15,Listes!$A$46:$E$52,4,FALSE))))))</f>
        <v/>
      </c>
      <c r="O15" s="35" t="str">
        <f>IF($H15="","",IF($C15=Listes!$B$37,Listes!$I$34,IF($C15=Listes!$B$38,(VLOOKUP('Dépenses forfaitaire'!$F15,Listes!$E$34:$F$39,2,FALSE)),IF($C15=Listes!$B$36,IF('Dépenses forfaitaire'!$E15&lt;=Listes!$A$67,'Dépenses forfaitaire'!$E15*Listes!$A$68,IF('Dépenses forfaitaire'!$E15&gt;Listes!$D$67,'Dépenses forfaitaire'!$E15*Listes!$D$68,(('Dépenses forfaitaire'!$E15*Listes!$B$68)+Listes!$C$68)))))))</f>
        <v/>
      </c>
      <c r="P15" s="36" t="str">
        <f t="shared" si="1"/>
        <v/>
      </c>
      <c r="Q15" s="131"/>
    </row>
    <row r="16" spans="1:17" ht="22.5" customHeight="1" x14ac:dyDescent="0.25">
      <c r="A16" s="21">
        <v>10</v>
      </c>
      <c r="B16" s="123"/>
      <c r="C16" s="123"/>
      <c r="D16" s="123"/>
      <c r="E16" s="123"/>
      <c r="F16" s="123"/>
      <c r="G16" s="123"/>
      <c r="H16" s="424" t="str">
        <f>IF(C16="","",IF(C16="","",(VLOOKUP(C16,Listes!$B$34:$C$38,2,FALSE))))</f>
        <v/>
      </c>
      <c r="I16" s="123" t="str">
        <f t="shared" si="3"/>
        <v/>
      </c>
      <c r="J16" s="36" t="str">
        <f>IF(H16="","",IF(H16="","",(VLOOKUP(H16,Listes!$C$34:$D$38,2,FALSE))))</f>
        <v/>
      </c>
      <c r="K16" s="263"/>
      <c r="L16" s="263"/>
      <c r="M16" s="35" t="str">
        <f>IF($H16="","",IF($C16=Listes!$B$35,IF('Dépenses forfaitaire'!$E16&lt;=Listes!$B$56,('Dépenses forfaitaire'!$E16*(VLOOKUP('Dépenses forfaitaire'!$D16,Listes!$A$57:$E$63,2,FALSE))),IF('Dépenses forfaitaire'!$E16&gt;Listes!$E$56,('Dépenses forfaitaire'!$E16*(VLOOKUP('Dépenses forfaitaire'!$D16,Listes!$A$57:$E$63,5,FALSE))),('Dépenses forfaitaire'!$E16*(VLOOKUP('Dépenses forfaitaire'!$D16,Listes!$A$57:$E$63,3,FALSE)))+(VLOOKUP('Dépenses forfaitaire'!$D16,Listes!$A$57:$E$63,4,FALSE))))))</f>
        <v/>
      </c>
      <c r="N16" s="35" t="str">
        <f>IF($H16="","",IF($C16=Listes!$B$34,IF('Dépenses forfaitaire'!$E16&lt;=Listes!$B$45,('Dépenses forfaitaire'!$E16*(VLOOKUP('Dépenses forfaitaire'!$D16,Listes!$A$46:$E$52,2,FALSE))),IF('Dépenses forfaitaire'!$E16&gt;Listes!$D$45,('Dépenses forfaitaire'!$E16*(VLOOKUP('Dépenses forfaitaire'!$D16,Listes!$A$46:$E$52,5,FALSE))),('Dépenses forfaitaire'!$E16*(VLOOKUP('Dépenses forfaitaire'!$D16,Listes!$A$46:$E$52,3,FALSE)))+(VLOOKUP('Dépenses forfaitaire'!$D16,Listes!$A$46:$E$52,4,FALSE))))))</f>
        <v/>
      </c>
      <c r="O16" s="35" t="str">
        <f>IF($H16="","",IF($C16=Listes!$B$37,Listes!$I$34,IF($C16=Listes!$B$38,(VLOOKUP('Dépenses forfaitaire'!$F16,Listes!$E$34:$F$39,2,FALSE)),IF($C16=Listes!$B$36,IF('Dépenses forfaitaire'!$E16&lt;=Listes!$A$67,'Dépenses forfaitaire'!$E16*Listes!$A$68,IF('Dépenses forfaitaire'!$E16&gt;Listes!$D$67,'Dépenses forfaitaire'!$E16*Listes!$D$68,(('Dépenses forfaitaire'!$E16*Listes!$B$68)+Listes!$C$68)))))))</f>
        <v/>
      </c>
      <c r="P16" s="36" t="str">
        <f t="shared" si="1"/>
        <v/>
      </c>
      <c r="Q16" s="131"/>
    </row>
    <row r="17" spans="1:17" ht="22.5" customHeight="1" x14ac:dyDescent="0.25">
      <c r="A17" s="21">
        <v>11</v>
      </c>
      <c r="B17" s="123"/>
      <c r="C17" s="123"/>
      <c r="D17" s="123"/>
      <c r="E17" s="123"/>
      <c r="F17" s="123"/>
      <c r="G17" s="123"/>
      <c r="H17" s="424" t="str">
        <f>IF(C17="","",IF(C17="","",(VLOOKUP(C17,Listes!$B$34:$C$38,2,FALSE))))</f>
        <v/>
      </c>
      <c r="I17" s="123" t="str">
        <f t="shared" si="3"/>
        <v/>
      </c>
      <c r="J17" s="36" t="str">
        <f>IF(H17="","",IF(H17="","",(VLOOKUP(H17,Listes!$C$34:$D$38,2,FALSE))))</f>
        <v/>
      </c>
      <c r="K17" s="263"/>
      <c r="L17" s="263"/>
      <c r="M17" s="35" t="str">
        <f>IF($H17="","",IF($C17=Listes!$B$35,IF('Dépenses forfaitaire'!$E17&lt;=Listes!$B$56,('Dépenses forfaitaire'!$E17*(VLOOKUP('Dépenses forfaitaire'!$D17,Listes!$A$57:$E$63,2,FALSE))),IF('Dépenses forfaitaire'!$E17&gt;Listes!$E$56,('Dépenses forfaitaire'!$E17*(VLOOKUP('Dépenses forfaitaire'!$D17,Listes!$A$57:$E$63,5,FALSE))),('Dépenses forfaitaire'!$E17*(VLOOKUP('Dépenses forfaitaire'!$D17,Listes!$A$57:$E$63,3,FALSE)))+(VLOOKUP('Dépenses forfaitaire'!$D17,Listes!$A$57:$E$63,4,FALSE))))))</f>
        <v/>
      </c>
      <c r="N17" s="35" t="str">
        <f>IF($H17="","",IF($C17=Listes!$B$34,IF('Dépenses forfaitaire'!$E17&lt;=Listes!$B$45,('Dépenses forfaitaire'!$E17*(VLOOKUP('Dépenses forfaitaire'!$D17,Listes!$A$46:$E$52,2,FALSE))),IF('Dépenses forfaitaire'!$E17&gt;Listes!$D$45,('Dépenses forfaitaire'!$E17*(VLOOKUP('Dépenses forfaitaire'!$D17,Listes!$A$46:$E$52,5,FALSE))),('Dépenses forfaitaire'!$E17*(VLOOKUP('Dépenses forfaitaire'!$D17,Listes!$A$46:$E$52,3,FALSE)))+(VLOOKUP('Dépenses forfaitaire'!$D17,Listes!$A$46:$E$52,4,FALSE))))))</f>
        <v/>
      </c>
      <c r="O17" s="35" t="str">
        <f>IF($H17="","",IF($C17=Listes!$B$37,Listes!$I$34,IF($C17=Listes!$B$38,(VLOOKUP('Dépenses forfaitaire'!$F17,Listes!$E$34:$F$39,2,FALSE)),IF($C17=Listes!$B$36,IF('Dépenses forfaitaire'!$E17&lt;=Listes!$A$67,'Dépenses forfaitaire'!$E17*Listes!$A$68,IF('Dépenses forfaitaire'!$E17&gt;Listes!$D$67,'Dépenses forfaitaire'!$E17*Listes!$D$68,(('Dépenses forfaitaire'!$E17*Listes!$B$68)+Listes!$C$68)))))))</f>
        <v/>
      </c>
      <c r="P17" s="36" t="str">
        <f t="shared" si="1"/>
        <v/>
      </c>
      <c r="Q17" s="131"/>
    </row>
    <row r="18" spans="1:17" ht="22.5" customHeight="1" x14ac:dyDescent="0.25">
      <c r="A18" s="21">
        <v>12</v>
      </c>
      <c r="B18" s="123"/>
      <c r="C18" s="123"/>
      <c r="D18" s="123"/>
      <c r="E18" s="123"/>
      <c r="F18" s="123"/>
      <c r="G18" s="123"/>
      <c r="H18" s="424" t="str">
        <f>IF(C18="","",IF(C18="","",(VLOOKUP(C18,Listes!$B$34:$C$38,2,FALSE))))</f>
        <v/>
      </c>
      <c r="I18" s="123" t="str">
        <f t="shared" si="3"/>
        <v/>
      </c>
      <c r="J18" s="36" t="str">
        <f>IF(H18="","",IF(H18="","",(VLOOKUP(H18,Listes!$C$34:$D$38,2,FALSE))))</f>
        <v/>
      </c>
      <c r="K18" s="263"/>
      <c r="L18" s="263"/>
      <c r="M18" s="35" t="str">
        <f>IF($H18="","",IF($C18=Listes!$B$35,IF('Dépenses forfaitaire'!$E18&lt;=Listes!$B$56,('Dépenses forfaitaire'!$E18*(VLOOKUP('Dépenses forfaitaire'!$D18,Listes!$A$57:$E$63,2,FALSE))),IF('Dépenses forfaitaire'!$E18&gt;Listes!$E$56,('Dépenses forfaitaire'!$E18*(VLOOKUP('Dépenses forfaitaire'!$D18,Listes!$A$57:$E$63,5,FALSE))),('Dépenses forfaitaire'!$E18*(VLOOKUP('Dépenses forfaitaire'!$D18,Listes!$A$57:$E$63,3,FALSE)))+(VLOOKUP('Dépenses forfaitaire'!$D18,Listes!$A$57:$E$63,4,FALSE))))))</f>
        <v/>
      </c>
      <c r="N18" s="35" t="str">
        <f>IF($H18="","",IF($C18=Listes!$B$34,IF('Dépenses forfaitaire'!$E18&lt;=Listes!$B$45,('Dépenses forfaitaire'!$E18*(VLOOKUP('Dépenses forfaitaire'!$D18,Listes!$A$46:$E$52,2,FALSE))),IF('Dépenses forfaitaire'!$E18&gt;Listes!$D$45,('Dépenses forfaitaire'!$E18*(VLOOKUP('Dépenses forfaitaire'!$D18,Listes!$A$46:$E$52,5,FALSE))),('Dépenses forfaitaire'!$E18*(VLOOKUP('Dépenses forfaitaire'!$D18,Listes!$A$46:$E$52,3,FALSE)))+(VLOOKUP('Dépenses forfaitaire'!$D18,Listes!$A$46:$E$52,4,FALSE))))))</f>
        <v/>
      </c>
      <c r="O18" s="35" t="str">
        <f>IF($H18="","",IF($C18=Listes!$B$37,Listes!$I$34,IF($C18=Listes!$B$38,(VLOOKUP('Dépenses forfaitaire'!$F18,Listes!$E$34:$F$39,2,FALSE)),IF($C18=Listes!$B$36,IF('Dépenses forfaitaire'!$E18&lt;=Listes!$A$67,'Dépenses forfaitaire'!$E18*Listes!$A$68,IF('Dépenses forfaitaire'!$E18&gt;Listes!$D$67,'Dépenses forfaitaire'!$E18*Listes!$D$68,(('Dépenses forfaitaire'!$E18*Listes!$B$68)+Listes!$C$68)))))))</f>
        <v/>
      </c>
      <c r="P18" s="36" t="str">
        <f t="shared" si="1"/>
        <v/>
      </c>
      <c r="Q18" s="131"/>
    </row>
    <row r="19" spans="1:17" ht="22.5" customHeight="1" x14ac:dyDescent="0.25">
      <c r="A19" s="21">
        <v>13</v>
      </c>
      <c r="B19" s="123"/>
      <c r="C19" s="123"/>
      <c r="D19" s="123"/>
      <c r="E19" s="123"/>
      <c r="F19" s="123"/>
      <c r="G19" s="123"/>
      <c r="H19" s="424" t="str">
        <f>IF(C19="","",IF(C19="","",(VLOOKUP(C19,Listes!$B$34:$C$38,2,FALSE))))</f>
        <v/>
      </c>
      <c r="I19" s="123" t="str">
        <f t="shared" si="3"/>
        <v/>
      </c>
      <c r="J19" s="36" t="str">
        <f>IF(H19="","",IF(H19="","",(VLOOKUP(H19,Listes!$C$34:$D$38,2,FALSE))))</f>
        <v/>
      </c>
      <c r="K19" s="263"/>
      <c r="L19" s="263"/>
      <c r="M19" s="35" t="str">
        <f>IF($H19="","",IF($C19=Listes!$B$35,IF('Dépenses forfaitaire'!$E19&lt;=Listes!$B$56,('Dépenses forfaitaire'!$E19*(VLOOKUP('Dépenses forfaitaire'!$D19,Listes!$A$57:$E$63,2,FALSE))),IF('Dépenses forfaitaire'!$E19&gt;Listes!$E$56,('Dépenses forfaitaire'!$E19*(VLOOKUP('Dépenses forfaitaire'!$D19,Listes!$A$57:$E$63,5,FALSE))),('Dépenses forfaitaire'!$E19*(VLOOKUP('Dépenses forfaitaire'!$D19,Listes!$A$57:$E$63,3,FALSE)))+(VLOOKUP('Dépenses forfaitaire'!$D19,Listes!$A$57:$E$63,4,FALSE))))))</f>
        <v/>
      </c>
      <c r="N19" s="35" t="str">
        <f>IF($H19="","",IF($C19=Listes!$B$34,IF('Dépenses forfaitaire'!$E19&lt;=Listes!$B$45,('Dépenses forfaitaire'!$E19*(VLOOKUP('Dépenses forfaitaire'!$D19,Listes!$A$46:$E$52,2,FALSE))),IF('Dépenses forfaitaire'!$E19&gt;Listes!$D$45,('Dépenses forfaitaire'!$E19*(VLOOKUP('Dépenses forfaitaire'!$D19,Listes!$A$46:$E$52,5,FALSE))),('Dépenses forfaitaire'!$E19*(VLOOKUP('Dépenses forfaitaire'!$D19,Listes!$A$46:$E$52,3,FALSE)))+(VLOOKUP('Dépenses forfaitaire'!$D19,Listes!$A$46:$E$52,4,FALSE))))))</f>
        <v/>
      </c>
      <c r="O19" s="35" t="str">
        <f>IF($H19="","",IF($C19=Listes!$B$37,Listes!$I$34,IF($C19=Listes!$B$38,(VLOOKUP('Dépenses forfaitaire'!$F19,Listes!$E$34:$F$39,2,FALSE)),IF($C19=Listes!$B$36,IF('Dépenses forfaitaire'!$E19&lt;=Listes!$A$67,'Dépenses forfaitaire'!$E19*Listes!$A$68,IF('Dépenses forfaitaire'!$E19&gt;Listes!$D$67,'Dépenses forfaitaire'!$E19*Listes!$D$68,(('Dépenses forfaitaire'!$E19*Listes!$B$68)+Listes!$C$68)))))))</f>
        <v/>
      </c>
      <c r="P19" s="36" t="str">
        <f t="shared" si="1"/>
        <v/>
      </c>
      <c r="Q19" s="131"/>
    </row>
    <row r="20" spans="1:17" ht="22.5" customHeight="1" x14ac:dyDescent="0.25">
      <c r="A20" s="21">
        <v>14</v>
      </c>
      <c r="B20" s="123"/>
      <c r="C20" s="123"/>
      <c r="D20" s="123"/>
      <c r="E20" s="123"/>
      <c r="F20" s="123"/>
      <c r="G20" s="123"/>
      <c r="H20" s="424" t="str">
        <f>IF(C20="","",IF(C20="","",(VLOOKUP(C20,Listes!$B$34:$C$38,2,FALSE))))</f>
        <v/>
      </c>
      <c r="I20" s="123" t="str">
        <f t="shared" si="3"/>
        <v/>
      </c>
      <c r="J20" s="36" t="str">
        <f>IF(H20="","",IF(H20="","",(VLOOKUP(H20,Listes!$C$34:$D$38,2,FALSE))))</f>
        <v/>
      </c>
      <c r="K20" s="263"/>
      <c r="L20" s="263"/>
      <c r="M20" s="35" t="str">
        <f>IF($H20="","",IF($C20=Listes!$B$35,IF('Dépenses forfaitaire'!$E20&lt;=Listes!$B$56,('Dépenses forfaitaire'!$E20*(VLOOKUP('Dépenses forfaitaire'!$D20,Listes!$A$57:$E$63,2,FALSE))),IF('Dépenses forfaitaire'!$E20&gt;Listes!$E$56,('Dépenses forfaitaire'!$E20*(VLOOKUP('Dépenses forfaitaire'!$D20,Listes!$A$57:$E$63,5,FALSE))),('Dépenses forfaitaire'!$E20*(VLOOKUP('Dépenses forfaitaire'!$D20,Listes!$A$57:$E$63,3,FALSE)))+(VLOOKUP('Dépenses forfaitaire'!$D20,Listes!$A$57:$E$63,4,FALSE))))))</f>
        <v/>
      </c>
      <c r="N20" s="35" t="str">
        <f>IF($H20="","",IF($C20=Listes!$B$34,IF('Dépenses forfaitaire'!$E20&lt;=Listes!$B$45,('Dépenses forfaitaire'!$E20*(VLOOKUP('Dépenses forfaitaire'!$D20,Listes!$A$46:$E$52,2,FALSE))),IF('Dépenses forfaitaire'!$E20&gt;Listes!$D$45,('Dépenses forfaitaire'!$E20*(VLOOKUP('Dépenses forfaitaire'!$D20,Listes!$A$46:$E$52,5,FALSE))),('Dépenses forfaitaire'!$E20*(VLOOKUP('Dépenses forfaitaire'!$D20,Listes!$A$46:$E$52,3,FALSE)))+(VLOOKUP('Dépenses forfaitaire'!$D20,Listes!$A$46:$E$52,4,FALSE))))))</f>
        <v/>
      </c>
      <c r="O20" s="35" t="str">
        <f>IF($H20="","",IF($C20=Listes!$B$37,Listes!$I$34,IF($C20=Listes!$B$38,(VLOOKUP('Dépenses forfaitaire'!$F20,Listes!$E$34:$F$39,2,FALSE)),IF($C20=Listes!$B$36,IF('Dépenses forfaitaire'!$E20&lt;=Listes!$A$67,'Dépenses forfaitaire'!$E20*Listes!$A$68,IF('Dépenses forfaitaire'!$E20&gt;Listes!$D$67,'Dépenses forfaitaire'!$E20*Listes!$D$68,(('Dépenses forfaitaire'!$E20*Listes!$B$68)+Listes!$C$68)))))))</f>
        <v/>
      </c>
      <c r="P20" s="36" t="str">
        <f t="shared" si="1"/>
        <v/>
      </c>
      <c r="Q20" s="131"/>
    </row>
    <row r="21" spans="1:17" ht="22.5" customHeight="1" x14ac:dyDescent="0.25">
      <c r="A21" s="21">
        <v>15</v>
      </c>
      <c r="B21" s="123"/>
      <c r="C21" s="123"/>
      <c r="D21" s="123"/>
      <c r="E21" s="123"/>
      <c r="F21" s="123"/>
      <c r="G21" s="123"/>
      <c r="H21" s="424" t="str">
        <f>IF(C21="","",IF(C21="","",(VLOOKUP(C21,Listes!$B$34:$C$38,2,FALSE))))</f>
        <v/>
      </c>
      <c r="I21" s="123" t="str">
        <f t="shared" si="3"/>
        <v/>
      </c>
      <c r="J21" s="36" t="str">
        <f>IF(H21="","",IF(H21="","",(VLOOKUP(H21,Listes!$C$34:$D$38,2,FALSE))))</f>
        <v/>
      </c>
      <c r="K21" s="263"/>
      <c r="L21" s="263"/>
      <c r="M21" s="35" t="str">
        <f>IF($H21="","",IF($C21=Listes!$B$35,IF('Dépenses forfaitaire'!$E21&lt;=Listes!$B$56,('Dépenses forfaitaire'!$E21*(VLOOKUP('Dépenses forfaitaire'!$D21,Listes!$A$57:$E$63,2,FALSE))),IF('Dépenses forfaitaire'!$E21&gt;Listes!$E$56,('Dépenses forfaitaire'!$E21*(VLOOKUP('Dépenses forfaitaire'!$D21,Listes!$A$57:$E$63,5,FALSE))),('Dépenses forfaitaire'!$E21*(VLOOKUP('Dépenses forfaitaire'!$D21,Listes!$A$57:$E$63,3,FALSE)))+(VLOOKUP('Dépenses forfaitaire'!$D21,Listes!$A$57:$E$63,4,FALSE))))))</f>
        <v/>
      </c>
      <c r="N21" s="35" t="str">
        <f>IF($H21="","",IF($C21=Listes!$B$34,IF('Dépenses forfaitaire'!$E21&lt;=Listes!$B$45,('Dépenses forfaitaire'!$E21*(VLOOKUP('Dépenses forfaitaire'!$D21,Listes!$A$46:$E$52,2,FALSE))),IF('Dépenses forfaitaire'!$E21&gt;Listes!$D$45,('Dépenses forfaitaire'!$E21*(VLOOKUP('Dépenses forfaitaire'!$D21,Listes!$A$46:$E$52,5,FALSE))),('Dépenses forfaitaire'!$E21*(VLOOKUP('Dépenses forfaitaire'!$D21,Listes!$A$46:$E$52,3,FALSE)))+(VLOOKUP('Dépenses forfaitaire'!$D21,Listes!$A$46:$E$52,4,FALSE))))))</f>
        <v/>
      </c>
      <c r="O21" s="35" t="str">
        <f>IF($H21="","",IF($C21=Listes!$B$37,Listes!$I$34,IF($C21=Listes!$B$38,(VLOOKUP('Dépenses forfaitaire'!$F21,Listes!$E$34:$F$39,2,FALSE)),IF($C21=Listes!$B$36,IF('Dépenses forfaitaire'!$E21&lt;=Listes!$A$67,'Dépenses forfaitaire'!$E21*Listes!$A$68,IF('Dépenses forfaitaire'!$E21&gt;Listes!$D$67,'Dépenses forfaitaire'!$E21*Listes!$D$68,(('Dépenses forfaitaire'!$E21*Listes!$B$68)+Listes!$C$68)))))))</f>
        <v/>
      </c>
      <c r="P21" s="36" t="str">
        <f t="shared" si="1"/>
        <v/>
      </c>
      <c r="Q21" s="131"/>
    </row>
    <row r="22" spans="1:17" ht="22.5" customHeight="1" x14ac:dyDescent="0.25">
      <c r="A22" s="21">
        <v>16</v>
      </c>
      <c r="B22" s="123"/>
      <c r="C22" s="123"/>
      <c r="D22" s="123"/>
      <c r="E22" s="123"/>
      <c r="F22" s="123"/>
      <c r="G22" s="123"/>
      <c r="H22" s="424" t="str">
        <f>IF(C22="","",IF(C22="","",(VLOOKUP(C22,Listes!$B$34:$C$38,2,FALSE))))</f>
        <v/>
      </c>
      <c r="I22" s="123" t="str">
        <f t="shared" si="3"/>
        <v/>
      </c>
      <c r="J22" s="36" t="str">
        <f>IF(H22="","",IF(H22="","",(VLOOKUP(H22,Listes!$C$34:$D$38,2,FALSE))))</f>
        <v/>
      </c>
      <c r="K22" s="263"/>
      <c r="L22" s="263"/>
      <c r="M22" s="35" t="str">
        <f>IF($H22="","",IF($C22=Listes!$B$35,IF('Dépenses forfaitaire'!$E22&lt;=Listes!$B$56,('Dépenses forfaitaire'!$E22*(VLOOKUP('Dépenses forfaitaire'!$D22,Listes!$A$57:$E$63,2,FALSE))),IF('Dépenses forfaitaire'!$E22&gt;Listes!$E$56,('Dépenses forfaitaire'!$E22*(VLOOKUP('Dépenses forfaitaire'!$D22,Listes!$A$57:$E$63,5,FALSE))),('Dépenses forfaitaire'!$E22*(VLOOKUP('Dépenses forfaitaire'!$D22,Listes!$A$57:$E$63,3,FALSE)))+(VLOOKUP('Dépenses forfaitaire'!$D22,Listes!$A$57:$E$63,4,FALSE))))))</f>
        <v/>
      </c>
      <c r="N22" s="35" t="str">
        <f>IF($H22="","",IF($C22=Listes!$B$34,IF('Dépenses forfaitaire'!$E22&lt;=Listes!$B$45,('Dépenses forfaitaire'!$E22*(VLOOKUP('Dépenses forfaitaire'!$D22,Listes!$A$46:$E$52,2,FALSE))),IF('Dépenses forfaitaire'!$E22&gt;Listes!$D$45,('Dépenses forfaitaire'!$E22*(VLOOKUP('Dépenses forfaitaire'!$D22,Listes!$A$46:$E$52,5,FALSE))),('Dépenses forfaitaire'!$E22*(VLOOKUP('Dépenses forfaitaire'!$D22,Listes!$A$46:$E$52,3,FALSE)))+(VLOOKUP('Dépenses forfaitaire'!$D22,Listes!$A$46:$E$52,4,FALSE))))))</f>
        <v/>
      </c>
      <c r="O22" s="35" t="str">
        <f>IF($H22="","",IF($C22=Listes!$B$37,Listes!$I$34,IF($C22=Listes!$B$38,(VLOOKUP('Dépenses forfaitaire'!$F22,Listes!$E$34:$F$39,2,FALSE)),IF($C22=Listes!$B$36,IF('Dépenses forfaitaire'!$E22&lt;=Listes!$A$67,'Dépenses forfaitaire'!$E22*Listes!$A$68,IF('Dépenses forfaitaire'!$E22&gt;Listes!$D$67,'Dépenses forfaitaire'!$E22*Listes!$D$68,(('Dépenses forfaitaire'!$E22*Listes!$B$68)+Listes!$C$68)))))))</f>
        <v/>
      </c>
      <c r="P22" s="36" t="str">
        <f t="shared" si="1"/>
        <v/>
      </c>
      <c r="Q22" s="131"/>
    </row>
    <row r="23" spans="1:17" ht="22.5" customHeight="1" x14ac:dyDescent="0.25">
      <c r="A23" s="21">
        <v>17</v>
      </c>
      <c r="B23" s="123"/>
      <c r="C23" s="123"/>
      <c r="D23" s="123"/>
      <c r="E23" s="123"/>
      <c r="F23" s="123"/>
      <c r="G23" s="123"/>
      <c r="H23" s="424" t="str">
        <f>IF(C23="","",IF(C23="","",(VLOOKUP(C23,Listes!$B$34:$C$38,2,FALSE))))</f>
        <v/>
      </c>
      <c r="I23" s="123" t="str">
        <f t="shared" si="3"/>
        <v/>
      </c>
      <c r="J23" s="36" t="str">
        <f>IF(H23="","",IF(H23="","",(VLOOKUP(H23,Listes!$C$34:$D$38,2,FALSE))))</f>
        <v/>
      </c>
      <c r="K23" s="263"/>
      <c r="L23" s="263"/>
      <c r="M23" s="35" t="str">
        <f>IF($H23="","",IF($C23=Listes!$B$35,IF('Dépenses forfaitaire'!$E23&lt;=Listes!$B$56,('Dépenses forfaitaire'!$E23*(VLOOKUP('Dépenses forfaitaire'!$D23,Listes!$A$57:$E$63,2,FALSE))),IF('Dépenses forfaitaire'!$E23&gt;Listes!$E$56,('Dépenses forfaitaire'!$E23*(VLOOKUP('Dépenses forfaitaire'!$D23,Listes!$A$57:$E$63,5,FALSE))),('Dépenses forfaitaire'!$E23*(VLOOKUP('Dépenses forfaitaire'!$D23,Listes!$A$57:$E$63,3,FALSE)))+(VLOOKUP('Dépenses forfaitaire'!$D23,Listes!$A$57:$E$63,4,FALSE))))))</f>
        <v/>
      </c>
      <c r="N23" s="35" t="str">
        <f>IF($H23="","",IF($C23=Listes!$B$34,IF('Dépenses forfaitaire'!$E23&lt;=Listes!$B$45,('Dépenses forfaitaire'!$E23*(VLOOKUP('Dépenses forfaitaire'!$D23,Listes!$A$46:$E$52,2,FALSE))),IF('Dépenses forfaitaire'!$E23&gt;Listes!$D$45,('Dépenses forfaitaire'!$E23*(VLOOKUP('Dépenses forfaitaire'!$D23,Listes!$A$46:$E$52,5,FALSE))),('Dépenses forfaitaire'!$E23*(VLOOKUP('Dépenses forfaitaire'!$D23,Listes!$A$46:$E$52,3,FALSE)))+(VLOOKUP('Dépenses forfaitaire'!$D23,Listes!$A$46:$E$52,4,FALSE))))))</f>
        <v/>
      </c>
      <c r="O23" s="35" t="str">
        <f>IF($H23="","",IF($C23=Listes!$B$37,Listes!$I$34,IF($C23=Listes!$B$38,(VLOOKUP('Dépenses forfaitaire'!$F23,Listes!$E$34:$F$39,2,FALSE)),IF($C23=Listes!$B$36,IF('Dépenses forfaitaire'!$E23&lt;=Listes!$A$67,'Dépenses forfaitaire'!$E23*Listes!$A$68,IF('Dépenses forfaitaire'!$E23&gt;Listes!$D$67,'Dépenses forfaitaire'!$E23*Listes!$D$68,(('Dépenses forfaitaire'!$E23*Listes!$B$68)+Listes!$C$68)))))))</f>
        <v/>
      </c>
      <c r="P23" s="36" t="str">
        <f t="shared" si="1"/>
        <v/>
      </c>
      <c r="Q23" s="131"/>
    </row>
    <row r="24" spans="1:17" ht="22.5" customHeight="1" x14ac:dyDescent="0.25">
      <c r="A24" s="21">
        <v>18</v>
      </c>
      <c r="B24" s="123"/>
      <c r="C24" s="123"/>
      <c r="D24" s="123"/>
      <c r="E24" s="123"/>
      <c r="F24" s="123"/>
      <c r="G24" s="123"/>
      <c r="H24" s="424" t="str">
        <f>IF(C24="","",IF(C24="","",(VLOOKUP(C24,Listes!$B$34:$C$38,2,FALSE))))</f>
        <v/>
      </c>
      <c r="I24" s="123" t="str">
        <f t="shared" si="3"/>
        <v/>
      </c>
      <c r="J24" s="36" t="str">
        <f>IF(H24="","",IF(H24="","",(VLOOKUP(H24,Listes!$C$34:$D$38,2,FALSE))))</f>
        <v/>
      </c>
      <c r="K24" s="263"/>
      <c r="L24" s="263"/>
      <c r="M24" s="35" t="str">
        <f>IF($H24="","",IF($C24=Listes!$B$35,IF('Dépenses forfaitaire'!$E24&lt;=Listes!$B$56,('Dépenses forfaitaire'!$E24*(VLOOKUP('Dépenses forfaitaire'!$D24,Listes!$A$57:$E$63,2,FALSE))),IF('Dépenses forfaitaire'!$E24&gt;Listes!$E$56,('Dépenses forfaitaire'!$E24*(VLOOKUP('Dépenses forfaitaire'!$D24,Listes!$A$57:$E$63,5,FALSE))),('Dépenses forfaitaire'!$E24*(VLOOKUP('Dépenses forfaitaire'!$D24,Listes!$A$57:$E$63,3,FALSE)))+(VLOOKUP('Dépenses forfaitaire'!$D24,Listes!$A$57:$E$63,4,FALSE))))))</f>
        <v/>
      </c>
      <c r="N24" s="35" t="str">
        <f>IF($H24="","",IF($C24=Listes!$B$34,IF('Dépenses forfaitaire'!$E24&lt;=Listes!$B$45,('Dépenses forfaitaire'!$E24*(VLOOKUP('Dépenses forfaitaire'!$D24,Listes!$A$46:$E$52,2,FALSE))),IF('Dépenses forfaitaire'!$E24&gt;Listes!$D$45,('Dépenses forfaitaire'!$E24*(VLOOKUP('Dépenses forfaitaire'!$D24,Listes!$A$46:$E$52,5,FALSE))),('Dépenses forfaitaire'!$E24*(VLOOKUP('Dépenses forfaitaire'!$D24,Listes!$A$46:$E$52,3,FALSE)))+(VLOOKUP('Dépenses forfaitaire'!$D24,Listes!$A$46:$E$52,4,FALSE))))))</f>
        <v/>
      </c>
      <c r="O24" s="35" t="str">
        <f>IF($H24="","",IF($C24=Listes!$B$37,Listes!$I$34,IF($C24=Listes!$B$38,(VLOOKUP('Dépenses forfaitaire'!$F24,Listes!$E$34:$F$39,2,FALSE)),IF($C24=Listes!$B$36,IF('Dépenses forfaitaire'!$E24&lt;=Listes!$A$67,'Dépenses forfaitaire'!$E24*Listes!$A$68,IF('Dépenses forfaitaire'!$E24&gt;Listes!$D$67,'Dépenses forfaitaire'!$E24*Listes!$D$68,(('Dépenses forfaitaire'!$E24*Listes!$B$68)+Listes!$C$68)))))))</f>
        <v/>
      </c>
      <c r="P24" s="36" t="str">
        <f t="shared" si="1"/>
        <v/>
      </c>
      <c r="Q24" s="131"/>
    </row>
    <row r="25" spans="1:17" ht="22.5" customHeight="1" x14ac:dyDescent="0.25">
      <c r="A25" s="21">
        <v>19</v>
      </c>
      <c r="B25" s="123"/>
      <c r="C25" s="123"/>
      <c r="D25" s="123"/>
      <c r="E25" s="123"/>
      <c r="F25" s="123"/>
      <c r="G25" s="123"/>
      <c r="H25" s="424" t="str">
        <f>IF(C25="","",IF(C25="","",(VLOOKUP(C25,Listes!$B$34:$C$38,2,FALSE))))</f>
        <v/>
      </c>
      <c r="I25" s="123" t="str">
        <f t="shared" si="3"/>
        <v/>
      </c>
      <c r="J25" s="36" t="str">
        <f>IF(H25="","",IF(H25="","",(VLOOKUP(H25,Listes!$C$34:$D$38,2,FALSE))))</f>
        <v/>
      </c>
      <c r="K25" s="263"/>
      <c r="L25" s="263"/>
      <c r="M25" s="35" t="str">
        <f>IF($H25="","",IF($C25=Listes!$B$35,IF('Dépenses forfaitaire'!$E25&lt;=Listes!$B$56,('Dépenses forfaitaire'!$E25*(VLOOKUP('Dépenses forfaitaire'!$D25,Listes!$A$57:$E$63,2,FALSE))),IF('Dépenses forfaitaire'!$E25&gt;Listes!$E$56,('Dépenses forfaitaire'!$E25*(VLOOKUP('Dépenses forfaitaire'!$D25,Listes!$A$57:$E$63,5,FALSE))),('Dépenses forfaitaire'!$E25*(VLOOKUP('Dépenses forfaitaire'!$D25,Listes!$A$57:$E$63,3,FALSE)))+(VLOOKUP('Dépenses forfaitaire'!$D25,Listes!$A$57:$E$63,4,FALSE))))))</f>
        <v/>
      </c>
      <c r="N25" s="35" t="str">
        <f>IF($H25="","",IF($C25=Listes!$B$34,IF('Dépenses forfaitaire'!$E25&lt;=Listes!$B$45,('Dépenses forfaitaire'!$E25*(VLOOKUP('Dépenses forfaitaire'!$D25,Listes!$A$46:$E$52,2,FALSE))),IF('Dépenses forfaitaire'!$E25&gt;Listes!$D$45,('Dépenses forfaitaire'!$E25*(VLOOKUP('Dépenses forfaitaire'!$D25,Listes!$A$46:$E$52,5,FALSE))),('Dépenses forfaitaire'!$E25*(VLOOKUP('Dépenses forfaitaire'!$D25,Listes!$A$46:$E$52,3,FALSE)))+(VLOOKUP('Dépenses forfaitaire'!$D25,Listes!$A$46:$E$52,4,FALSE))))))</f>
        <v/>
      </c>
      <c r="O25" s="35" t="str">
        <f>IF($H25="","",IF($C25=Listes!$B$37,Listes!$I$34,IF($C25=Listes!$B$38,(VLOOKUP('Dépenses forfaitaire'!$F25,Listes!$E$34:$F$39,2,FALSE)),IF($C25=Listes!$B$36,IF('Dépenses forfaitaire'!$E25&lt;=Listes!$A$67,'Dépenses forfaitaire'!$E25*Listes!$A$68,IF('Dépenses forfaitaire'!$E25&gt;Listes!$D$67,'Dépenses forfaitaire'!$E25*Listes!$D$68,(('Dépenses forfaitaire'!$E25*Listes!$B$68)+Listes!$C$68)))))))</f>
        <v/>
      </c>
      <c r="P25" s="36" t="str">
        <f t="shared" si="1"/>
        <v/>
      </c>
      <c r="Q25" s="131"/>
    </row>
    <row r="26" spans="1:17" ht="22.5" customHeight="1" x14ac:dyDescent="0.25">
      <c r="A26" s="21">
        <v>20</v>
      </c>
      <c r="B26" s="123"/>
      <c r="C26" s="123"/>
      <c r="D26" s="123"/>
      <c r="E26" s="123"/>
      <c r="F26" s="123"/>
      <c r="G26" s="123"/>
      <c r="H26" s="424" t="str">
        <f>IF(C26="","",IF(C26="","",(VLOOKUP(C26,Listes!$B$34:$C$38,2,FALSE))))</f>
        <v/>
      </c>
      <c r="I26" s="123" t="str">
        <f t="shared" si="3"/>
        <v/>
      </c>
      <c r="J26" s="36" t="str">
        <f>IF(H26="","",IF(H26="","",(VLOOKUP(H26,Listes!$C$34:$D$38,2,FALSE))))</f>
        <v/>
      </c>
      <c r="K26" s="263"/>
      <c r="L26" s="263"/>
      <c r="M26" s="35" t="str">
        <f>IF($H26="","",IF($C26=Listes!$B$35,IF('Dépenses forfaitaire'!$E26&lt;=Listes!$B$56,('Dépenses forfaitaire'!$E26*(VLOOKUP('Dépenses forfaitaire'!$D26,Listes!$A$57:$E$63,2,FALSE))),IF('Dépenses forfaitaire'!$E26&gt;Listes!$E$56,('Dépenses forfaitaire'!$E26*(VLOOKUP('Dépenses forfaitaire'!$D26,Listes!$A$57:$E$63,5,FALSE))),('Dépenses forfaitaire'!$E26*(VLOOKUP('Dépenses forfaitaire'!$D26,Listes!$A$57:$E$63,3,FALSE)))+(VLOOKUP('Dépenses forfaitaire'!$D26,Listes!$A$57:$E$63,4,FALSE))))))</f>
        <v/>
      </c>
      <c r="N26" s="35" t="str">
        <f>IF($H26="","",IF($C26=Listes!$B$34,IF('Dépenses forfaitaire'!$E26&lt;=Listes!$B$45,('Dépenses forfaitaire'!$E26*(VLOOKUP('Dépenses forfaitaire'!$D26,Listes!$A$46:$E$52,2,FALSE))),IF('Dépenses forfaitaire'!$E26&gt;Listes!$D$45,('Dépenses forfaitaire'!$E26*(VLOOKUP('Dépenses forfaitaire'!$D26,Listes!$A$46:$E$52,5,FALSE))),('Dépenses forfaitaire'!$E26*(VLOOKUP('Dépenses forfaitaire'!$D26,Listes!$A$46:$E$52,3,FALSE)))+(VLOOKUP('Dépenses forfaitaire'!$D26,Listes!$A$46:$E$52,4,FALSE))))))</f>
        <v/>
      </c>
      <c r="O26" s="35" t="str">
        <f>IF($H26="","",IF($C26=Listes!$B$37,Listes!$I$34,IF($C26=Listes!$B$38,(VLOOKUP('Dépenses forfaitaire'!$F26,Listes!$E$34:$F$39,2,FALSE)),IF($C26=Listes!$B$36,IF('Dépenses forfaitaire'!$E26&lt;=Listes!$A$67,'Dépenses forfaitaire'!$E26*Listes!$A$68,IF('Dépenses forfaitaire'!$E26&gt;Listes!$D$67,'Dépenses forfaitaire'!$E26*Listes!$D$68,(('Dépenses forfaitaire'!$E26*Listes!$B$68)+Listes!$C$68)))))))</f>
        <v/>
      </c>
      <c r="P26" s="36" t="str">
        <f t="shared" si="1"/>
        <v/>
      </c>
      <c r="Q26" s="131"/>
    </row>
    <row r="27" spans="1:17" ht="22.5" customHeight="1" x14ac:dyDescent="0.25">
      <c r="A27" s="21">
        <v>21</v>
      </c>
      <c r="B27" s="123"/>
      <c r="C27" s="123"/>
      <c r="D27" s="123"/>
      <c r="E27" s="123"/>
      <c r="F27" s="123"/>
      <c r="G27" s="123"/>
      <c r="H27" s="424" t="str">
        <f>IF(C27="","",IF(C27="","",(VLOOKUP(C27,Listes!$B$34:$C$38,2,FALSE))))</f>
        <v/>
      </c>
      <c r="I27" s="123" t="str">
        <f t="shared" si="3"/>
        <v/>
      </c>
      <c r="J27" s="36" t="str">
        <f>IF(H27="","",IF(H27="","",(VLOOKUP(H27,Listes!$C$34:$D$38,2,FALSE))))</f>
        <v/>
      </c>
      <c r="K27" s="263"/>
      <c r="L27" s="263"/>
      <c r="M27" s="35" t="str">
        <f>IF($H27="","",IF($C27=Listes!$B$35,IF('Dépenses forfaitaire'!$E27&lt;=Listes!$B$56,('Dépenses forfaitaire'!$E27*(VLOOKUP('Dépenses forfaitaire'!$D27,Listes!$A$57:$E$63,2,FALSE))),IF('Dépenses forfaitaire'!$E27&gt;Listes!$E$56,('Dépenses forfaitaire'!$E27*(VLOOKUP('Dépenses forfaitaire'!$D27,Listes!$A$57:$E$63,5,FALSE))),('Dépenses forfaitaire'!$E27*(VLOOKUP('Dépenses forfaitaire'!$D27,Listes!$A$57:$E$63,3,FALSE)))+(VLOOKUP('Dépenses forfaitaire'!$D27,Listes!$A$57:$E$63,4,FALSE))))))</f>
        <v/>
      </c>
      <c r="N27" s="35" t="str">
        <f>IF($H27="","",IF($C27=Listes!$B$34,IF('Dépenses forfaitaire'!$E27&lt;=Listes!$B$45,('Dépenses forfaitaire'!$E27*(VLOOKUP('Dépenses forfaitaire'!$D27,Listes!$A$46:$E$52,2,FALSE))),IF('Dépenses forfaitaire'!$E27&gt;Listes!$D$45,('Dépenses forfaitaire'!$E27*(VLOOKUP('Dépenses forfaitaire'!$D27,Listes!$A$46:$E$52,5,FALSE))),('Dépenses forfaitaire'!$E27*(VLOOKUP('Dépenses forfaitaire'!$D27,Listes!$A$46:$E$52,3,FALSE)))+(VLOOKUP('Dépenses forfaitaire'!$D27,Listes!$A$46:$E$52,4,FALSE))))))</f>
        <v/>
      </c>
      <c r="O27" s="35" t="str">
        <f>IF($H27="","",IF($C27=Listes!$B$37,Listes!$I$34,IF($C27=Listes!$B$38,(VLOOKUP('Dépenses forfaitaire'!$F27,Listes!$E$34:$F$39,2,FALSE)),IF($C27=Listes!$B$36,IF('Dépenses forfaitaire'!$E27&lt;=Listes!$A$67,'Dépenses forfaitaire'!$E27*Listes!$A$68,IF('Dépenses forfaitaire'!$E27&gt;Listes!$D$67,'Dépenses forfaitaire'!$E27*Listes!$D$68,(('Dépenses forfaitaire'!$E27*Listes!$B$68)+Listes!$C$68)))))))</f>
        <v/>
      </c>
      <c r="P27" s="36" t="str">
        <f t="shared" si="1"/>
        <v/>
      </c>
      <c r="Q27" s="131"/>
    </row>
    <row r="28" spans="1:17" ht="22.5" customHeight="1" x14ac:dyDescent="0.25">
      <c r="A28" s="21">
        <v>22</v>
      </c>
      <c r="B28" s="123"/>
      <c r="C28" s="123"/>
      <c r="D28" s="123"/>
      <c r="E28" s="123"/>
      <c r="F28" s="123"/>
      <c r="G28" s="123"/>
      <c r="H28" s="424" t="str">
        <f>IF(C28="","",IF(C28="","",(VLOOKUP(C28,Listes!$B$34:$C$38,2,FALSE))))</f>
        <v/>
      </c>
      <c r="I28" s="123" t="str">
        <f t="shared" si="3"/>
        <v/>
      </c>
      <c r="J28" s="36" t="str">
        <f>IF(H28="","",IF(H28="","",(VLOOKUP(H28,Listes!$C$34:$D$38,2,FALSE))))</f>
        <v/>
      </c>
      <c r="K28" s="263"/>
      <c r="L28" s="263"/>
      <c r="M28" s="35" t="str">
        <f>IF($H28="","",IF($C28=Listes!$B$35,IF('Dépenses forfaitaire'!$E28&lt;=Listes!$B$56,('Dépenses forfaitaire'!$E28*(VLOOKUP('Dépenses forfaitaire'!$D28,Listes!$A$57:$E$63,2,FALSE))),IF('Dépenses forfaitaire'!$E28&gt;Listes!$E$56,('Dépenses forfaitaire'!$E28*(VLOOKUP('Dépenses forfaitaire'!$D28,Listes!$A$57:$E$63,5,FALSE))),('Dépenses forfaitaire'!$E28*(VLOOKUP('Dépenses forfaitaire'!$D28,Listes!$A$57:$E$63,3,FALSE)))+(VLOOKUP('Dépenses forfaitaire'!$D28,Listes!$A$57:$E$63,4,FALSE))))))</f>
        <v/>
      </c>
      <c r="N28" s="35" t="str">
        <f>IF($H28="","",IF($C28=Listes!$B$34,IF('Dépenses forfaitaire'!$E28&lt;=Listes!$B$45,('Dépenses forfaitaire'!$E28*(VLOOKUP('Dépenses forfaitaire'!$D28,Listes!$A$46:$E$52,2,FALSE))),IF('Dépenses forfaitaire'!$E28&gt;Listes!$D$45,('Dépenses forfaitaire'!$E28*(VLOOKUP('Dépenses forfaitaire'!$D28,Listes!$A$46:$E$52,5,FALSE))),('Dépenses forfaitaire'!$E28*(VLOOKUP('Dépenses forfaitaire'!$D28,Listes!$A$46:$E$52,3,FALSE)))+(VLOOKUP('Dépenses forfaitaire'!$D28,Listes!$A$46:$E$52,4,FALSE))))))</f>
        <v/>
      </c>
      <c r="O28" s="35" t="str">
        <f>IF($H28="","",IF($C28=Listes!$B$37,Listes!$I$34,IF($C28=Listes!$B$38,(VLOOKUP('Dépenses forfaitaire'!$F28,Listes!$E$34:$F$39,2,FALSE)),IF($C28=Listes!$B$36,IF('Dépenses forfaitaire'!$E28&lt;=Listes!$A$67,'Dépenses forfaitaire'!$E28*Listes!$A$68,IF('Dépenses forfaitaire'!$E28&gt;Listes!$D$67,'Dépenses forfaitaire'!$E28*Listes!$D$68,(('Dépenses forfaitaire'!$E28*Listes!$B$68)+Listes!$C$68)))))))</f>
        <v/>
      </c>
      <c r="P28" s="36" t="str">
        <f t="shared" si="1"/>
        <v/>
      </c>
      <c r="Q28" s="131"/>
    </row>
    <row r="29" spans="1:17" ht="22.5" customHeight="1" x14ac:dyDescent="0.25">
      <c r="A29" s="21">
        <v>23</v>
      </c>
      <c r="B29" s="123"/>
      <c r="C29" s="123"/>
      <c r="D29" s="123"/>
      <c r="E29" s="123"/>
      <c r="F29" s="123"/>
      <c r="G29" s="123"/>
      <c r="H29" s="424" t="str">
        <f>IF(C29="","",IF(C29="","",(VLOOKUP(C29,Listes!$B$34:$C$38,2,FALSE))))</f>
        <v/>
      </c>
      <c r="I29" s="123" t="str">
        <f t="shared" si="3"/>
        <v/>
      </c>
      <c r="J29" s="36" t="str">
        <f>IF(H29="","",IF(H29="","",(VLOOKUP(H29,Listes!$C$34:$D$38,2,FALSE))))</f>
        <v/>
      </c>
      <c r="K29" s="263"/>
      <c r="L29" s="263"/>
      <c r="M29" s="35" t="str">
        <f>IF($H29="","",IF($C29=Listes!$B$35,IF('Dépenses forfaitaire'!$E29&lt;=Listes!$B$56,('Dépenses forfaitaire'!$E29*(VLOOKUP('Dépenses forfaitaire'!$D29,Listes!$A$57:$E$63,2,FALSE))),IF('Dépenses forfaitaire'!$E29&gt;Listes!$E$56,('Dépenses forfaitaire'!$E29*(VLOOKUP('Dépenses forfaitaire'!$D29,Listes!$A$57:$E$63,5,FALSE))),('Dépenses forfaitaire'!$E29*(VLOOKUP('Dépenses forfaitaire'!$D29,Listes!$A$57:$E$63,3,FALSE)))+(VLOOKUP('Dépenses forfaitaire'!$D29,Listes!$A$57:$E$63,4,FALSE))))))</f>
        <v/>
      </c>
      <c r="N29" s="35" t="str">
        <f>IF($H29="","",IF($C29=Listes!$B$34,IF('Dépenses forfaitaire'!$E29&lt;=Listes!$B$45,('Dépenses forfaitaire'!$E29*(VLOOKUP('Dépenses forfaitaire'!$D29,Listes!$A$46:$E$52,2,FALSE))),IF('Dépenses forfaitaire'!$E29&gt;Listes!$D$45,('Dépenses forfaitaire'!$E29*(VLOOKUP('Dépenses forfaitaire'!$D29,Listes!$A$46:$E$52,5,FALSE))),('Dépenses forfaitaire'!$E29*(VLOOKUP('Dépenses forfaitaire'!$D29,Listes!$A$46:$E$52,3,FALSE)))+(VLOOKUP('Dépenses forfaitaire'!$D29,Listes!$A$46:$E$52,4,FALSE))))))</f>
        <v/>
      </c>
      <c r="O29" s="35" t="str">
        <f>IF($H29="","",IF($C29=Listes!$B$37,Listes!$I$34,IF($C29=Listes!$B$38,(VLOOKUP('Dépenses forfaitaire'!$F29,Listes!$E$34:$F$39,2,FALSE)),IF($C29=Listes!$B$36,IF('Dépenses forfaitaire'!$E29&lt;=Listes!$A$67,'Dépenses forfaitaire'!$E29*Listes!$A$68,IF('Dépenses forfaitaire'!$E29&gt;Listes!$D$67,'Dépenses forfaitaire'!$E29*Listes!$D$68,(('Dépenses forfaitaire'!$E29*Listes!$B$68)+Listes!$C$68)))))))</f>
        <v/>
      </c>
      <c r="P29" s="36" t="str">
        <f t="shared" si="1"/>
        <v/>
      </c>
      <c r="Q29" s="131"/>
    </row>
    <row r="30" spans="1:17" ht="22.5" customHeight="1" x14ac:dyDescent="0.25">
      <c r="A30" s="21">
        <v>24</v>
      </c>
      <c r="B30" s="123"/>
      <c r="C30" s="123"/>
      <c r="D30" s="123"/>
      <c r="E30" s="123"/>
      <c r="F30" s="123"/>
      <c r="G30" s="123"/>
      <c r="H30" s="424" t="str">
        <f>IF(C30="","",IF(C30="","",(VLOOKUP(C30,Listes!$B$34:$C$38,2,FALSE))))</f>
        <v/>
      </c>
      <c r="I30" s="123" t="str">
        <f t="shared" si="3"/>
        <v/>
      </c>
      <c r="J30" s="36" t="str">
        <f>IF(H30="","",IF(H30="","",(VLOOKUP(H30,Listes!$C$34:$D$38,2,FALSE))))</f>
        <v/>
      </c>
      <c r="K30" s="263"/>
      <c r="L30" s="263"/>
      <c r="M30" s="35" t="str">
        <f>IF($H30="","",IF($C30=Listes!$B$35,IF('Dépenses forfaitaire'!$E30&lt;=Listes!$B$56,('Dépenses forfaitaire'!$E30*(VLOOKUP('Dépenses forfaitaire'!$D30,Listes!$A$57:$E$63,2,FALSE))),IF('Dépenses forfaitaire'!$E30&gt;Listes!$E$56,('Dépenses forfaitaire'!$E30*(VLOOKUP('Dépenses forfaitaire'!$D30,Listes!$A$57:$E$63,5,FALSE))),('Dépenses forfaitaire'!$E30*(VLOOKUP('Dépenses forfaitaire'!$D30,Listes!$A$57:$E$63,3,FALSE)))+(VLOOKUP('Dépenses forfaitaire'!$D30,Listes!$A$57:$E$63,4,FALSE))))))</f>
        <v/>
      </c>
      <c r="N30" s="35" t="str">
        <f>IF($H30="","",IF($C30=Listes!$B$34,IF('Dépenses forfaitaire'!$E30&lt;=Listes!$B$45,('Dépenses forfaitaire'!$E30*(VLOOKUP('Dépenses forfaitaire'!$D30,Listes!$A$46:$E$52,2,FALSE))),IF('Dépenses forfaitaire'!$E30&gt;Listes!$D$45,('Dépenses forfaitaire'!$E30*(VLOOKUP('Dépenses forfaitaire'!$D30,Listes!$A$46:$E$52,5,FALSE))),('Dépenses forfaitaire'!$E30*(VLOOKUP('Dépenses forfaitaire'!$D30,Listes!$A$46:$E$52,3,FALSE)))+(VLOOKUP('Dépenses forfaitaire'!$D30,Listes!$A$46:$E$52,4,FALSE))))))</f>
        <v/>
      </c>
      <c r="O30" s="35" t="str">
        <f>IF($H30="","",IF($C30=Listes!$B$37,Listes!$I$34,IF($C30=Listes!$B$38,(VLOOKUP('Dépenses forfaitaire'!$F30,Listes!$E$34:$F$39,2,FALSE)),IF($C30=Listes!$B$36,IF('Dépenses forfaitaire'!$E30&lt;=Listes!$A$67,'Dépenses forfaitaire'!$E30*Listes!$A$68,IF('Dépenses forfaitaire'!$E30&gt;Listes!$D$67,'Dépenses forfaitaire'!$E30*Listes!$D$68,(('Dépenses forfaitaire'!$E30*Listes!$B$68)+Listes!$C$68)))))))</f>
        <v/>
      </c>
      <c r="P30" s="36" t="str">
        <f t="shared" si="1"/>
        <v/>
      </c>
      <c r="Q30" s="131"/>
    </row>
    <row r="31" spans="1:17" ht="22.5" customHeight="1" x14ac:dyDescent="0.25">
      <c r="A31" s="21">
        <v>25</v>
      </c>
      <c r="B31" s="123"/>
      <c r="C31" s="123"/>
      <c r="D31" s="123"/>
      <c r="E31" s="123"/>
      <c r="F31" s="123"/>
      <c r="G31" s="123"/>
      <c r="H31" s="424" t="str">
        <f>IF(C31="","",IF(C31="","",(VLOOKUP(C31,Listes!$B$34:$C$38,2,FALSE))))</f>
        <v/>
      </c>
      <c r="I31" s="123" t="str">
        <f t="shared" si="3"/>
        <v/>
      </c>
      <c r="J31" s="36" t="str">
        <f>IF(H31="","",IF(H31="","",(VLOOKUP(H31,Listes!$C$34:$D$38,2,FALSE))))</f>
        <v/>
      </c>
      <c r="K31" s="263"/>
      <c r="L31" s="263"/>
      <c r="M31" s="35" t="str">
        <f>IF($H31="","",IF($C31=Listes!$B$35,IF('Dépenses forfaitaire'!$E31&lt;=Listes!$B$56,('Dépenses forfaitaire'!$E31*(VLOOKUP('Dépenses forfaitaire'!$D31,Listes!$A$57:$E$63,2,FALSE))),IF('Dépenses forfaitaire'!$E31&gt;Listes!$E$56,('Dépenses forfaitaire'!$E31*(VLOOKUP('Dépenses forfaitaire'!$D31,Listes!$A$57:$E$63,5,FALSE))),('Dépenses forfaitaire'!$E31*(VLOOKUP('Dépenses forfaitaire'!$D31,Listes!$A$57:$E$63,3,FALSE)))+(VLOOKUP('Dépenses forfaitaire'!$D31,Listes!$A$57:$E$63,4,FALSE))))))</f>
        <v/>
      </c>
      <c r="N31" s="35" t="str">
        <f>IF($H31="","",IF($C31=Listes!$B$34,IF('Dépenses forfaitaire'!$E31&lt;=Listes!$B$45,('Dépenses forfaitaire'!$E31*(VLOOKUP('Dépenses forfaitaire'!$D31,Listes!$A$46:$E$52,2,FALSE))),IF('Dépenses forfaitaire'!$E31&gt;Listes!$D$45,('Dépenses forfaitaire'!$E31*(VLOOKUP('Dépenses forfaitaire'!$D31,Listes!$A$46:$E$52,5,FALSE))),('Dépenses forfaitaire'!$E31*(VLOOKUP('Dépenses forfaitaire'!$D31,Listes!$A$46:$E$52,3,FALSE)))+(VLOOKUP('Dépenses forfaitaire'!$D31,Listes!$A$46:$E$52,4,FALSE))))))</f>
        <v/>
      </c>
      <c r="O31" s="35" t="str">
        <f>IF($H31="","",IF($C31=Listes!$B$37,Listes!$I$34,IF($C31=Listes!$B$38,(VLOOKUP('Dépenses forfaitaire'!$F31,Listes!$E$34:$F$39,2,FALSE)),IF($C31=Listes!$B$36,IF('Dépenses forfaitaire'!$E31&lt;=Listes!$A$67,'Dépenses forfaitaire'!$E31*Listes!$A$68,IF('Dépenses forfaitaire'!$E31&gt;Listes!$D$67,'Dépenses forfaitaire'!$E31*Listes!$D$68,(('Dépenses forfaitaire'!$E31*Listes!$B$68)+Listes!$C$68)))))))</f>
        <v/>
      </c>
      <c r="P31" s="36" t="str">
        <f t="shared" si="1"/>
        <v/>
      </c>
      <c r="Q31" s="131"/>
    </row>
    <row r="32" spans="1:17" ht="22.5" customHeight="1" x14ac:dyDescent="0.25">
      <c r="A32" s="21">
        <v>26</v>
      </c>
      <c r="B32" s="123"/>
      <c r="C32" s="123"/>
      <c r="D32" s="123"/>
      <c r="E32" s="123"/>
      <c r="F32" s="123"/>
      <c r="G32" s="123"/>
      <c r="H32" s="424" t="str">
        <f>IF(C32="","",IF(C32="","",(VLOOKUP(C32,Listes!$B$34:$C$38,2,FALSE))))</f>
        <v/>
      </c>
      <c r="I32" s="123" t="str">
        <f t="shared" si="3"/>
        <v/>
      </c>
      <c r="J32" s="36" t="str">
        <f>IF(H32="","",IF(H32="","",(VLOOKUP(H32,Listes!$C$34:$D$38,2,FALSE))))</f>
        <v/>
      </c>
      <c r="K32" s="263"/>
      <c r="L32" s="263"/>
      <c r="M32" s="35" t="str">
        <f>IF($H32="","",IF($C32=Listes!$B$35,IF('Dépenses forfaitaire'!$E32&lt;=Listes!$B$56,('Dépenses forfaitaire'!$E32*(VLOOKUP('Dépenses forfaitaire'!$D32,Listes!$A$57:$E$63,2,FALSE))),IF('Dépenses forfaitaire'!$E32&gt;Listes!$E$56,('Dépenses forfaitaire'!$E32*(VLOOKUP('Dépenses forfaitaire'!$D32,Listes!$A$57:$E$63,5,FALSE))),('Dépenses forfaitaire'!$E32*(VLOOKUP('Dépenses forfaitaire'!$D32,Listes!$A$57:$E$63,3,FALSE)))+(VLOOKUP('Dépenses forfaitaire'!$D32,Listes!$A$57:$E$63,4,FALSE))))))</f>
        <v/>
      </c>
      <c r="N32" s="35" t="str">
        <f>IF($H32="","",IF($C32=Listes!$B$34,IF('Dépenses forfaitaire'!$E32&lt;=Listes!$B$45,('Dépenses forfaitaire'!$E32*(VLOOKUP('Dépenses forfaitaire'!$D32,Listes!$A$46:$E$52,2,FALSE))),IF('Dépenses forfaitaire'!$E32&gt;Listes!$D$45,('Dépenses forfaitaire'!$E32*(VLOOKUP('Dépenses forfaitaire'!$D32,Listes!$A$46:$E$52,5,FALSE))),('Dépenses forfaitaire'!$E32*(VLOOKUP('Dépenses forfaitaire'!$D32,Listes!$A$46:$E$52,3,FALSE)))+(VLOOKUP('Dépenses forfaitaire'!$D32,Listes!$A$46:$E$52,4,FALSE))))))</f>
        <v/>
      </c>
      <c r="O32" s="35" t="str">
        <f>IF($H32="","",IF($C32=Listes!$B$37,Listes!$I$34,IF($C32=Listes!$B$38,(VLOOKUP('Dépenses forfaitaire'!$F32,Listes!$E$34:$F$39,2,FALSE)),IF($C32=Listes!$B$36,IF('Dépenses forfaitaire'!$E32&lt;=Listes!$A$67,'Dépenses forfaitaire'!$E32*Listes!$A$68,IF('Dépenses forfaitaire'!$E32&gt;Listes!$D$67,'Dépenses forfaitaire'!$E32*Listes!$D$68,(('Dépenses forfaitaire'!$E32*Listes!$B$68)+Listes!$C$68)))))))</f>
        <v/>
      </c>
      <c r="P32" s="36" t="str">
        <f t="shared" si="1"/>
        <v/>
      </c>
      <c r="Q32" s="131"/>
    </row>
    <row r="33" spans="1:17" ht="22.5" customHeight="1" x14ac:dyDescent="0.25">
      <c r="A33" s="21">
        <v>27</v>
      </c>
      <c r="B33" s="123"/>
      <c r="C33" s="123"/>
      <c r="D33" s="123"/>
      <c r="E33" s="123"/>
      <c r="F33" s="123"/>
      <c r="G33" s="123"/>
      <c r="H33" s="424" t="str">
        <f>IF(C33="","",IF(C33="","",(VLOOKUP(C33,Listes!$B$34:$C$38,2,FALSE))))</f>
        <v/>
      </c>
      <c r="I33" s="123" t="str">
        <f t="shared" si="3"/>
        <v/>
      </c>
      <c r="J33" s="36" t="str">
        <f>IF(H33="","",IF(H33="","",(VLOOKUP(H33,Listes!$C$34:$D$38,2,FALSE))))</f>
        <v/>
      </c>
      <c r="K33" s="263"/>
      <c r="L33" s="263"/>
      <c r="M33" s="35" t="str">
        <f>IF($H33="","",IF($C33=Listes!$B$35,IF('Dépenses forfaitaire'!$E33&lt;=Listes!$B$56,('Dépenses forfaitaire'!$E33*(VLOOKUP('Dépenses forfaitaire'!$D33,Listes!$A$57:$E$63,2,FALSE))),IF('Dépenses forfaitaire'!$E33&gt;Listes!$E$56,('Dépenses forfaitaire'!$E33*(VLOOKUP('Dépenses forfaitaire'!$D33,Listes!$A$57:$E$63,5,FALSE))),('Dépenses forfaitaire'!$E33*(VLOOKUP('Dépenses forfaitaire'!$D33,Listes!$A$57:$E$63,3,FALSE)))+(VLOOKUP('Dépenses forfaitaire'!$D33,Listes!$A$57:$E$63,4,FALSE))))))</f>
        <v/>
      </c>
      <c r="N33" s="35" t="str">
        <f>IF($H33="","",IF($C33=Listes!$B$34,IF('Dépenses forfaitaire'!$E33&lt;=Listes!$B$45,('Dépenses forfaitaire'!$E33*(VLOOKUP('Dépenses forfaitaire'!$D33,Listes!$A$46:$E$52,2,FALSE))),IF('Dépenses forfaitaire'!$E33&gt;Listes!$D$45,('Dépenses forfaitaire'!$E33*(VLOOKUP('Dépenses forfaitaire'!$D33,Listes!$A$46:$E$52,5,FALSE))),('Dépenses forfaitaire'!$E33*(VLOOKUP('Dépenses forfaitaire'!$D33,Listes!$A$46:$E$52,3,FALSE)))+(VLOOKUP('Dépenses forfaitaire'!$D33,Listes!$A$46:$E$52,4,FALSE))))))</f>
        <v/>
      </c>
      <c r="O33" s="35" t="str">
        <f>IF($H33="","",IF($C33=Listes!$B$37,Listes!$I$34,IF($C33=Listes!$B$38,(VLOOKUP('Dépenses forfaitaire'!$F33,Listes!$E$34:$F$39,2,FALSE)),IF($C33=Listes!$B$36,IF('Dépenses forfaitaire'!$E33&lt;=Listes!$A$67,'Dépenses forfaitaire'!$E33*Listes!$A$68,IF('Dépenses forfaitaire'!$E33&gt;Listes!$D$67,'Dépenses forfaitaire'!$E33*Listes!$D$68,(('Dépenses forfaitaire'!$E33*Listes!$B$68)+Listes!$C$68)))))))</f>
        <v/>
      </c>
      <c r="P33" s="36" t="str">
        <f t="shared" si="1"/>
        <v/>
      </c>
      <c r="Q33" s="131"/>
    </row>
    <row r="34" spans="1:17" ht="22.5" customHeight="1" x14ac:dyDescent="0.25">
      <c r="A34" s="21">
        <v>28</v>
      </c>
      <c r="B34" s="123"/>
      <c r="C34" s="123"/>
      <c r="D34" s="123"/>
      <c r="E34" s="123"/>
      <c r="F34" s="123"/>
      <c r="G34" s="123"/>
      <c r="H34" s="424" t="str">
        <f>IF(C34="","",IF(C34="","",(VLOOKUP(C34,Listes!$B$34:$C$38,2,FALSE))))</f>
        <v/>
      </c>
      <c r="I34" s="123" t="str">
        <f t="shared" si="3"/>
        <v/>
      </c>
      <c r="J34" s="36" t="str">
        <f>IF(H34="","",IF(H34="","",(VLOOKUP(H34,Listes!$C$34:$D$38,2,FALSE))))</f>
        <v/>
      </c>
      <c r="K34" s="263"/>
      <c r="L34" s="263"/>
      <c r="M34" s="35" t="str">
        <f>IF($H34="","",IF($C34=Listes!$B$35,IF('Dépenses forfaitaire'!$E34&lt;=Listes!$B$56,('Dépenses forfaitaire'!$E34*(VLOOKUP('Dépenses forfaitaire'!$D34,Listes!$A$57:$E$63,2,FALSE))),IF('Dépenses forfaitaire'!$E34&gt;Listes!$E$56,('Dépenses forfaitaire'!$E34*(VLOOKUP('Dépenses forfaitaire'!$D34,Listes!$A$57:$E$63,5,FALSE))),('Dépenses forfaitaire'!$E34*(VLOOKUP('Dépenses forfaitaire'!$D34,Listes!$A$57:$E$63,3,FALSE)))+(VLOOKUP('Dépenses forfaitaire'!$D34,Listes!$A$57:$E$63,4,FALSE))))))</f>
        <v/>
      </c>
      <c r="N34" s="35" t="str">
        <f>IF($H34="","",IF($C34=Listes!$B$34,IF('Dépenses forfaitaire'!$E34&lt;=Listes!$B$45,('Dépenses forfaitaire'!$E34*(VLOOKUP('Dépenses forfaitaire'!$D34,Listes!$A$46:$E$52,2,FALSE))),IF('Dépenses forfaitaire'!$E34&gt;Listes!$D$45,('Dépenses forfaitaire'!$E34*(VLOOKUP('Dépenses forfaitaire'!$D34,Listes!$A$46:$E$52,5,FALSE))),('Dépenses forfaitaire'!$E34*(VLOOKUP('Dépenses forfaitaire'!$D34,Listes!$A$46:$E$52,3,FALSE)))+(VLOOKUP('Dépenses forfaitaire'!$D34,Listes!$A$46:$E$52,4,FALSE))))))</f>
        <v/>
      </c>
      <c r="O34" s="35" t="str">
        <f>IF($H34="","",IF($C34=Listes!$B$37,Listes!$I$34,IF($C34=Listes!$B$38,(VLOOKUP('Dépenses forfaitaire'!$F34,Listes!$E$34:$F$39,2,FALSE)),IF($C34=Listes!$B$36,IF('Dépenses forfaitaire'!$E34&lt;=Listes!$A$67,'Dépenses forfaitaire'!$E34*Listes!$A$68,IF('Dépenses forfaitaire'!$E34&gt;Listes!$D$67,'Dépenses forfaitaire'!$E34*Listes!$D$68,(('Dépenses forfaitaire'!$E34*Listes!$B$68)+Listes!$C$68)))))))</f>
        <v/>
      </c>
      <c r="P34" s="36" t="str">
        <f t="shared" si="1"/>
        <v/>
      </c>
      <c r="Q34" s="131"/>
    </row>
    <row r="35" spans="1:17" ht="22.5" customHeight="1" x14ac:dyDescent="0.25">
      <c r="A35" s="21">
        <v>29</v>
      </c>
      <c r="B35" s="123"/>
      <c r="C35" s="123"/>
      <c r="D35" s="123"/>
      <c r="E35" s="123"/>
      <c r="F35" s="123"/>
      <c r="G35" s="123"/>
      <c r="H35" s="424" t="str">
        <f>IF(C35="","",IF(C35="","",(VLOOKUP(C35,Listes!$B$34:$C$38,2,FALSE))))</f>
        <v/>
      </c>
      <c r="I35" s="123" t="str">
        <f t="shared" si="3"/>
        <v/>
      </c>
      <c r="J35" s="36" t="str">
        <f>IF(H35="","",IF(H35="","",(VLOOKUP(H35,Listes!$C$34:$D$38,2,FALSE))))</f>
        <v/>
      </c>
      <c r="K35" s="263"/>
      <c r="L35" s="263"/>
      <c r="M35" s="35" t="str">
        <f>IF($H35="","",IF($C35=Listes!$B$35,IF('Dépenses forfaitaire'!$E35&lt;=Listes!$B$56,('Dépenses forfaitaire'!$E35*(VLOOKUP('Dépenses forfaitaire'!$D35,Listes!$A$57:$E$63,2,FALSE))),IF('Dépenses forfaitaire'!$E35&gt;Listes!$E$56,('Dépenses forfaitaire'!$E35*(VLOOKUP('Dépenses forfaitaire'!$D35,Listes!$A$57:$E$63,5,FALSE))),('Dépenses forfaitaire'!$E35*(VLOOKUP('Dépenses forfaitaire'!$D35,Listes!$A$57:$E$63,3,FALSE)))+(VLOOKUP('Dépenses forfaitaire'!$D35,Listes!$A$57:$E$63,4,FALSE))))))</f>
        <v/>
      </c>
      <c r="N35" s="35" t="str">
        <f>IF($H35="","",IF($C35=Listes!$B$34,IF('Dépenses forfaitaire'!$E35&lt;=Listes!$B$45,('Dépenses forfaitaire'!$E35*(VLOOKUP('Dépenses forfaitaire'!$D35,Listes!$A$46:$E$52,2,FALSE))),IF('Dépenses forfaitaire'!$E35&gt;Listes!$D$45,('Dépenses forfaitaire'!$E35*(VLOOKUP('Dépenses forfaitaire'!$D35,Listes!$A$46:$E$52,5,FALSE))),('Dépenses forfaitaire'!$E35*(VLOOKUP('Dépenses forfaitaire'!$D35,Listes!$A$46:$E$52,3,FALSE)))+(VLOOKUP('Dépenses forfaitaire'!$D35,Listes!$A$46:$E$52,4,FALSE))))))</f>
        <v/>
      </c>
      <c r="O35" s="35" t="str">
        <f>IF($H35="","",IF($C35=Listes!$B$37,Listes!$I$34,IF($C35=Listes!$B$38,(VLOOKUP('Dépenses forfaitaire'!$F35,Listes!$E$34:$F$39,2,FALSE)),IF($C35=Listes!$B$36,IF('Dépenses forfaitaire'!$E35&lt;=Listes!$A$67,'Dépenses forfaitaire'!$E35*Listes!$A$68,IF('Dépenses forfaitaire'!$E35&gt;Listes!$D$67,'Dépenses forfaitaire'!$E35*Listes!$D$68,(('Dépenses forfaitaire'!$E35*Listes!$B$68)+Listes!$C$68)))))))</f>
        <v/>
      </c>
      <c r="P35" s="36" t="str">
        <f t="shared" si="1"/>
        <v/>
      </c>
      <c r="Q35" s="131"/>
    </row>
    <row r="36" spans="1:17" ht="22.5" customHeight="1" x14ac:dyDescent="0.25">
      <c r="A36" s="21">
        <v>30</v>
      </c>
      <c r="B36" s="123"/>
      <c r="C36" s="123"/>
      <c r="D36" s="123"/>
      <c r="E36" s="123"/>
      <c r="F36" s="123"/>
      <c r="G36" s="123"/>
      <c r="H36" s="424" t="str">
        <f>IF(C36="","",IF(C36="","",(VLOOKUP(C36,Listes!$B$34:$C$38,2,FALSE))))</f>
        <v/>
      </c>
      <c r="I36" s="123" t="str">
        <f t="shared" si="3"/>
        <v/>
      </c>
      <c r="J36" s="36" t="str">
        <f>IF(H36="","",IF(H36="","",(VLOOKUP(H36,Listes!$C$34:$D$38,2,FALSE))))</f>
        <v/>
      </c>
      <c r="K36" s="263"/>
      <c r="L36" s="263"/>
      <c r="M36" s="35" t="str">
        <f>IF($H36="","",IF($C36=Listes!$B$35,IF('Dépenses forfaitaire'!$E36&lt;=Listes!$B$56,('Dépenses forfaitaire'!$E36*(VLOOKUP('Dépenses forfaitaire'!$D36,Listes!$A$57:$E$63,2,FALSE))),IF('Dépenses forfaitaire'!$E36&gt;Listes!$E$56,('Dépenses forfaitaire'!$E36*(VLOOKUP('Dépenses forfaitaire'!$D36,Listes!$A$57:$E$63,5,FALSE))),('Dépenses forfaitaire'!$E36*(VLOOKUP('Dépenses forfaitaire'!$D36,Listes!$A$57:$E$63,3,FALSE)))+(VLOOKUP('Dépenses forfaitaire'!$D36,Listes!$A$57:$E$63,4,FALSE))))))</f>
        <v/>
      </c>
      <c r="N36" s="35" t="str">
        <f>IF($H36="","",IF($C36=Listes!$B$34,IF('Dépenses forfaitaire'!$E36&lt;=Listes!$B$45,('Dépenses forfaitaire'!$E36*(VLOOKUP('Dépenses forfaitaire'!$D36,Listes!$A$46:$E$52,2,FALSE))),IF('Dépenses forfaitaire'!$E36&gt;Listes!$D$45,('Dépenses forfaitaire'!$E36*(VLOOKUP('Dépenses forfaitaire'!$D36,Listes!$A$46:$E$52,5,FALSE))),('Dépenses forfaitaire'!$E36*(VLOOKUP('Dépenses forfaitaire'!$D36,Listes!$A$46:$E$52,3,FALSE)))+(VLOOKUP('Dépenses forfaitaire'!$D36,Listes!$A$46:$E$52,4,FALSE))))))</f>
        <v/>
      </c>
      <c r="O36" s="35" t="str">
        <f>IF($H36="","",IF($C36=Listes!$B$37,Listes!$I$34,IF($C36=Listes!$B$38,(VLOOKUP('Dépenses forfaitaire'!$F36,Listes!$E$34:$F$39,2,FALSE)),IF($C36=Listes!$B$36,IF('Dépenses forfaitaire'!$E36&lt;=Listes!$A$67,'Dépenses forfaitaire'!$E36*Listes!$A$68,IF('Dépenses forfaitaire'!$E36&gt;Listes!$D$67,'Dépenses forfaitaire'!$E36*Listes!$D$68,(('Dépenses forfaitaire'!$E36*Listes!$B$68)+Listes!$C$68)))))))</f>
        <v/>
      </c>
      <c r="P36" s="36" t="str">
        <f t="shared" si="1"/>
        <v/>
      </c>
      <c r="Q36" s="131"/>
    </row>
    <row r="37" spans="1:17" ht="22.5" customHeight="1" x14ac:dyDescent="0.25">
      <c r="A37" s="21">
        <v>31</v>
      </c>
      <c r="B37" s="123"/>
      <c r="C37" s="123"/>
      <c r="D37" s="123"/>
      <c r="E37" s="123"/>
      <c r="F37" s="123"/>
      <c r="G37" s="123"/>
      <c r="H37" s="424" t="str">
        <f>IF(C37="","",IF(C37="","",(VLOOKUP(C37,Listes!$B$34:$C$38,2,FALSE))))</f>
        <v/>
      </c>
      <c r="I37" s="123" t="str">
        <f t="shared" si="3"/>
        <v/>
      </c>
      <c r="J37" s="36" t="str">
        <f>IF(H37="","",IF(H37="","",(VLOOKUP(H37,Listes!$C$34:$D$38,2,FALSE))))</f>
        <v/>
      </c>
      <c r="K37" s="263"/>
      <c r="L37" s="263"/>
      <c r="M37" s="35" t="str">
        <f>IF($H37="","",IF($C37=Listes!$B$35,IF('Dépenses forfaitaire'!$E37&lt;=Listes!$B$56,('Dépenses forfaitaire'!$E37*(VLOOKUP('Dépenses forfaitaire'!$D37,Listes!$A$57:$E$63,2,FALSE))),IF('Dépenses forfaitaire'!$E37&gt;Listes!$E$56,('Dépenses forfaitaire'!$E37*(VLOOKUP('Dépenses forfaitaire'!$D37,Listes!$A$57:$E$63,5,FALSE))),('Dépenses forfaitaire'!$E37*(VLOOKUP('Dépenses forfaitaire'!$D37,Listes!$A$57:$E$63,3,FALSE)))+(VLOOKUP('Dépenses forfaitaire'!$D37,Listes!$A$57:$E$63,4,FALSE))))))</f>
        <v/>
      </c>
      <c r="N37" s="35" t="str">
        <f>IF($H37="","",IF($C37=Listes!$B$34,IF('Dépenses forfaitaire'!$E37&lt;=Listes!$B$45,('Dépenses forfaitaire'!$E37*(VLOOKUP('Dépenses forfaitaire'!$D37,Listes!$A$46:$E$52,2,FALSE))),IF('Dépenses forfaitaire'!$E37&gt;Listes!$D$45,('Dépenses forfaitaire'!$E37*(VLOOKUP('Dépenses forfaitaire'!$D37,Listes!$A$46:$E$52,5,FALSE))),('Dépenses forfaitaire'!$E37*(VLOOKUP('Dépenses forfaitaire'!$D37,Listes!$A$46:$E$52,3,FALSE)))+(VLOOKUP('Dépenses forfaitaire'!$D37,Listes!$A$46:$E$52,4,FALSE))))))</f>
        <v/>
      </c>
      <c r="O37" s="35" t="str">
        <f>IF($H37="","",IF($C37=Listes!$B$37,Listes!$I$34,IF($C37=Listes!$B$38,(VLOOKUP('Dépenses forfaitaire'!$F37,Listes!$E$34:$F$39,2,FALSE)),IF($C37=Listes!$B$36,IF('Dépenses forfaitaire'!$E37&lt;=Listes!$A$67,'Dépenses forfaitaire'!$E37*Listes!$A$68,IF('Dépenses forfaitaire'!$E37&gt;Listes!$D$67,'Dépenses forfaitaire'!$E37*Listes!$D$68,(('Dépenses forfaitaire'!$E37*Listes!$B$68)+Listes!$C$68)))))))</f>
        <v/>
      </c>
      <c r="P37" s="36" t="str">
        <f t="shared" si="1"/>
        <v/>
      </c>
      <c r="Q37" s="131"/>
    </row>
    <row r="38" spans="1:17" ht="22.5" customHeight="1" x14ac:dyDescent="0.25">
      <c r="A38" s="21">
        <v>32</v>
      </c>
      <c r="B38" s="123"/>
      <c r="C38" s="123"/>
      <c r="D38" s="123"/>
      <c r="E38" s="123"/>
      <c r="F38" s="123"/>
      <c r="G38" s="123"/>
      <c r="H38" s="424" t="str">
        <f>IF(C38="","",IF(C38="","",(VLOOKUP(C38,Listes!$B$34:$C$38,2,FALSE))))</f>
        <v/>
      </c>
      <c r="I38" s="123" t="str">
        <f t="shared" si="3"/>
        <v/>
      </c>
      <c r="J38" s="36" t="str">
        <f>IF(H38="","",IF(H38="","",(VLOOKUP(H38,Listes!$C$34:$D$38,2,FALSE))))</f>
        <v/>
      </c>
      <c r="K38" s="263"/>
      <c r="L38" s="263"/>
      <c r="M38" s="35" t="str">
        <f>IF($H38="","",IF($C38=Listes!$B$35,IF('Dépenses forfaitaire'!$E38&lt;=Listes!$B$56,('Dépenses forfaitaire'!$E38*(VLOOKUP('Dépenses forfaitaire'!$D38,Listes!$A$57:$E$63,2,FALSE))),IF('Dépenses forfaitaire'!$E38&gt;Listes!$E$56,('Dépenses forfaitaire'!$E38*(VLOOKUP('Dépenses forfaitaire'!$D38,Listes!$A$57:$E$63,5,FALSE))),('Dépenses forfaitaire'!$E38*(VLOOKUP('Dépenses forfaitaire'!$D38,Listes!$A$57:$E$63,3,FALSE)))+(VLOOKUP('Dépenses forfaitaire'!$D38,Listes!$A$57:$E$63,4,FALSE))))))</f>
        <v/>
      </c>
      <c r="N38" s="35" t="str">
        <f>IF($H38="","",IF($C38=Listes!$B$34,IF('Dépenses forfaitaire'!$E38&lt;=Listes!$B$45,('Dépenses forfaitaire'!$E38*(VLOOKUP('Dépenses forfaitaire'!$D38,Listes!$A$46:$E$52,2,FALSE))),IF('Dépenses forfaitaire'!$E38&gt;Listes!$D$45,('Dépenses forfaitaire'!$E38*(VLOOKUP('Dépenses forfaitaire'!$D38,Listes!$A$46:$E$52,5,FALSE))),('Dépenses forfaitaire'!$E38*(VLOOKUP('Dépenses forfaitaire'!$D38,Listes!$A$46:$E$52,3,FALSE)))+(VLOOKUP('Dépenses forfaitaire'!$D38,Listes!$A$46:$E$52,4,FALSE))))))</f>
        <v/>
      </c>
      <c r="O38" s="35" t="str">
        <f>IF($H38="","",IF($C38=Listes!$B$37,Listes!$I$34,IF($C38=Listes!$B$38,(VLOOKUP('Dépenses forfaitaire'!$F38,Listes!$E$34:$F$39,2,FALSE)),IF($C38=Listes!$B$36,IF('Dépenses forfaitaire'!$E38&lt;=Listes!$A$67,'Dépenses forfaitaire'!$E38*Listes!$A$68,IF('Dépenses forfaitaire'!$E38&gt;Listes!$D$67,'Dépenses forfaitaire'!$E38*Listes!$D$68,(('Dépenses forfaitaire'!$E38*Listes!$B$68)+Listes!$C$68)))))))</f>
        <v/>
      </c>
      <c r="P38" s="36" t="str">
        <f t="shared" si="1"/>
        <v/>
      </c>
      <c r="Q38" s="131"/>
    </row>
    <row r="39" spans="1:17" ht="22.5" customHeight="1" x14ac:dyDescent="0.25">
      <c r="A39" s="21">
        <v>33</v>
      </c>
      <c r="B39" s="123"/>
      <c r="C39" s="123"/>
      <c r="D39" s="123"/>
      <c r="E39" s="123"/>
      <c r="F39" s="123"/>
      <c r="G39" s="123"/>
      <c r="H39" s="424" t="str">
        <f>IF(C39="","",IF(C39="","",(VLOOKUP(C39,Listes!$B$34:$C$38,2,FALSE))))</f>
        <v/>
      </c>
      <c r="I39" s="123" t="str">
        <f t="shared" si="3"/>
        <v/>
      </c>
      <c r="J39" s="36" t="str">
        <f>IF(H39="","",IF(H39="","",(VLOOKUP(H39,Listes!$C$34:$D$38,2,FALSE))))</f>
        <v/>
      </c>
      <c r="K39" s="263"/>
      <c r="L39" s="263"/>
      <c r="M39" s="35" t="str">
        <f>IF($H39="","",IF($C39=Listes!$B$35,IF('Dépenses forfaitaire'!$E39&lt;=Listes!$B$56,('Dépenses forfaitaire'!$E39*(VLOOKUP('Dépenses forfaitaire'!$D39,Listes!$A$57:$E$63,2,FALSE))),IF('Dépenses forfaitaire'!$E39&gt;Listes!$E$56,('Dépenses forfaitaire'!$E39*(VLOOKUP('Dépenses forfaitaire'!$D39,Listes!$A$57:$E$63,5,FALSE))),('Dépenses forfaitaire'!$E39*(VLOOKUP('Dépenses forfaitaire'!$D39,Listes!$A$57:$E$63,3,FALSE)))+(VLOOKUP('Dépenses forfaitaire'!$D39,Listes!$A$57:$E$63,4,FALSE))))))</f>
        <v/>
      </c>
      <c r="N39" s="35" t="str">
        <f>IF($H39="","",IF($C39=Listes!$B$34,IF('Dépenses forfaitaire'!$E39&lt;=Listes!$B$45,('Dépenses forfaitaire'!$E39*(VLOOKUP('Dépenses forfaitaire'!$D39,Listes!$A$46:$E$52,2,FALSE))),IF('Dépenses forfaitaire'!$E39&gt;Listes!$D$45,('Dépenses forfaitaire'!$E39*(VLOOKUP('Dépenses forfaitaire'!$D39,Listes!$A$46:$E$52,5,FALSE))),('Dépenses forfaitaire'!$E39*(VLOOKUP('Dépenses forfaitaire'!$D39,Listes!$A$46:$E$52,3,FALSE)))+(VLOOKUP('Dépenses forfaitaire'!$D39,Listes!$A$46:$E$52,4,FALSE))))))</f>
        <v/>
      </c>
      <c r="O39" s="35" t="str">
        <f>IF($H39="","",IF($C39=Listes!$B$37,Listes!$I$34,IF($C39=Listes!$B$38,(VLOOKUP('Dépenses forfaitaire'!$F39,Listes!$E$34:$F$39,2,FALSE)),IF($C39=Listes!$B$36,IF('Dépenses forfaitaire'!$E39&lt;=Listes!$A$67,'Dépenses forfaitaire'!$E39*Listes!$A$68,IF('Dépenses forfaitaire'!$E39&gt;Listes!$D$67,'Dépenses forfaitaire'!$E39*Listes!$D$68,(('Dépenses forfaitaire'!$E39*Listes!$B$68)+Listes!$C$68)))))))</f>
        <v/>
      </c>
      <c r="P39" s="36" t="str">
        <f t="shared" si="1"/>
        <v/>
      </c>
      <c r="Q39" s="131"/>
    </row>
    <row r="40" spans="1:17" ht="22.5" customHeight="1" x14ac:dyDescent="0.25">
      <c r="A40" s="21">
        <v>34</v>
      </c>
      <c r="B40" s="123"/>
      <c r="C40" s="123"/>
      <c r="D40" s="123"/>
      <c r="E40" s="123"/>
      <c r="F40" s="123"/>
      <c r="G40" s="123"/>
      <c r="H40" s="424" t="str">
        <f>IF(C40="","",IF(C40="","",(VLOOKUP(C40,Listes!$B$34:$C$38,2,FALSE))))</f>
        <v/>
      </c>
      <c r="I40" s="123" t="str">
        <f t="shared" si="3"/>
        <v/>
      </c>
      <c r="J40" s="36" t="str">
        <f>IF(H40="","",IF(H40="","",(VLOOKUP(H40,Listes!$C$34:$D$38,2,FALSE))))</f>
        <v/>
      </c>
      <c r="K40" s="263"/>
      <c r="L40" s="263"/>
      <c r="M40" s="35" t="str">
        <f>IF($H40="","",IF($C40=Listes!$B$35,IF('Dépenses forfaitaire'!$E40&lt;=Listes!$B$56,('Dépenses forfaitaire'!$E40*(VLOOKUP('Dépenses forfaitaire'!$D40,Listes!$A$57:$E$63,2,FALSE))),IF('Dépenses forfaitaire'!$E40&gt;Listes!$E$56,('Dépenses forfaitaire'!$E40*(VLOOKUP('Dépenses forfaitaire'!$D40,Listes!$A$57:$E$63,5,FALSE))),('Dépenses forfaitaire'!$E40*(VLOOKUP('Dépenses forfaitaire'!$D40,Listes!$A$57:$E$63,3,FALSE)))+(VLOOKUP('Dépenses forfaitaire'!$D40,Listes!$A$57:$E$63,4,FALSE))))))</f>
        <v/>
      </c>
      <c r="N40" s="35" t="str">
        <f>IF($H40="","",IF($C40=Listes!$B$34,IF('Dépenses forfaitaire'!$E40&lt;=Listes!$B$45,('Dépenses forfaitaire'!$E40*(VLOOKUP('Dépenses forfaitaire'!$D40,Listes!$A$46:$E$52,2,FALSE))),IF('Dépenses forfaitaire'!$E40&gt;Listes!$D$45,('Dépenses forfaitaire'!$E40*(VLOOKUP('Dépenses forfaitaire'!$D40,Listes!$A$46:$E$52,5,FALSE))),('Dépenses forfaitaire'!$E40*(VLOOKUP('Dépenses forfaitaire'!$D40,Listes!$A$46:$E$52,3,FALSE)))+(VLOOKUP('Dépenses forfaitaire'!$D40,Listes!$A$46:$E$52,4,FALSE))))))</f>
        <v/>
      </c>
      <c r="O40" s="35" t="str">
        <f>IF($H40="","",IF($C40=Listes!$B$37,Listes!$I$34,IF($C40=Listes!$B$38,(VLOOKUP('Dépenses forfaitaire'!$F40,Listes!$E$34:$F$39,2,FALSE)),IF($C40=Listes!$B$36,IF('Dépenses forfaitaire'!$E40&lt;=Listes!$A$67,'Dépenses forfaitaire'!$E40*Listes!$A$68,IF('Dépenses forfaitaire'!$E40&gt;Listes!$D$67,'Dépenses forfaitaire'!$E40*Listes!$D$68,(('Dépenses forfaitaire'!$E40*Listes!$B$68)+Listes!$C$68)))))))</f>
        <v/>
      </c>
      <c r="P40" s="36" t="str">
        <f t="shared" si="1"/>
        <v/>
      </c>
      <c r="Q40" s="131"/>
    </row>
    <row r="41" spans="1:17" ht="22.5" customHeight="1" x14ac:dyDescent="0.25">
      <c r="A41" s="21">
        <v>35</v>
      </c>
      <c r="B41" s="123"/>
      <c r="C41" s="123"/>
      <c r="D41" s="123"/>
      <c r="E41" s="123"/>
      <c r="F41" s="123"/>
      <c r="G41" s="123"/>
      <c r="H41" s="424" t="str">
        <f>IF(C41="","",IF(C41="","",(VLOOKUP(C41,Listes!$B$34:$C$38,2,FALSE))))</f>
        <v/>
      </c>
      <c r="I41" s="123" t="str">
        <f t="shared" si="3"/>
        <v/>
      </c>
      <c r="J41" s="36" t="str">
        <f>IF(H41="","",IF(H41="","",(VLOOKUP(H41,Listes!$C$34:$D$38,2,FALSE))))</f>
        <v/>
      </c>
      <c r="K41" s="263"/>
      <c r="L41" s="263"/>
      <c r="M41" s="35" t="str">
        <f>IF($H41="","",IF($C41=Listes!$B$35,IF('Dépenses forfaitaire'!$E41&lt;=Listes!$B$56,('Dépenses forfaitaire'!$E41*(VLOOKUP('Dépenses forfaitaire'!$D41,Listes!$A$57:$E$63,2,FALSE))),IF('Dépenses forfaitaire'!$E41&gt;Listes!$E$56,('Dépenses forfaitaire'!$E41*(VLOOKUP('Dépenses forfaitaire'!$D41,Listes!$A$57:$E$63,5,FALSE))),('Dépenses forfaitaire'!$E41*(VLOOKUP('Dépenses forfaitaire'!$D41,Listes!$A$57:$E$63,3,FALSE)))+(VLOOKUP('Dépenses forfaitaire'!$D41,Listes!$A$57:$E$63,4,FALSE))))))</f>
        <v/>
      </c>
      <c r="N41" s="35" t="str">
        <f>IF($H41="","",IF($C41=Listes!$B$34,IF('Dépenses forfaitaire'!$E41&lt;=Listes!$B$45,('Dépenses forfaitaire'!$E41*(VLOOKUP('Dépenses forfaitaire'!$D41,Listes!$A$46:$E$52,2,FALSE))),IF('Dépenses forfaitaire'!$E41&gt;Listes!$D$45,('Dépenses forfaitaire'!$E41*(VLOOKUP('Dépenses forfaitaire'!$D41,Listes!$A$46:$E$52,5,FALSE))),('Dépenses forfaitaire'!$E41*(VLOOKUP('Dépenses forfaitaire'!$D41,Listes!$A$46:$E$52,3,FALSE)))+(VLOOKUP('Dépenses forfaitaire'!$D41,Listes!$A$46:$E$52,4,FALSE))))))</f>
        <v/>
      </c>
      <c r="O41" s="35" t="str">
        <f>IF($H41="","",IF($C41=Listes!$B$37,Listes!$I$34,IF($C41=Listes!$B$38,(VLOOKUP('Dépenses forfaitaire'!$F41,Listes!$E$34:$F$39,2,FALSE)),IF($C41=Listes!$B$36,IF('Dépenses forfaitaire'!$E41&lt;=Listes!$A$67,'Dépenses forfaitaire'!$E41*Listes!$A$68,IF('Dépenses forfaitaire'!$E41&gt;Listes!$D$67,'Dépenses forfaitaire'!$E41*Listes!$D$68,(('Dépenses forfaitaire'!$E41*Listes!$B$68)+Listes!$C$68)))))))</f>
        <v/>
      </c>
      <c r="P41" s="36" t="str">
        <f t="shared" si="1"/>
        <v/>
      </c>
      <c r="Q41" s="131"/>
    </row>
    <row r="42" spans="1:17" ht="22.5" customHeight="1" x14ac:dyDescent="0.25">
      <c r="A42" s="21">
        <v>36</v>
      </c>
      <c r="B42" s="123"/>
      <c r="C42" s="123"/>
      <c r="D42" s="123"/>
      <c r="E42" s="123"/>
      <c r="F42" s="123"/>
      <c r="G42" s="123"/>
      <c r="H42" s="424" t="str">
        <f>IF(C42="","",IF(C42="","",(VLOOKUP(C42,Listes!$B$34:$C$38,2,FALSE))))</f>
        <v/>
      </c>
      <c r="I42" s="123" t="str">
        <f t="shared" si="3"/>
        <v/>
      </c>
      <c r="J42" s="36" t="str">
        <f>IF(H42="","",IF(H42="","",(VLOOKUP(H42,Listes!$C$34:$D$38,2,FALSE))))</f>
        <v/>
      </c>
      <c r="K42" s="263"/>
      <c r="L42" s="263"/>
      <c r="M42" s="35" t="str">
        <f>IF($H42="","",IF($C42=Listes!$B$35,IF('Dépenses forfaitaire'!$E42&lt;=Listes!$B$56,('Dépenses forfaitaire'!$E42*(VLOOKUP('Dépenses forfaitaire'!$D42,Listes!$A$57:$E$63,2,FALSE))),IF('Dépenses forfaitaire'!$E42&gt;Listes!$E$56,('Dépenses forfaitaire'!$E42*(VLOOKUP('Dépenses forfaitaire'!$D42,Listes!$A$57:$E$63,5,FALSE))),('Dépenses forfaitaire'!$E42*(VLOOKUP('Dépenses forfaitaire'!$D42,Listes!$A$57:$E$63,3,FALSE)))+(VLOOKUP('Dépenses forfaitaire'!$D42,Listes!$A$57:$E$63,4,FALSE))))))</f>
        <v/>
      </c>
      <c r="N42" s="35" t="str">
        <f>IF($H42="","",IF($C42=Listes!$B$34,IF('Dépenses forfaitaire'!$E42&lt;=Listes!$B$45,('Dépenses forfaitaire'!$E42*(VLOOKUP('Dépenses forfaitaire'!$D42,Listes!$A$46:$E$52,2,FALSE))),IF('Dépenses forfaitaire'!$E42&gt;Listes!$D$45,('Dépenses forfaitaire'!$E42*(VLOOKUP('Dépenses forfaitaire'!$D42,Listes!$A$46:$E$52,5,FALSE))),('Dépenses forfaitaire'!$E42*(VLOOKUP('Dépenses forfaitaire'!$D42,Listes!$A$46:$E$52,3,FALSE)))+(VLOOKUP('Dépenses forfaitaire'!$D42,Listes!$A$46:$E$52,4,FALSE))))))</f>
        <v/>
      </c>
      <c r="O42" s="35" t="str">
        <f>IF($H42="","",IF($C42=Listes!$B$37,Listes!$I$34,IF($C42=Listes!$B$38,(VLOOKUP('Dépenses forfaitaire'!$F42,Listes!$E$34:$F$39,2,FALSE)),IF($C42=Listes!$B$36,IF('Dépenses forfaitaire'!$E42&lt;=Listes!$A$67,'Dépenses forfaitaire'!$E42*Listes!$A$68,IF('Dépenses forfaitaire'!$E42&gt;Listes!$D$67,'Dépenses forfaitaire'!$E42*Listes!$D$68,(('Dépenses forfaitaire'!$E42*Listes!$B$68)+Listes!$C$68)))))))</f>
        <v/>
      </c>
      <c r="P42" s="36" t="str">
        <f t="shared" si="1"/>
        <v/>
      </c>
      <c r="Q42" s="131"/>
    </row>
    <row r="43" spans="1:17" ht="22.5" customHeight="1" x14ac:dyDescent="0.25">
      <c r="A43" s="21">
        <v>37</v>
      </c>
      <c r="B43" s="123"/>
      <c r="C43" s="123"/>
      <c r="D43" s="123"/>
      <c r="E43" s="123"/>
      <c r="F43" s="123"/>
      <c r="G43" s="123"/>
      <c r="H43" s="424" t="str">
        <f>IF(C43="","",IF(C43="","",(VLOOKUP(C43,Listes!$B$34:$C$38,2,FALSE))))</f>
        <v/>
      </c>
      <c r="I43" s="123" t="str">
        <f t="shared" si="3"/>
        <v/>
      </c>
      <c r="J43" s="36" t="str">
        <f>IF(H43="","",IF(H43="","",(VLOOKUP(H43,Listes!$C$34:$D$38,2,FALSE))))</f>
        <v/>
      </c>
      <c r="K43" s="263"/>
      <c r="L43" s="263"/>
      <c r="M43" s="35" t="str">
        <f>IF($H43="","",IF($C43=Listes!$B$35,IF('Dépenses forfaitaire'!$E43&lt;=Listes!$B$56,('Dépenses forfaitaire'!$E43*(VLOOKUP('Dépenses forfaitaire'!$D43,Listes!$A$57:$E$63,2,FALSE))),IF('Dépenses forfaitaire'!$E43&gt;Listes!$E$56,('Dépenses forfaitaire'!$E43*(VLOOKUP('Dépenses forfaitaire'!$D43,Listes!$A$57:$E$63,5,FALSE))),('Dépenses forfaitaire'!$E43*(VLOOKUP('Dépenses forfaitaire'!$D43,Listes!$A$57:$E$63,3,FALSE)))+(VLOOKUP('Dépenses forfaitaire'!$D43,Listes!$A$57:$E$63,4,FALSE))))))</f>
        <v/>
      </c>
      <c r="N43" s="35" t="str">
        <f>IF($H43="","",IF($C43=Listes!$B$34,IF('Dépenses forfaitaire'!$E43&lt;=Listes!$B$45,('Dépenses forfaitaire'!$E43*(VLOOKUP('Dépenses forfaitaire'!$D43,Listes!$A$46:$E$52,2,FALSE))),IF('Dépenses forfaitaire'!$E43&gt;Listes!$D$45,('Dépenses forfaitaire'!$E43*(VLOOKUP('Dépenses forfaitaire'!$D43,Listes!$A$46:$E$52,5,FALSE))),('Dépenses forfaitaire'!$E43*(VLOOKUP('Dépenses forfaitaire'!$D43,Listes!$A$46:$E$52,3,FALSE)))+(VLOOKUP('Dépenses forfaitaire'!$D43,Listes!$A$46:$E$52,4,FALSE))))))</f>
        <v/>
      </c>
      <c r="O43" s="35" t="str">
        <f>IF($H43="","",IF($C43=Listes!$B$37,Listes!$I$34,IF($C43=Listes!$B$38,(VLOOKUP('Dépenses forfaitaire'!$F43,Listes!$E$34:$F$39,2,FALSE)),IF($C43=Listes!$B$36,IF('Dépenses forfaitaire'!$E43&lt;=Listes!$A$67,'Dépenses forfaitaire'!$E43*Listes!$A$68,IF('Dépenses forfaitaire'!$E43&gt;Listes!$D$67,'Dépenses forfaitaire'!$E43*Listes!$D$68,(('Dépenses forfaitaire'!$E43*Listes!$B$68)+Listes!$C$68)))))))</f>
        <v/>
      </c>
      <c r="P43" s="36" t="str">
        <f t="shared" si="1"/>
        <v/>
      </c>
      <c r="Q43" s="131"/>
    </row>
    <row r="44" spans="1:17" ht="22.5" customHeight="1" x14ac:dyDescent="0.25">
      <c r="A44" s="21">
        <v>38</v>
      </c>
      <c r="B44" s="123"/>
      <c r="C44" s="123"/>
      <c r="D44" s="123"/>
      <c r="E44" s="123"/>
      <c r="F44" s="123"/>
      <c r="G44" s="123"/>
      <c r="H44" s="424" t="str">
        <f>IF(C44="","",IF(C44="","",(VLOOKUP(C44,Listes!$B$34:$C$38,2,FALSE))))</f>
        <v/>
      </c>
      <c r="I44" s="123" t="str">
        <f t="shared" si="3"/>
        <v/>
      </c>
      <c r="J44" s="36" t="str">
        <f>IF(H44="","",IF(H44="","",(VLOOKUP(H44,Listes!$C$34:$D$38,2,FALSE))))</f>
        <v/>
      </c>
      <c r="K44" s="263"/>
      <c r="L44" s="263"/>
      <c r="M44" s="35" t="str">
        <f>IF($H44="","",IF($C44=Listes!$B$35,IF('Dépenses forfaitaire'!$E44&lt;=Listes!$B$56,('Dépenses forfaitaire'!$E44*(VLOOKUP('Dépenses forfaitaire'!$D44,Listes!$A$57:$E$63,2,FALSE))),IF('Dépenses forfaitaire'!$E44&gt;Listes!$E$56,('Dépenses forfaitaire'!$E44*(VLOOKUP('Dépenses forfaitaire'!$D44,Listes!$A$57:$E$63,5,FALSE))),('Dépenses forfaitaire'!$E44*(VLOOKUP('Dépenses forfaitaire'!$D44,Listes!$A$57:$E$63,3,FALSE)))+(VLOOKUP('Dépenses forfaitaire'!$D44,Listes!$A$57:$E$63,4,FALSE))))))</f>
        <v/>
      </c>
      <c r="N44" s="35" t="str">
        <f>IF($H44="","",IF($C44=Listes!$B$34,IF('Dépenses forfaitaire'!$E44&lt;=Listes!$B$45,('Dépenses forfaitaire'!$E44*(VLOOKUP('Dépenses forfaitaire'!$D44,Listes!$A$46:$E$52,2,FALSE))),IF('Dépenses forfaitaire'!$E44&gt;Listes!$D$45,('Dépenses forfaitaire'!$E44*(VLOOKUP('Dépenses forfaitaire'!$D44,Listes!$A$46:$E$52,5,FALSE))),('Dépenses forfaitaire'!$E44*(VLOOKUP('Dépenses forfaitaire'!$D44,Listes!$A$46:$E$52,3,FALSE)))+(VLOOKUP('Dépenses forfaitaire'!$D44,Listes!$A$46:$E$52,4,FALSE))))))</f>
        <v/>
      </c>
      <c r="O44" s="35" t="str">
        <f>IF($H44="","",IF($C44=Listes!$B$37,Listes!$I$34,IF($C44=Listes!$B$38,(VLOOKUP('Dépenses forfaitaire'!$F44,Listes!$E$34:$F$39,2,FALSE)),IF($C44=Listes!$B$36,IF('Dépenses forfaitaire'!$E44&lt;=Listes!$A$67,'Dépenses forfaitaire'!$E44*Listes!$A$68,IF('Dépenses forfaitaire'!$E44&gt;Listes!$D$67,'Dépenses forfaitaire'!$E44*Listes!$D$68,(('Dépenses forfaitaire'!$E44*Listes!$B$68)+Listes!$C$68)))))))</f>
        <v/>
      </c>
      <c r="P44" s="36" t="str">
        <f t="shared" si="1"/>
        <v/>
      </c>
      <c r="Q44" s="131"/>
    </row>
    <row r="45" spans="1:17" ht="22.5" customHeight="1" x14ac:dyDescent="0.25">
      <c r="A45" s="21">
        <v>39</v>
      </c>
      <c r="B45" s="123"/>
      <c r="C45" s="123"/>
      <c r="D45" s="123"/>
      <c r="E45" s="123"/>
      <c r="F45" s="123"/>
      <c r="G45" s="123"/>
      <c r="H45" s="424" t="str">
        <f>IF(C45="","",IF(C45="","",(VLOOKUP(C45,Listes!$B$34:$C$38,2,FALSE))))</f>
        <v/>
      </c>
      <c r="I45" s="123" t="str">
        <f t="shared" si="3"/>
        <v/>
      </c>
      <c r="J45" s="36" t="str">
        <f>IF(H45="","",IF(H45="","",(VLOOKUP(H45,Listes!$C$34:$D$38,2,FALSE))))</f>
        <v/>
      </c>
      <c r="K45" s="263"/>
      <c r="L45" s="263"/>
      <c r="M45" s="35" t="str">
        <f>IF($H45="","",IF($C45=Listes!$B$35,IF('Dépenses forfaitaire'!$E45&lt;=Listes!$B$56,('Dépenses forfaitaire'!$E45*(VLOOKUP('Dépenses forfaitaire'!$D45,Listes!$A$57:$E$63,2,FALSE))),IF('Dépenses forfaitaire'!$E45&gt;Listes!$E$56,('Dépenses forfaitaire'!$E45*(VLOOKUP('Dépenses forfaitaire'!$D45,Listes!$A$57:$E$63,5,FALSE))),('Dépenses forfaitaire'!$E45*(VLOOKUP('Dépenses forfaitaire'!$D45,Listes!$A$57:$E$63,3,FALSE)))+(VLOOKUP('Dépenses forfaitaire'!$D45,Listes!$A$57:$E$63,4,FALSE))))))</f>
        <v/>
      </c>
      <c r="N45" s="35" t="str">
        <f>IF($H45="","",IF($C45=Listes!$B$34,IF('Dépenses forfaitaire'!$E45&lt;=Listes!$B$45,('Dépenses forfaitaire'!$E45*(VLOOKUP('Dépenses forfaitaire'!$D45,Listes!$A$46:$E$52,2,FALSE))),IF('Dépenses forfaitaire'!$E45&gt;Listes!$D$45,('Dépenses forfaitaire'!$E45*(VLOOKUP('Dépenses forfaitaire'!$D45,Listes!$A$46:$E$52,5,FALSE))),('Dépenses forfaitaire'!$E45*(VLOOKUP('Dépenses forfaitaire'!$D45,Listes!$A$46:$E$52,3,FALSE)))+(VLOOKUP('Dépenses forfaitaire'!$D45,Listes!$A$46:$E$52,4,FALSE))))))</f>
        <v/>
      </c>
      <c r="O45" s="35" t="str">
        <f>IF($H45="","",IF($C45=Listes!$B$37,Listes!$I$34,IF($C45=Listes!$B$38,(VLOOKUP('Dépenses forfaitaire'!$F45,Listes!$E$34:$F$39,2,FALSE)),IF($C45=Listes!$B$36,IF('Dépenses forfaitaire'!$E45&lt;=Listes!$A$67,'Dépenses forfaitaire'!$E45*Listes!$A$68,IF('Dépenses forfaitaire'!$E45&gt;Listes!$D$67,'Dépenses forfaitaire'!$E45*Listes!$D$68,(('Dépenses forfaitaire'!$E45*Listes!$B$68)+Listes!$C$68)))))))</f>
        <v/>
      </c>
      <c r="P45" s="36" t="str">
        <f t="shared" si="1"/>
        <v/>
      </c>
      <c r="Q45" s="131"/>
    </row>
    <row r="46" spans="1:17" ht="22.5" customHeight="1" x14ac:dyDescent="0.25">
      <c r="A46" s="21">
        <v>40</v>
      </c>
      <c r="B46" s="123"/>
      <c r="C46" s="123"/>
      <c r="D46" s="123"/>
      <c r="E46" s="123"/>
      <c r="F46" s="123"/>
      <c r="G46" s="123"/>
      <c r="H46" s="424" t="str">
        <f>IF(C46="","",IF(C46="","",(VLOOKUP(C46,Listes!$B$34:$C$38,2,FALSE))))</f>
        <v/>
      </c>
      <c r="I46" s="123" t="str">
        <f t="shared" si="3"/>
        <v/>
      </c>
      <c r="J46" s="36" t="str">
        <f>IF(H46="","",IF(H46="","",(VLOOKUP(H46,Listes!$C$34:$D$38,2,FALSE))))</f>
        <v/>
      </c>
      <c r="K46" s="263"/>
      <c r="L46" s="263"/>
      <c r="M46" s="35" t="str">
        <f>IF($H46="","",IF($C46=Listes!$B$35,IF('Dépenses forfaitaire'!$E46&lt;=Listes!$B$56,('Dépenses forfaitaire'!$E46*(VLOOKUP('Dépenses forfaitaire'!$D46,Listes!$A$57:$E$63,2,FALSE))),IF('Dépenses forfaitaire'!$E46&gt;Listes!$E$56,('Dépenses forfaitaire'!$E46*(VLOOKUP('Dépenses forfaitaire'!$D46,Listes!$A$57:$E$63,5,FALSE))),('Dépenses forfaitaire'!$E46*(VLOOKUP('Dépenses forfaitaire'!$D46,Listes!$A$57:$E$63,3,FALSE)))+(VLOOKUP('Dépenses forfaitaire'!$D46,Listes!$A$57:$E$63,4,FALSE))))))</f>
        <v/>
      </c>
      <c r="N46" s="35" t="str">
        <f>IF($H46="","",IF($C46=Listes!$B$34,IF('Dépenses forfaitaire'!$E46&lt;=Listes!$B$45,('Dépenses forfaitaire'!$E46*(VLOOKUP('Dépenses forfaitaire'!$D46,Listes!$A$46:$E$52,2,FALSE))),IF('Dépenses forfaitaire'!$E46&gt;Listes!$D$45,('Dépenses forfaitaire'!$E46*(VLOOKUP('Dépenses forfaitaire'!$D46,Listes!$A$46:$E$52,5,FALSE))),('Dépenses forfaitaire'!$E46*(VLOOKUP('Dépenses forfaitaire'!$D46,Listes!$A$46:$E$52,3,FALSE)))+(VLOOKUP('Dépenses forfaitaire'!$D46,Listes!$A$46:$E$52,4,FALSE))))))</f>
        <v/>
      </c>
      <c r="O46" s="35" t="str">
        <f>IF($H46="","",IF($C46=Listes!$B$37,Listes!$I$34,IF($C46=Listes!$B$38,(VLOOKUP('Dépenses forfaitaire'!$F46,Listes!$E$34:$F$39,2,FALSE)),IF($C46=Listes!$B$36,IF('Dépenses forfaitaire'!$E46&lt;=Listes!$A$67,'Dépenses forfaitaire'!$E46*Listes!$A$68,IF('Dépenses forfaitaire'!$E46&gt;Listes!$D$67,'Dépenses forfaitaire'!$E46*Listes!$D$68,(('Dépenses forfaitaire'!$E46*Listes!$B$68)+Listes!$C$68)))))))</f>
        <v/>
      </c>
      <c r="P46" s="36" t="str">
        <f t="shared" si="1"/>
        <v/>
      </c>
      <c r="Q46" s="131"/>
    </row>
    <row r="47" spans="1:17" ht="22.5" customHeight="1" x14ac:dyDescent="0.25">
      <c r="A47" s="21">
        <v>41</v>
      </c>
      <c r="B47" s="123"/>
      <c r="C47" s="123"/>
      <c r="D47" s="123"/>
      <c r="E47" s="123"/>
      <c r="F47" s="123"/>
      <c r="G47" s="123"/>
      <c r="H47" s="424" t="str">
        <f>IF(C47="","",IF(C47="","",(VLOOKUP(C47,Listes!$B$34:$C$38,2,FALSE))))</f>
        <v/>
      </c>
      <c r="I47" s="123" t="str">
        <f t="shared" si="3"/>
        <v/>
      </c>
      <c r="J47" s="36" t="str">
        <f>IF(H47="","",IF(H47="","",(VLOOKUP(H47,Listes!$C$34:$D$38,2,FALSE))))</f>
        <v/>
      </c>
      <c r="K47" s="263"/>
      <c r="L47" s="263"/>
      <c r="M47" s="35" t="str">
        <f>IF($H47="","",IF($C47=Listes!$B$35,IF('Dépenses forfaitaire'!$E47&lt;=Listes!$B$56,('Dépenses forfaitaire'!$E47*(VLOOKUP('Dépenses forfaitaire'!$D47,Listes!$A$57:$E$63,2,FALSE))),IF('Dépenses forfaitaire'!$E47&gt;Listes!$E$56,('Dépenses forfaitaire'!$E47*(VLOOKUP('Dépenses forfaitaire'!$D47,Listes!$A$57:$E$63,5,FALSE))),('Dépenses forfaitaire'!$E47*(VLOOKUP('Dépenses forfaitaire'!$D47,Listes!$A$57:$E$63,3,FALSE)))+(VLOOKUP('Dépenses forfaitaire'!$D47,Listes!$A$57:$E$63,4,FALSE))))))</f>
        <v/>
      </c>
      <c r="N47" s="35" t="str">
        <f>IF($H47="","",IF($C47=Listes!$B$34,IF('Dépenses forfaitaire'!$E47&lt;=Listes!$B$45,('Dépenses forfaitaire'!$E47*(VLOOKUP('Dépenses forfaitaire'!$D47,Listes!$A$46:$E$52,2,FALSE))),IF('Dépenses forfaitaire'!$E47&gt;Listes!$D$45,('Dépenses forfaitaire'!$E47*(VLOOKUP('Dépenses forfaitaire'!$D47,Listes!$A$46:$E$52,5,FALSE))),('Dépenses forfaitaire'!$E47*(VLOOKUP('Dépenses forfaitaire'!$D47,Listes!$A$46:$E$52,3,FALSE)))+(VLOOKUP('Dépenses forfaitaire'!$D47,Listes!$A$46:$E$52,4,FALSE))))))</f>
        <v/>
      </c>
      <c r="O47" s="35" t="str">
        <f>IF($H47="","",IF($C47=Listes!$B$37,Listes!$I$34,IF($C47=Listes!$B$38,(VLOOKUP('Dépenses forfaitaire'!$F47,Listes!$E$34:$F$39,2,FALSE)),IF($C47=Listes!$B$36,IF('Dépenses forfaitaire'!$E47&lt;=Listes!$A$67,'Dépenses forfaitaire'!$E47*Listes!$A$68,IF('Dépenses forfaitaire'!$E47&gt;Listes!$D$67,'Dépenses forfaitaire'!$E47*Listes!$D$68,(('Dépenses forfaitaire'!$E47*Listes!$B$68)+Listes!$C$68)))))))</f>
        <v/>
      </c>
      <c r="P47" s="36" t="str">
        <f t="shared" si="1"/>
        <v/>
      </c>
      <c r="Q47" s="131"/>
    </row>
    <row r="48" spans="1:17" ht="22.5" customHeight="1" x14ac:dyDescent="0.25">
      <c r="A48" s="21">
        <v>42</v>
      </c>
      <c r="B48" s="123"/>
      <c r="C48" s="123"/>
      <c r="D48" s="123"/>
      <c r="E48" s="123"/>
      <c r="F48" s="123"/>
      <c r="G48" s="123"/>
      <c r="H48" s="424" t="str">
        <f>IF(C48="","",IF(C48="","",(VLOOKUP(C48,Listes!$B$34:$C$38,2,FALSE))))</f>
        <v/>
      </c>
      <c r="I48" s="123" t="str">
        <f t="shared" si="3"/>
        <v/>
      </c>
      <c r="J48" s="36" t="str">
        <f>IF(H48="","",IF(H48="","",(VLOOKUP(H48,Listes!$C$34:$D$38,2,FALSE))))</f>
        <v/>
      </c>
      <c r="K48" s="263"/>
      <c r="L48" s="263"/>
      <c r="M48" s="35" t="str">
        <f>IF($H48="","",IF($C48=Listes!$B$35,IF('Dépenses forfaitaire'!$E48&lt;=Listes!$B$56,('Dépenses forfaitaire'!$E48*(VLOOKUP('Dépenses forfaitaire'!$D48,Listes!$A$57:$E$63,2,FALSE))),IF('Dépenses forfaitaire'!$E48&gt;Listes!$E$56,('Dépenses forfaitaire'!$E48*(VLOOKUP('Dépenses forfaitaire'!$D48,Listes!$A$57:$E$63,5,FALSE))),('Dépenses forfaitaire'!$E48*(VLOOKUP('Dépenses forfaitaire'!$D48,Listes!$A$57:$E$63,3,FALSE)))+(VLOOKUP('Dépenses forfaitaire'!$D48,Listes!$A$57:$E$63,4,FALSE))))))</f>
        <v/>
      </c>
      <c r="N48" s="35" t="str">
        <f>IF($H48="","",IF($C48=Listes!$B$34,IF('Dépenses forfaitaire'!$E48&lt;=Listes!$B$45,('Dépenses forfaitaire'!$E48*(VLOOKUP('Dépenses forfaitaire'!$D48,Listes!$A$46:$E$52,2,FALSE))),IF('Dépenses forfaitaire'!$E48&gt;Listes!$D$45,('Dépenses forfaitaire'!$E48*(VLOOKUP('Dépenses forfaitaire'!$D48,Listes!$A$46:$E$52,5,FALSE))),('Dépenses forfaitaire'!$E48*(VLOOKUP('Dépenses forfaitaire'!$D48,Listes!$A$46:$E$52,3,FALSE)))+(VLOOKUP('Dépenses forfaitaire'!$D48,Listes!$A$46:$E$52,4,FALSE))))))</f>
        <v/>
      </c>
      <c r="O48" s="35" t="str">
        <f>IF($H48="","",IF($C48=Listes!$B$37,Listes!$I$34,IF($C48=Listes!$B$38,(VLOOKUP('Dépenses forfaitaire'!$F48,Listes!$E$34:$F$39,2,FALSE)),IF($C48=Listes!$B$36,IF('Dépenses forfaitaire'!$E48&lt;=Listes!$A$67,'Dépenses forfaitaire'!$E48*Listes!$A$68,IF('Dépenses forfaitaire'!$E48&gt;Listes!$D$67,'Dépenses forfaitaire'!$E48*Listes!$D$68,(('Dépenses forfaitaire'!$E48*Listes!$B$68)+Listes!$C$68)))))))</f>
        <v/>
      </c>
      <c r="P48" s="36" t="str">
        <f t="shared" si="1"/>
        <v/>
      </c>
      <c r="Q48" s="131"/>
    </row>
    <row r="49" spans="1:17" ht="22.5" customHeight="1" x14ac:dyDescent="0.25">
      <c r="A49" s="21">
        <v>43</v>
      </c>
      <c r="B49" s="123"/>
      <c r="C49" s="123"/>
      <c r="D49" s="123"/>
      <c r="E49" s="123"/>
      <c r="F49" s="123"/>
      <c r="G49" s="123"/>
      <c r="H49" s="424" t="str">
        <f>IF(C49="","",IF(C49="","",(VLOOKUP(C49,Listes!$B$34:$C$38,2,FALSE))))</f>
        <v/>
      </c>
      <c r="I49" s="123" t="str">
        <f t="shared" si="3"/>
        <v/>
      </c>
      <c r="J49" s="36" t="str">
        <f>IF(H49="","",IF(H49="","",(VLOOKUP(H49,Listes!$C$34:$D$38,2,FALSE))))</f>
        <v/>
      </c>
      <c r="K49" s="263"/>
      <c r="L49" s="263"/>
      <c r="M49" s="35" t="str">
        <f>IF($H49="","",IF($C49=Listes!$B$35,IF('Dépenses forfaitaire'!$E49&lt;=Listes!$B$56,('Dépenses forfaitaire'!$E49*(VLOOKUP('Dépenses forfaitaire'!$D49,Listes!$A$57:$E$63,2,FALSE))),IF('Dépenses forfaitaire'!$E49&gt;Listes!$E$56,('Dépenses forfaitaire'!$E49*(VLOOKUP('Dépenses forfaitaire'!$D49,Listes!$A$57:$E$63,5,FALSE))),('Dépenses forfaitaire'!$E49*(VLOOKUP('Dépenses forfaitaire'!$D49,Listes!$A$57:$E$63,3,FALSE)))+(VLOOKUP('Dépenses forfaitaire'!$D49,Listes!$A$57:$E$63,4,FALSE))))))</f>
        <v/>
      </c>
      <c r="N49" s="35" t="str">
        <f>IF($H49="","",IF($C49=Listes!$B$34,IF('Dépenses forfaitaire'!$E49&lt;=Listes!$B$45,('Dépenses forfaitaire'!$E49*(VLOOKUP('Dépenses forfaitaire'!$D49,Listes!$A$46:$E$52,2,FALSE))),IF('Dépenses forfaitaire'!$E49&gt;Listes!$D$45,('Dépenses forfaitaire'!$E49*(VLOOKUP('Dépenses forfaitaire'!$D49,Listes!$A$46:$E$52,5,FALSE))),('Dépenses forfaitaire'!$E49*(VLOOKUP('Dépenses forfaitaire'!$D49,Listes!$A$46:$E$52,3,FALSE)))+(VLOOKUP('Dépenses forfaitaire'!$D49,Listes!$A$46:$E$52,4,FALSE))))))</f>
        <v/>
      </c>
      <c r="O49" s="35" t="str">
        <f>IF($H49="","",IF($C49=Listes!$B$37,Listes!$I$34,IF($C49=Listes!$B$38,(VLOOKUP('Dépenses forfaitaire'!$F49,Listes!$E$34:$F$39,2,FALSE)),IF($C49=Listes!$B$36,IF('Dépenses forfaitaire'!$E49&lt;=Listes!$A$67,'Dépenses forfaitaire'!$E49*Listes!$A$68,IF('Dépenses forfaitaire'!$E49&gt;Listes!$D$67,'Dépenses forfaitaire'!$E49*Listes!$D$68,(('Dépenses forfaitaire'!$E49*Listes!$B$68)+Listes!$C$68)))))))</f>
        <v/>
      </c>
      <c r="P49" s="36" t="str">
        <f t="shared" si="1"/>
        <v/>
      </c>
      <c r="Q49" s="131"/>
    </row>
    <row r="50" spans="1:17" ht="22.5" customHeight="1" x14ac:dyDescent="0.25">
      <c r="A50" s="21">
        <v>44</v>
      </c>
      <c r="B50" s="123"/>
      <c r="C50" s="123"/>
      <c r="D50" s="123"/>
      <c r="E50" s="123"/>
      <c r="F50" s="123"/>
      <c r="G50" s="123"/>
      <c r="H50" s="424" t="str">
        <f>IF(C50="","",IF(C50="","",(VLOOKUP(C50,Listes!$B$34:$C$38,2,FALSE))))</f>
        <v/>
      </c>
      <c r="I50" s="123" t="str">
        <f t="shared" si="3"/>
        <v/>
      </c>
      <c r="J50" s="36" t="str">
        <f>IF(H50="","",IF(H50="","",(VLOOKUP(H50,Listes!$C$34:$D$38,2,FALSE))))</f>
        <v/>
      </c>
      <c r="K50" s="263"/>
      <c r="L50" s="263"/>
      <c r="M50" s="35" t="str">
        <f>IF($H50="","",IF($C50=Listes!$B$35,IF('Dépenses forfaitaire'!$E50&lt;=Listes!$B$56,('Dépenses forfaitaire'!$E50*(VLOOKUP('Dépenses forfaitaire'!$D50,Listes!$A$57:$E$63,2,FALSE))),IF('Dépenses forfaitaire'!$E50&gt;Listes!$E$56,('Dépenses forfaitaire'!$E50*(VLOOKUP('Dépenses forfaitaire'!$D50,Listes!$A$57:$E$63,5,FALSE))),('Dépenses forfaitaire'!$E50*(VLOOKUP('Dépenses forfaitaire'!$D50,Listes!$A$57:$E$63,3,FALSE)))+(VLOOKUP('Dépenses forfaitaire'!$D50,Listes!$A$57:$E$63,4,FALSE))))))</f>
        <v/>
      </c>
      <c r="N50" s="35" t="str">
        <f>IF($H50="","",IF($C50=Listes!$B$34,IF('Dépenses forfaitaire'!$E50&lt;=Listes!$B$45,('Dépenses forfaitaire'!$E50*(VLOOKUP('Dépenses forfaitaire'!$D50,Listes!$A$46:$E$52,2,FALSE))),IF('Dépenses forfaitaire'!$E50&gt;Listes!$D$45,('Dépenses forfaitaire'!$E50*(VLOOKUP('Dépenses forfaitaire'!$D50,Listes!$A$46:$E$52,5,FALSE))),('Dépenses forfaitaire'!$E50*(VLOOKUP('Dépenses forfaitaire'!$D50,Listes!$A$46:$E$52,3,FALSE)))+(VLOOKUP('Dépenses forfaitaire'!$D50,Listes!$A$46:$E$52,4,FALSE))))))</f>
        <v/>
      </c>
      <c r="O50" s="35" t="str">
        <f>IF($H50="","",IF($C50=Listes!$B$37,Listes!$I$34,IF($C50=Listes!$B$38,(VLOOKUP('Dépenses forfaitaire'!$F50,Listes!$E$34:$F$39,2,FALSE)),IF($C50=Listes!$B$36,IF('Dépenses forfaitaire'!$E50&lt;=Listes!$A$67,'Dépenses forfaitaire'!$E50*Listes!$A$68,IF('Dépenses forfaitaire'!$E50&gt;Listes!$D$67,'Dépenses forfaitaire'!$E50*Listes!$D$68,(('Dépenses forfaitaire'!$E50*Listes!$B$68)+Listes!$C$68)))))))</f>
        <v/>
      </c>
      <c r="P50" s="36" t="str">
        <f t="shared" si="1"/>
        <v/>
      </c>
      <c r="Q50" s="131"/>
    </row>
    <row r="51" spans="1:17" ht="22.5" customHeight="1" x14ac:dyDescent="0.25">
      <c r="A51" s="21">
        <v>45</v>
      </c>
      <c r="B51" s="123"/>
      <c r="C51" s="123"/>
      <c r="D51" s="123"/>
      <c r="E51" s="123"/>
      <c r="F51" s="123"/>
      <c r="G51" s="123"/>
      <c r="H51" s="424" t="str">
        <f>IF(C51="","",IF(C51="","",(VLOOKUP(C51,Listes!$B$34:$C$38,2,FALSE))))</f>
        <v/>
      </c>
      <c r="I51" s="123" t="str">
        <f t="shared" si="3"/>
        <v/>
      </c>
      <c r="J51" s="36" t="str">
        <f>IF(H51="","",IF(H51="","",(VLOOKUP(H51,Listes!$C$34:$D$38,2,FALSE))))</f>
        <v/>
      </c>
      <c r="K51" s="263"/>
      <c r="L51" s="263"/>
      <c r="M51" s="35" t="str">
        <f>IF($H51="","",IF($C51=Listes!$B$35,IF('Dépenses forfaitaire'!$E51&lt;=Listes!$B$56,('Dépenses forfaitaire'!$E51*(VLOOKUP('Dépenses forfaitaire'!$D51,Listes!$A$57:$E$63,2,FALSE))),IF('Dépenses forfaitaire'!$E51&gt;Listes!$E$56,('Dépenses forfaitaire'!$E51*(VLOOKUP('Dépenses forfaitaire'!$D51,Listes!$A$57:$E$63,5,FALSE))),('Dépenses forfaitaire'!$E51*(VLOOKUP('Dépenses forfaitaire'!$D51,Listes!$A$57:$E$63,3,FALSE)))+(VLOOKUP('Dépenses forfaitaire'!$D51,Listes!$A$57:$E$63,4,FALSE))))))</f>
        <v/>
      </c>
      <c r="N51" s="35" t="str">
        <f>IF($H51="","",IF($C51=Listes!$B$34,IF('Dépenses forfaitaire'!$E51&lt;=Listes!$B$45,('Dépenses forfaitaire'!$E51*(VLOOKUP('Dépenses forfaitaire'!$D51,Listes!$A$46:$E$52,2,FALSE))),IF('Dépenses forfaitaire'!$E51&gt;Listes!$D$45,('Dépenses forfaitaire'!$E51*(VLOOKUP('Dépenses forfaitaire'!$D51,Listes!$A$46:$E$52,5,FALSE))),('Dépenses forfaitaire'!$E51*(VLOOKUP('Dépenses forfaitaire'!$D51,Listes!$A$46:$E$52,3,FALSE)))+(VLOOKUP('Dépenses forfaitaire'!$D51,Listes!$A$46:$E$52,4,FALSE))))))</f>
        <v/>
      </c>
      <c r="O51" s="35" t="str">
        <f>IF($H51="","",IF($C51=Listes!$B$37,Listes!$I$34,IF($C51=Listes!$B$38,(VLOOKUP('Dépenses forfaitaire'!$F51,Listes!$E$34:$F$39,2,FALSE)),IF($C51=Listes!$B$36,IF('Dépenses forfaitaire'!$E51&lt;=Listes!$A$67,'Dépenses forfaitaire'!$E51*Listes!$A$68,IF('Dépenses forfaitaire'!$E51&gt;Listes!$D$67,'Dépenses forfaitaire'!$E51*Listes!$D$68,(('Dépenses forfaitaire'!$E51*Listes!$B$68)+Listes!$C$68)))))))</f>
        <v/>
      </c>
      <c r="P51" s="36" t="str">
        <f t="shared" si="1"/>
        <v/>
      </c>
      <c r="Q51" s="131"/>
    </row>
    <row r="52" spans="1:17" ht="22.5" customHeight="1" x14ac:dyDescent="0.25">
      <c r="A52" s="21">
        <v>46</v>
      </c>
      <c r="B52" s="123"/>
      <c r="C52" s="123"/>
      <c r="D52" s="123"/>
      <c r="E52" s="123"/>
      <c r="F52" s="123"/>
      <c r="G52" s="123"/>
      <c r="H52" s="424" t="str">
        <f>IF(C52="","",IF(C52="","",(VLOOKUP(C52,Listes!$B$34:$C$38,2,FALSE))))</f>
        <v/>
      </c>
      <c r="I52" s="123" t="str">
        <f t="shared" si="3"/>
        <v/>
      </c>
      <c r="J52" s="36" t="str">
        <f>IF(H52="","",IF(H52="","",(VLOOKUP(H52,Listes!$C$34:$D$38,2,FALSE))))</f>
        <v/>
      </c>
      <c r="K52" s="263"/>
      <c r="L52" s="263"/>
      <c r="M52" s="35" t="str">
        <f>IF($H52="","",IF($C52=Listes!$B$35,IF('Dépenses forfaitaire'!$E52&lt;=Listes!$B$56,('Dépenses forfaitaire'!$E52*(VLOOKUP('Dépenses forfaitaire'!$D52,Listes!$A$57:$E$63,2,FALSE))),IF('Dépenses forfaitaire'!$E52&gt;Listes!$E$56,('Dépenses forfaitaire'!$E52*(VLOOKUP('Dépenses forfaitaire'!$D52,Listes!$A$57:$E$63,5,FALSE))),('Dépenses forfaitaire'!$E52*(VLOOKUP('Dépenses forfaitaire'!$D52,Listes!$A$57:$E$63,3,FALSE)))+(VLOOKUP('Dépenses forfaitaire'!$D52,Listes!$A$57:$E$63,4,FALSE))))))</f>
        <v/>
      </c>
      <c r="N52" s="35" t="str">
        <f>IF($H52="","",IF($C52=Listes!$B$34,IF('Dépenses forfaitaire'!$E52&lt;=Listes!$B$45,('Dépenses forfaitaire'!$E52*(VLOOKUP('Dépenses forfaitaire'!$D52,Listes!$A$46:$E$52,2,FALSE))),IF('Dépenses forfaitaire'!$E52&gt;Listes!$D$45,('Dépenses forfaitaire'!$E52*(VLOOKUP('Dépenses forfaitaire'!$D52,Listes!$A$46:$E$52,5,FALSE))),('Dépenses forfaitaire'!$E52*(VLOOKUP('Dépenses forfaitaire'!$D52,Listes!$A$46:$E$52,3,FALSE)))+(VLOOKUP('Dépenses forfaitaire'!$D52,Listes!$A$46:$E$52,4,FALSE))))))</f>
        <v/>
      </c>
      <c r="O52" s="35" t="str">
        <f>IF($H52="","",IF($C52=Listes!$B$37,Listes!$I$34,IF($C52=Listes!$B$38,(VLOOKUP('Dépenses forfaitaire'!$F52,Listes!$E$34:$F$39,2,FALSE)),IF($C52=Listes!$B$36,IF('Dépenses forfaitaire'!$E52&lt;=Listes!$A$67,'Dépenses forfaitaire'!$E52*Listes!$A$68,IF('Dépenses forfaitaire'!$E52&gt;Listes!$D$67,'Dépenses forfaitaire'!$E52*Listes!$D$68,(('Dépenses forfaitaire'!$E52*Listes!$B$68)+Listes!$C$68)))))))</f>
        <v/>
      </c>
      <c r="P52" s="36" t="str">
        <f t="shared" si="1"/>
        <v/>
      </c>
      <c r="Q52" s="131"/>
    </row>
    <row r="53" spans="1:17" ht="22.5" customHeight="1" x14ac:dyDescent="0.25">
      <c r="A53" s="21">
        <v>47</v>
      </c>
      <c r="B53" s="123"/>
      <c r="C53" s="123"/>
      <c r="D53" s="123"/>
      <c r="E53" s="123"/>
      <c r="F53" s="123"/>
      <c r="G53" s="123"/>
      <c r="H53" s="424" t="str">
        <f>IF(C53="","",IF(C53="","",(VLOOKUP(C53,Listes!$B$34:$C$38,2,FALSE))))</f>
        <v/>
      </c>
      <c r="I53" s="123" t="str">
        <f t="shared" si="3"/>
        <v/>
      </c>
      <c r="J53" s="36" t="str">
        <f>IF(H53="","",IF(H53="","",(VLOOKUP(H53,Listes!$C$34:$D$38,2,FALSE))))</f>
        <v/>
      </c>
      <c r="K53" s="263"/>
      <c r="L53" s="263"/>
      <c r="M53" s="35" t="str">
        <f>IF($H53="","",IF($C53=Listes!$B$35,IF('Dépenses forfaitaire'!$E53&lt;=Listes!$B$56,('Dépenses forfaitaire'!$E53*(VLOOKUP('Dépenses forfaitaire'!$D53,Listes!$A$57:$E$63,2,FALSE))),IF('Dépenses forfaitaire'!$E53&gt;Listes!$E$56,('Dépenses forfaitaire'!$E53*(VLOOKUP('Dépenses forfaitaire'!$D53,Listes!$A$57:$E$63,5,FALSE))),('Dépenses forfaitaire'!$E53*(VLOOKUP('Dépenses forfaitaire'!$D53,Listes!$A$57:$E$63,3,FALSE)))+(VLOOKUP('Dépenses forfaitaire'!$D53,Listes!$A$57:$E$63,4,FALSE))))))</f>
        <v/>
      </c>
      <c r="N53" s="35" t="str">
        <f>IF($H53="","",IF($C53=Listes!$B$34,IF('Dépenses forfaitaire'!$E53&lt;=Listes!$B$45,('Dépenses forfaitaire'!$E53*(VLOOKUP('Dépenses forfaitaire'!$D53,Listes!$A$46:$E$52,2,FALSE))),IF('Dépenses forfaitaire'!$E53&gt;Listes!$D$45,('Dépenses forfaitaire'!$E53*(VLOOKUP('Dépenses forfaitaire'!$D53,Listes!$A$46:$E$52,5,FALSE))),('Dépenses forfaitaire'!$E53*(VLOOKUP('Dépenses forfaitaire'!$D53,Listes!$A$46:$E$52,3,FALSE)))+(VLOOKUP('Dépenses forfaitaire'!$D53,Listes!$A$46:$E$52,4,FALSE))))))</f>
        <v/>
      </c>
      <c r="O53" s="35" t="str">
        <f>IF($H53="","",IF($C53=Listes!$B$37,Listes!$I$34,IF($C53=Listes!$B$38,(VLOOKUP('Dépenses forfaitaire'!$F53,Listes!$E$34:$F$39,2,FALSE)),IF($C53=Listes!$B$36,IF('Dépenses forfaitaire'!$E53&lt;=Listes!$A$67,'Dépenses forfaitaire'!$E53*Listes!$A$68,IF('Dépenses forfaitaire'!$E53&gt;Listes!$D$67,'Dépenses forfaitaire'!$E53*Listes!$D$68,(('Dépenses forfaitaire'!$E53*Listes!$B$68)+Listes!$C$68)))))))</f>
        <v/>
      </c>
      <c r="P53" s="36" t="str">
        <f t="shared" si="1"/>
        <v/>
      </c>
      <c r="Q53" s="131"/>
    </row>
    <row r="54" spans="1:17" ht="22.5" customHeight="1" x14ac:dyDescent="0.25">
      <c r="A54" s="21">
        <v>48</v>
      </c>
      <c r="B54" s="123"/>
      <c r="C54" s="123"/>
      <c r="D54" s="123"/>
      <c r="E54" s="123"/>
      <c r="F54" s="123"/>
      <c r="G54" s="123"/>
      <c r="H54" s="424" t="str">
        <f>IF(C54="","",IF(C54="","",(VLOOKUP(C54,Listes!$B$34:$C$38,2,FALSE))))</f>
        <v/>
      </c>
      <c r="I54" s="123" t="str">
        <f t="shared" si="3"/>
        <v/>
      </c>
      <c r="J54" s="36" t="str">
        <f>IF(H54="","",IF(H54="","",(VLOOKUP(H54,Listes!$C$34:$D$38,2,FALSE))))</f>
        <v/>
      </c>
      <c r="K54" s="263"/>
      <c r="L54" s="263"/>
      <c r="M54" s="35" t="str">
        <f>IF($H54="","",IF($C54=Listes!$B$35,IF('Dépenses forfaitaire'!$E54&lt;=Listes!$B$56,('Dépenses forfaitaire'!$E54*(VLOOKUP('Dépenses forfaitaire'!$D54,Listes!$A$57:$E$63,2,FALSE))),IF('Dépenses forfaitaire'!$E54&gt;Listes!$E$56,('Dépenses forfaitaire'!$E54*(VLOOKUP('Dépenses forfaitaire'!$D54,Listes!$A$57:$E$63,5,FALSE))),('Dépenses forfaitaire'!$E54*(VLOOKUP('Dépenses forfaitaire'!$D54,Listes!$A$57:$E$63,3,FALSE)))+(VLOOKUP('Dépenses forfaitaire'!$D54,Listes!$A$57:$E$63,4,FALSE))))))</f>
        <v/>
      </c>
      <c r="N54" s="35" t="str">
        <f>IF($H54="","",IF($C54=Listes!$B$34,IF('Dépenses forfaitaire'!$E54&lt;=Listes!$B$45,('Dépenses forfaitaire'!$E54*(VLOOKUP('Dépenses forfaitaire'!$D54,Listes!$A$46:$E$52,2,FALSE))),IF('Dépenses forfaitaire'!$E54&gt;Listes!$D$45,('Dépenses forfaitaire'!$E54*(VLOOKUP('Dépenses forfaitaire'!$D54,Listes!$A$46:$E$52,5,FALSE))),('Dépenses forfaitaire'!$E54*(VLOOKUP('Dépenses forfaitaire'!$D54,Listes!$A$46:$E$52,3,FALSE)))+(VLOOKUP('Dépenses forfaitaire'!$D54,Listes!$A$46:$E$52,4,FALSE))))))</f>
        <v/>
      </c>
      <c r="O54" s="35" t="str">
        <f>IF($H54="","",IF($C54=Listes!$B$37,Listes!$I$34,IF($C54=Listes!$B$38,(VLOOKUP('Dépenses forfaitaire'!$F54,Listes!$E$34:$F$39,2,FALSE)),IF($C54=Listes!$B$36,IF('Dépenses forfaitaire'!$E54&lt;=Listes!$A$67,'Dépenses forfaitaire'!$E54*Listes!$A$68,IF('Dépenses forfaitaire'!$E54&gt;Listes!$D$67,'Dépenses forfaitaire'!$E54*Listes!$D$68,(('Dépenses forfaitaire'!$E54*Listes!$B$68)+Listes!$C$68)))))))</f>
        <v/>
      </c>
      <c r="P54" s="36" t="str">
        <f t="shared" si="1"/>
        <v/>
      </c>
      <c r="Q54" s="131"/>
    </row>
    <row r="55" spans="1:17" ht="22.5" customHeight="1" x14ac:dyDescent="0.25">
      <c r="A55" s="21">
        <v>49</v>
      </c>
      <c r="B55" s="123"/>
      <c r="C55" s="123"/>
      <c r="D55" s="123"/>
      <c r="E55" s="123"/>
      <c r="F55" s="123"/>
      <c r="G55" s="123"/>
      <c r="H55" s="424" t="str">
        <f>IF(C55="","",IF(C55="","",(VLOOKUP(C55,Listes!$B$34:$C$38,2,FALSE))))</f>
        <v/>
      </c>
      <c r="I55" s="123" t="str">
        <f t="shared" si="3"/>
        <v/>
      </c>
      <c r="J55" s="36" t="str">
        <f>IF(H55="","",IF(H55="","",(VLOOKUP(H55,Listes!$C$34:$D$38,2,FALSE))))</f>
        <v/>
      </c>
      <c r="K55" s="263"/>
      <c r="L55" s="263"/>
      <c r="M55" s="35" t="str">
        <f>IF($H55="","",IF($C55=Listes!$B$35,IF('Dépenses forfaitaire'!$E55&lt;=Listes!$B$56,('Dépenses forfaitaire'!$E55*(VLOOKUP('Dépenses forfaitaire'!$D55,Listes!$A$57:$E$63,2,FALSE))),IF('Dépenses forfaitaire'!$E55&gt;Listes!$E$56,('Dépenses forfaitaire'!$E55*(VLOOKUP('Dépenses forfaitaire'!$D55,Listes!$A$57:$E$63,5,FALSE))),('Dépenses forfaitaire'!$E55*(VLOOKUP('Dépenses forfaitaire'!$D55,Listes!$A$57:$E$63,3,FALSE)))+(VLOOKUP('Dépenses forfaitaire'!$D55,Listes!$A$57:$E$63,4,FALSE))))))</f>
        <v/>
      </c>
      <c r="N55" s="35" t="str">
        <f>IF($H55="","",IF($C55=Listes!$B$34,IF('Dépenses forfaitaire'!$E55&lt;=Listes!$B$45,('Dépenses forfaitaire'!$E55*(VLOOKUP('Dépenses forfaitaire'!$D55,Listes!$A$46:$E$52,2,FALSE))),IF('Dépenses forfaitaire'!$E55&gt;Listes!$D$45,('Dépenses forfaitaire'!$E55*(VLOOKUP('Dépenses forfaitaire'!$D55,Listes!$A$46:$E$52,5,FALSE))),('Dépenses forfaitaire'!$E55*(VLOOKUP('Dépenses forfaitaire'!$D55,Listes!$A$46:$E$52,3,FALSE)))+(VLOOKUP('Dépenses forfaitaire'!$D55,Listes!$A$46:$E$52,4,FALSE))))))</f>
        <v/>
      </c>
      <c r="O55" s="35" t="str">
        <f>IF($H55="","",IF($C55=Listes!$B$37,Listes!$I$34,IF($C55=Listes!$B$38,(VLOOKUP('Dépenses forfaitaire'!$F55,Listes!$E$34:$F$39,2,FALSE)),IF($C55=Listes!$B$36,IF('Dépenses forfaitaire'!$E55&lt;=Listes!$A$67,'Dépenses forfaitaire'!$E55*Listes!$A$68,IF('Dépenses forfaitaire'!$E55&gt;Listes!$D$67,'Dépenses forfaitaire'!$E55*Listes!$D$68,(('Dépenses forfaitaire'!$E55*Listes!$B$68)+Listes!$C$68)))))))</f>
        <v/>
      </c>
      <c r="P55" s="36" t="str">
        <f t="shared" si="1"/>
        <v/>
      </c>
      <c r="Q55" s="131"/>
    </row>
    <row r="56" spans="1:17" ht="22.5" customHeight="1" x14ac:dyDescent="0.25">
      <c r="A56" s="21">
        <v>50</v>
      </c>
      <c r="B56" s="123"/>
      <c r="C56" s="123"/>
      <c r="D56" s="123"/>
      <c r="E56" s="123"/>
      <c r="F56" s="123"/>
      <c r="G56" s="123"/>
      <c r="H56" s="424" t="str">
        <f>IF(C56="","",IF(C56="","",(VLOOKUP(C56,Listes!$B$34:$C$38,2,FALSE))))</f>
        <v/>
      </c>
      <c r="I56" s="123" t="str">
        <f t="shared" si="3"/>
        <v/>
      </c>
      <c r="J56" s="36" t="str">
        <f>IF(H56="","",IF(H56="","",(VLOOKUP(H56,Listes!$C$34:$D$38,2,FALSE))))</f>
        <v/>
      </c>
      <c r="K56" s="263"/>
      <c r="L56" s="263"/>
      <c r="M56" s="35" t="str">
        <f>IF($H56="","",IF($C56=Listes!$B$35,IF('Dépenses forfaitaire'!$E56&lt;=Listes!$B$56,('Dépenses forfaitaire'!$E56*(VLOOKUP('Dépenses forfaitaire'!$D56,Listes!$A$57:$E$63,2,FALSE))),IF('Dépenses forfaitaire'!$E56&gt;Listes!$E$56,('Dépenses forfaitaire'!$E56*(VLOOKUP('Dépenses forfaitaire'!$D56,Listes!$A$57:$E$63,5,FALSE))),('Dépenses forfaitaire'!$E56*(VLOOKUP('Dépenses forfaitaire'!$D56,Listes!$A$57:$E$63,3,FALSE)))+(VLOOKUP('Dépenses forfaitaire'!$D56,Listes!$A$57:$E$63,4,FALSE))))))</f>
        <v/>
      </c>
      <c r="N56" s="35" t="str">
        <f>IF($H56="","",IF($C56=Listes!$B$34,IF('Dépenses forfaitaire'!$E56&lt;=Listes!$B$45,('Dépenses forfaitaire'!$E56*(VLOOKUP('Dépenses forfaitaire'!$D56,Listes!$A$46:$E$52,2,FALSE))),IF('Dépenses forfaitaire'!$E56&gt;Listes!$D$45,('Dépenses forfaitaire'!$E56*(VLOOKUP('Dépenses forfaitaire'!$D56,Listes!$A$46:$E$52,5,FALSE))),('Dépenses forfaitaire'!$E56*(VLOOKUP('Dépenses forfaitaire'!$D56,Listes!$A$46:$E$52,3,FALSE)))+(VLOOKUP('Dépenses forfaitaire'!$D56,Listes!$A$46:$E$52,4,FALSE))))))</f>
        <v/>
      </c>
      <c r="O56" s="35" t="str">
        <f>IF($H56="","",IF($C56=Listes!$B$37,Listes!$I$34,IF($C56=Listes!$B$38,(VLOOKUP('Dépenses forfaitaire'!$F56,Listes!$E$34:$F$39,2,FALSE)),IF($C56=Listes!$B$36,IF('Dépenses forfaitaire'!$E56&lt;=Listes!$A$67,'Dépenses forfaitaire'!$E56*Listes!$A$68,IF('Dépenses forfaitaire'!$E56&gt;Listes!$D$67,'Dépenses forfaitaire'!$E56*Listes!$D$68,(('Dépenses forfaitaire'!$E56*Listes!$B$68)+Listes!$C$68)))))))</f>
        <v/>
      </c>
      <c r="P56" s="36" t="str">
        <f t="shared" si="1"/>
        <v/>
      </c>
      <c r="Q56" s="131"/>
    </row>
    <row r="57" spans="1:17" ht="22.5" customHeight="1" x14ac:dyDescent="0.25">
      <c r="A57" s="21">
        <v>51</v>
      </c>
      <c r="B57" s="123"/>
      <c r="C57" s="123"/>
      <c r="D57" s="123"/>
      <c r="E57" s="123"/>
      <c r="F57" s="123"/>
      <c r="G57" s="123"/>
      <c r="H57" s="424" t="str">
        <f>IF(C57="","",IF(C57="","",(VLOOKUP(C57,Listes!$B$34:$C$38,2,FALSE))))</f>
        <v/>
      </c>
      <c r="I57" s="123" t="str">
        <f t="shared" si="3"/>
        <v/>
      </c>
      <c r="J57" s="36" t="str">
        <f>IF(H57="","",IF(H57="","",(VLOOKUP(H57,Listes!$C$34:$D$38,2,FALSE))))</f>
        <v/>
      </c>
      <c r="K57" s="263"/>
      <c r="L57" s="263"/>
      <c r="M57" s="35" t="str">
        <f>IF($H57="","",IF($C57=Listes!$B$35,IF('Dépenses forfaitaire'!$E57&lt;=Listes!$B$56,('Dépenses forfaitaire'!$E57*(VLOOKUP('Dépenses forfaitaire'!$D57,Listes!$A$57:$E$63,2,FALSE))),IF('Dépenses forfaitaire'!$E57&gt;Listes!$E$56,('Dépenses forfaitaire'!$E57*(VLOOKUP('Dépenses forfaitaire'!$D57,Listes!$A$57:$E$63,5,FALSE))),('Dépenses forfaitaire'!$E57*(VLOOKUP('Dépenses forfaitaire'!$D57,Listes!$A$57:$E$63,3,FALSE)))+(VLOOKUP('Dépenses forfaitaire'!$D57,Listes!$A$57:$E$63,4,FALSE))))))</f>
        <v/>
      </c>
      <c r="N57" s="35" t="str">
        <f>IF($H57="","",IF($C57=Listes!$B$34,IF('Dépenses forfaitaire'!$E57&lt;=Listes!$B$45,('Dépenses forfaitaire'!$E57*(VLOOKUP('Dépenses forfaitaire'!$D57,Listes!$A$46:$E$52,2,FALSE))),IF('Dépenses forfaitaire'!$E57&gt;Listes!$D$45,('Dépenses forfaitaire'!$E57*(VLOOKUP('Dépenses forfaitaire'!$D57,Listes!$A$46:$E$52,5,FALSE))),('Dépenses forfaitaire'!$E57*(VLOOKUP('Dépenses forfaitaire'!$D57,Listes!$A$46:$E$52,3,FALSE)))+(VLOOKUP('Dépenses forfaitaire'!$D57,Listes!$A$46:$E$52,4,FALSE))))))</f>
        <v/>
      </c>
      <c r="O57" s="35" t="str">
        <f>IF($H57="","",IF($C57=Listes!$B$37,Listes!$I$34,IF($C57=Listes!$B$38,(VLOOKUP('Dépenses forfaitaire'!$F57,Listes!$E$34:$F$39,2,FALSE)),IF($C57=Listes!$B$36,IF('Dépenses forfaitaire'!$E57&lt;=Listes!$A$67,'Dépenses forfaitaire'!$E57*Listes!$A$68,IF('Dépenses forfaitaire'!$E57&gt;Listes!$D$67,'Dépenses forfaitaire'!$E57*Listes!$D$68,(('Dépenses forfaitaire'!$E57*Listes!$B$68)+Listes!$C$68)))))))</f>
        <v/>
      </c>
      <c r="P57" s="36" t="str">
        <f t="shared" si="1"/>
        <v/>
      </c>
      <c r="Q57" s="131"/>
    </row>
    <row r="58" spans="1:17" ht="22.5" customHeight="1" x14ac:dyDescent="0.25">
      <c r="A58" s="21">
        <v>52</v>
      </c>
      <c r="B58" s="123"/>
      <c r="C58" s="123"/>
      <c r="D58" s="123"/>
      <c r="E58" s="123"/>
      <c r="F58" s="123"/>
      <c r="G58" s="123"/>
      <c r="H58" s="424" t="str">
        <f>IF(C58="","",IF(C58="","",(VLOOKUP(C58,Listes!$B$34:$C$38,2,FALSE))))</f>
        <v/>
      </c>
      <c r="I58" s="123" t="str">
        <f t="shared" si="3"/>
        <v/>
      </c>
      <c r="J58" s="36" t="str">
        <f>IF(H58="","",IF(H58="","",(VLOOKUP(H58,Listes!$C$34:$D$38,2,FALSE))))</f>
        <v/>
      </c>
      <c r="K58" s="263"/>
      <c r="L58" s="263"/>
      <c r="M58" s="35" t="str">
        <f>IF($H58="","",IF($C58=Listes!$B$35,IF('Dépenses forfaitaire'!$E58&lt;=Listes!$B$56,('Dépenses forfaitaire'!$E58*(VLOOKUP('Dépenses forfaitaire'!$D58,Listes!$A$57:$E$63,2,FALSE))),IF('Dépenses forfaitaire'!$E58&gt;Listes!$E$56,('Dépenses forfaitaire'!$E58*(VLOOKUP('Dépenses forfaitaire'!$D58,Listes!$A$57:$E$63,5,FALSE))),('Dépenses forfaitaire'!$E58*(VLOOKUP('Dépenses forfaitaire'!$D58,Listes!$A$57:$E$63,3,FALSE)))+(VLOOKUP('Dépenses forfaitaire'!$D58,Listes!$A$57:$E$63,4,FALSE))))))</f>
        <v/>
      </c>
      <c r="N58" s="35" t="str">
        <f>IF($H58="","",IF($C58=Listes!$B$34,IF('Dépenses forfaitaire'!$E58&lt;=Listes!$B$45,('Dépenses forfaitaire'!$E58*(VLOOKUP('Dépenses forfaitaire'!$D58,Listes!$A$46:$E$52,2,FALSE))),IF('Dépenses forfaitaire'!$E58&gt;Listes!$D$45,('Dépenses forfaitaire'!$E58*(VLOOKUP('Dépenses forfaitaire'!$D58,Listes!$A$46:$E$52,5,FALSE))),('Dépenses forfaitaire'!$E58*(VLOOKUP('Dépenses forfaitaire'!$D58,Listes!$A$46:$E$52,3,FALSE)))+(VLOOKUP('Dépenses forfaitaire'!$D58,Listes!$A$46:$E$52,4,FALSE))))))</f>
        <v/>
      </c>
      <c r="O58" s="35" t="str">
        <f>IF($H58="","",IF($C58=Listes!$B$37,Listes!$I$34,IF($C58=Listes!$B$38,(VLOOKUP('Dépenses forfaitaire'!$F58,Listes!$E$34:$F$39,2,FALSE)),IF($C58=Listes!$B$36,IF('Dépenses forfaitaire'!$E58&lt;=Listes!$A$67,'Dépenses forfaitaire'!$E58*Listes!$A$68,IF('Dépenses forfaitaire'!$E58&gt;Listes!$D$67,'Dépenses forfaitaire'!$E58*Listes!$D$68,(('Dépenses forfaitaire'!$E58*Listes!$B$68)+Listes!$C$68)))))))</f>
        <v/>
      </c>
      <c r="P58" s="36" t="str">
        <f t="shared" si="1"/>
        <v/>
      </c>
      <c r="Q58" s="131"/>
    </row>
    <row r="59" spans="1:17" ht="22.5" customHeight="1" x14ac:dyDescent="0.25">
      <c r="A59" s="21">
        <v>53</v>
      </c>
      <c r="B59" s="123"/>
      <c r="C59" s="123"/>
      <c r="D59" s="123"/>
      <c r="E59" s="123"/>
      <c r="F59" s="123"/>
      <c r="G59" s="123"/>
      <c r="H59" s="424" t="str">
        <f>IF(C59="","",IF(C59="","",(VLOOKUP(C59,Listes!$B$34:$C$38,2,FALSE))))</f>
        <v/>
      </c>
      <c r="I59" s="123" t="str">
        <f t="shared" si="3"/>
        <v/>
      </c>
      <c r="J59" s="36" t="str">
        <f>IF(H59="","",IF(H59="","",(VLOOKUP(H59,Listes!$C$34:$D$38,2,FALSE))))</f>
        <v/>
      </c>
      <c r="K59" s="263"/>
      <c r="L59" s="263"/>
      <c r="M59" s="35" t="str">
        <f>IF($H59="","",IF($C59=Listes!$B$35,IF('Dépenses forfaitaire'!$E59&lt;=Listes!$B$56,('Dépenses forfaitaire'!$E59*(VLOOKUP('Dépenses forfaitaire'!$D59,Listes!$A$57:$E$63,2,FALSE))),IF('Dépenses forfaitaire'!$E59&gt;Listes!$E$56,('Dépenses forfaitaire'!$E59*(VLOOKUP('Dépenses forfaitaire'!$D59,Listes!$A$57:$E$63,5,FALSE))),('Dépenses forfaitaire'!$E59*(VLOOKUP('Dépenses forfaitaire'!$D59,Listes!$A$57:$E$63,3,FALSE)))+(VLOOKUP('Dépenses forfaitaire'!$D59,Listes!$A$57:$E$63,4,FALSE))))))</f>
        <v/>
      </c>
      <c r="N59" s="35" t="str">
        <f>IF($H59="","",IF($C59=Listes!$B$34,IF('Dépenses forfaitaire'!$E59&lt;=Listes!$B$45,('Dépenses forfaitaire'!$E59*(VLOOKUP('Dépenses forfaitaire'!$D59,Listes!$A$46:$E$52,2,FALSE))),IF('Dépenses forfaitaire'!$E59&gt;Listes!$D$45,('Dépenses forfaitaire'!$E59*(VLOOKUP('Dépenses forfaitaire'!$D59,Listes!$A$46:$E$52,5,FALSE))),('Dépenses forfaitaire'!$E59*(VLOOKUP('Dépenses forfaitaire'!$D59,Listes!$A$46:$E$52,3,FALSE)))+(VLOOKUP('Dépenses forfaitaire'!$D59,Listes!$A$46:$E$52,4,FALSE))))))</f>
        <v/>
      </c>
      <c r="O59" s="35" t="str">
        <f>IF($H59="","",IF($C59=Listes!$B$37,Listes!$I$34,IF($C59=Listes!$B$38,(VLOOKUP('Dépenses forfaitaire'!$F59,Listes!$E$34:$F$39,2,FALSE)),IF($C59=Listes!$B$36,IF('Dépenses forfaitaire'!$E59&lt;=Listes!$A$67,'Dépenses forfaitaire'!$E59*Listes!$A$68,IF('Dépenses forfaitaire'!$E59&gt;Listes!$D$67,'Dépenses forfaitaire'!$E59*Listes!$D$68,(('Dépenses forfaitaire'!$E59*Listes!$B$68)+Listes!$C$68)))))))</f>
        <v/>
      </c>
      <c r="P59" s="36" t="str">
        <f t="shared" si="1"/>
        <v/>
      </c>
      <c r="Q59" s="131"/>
    </row>
    <row r="60" spans="1:17" ht="22.5" customHeight="1" x14ac:dyDescent="0.25">
      <c r="A60" s="21">
        <v>54</v>
      </c>
      <c r="B60" s="123"/>
      <c r="C60" s="123"/>
      <c r="D60" s="123"/>
      <c r="E60" s="123"/>
      <c r="F60" s="123"/>
      <c r="G60" s="123"/>
      <c r="H60" s="424" t="str">
        <f>IF(C60="","",IF(C60="","",(VLOOKUP(C60,Listes!$B$34:$C$38,2,FALSE))))</f>
        <v/>
      </c>
      <c r="I60" s="123" t="str">
        <f t="shared" si="3"/>
        <v/>
      </c>
      <c r="J60" s="36" t="str">
        <f>IF(H60="","",IF(H60="","",(VLOOKUP(H60,Listes!$C$34:$D$38,2,FALSE))))</f>
        <v/>
      </c>
      <c r="K60" s="263"/>
      <c r="L60" s="263"/>
      <c r="M60" s="35" t="str">
        <f>IF($H60="","",IF($C60=Listes!$B$35,IF('Dépenses forfaitaire'!$E60&lt;=Listes!$B$56,('Dépenses forfaitaire'!$E60*(VLOOKUP('Dépenses forfaitaire'!$D60,Listes!$A$57:$E$63,2,FALSE))),IF('Dépenses forfaitaire'!$E60&gt;Listes!$E$56,('Dépenses forfaitaire'!$E60*(VLOOKUP('Dépenses forfaitaire'!$D60,Listes!$A$57:$E$63,5,FALSE))),('Dépenses forfaitaire'!$E60*(VLOOKUP('Dépenses forfaitaire'!$D60,Listes!$A$57:$E$63,3,FALSE)))+(VLOOKUP('Dépenses forfaitaire'!$D60,Listes!$A$57:$E$63,4,FALSE))))))</f>
        <v/>
      </c>
      <c r="N60" s="35" t="str">
        <f>IF($H60="","",IF($C60=Listes!$B$34,IF('Dépenses forfaitaire'!$E60&lt;=Listes!$B$45,('Dépenses forfaitaire'!$E60*(VLOOKUP('Dépenses forfaitaire'!$D60,Listes!$A$46:$E$52,2,FALSE))),IF('Dépenses forfaitaire'!$E60&gt;Listes!$D$45,('Dépenses forfaitaire'!$E60*(VLOOKUP('Dépenses forfaitaire'!$D60,Listes!$A$46:$E$52,5,FALSE))),('Dépenses forfaitaire'!$E60*(VLOOKUP('Dépenses forfaitaire'!$D60,Listes!$A$46:$E$52,3,FALSE)))+(VLOOKUP('Dépenses forfaitaire'!$D60,Listes!$A$46:$E$52,4,FALSE))))))</f>
        <v/>
      </c>
      <c r="O60" s="35" t="str">
        <f>IF($H60="","",IF($C60=Listes!$B$37,Listes!$I$34,IF($C60=Listes!$B$38,(VLOOKUP('Dépenses forfaitaire'!$F60,Listes!$E$34:$F$39,2,FALSE)),IF($C60=Listes!$B$36,IF('Dépenses forfaitaire'!$E60&lt;=Listes!$A$67,'Dépenses forfaitaire'!$E60*Listes!$A$68,IF('Dépenses forfaitaire'!$E60&gt;Listes!$D$67,'Dépenses forfaitaire'!$E60*Listes!$D$68,(('Dépenses forfaitaire'!$E60*Listes!$B$68)+Listes!$C$68)))))))</f>
        <v/>
      </c>
      <c r="P60" s="36" t="str">
        <f t="shared" si="1"/>
        <v/>
      </c>
      <c r="Q60" s="131"/>
    </row>
    <row r="61" spans="1:17" ht="22.5" customHeight="1" x14ac:dyDescent="0.25">
      <c r="A61" s="21">
        <v>55</v>
      </c>
      <c r="B61" s="123"/>
      <c r="C61" s="123"/>
      <c r="D61" s="123"/>
      <c r="E61" s="123"/>
      <c r="F61" s="123"/>
      <c r="G61" s="123"/>
      <c r="H61" s="424" t="str">
        <f>IF(C61="","",IF(C61="","",(VLOOKUP(C61,Listes!$B$34:$C$38,2,FALSE))))</f>
        <v/>
      </c>
      <c r="I61" s="123" t="str">
        <f t="shared" si="3"/>
        <v/>
      </c>
      <c r="J61" s="36" t="str">
        <f>IF(H61="","",IF(H61="","",(VLOOKUP(H61,Listes!$C$34:$D$38,2,FALSE))))</f>
        <v/>
      </c>
      <c r="K61" s="263"/>
      <c r="L61" s="263"/>
      <c r="M61" s="35" t="str">
        <f>IF($H61="","",IF($C61=Listes!$B$35,IF('Dépenses forfaitaire'!$E61&lt;=Listes!$B$56,('Dépenses forfaitaire'!$E61*(VLOOKUP('Dépenses forfaitaire'!$D61,Listes!$A$57:$E$63,2,FALSE))),IF('Dépenses forfaitaire'!$E61&gt;Listes!$E$56,('Dépenses forfaitaire'!$E61*(VLOOKUP('Dépenses forfaitaire'!$D61,Listes!$A$57:$E$63,5,FALSE))),('Dépenses forfaitaire'!$E61*(VLOOKUP('Dépenses forfaitaire'!$D61,Listes!$A$57:$E$63,3,FALSE)))+(VLOOKUP('Dépenses forfaitaire'!$D61,Listes!$A$57:$E$63,4,FALSE))))))</f>
        <v/>
      </c>
      <c r="N61" s="35" t="str">
        <f>IF($H61="","",IF($C61=Listes!$B$34,IF('Dépenses forfaitaire'!$E61&lt;=Listes!$B$45,('Dépenses forfaitaire'!$E61*(VLOOKUP('Dépenses forfaitaire'!$D61,Listes!$A$46:$E$52,2,FALSE))),IF('Dépenses forfaitaire'!$E61&gt;Listes!$D$45,('Dépenses forfaitaire'!$E61*(VLOOKUP('Dépenses forfaitaire'!$D61,Listes!$A$46:$E$52,5,FALSE))),('Dépenses forfaitaire'!$E61*(VLOOKUP('Dépenses forfaitaire'!$D61,Listes!$A$46:$E$52,3,FALSE)))+(VLOOKUP('Dépenses forfaitaire'!$D61,Listes!$A$46:$E$52,4,FALSE))))))</f>
        <v/>
      </c>
      <c r="O61" s="35" t="str">
        <f>IF($H61="","",IF($C61=Listes!$B$37,Listes!$I$34,IF($C61=Listes!$B$38,(VLOOKUP('Dépenses forfaitaire'!$F61,Listes!$E$34:$F$39,2,FALSE)),IF($C61=Listes!$B$36,IF('Dépenses forfaitaire'!$E61&lt;=Listes!$A$67,'Dépenses forfaitaire'!$E61*Listes!$A$68,IF('Dépenses forfaitaire'!$E61&gt;Listes!$D$67,'Dépenses forfaitaire'!$E61*Listes!$D$68,(('Dépenses forfaitaire'!$E61*Listes!$B$68)+Listes!$C$68)))))))</f>
        <v/>
      </c>
      <c r="P61" s="36" t="str">
        <f t="shared" si="1"/>
        <v/>
      </c>
      <c r="Q61" s="131"/>
    </row>
    <row r="62" spans="1:17" ht="22.5" customHeight="1" x14ac:dyDescent="0.25">
      <c r="A62" s="21">
        <v>56</v>
      </c>
      <c r="B62" s="123"/>
      <c r="C62" s="123"/>
      <c r="D62" s="123"/>
      <c r="E62" s="123"/>
      <c r="F62" s="123"/>
      <c r="G62" s="123"/>
      <c r="H62" s="424" t="str">
        <f>IF(C62="","",IF(C62="","",(VLOOKUP(C62,Listes!$B$34:$C$38,2,FALSE))))</f>
        <v/>
      </c>
      <c r="I62" s="123" t="str">
        <f t="shared" si="3"/>
        <v/>
      </c>
      <c r="J62" s="36" t="str">
        <f>IF(H62="","",IF(H62="","",(VLOOKUP(H62,Listes!$C$34:$D$38,2,FALSE))))</f>
        <v/>
      </c>
      <c r="K62" s="263"/>
      <c r="L62" s="263"/>
      <c r="M62" s="35" t="str">
        <f>IF($H62="","",IF($C62=Listes!$B$35,IF('Dépenses forfaitaire'!$E62&lt;=Listes!$B$56,('Dépenses forfaitaire'!$E62*(VLOOKUP('Dépenses forfaitaire'!$D62,Listes!$A$57:$E$63,2,FALSE))),IF('Dépenses forfaitaire'!$E62&gt;Listes!$E$56,('Dépenses forfaitaire'!$E62*(VLOOKUP('Dépenses forfaitaire'!$D62,Listes!$A$57:$E$63,5,FALSE))),('Dépenses forfaitaire'!$E62*(VLOOKUP('Dépenses forfaitaire'!$D62,Listes!$A$57:$E$63,3,FALSE)))+(VLOOKUP('Dépenses forfaitaire'!$D62,Listes!$A$57:$E$63,4,FALSE))))))</f>
        <v/>
      </c>
      <c r="N62" s="35" t="str">
        <f>IF($H62="","",IF($C62=Listes!$B$34,IF('Dépenses forfaitaire'!$E62&lt;=Listes!$B$45,('Dépenses forfaitaire'!$E62*(VLOOKUP('Dépenses forfaitaire'!$D62,Listes!$A$46:$E$52,2,FALSE))),IF('Dépenses forfaitaire'!$E62&gt;Listes!$D$45,('Dépenses forfaitaire'!$E62*(VLOOKUP('Dépenses forfaitaire'!$D62,Listes!$A$46:$E$52,5,FALSE))),('Dépenses forfaitaire'!$E62*(VLOOKUP('Dépenses forfaitaire'!$D62,Listes!$A$46:$E$52,3,FALSE)))+(VLOOKUP('Dépenses forfaitaire'!$D62,Listes!$A$46:$E$52,4,FALSE))))))</f>
        <v/>
      </c>
      <c r="O62" s="35" t="str">
        <f>IF($H62="","",IF($C62=Listes!$B$37,Listes!$I$34,IF($C62=Listes!$B$38,(VLOOKUP('Dépenses forfaitaire'!$F62,Listes!$E$34:$F$39,2,FALSE)),IF($C62=Listes!$B$36,IF('Dépenses forfaitaire'!$E62&lt;=Listes!$A$67,'Dépenses forfaitaire'!$E62*Listes!$A$68,IF('Dépenses forfaitaire'!$E62&gt;Listes!$D$67,'Dépenses forfaitaire'!$E62*Listes!$D$68,(('Dépenses forfaitaire'!$E62*Listes!$B$68)+Listes!$C$68)))))))</f>
        <v/>
      </c>
      <c r="P62" s="36" t="str">
        <f t="shared" si="1"/>
        <v/>
      </c>
      <c r="Q62" s="131"/>
    </row>
    <row r="63" spans="1:17" ht="22.5" customHeight="1" x14ac:dyDescent="0.25">
      <c r="A63" s="21">
        <v>57</v>
      </c>
      <c r="B63" s="123"/>
      <c r="C63" s="123"/>
      <c r="D63" s="123"/>
      <c r="E63" s="123"/>
      <c r="F63" s="123"/>
      <c r="G63" s="123"/>
      <c r="H63" s="424" t="str">
        <f>IF(C63="","",IF(C63="","",(VLOOKUP(C63,Listes!$B$34:$C$38,2,FALSE))))</f>
        <v/>
      </c>
      <c r="I63" s="123" t="str">
        <f t="shared" si="3"/>
        <v/>
      </c>
      <c r="J63" s="36" t="str">
        <f>IF(H63="","",IF(H63="","",(VLOOKUP(H63,Listes!$C$34:$D$38,2,FALSE))))</f>
        <v/>
      </c>
      <c r="K63" s="263"/>
      <c r="L63" s="263"/>
      <c r="M63" s="35" t="str">
        <f>IF($H63="","",IF($C63=Listes!$B$35,IF('Dépenses forfaitaire'!$E63&lt;=Listes!$B$56,('Dépenses forfaitaire'!$E63*(VLOOKUP('Dépenses forfaitaire'!$D63,Listes!$A$57:$E$63,2,FALSE))),IF('Dépenses forfaitaire'!$E63&gt;Listes!$E$56,('Dépenses forfaitaire'!$E63*(VLOOKUP('Dépenses forfaitaire'!$D63,Listes!$A$57:$E$63,5,FALSE))),('Dépenses forfaitaire'!$E63*(VLOOKUP('Dépenses forfaitaire'!$D63,Listes!$A$57:$E$63,3,FALSE)))+(VLOOKUP('Dépenses forfaitaire'!$D63,Listes!$A$57:$E$63,4,FALSE))))))</f>
        <v/>
      </c>
      <c r="N63" s="35" t="str">
        <f>IF($H63="","",IF($C63=Listes!$B$34,IF('Dépenses forfaitaire'!$E63&lt;=Listes!$B$45,('Dépenses forfaitaire'!$E63*(VLOOKUP('Dépenses forfaitaire'!$D63,Listes!$A$46:$E$52,2,FALSE))),IF('Dépenses forfaitaire'!$E63&gt;Listes!$D$45,('Dépenses forfaitaire'!$E63*(VLOOKUP('Dépenses forfaitaire'!$D63,Listes!$A$46:$E$52,5,FALSE))),('Dépenses forfaitaire'!$E63*(VLOOKUP('Dépenses forfaitaire'!$D63,Listes!$A$46:$E$52,3,FALSE)))+(VLOOKUP('Dépenses forfaitaire'!$D63,Listes!$A$46:$E$52,4,FALSE))))))</f>
        <v/>
      </c>
      <c r="O63" s="35" t="str">
        <f>IF($H63="","",IF($C63=Listes!$B$37,Listes!$I$34,IF($C63=Listes!$B$38,(VLOOKUP('Dépenses forfaitaire'!$F63,Listes!$E$34:$F$39,2,FALSE)),IF($C63=Listes!$B$36,IF('Dépenses forfaitaire'!$E63&lt;=Listes!$A$67,'Dépenses forfaitaire'!$E63*Listes!$A$68,IF('Dépenses forfaitaire'!$E63&gt;Listes!$D$67,'Dépenses forfaitaire'!$E63*Listes!$D$68,(('Dépenses forfaitaire'!$E63*Listes!$B$68)+Listes!$C$68)))))))</f>
        <v/>
      </c>
      <c r="P63" s="36" t="str">
        <f t="shared" si="1"/>
        <v/>
      </c>
      <c r="Q63" s="131"/>
    </row>
    <row r="64" spans="1:17" ht="22.5" customHeight="1" x14ac:dyDescent="0.25">
      <c r="A64" s="21">
        <v>58</v>
      </c>
      <c r="B64" s="123"/>
      <c r="C64" s="123"/>
      <c r="D64" s="123"/>
      <c r="E64" s="123"/>
      <c r="F64" s="123"/>
      <c r="G64" s="123"/>
      <c r="H64" s="424" t="str">
        <f>IF(C64="","",IF(C64="","",(VLOOKUP(C64,Listes!$B$34:$C$38,2,FALSE))))</f>
        <v/>
      </c>
      <c r="I64" s="123" t="str">
        <f t="shared" si="3"/>
        <v/>
      </c>
      <c r="J64" s="36" t="str">
        <f>IF(H64="","",IF(H64="","",(VLOOKUP(H64,Listes!$C$34:$D$38,2,FALSE))))</f>
        <v/>
      </c>
      <c r="K64" s="263"/>
      <c r="L64" s="263"/>
      <c r="M64" s="35" t="str">
        <f>IF($H64="","",IF($C64=Listes!$B$35,IF('Dépenses forfaitaire'!$E64&lt;=Listes!$B$56,('Dépenses forfaitaire'!$E64*(VLOOKUP('Dépenses forfaitaire'!$D64,Listes!$A$57:$E$63,2,FALSE))),IF('Dépenses forfaitaire'!$E64&gt;Listes!$E$56,('Dépenses forfaitaire'!$E64*(VLOOKUP('Dépenses forfaitaire'!$D64,Listes!$A$57:$E$63,5,FALSE))),('Dépenses forfaitaire'!$E64*(VLOOKUP('Dépenses forfaitaire'!$D64,Listes!$A$57:$E$63,3,FALSE)))+(VLOOKUP('Dépenses forfaitaire'!$D64,Listes!$A$57:$E$63,4,FALSE))))))</f>
        <v/>
      </c>
      <c r="N64" s="35" t="str">
        <f>IF($H64="","",IF($C64=Listes!$B$34,IF('Dépenses forfaitaire'!$E64&lt;=Listes!$B$45,('Dépenses forfaitaire'!$E64*(VLOOKUP('Dépenses forfaitaire'!$D64,Listes!$A$46:$E$52,2,FALSE))),IF('Dépenses forfaitaire'!$E64&gt;Listes!$D$45,('Dépenses forfaitaire'!$E64*(VLOOKUP('Dépenses forfaitaire'!$D64,Listes!$A$46:$E$52,5,FALSE))),('Dépenses forfaitaire'!$E64*(VLOOKUP('Dépenses forfaitaire'!$D64,Listes!$A$46:$E$52,3,FALSE)))+(VLOOKUP('Dépenses forfaitaire'!$D64,Listes!$A$46:$E$52,4,FALSE))))))</f>
        <v/>
      </c>
      <c r="O64" s="35" t="str">
        <f>IF($H64="","",IF($C64=Listes!$B$37,Listes!$I$34,IF($C64=Listes!$B$38,(VLOOKUP('Dépenses forfaitaire'!$F64,Listes!$E$34:$F$39,2,FALSE)),IF($C64=Listes!$B$36,IF('Dépenses forfaitaire'!$E64&lt;=Listes!$A$67,'Dépenses forfaitaire'!$E64*Listes!$A$68,IF('Dépenses forfaitaire'!$E64&gt;Listes!$D$67,'Dépenses forfaitaire'!$E64*Listes!$D$68,(('Dépenses forfaitaire'!$E64*Listes!$B$68)+Listes!$C$68)))))))</f>
        <v/>
      </c>
      <c r="P64" s="36" t="str">
        <f t="shared" si="1"/>
        <v/>
      </c>
      <c r="Q64" s="131"/>
    </row>
    <row r="65" spans="1:17" ht="22.5" customHeight="1" x14ac:dyDescent="0.25">
      <c r="A65" s="21">
        <v>59</v>
      </c>
      <c r="B65" s="123"/>
      <c r="C65" s="123"/>
      <c r="D65" s="123"/>
      <c r="E65" s="123"/>
      <c r="F65" s="123"/>
      <c r="G65" s="123"/>
      <c r="H65" s="424" t="str">
        <f>IF(C65="","",IF(C65="","",(VLOOKUP(C65,Listes!$B$34:$C$38,2,FALSE))))</f>
        <v/>
      </c>
      <c r="I65" s="123" t="str">
        <f t="shared" si="3"/>
        <v/>
      </c>
      <c r="J65" s="36" t="str">
        <f>IF(H65="","",IF(H65="","",(VLOOKUP(H65,Listes!$C$34:$D$38,2,FALSE))))</f>
        <v/>
      </c>
      <c r="K65" s="263"/>
      <c r="L65" s="263"/>
      <c r="M65" s="35" t="str">
        <f>IF($H65="","",IF($C65=Listes!$B$35,IF('Dépenses forfaitaire'!$E65&lt;=Listes!$B$56,('Dépenses forfaitaire'!$E65*(VLOOKUP('Dépenses forfaitaire'!$D65,Listes!$A$57:$E$63,2,FALSE))),IF('Dépenses forfaitaire'!$E65&gt;Listes!$E$56,('Dépenses forfaitaire'!$E65*(VLOOKUP('Dépenses forfaitaire'!$D65,Listes!$A$57:$E$63,5,FALSE))),('Dépenses forfaitaire'!$E65*(VLOOKUP('Dépenses forfaitaire'!$D65,Listes!$A$57:$E$63,3,FALSE)))+(VLOOKUP('Dépenses forfaitaire'!$D65,Listes!$A$57:$E$63,4,FALSE))))))</f>
        <v/>
      </c>
      <c r="N65" s="35" t="str">
        <f>IF($H65="","",IF($C65=Listes!$B$34,IF('Dépenses forfaitaire'!$E65&lt;=Listes!$B$45,('Dépenses forfaitaire'!$E65*(VLOOKUP('Dépenses forfaitaire'!$D65,Listes!$A$46:$E$52,2,FALSE))),IF('Dépenses forfaitaire'!$E65&gt;Listes!$D$45,('Dépenses forfaitaire'!$E65*(VLOOKUP('Dépenses forfaitaire'!$D65,Listes!$A$46:$E$52,5,FALSE))),('Dépenses forfaitaire'!$E65*(VLOOKUP('Dépenses forfaitaire'!$D65,Listes!$A$46:$E$52,3,FALSE)))+(VLOOKUP('Dépenses forfaitaire'!$D65,Listes!$A$46:$E$52,4,FALSE))))))</f>
        <v/>
      </c>
      <c r="O65" s="35" t="str">
        <f>IF($H65="","",IF($C65=Listes!$B$37,Listes!$I$34,IF($C65=Listes!$B$38,(VLOOKUP('Dépenses forfaitaire'!$F65,Listes!$E$34:$F$39,2,FALSE)),IF($C65=Listes!$B$36,IF('Dépenses forfaitaire'!$E65&lt;=Listes!$A$67,'Dépenses forfaitaire'!$E65*Listes!$A$68,IF('Dépenses forfaitaire'!$E65&gt;Listes!$D$67,'Dépenses forfaitaire'!$E65*Listes!$D$68,(('Dépenses forfaitaire'!$E65*Listes!$B$68)+Listes!$C$68)))))))</f>
        <v/>
      </c>
      <c r="P65" s="36" t="str">
        <f t="shared" si="1"/>
        <v/>
      </c>
      <c r="Q65" s="131"/>
    </row>
    <row r="66" spans="1:17" ht="22.5" customHeight="1" x14ac:dyDescent="0.25">
      <c r="A66" s="21">
        <v>60</v>
      </c>
      <c r="B66" s="123"/>
      <c r="C66" s="123"/>
      <c r="D66" s="123"/>
      <c r="E66" s="123"/>
      <c r="F66" s="123"/>
      <c r="G66" s="123"/>
      <c r="H66" s="424" t="str">
        <f>IF(C66="","",IF(C66="","",(VLOOKUP(C66,Listes!$B$34:$C$38,2,FALSE))))</f>
        <v/>
      </c>
      <c r="I66" s="123" t="str">
        <f t="shared" si="3"/>
        <v/>
      </c>
      <c r="J66" s="36" t="str">
        <f>IF(H66="","",IF(H66="","",(VLOOKUP(H66,Listes!$C$34:$D$38,2,FALSE))))</f>
        <v/>
      </c>
      <c r="K66" s="263"/>
      <c r="L66" s="263"/>
      <c r="M66" s="35" t="str">
        <f>IF($H66="","",IF($C66=Listes!$B$35,IF('Dépenses forfaitaire'!$E66&lt;=Listes!$B$56,('Dépenses forfaitaire'!$E66*(VLOOKUP('Dépenses forfaitaire'!$D66,Listes!$A$57:$E$63,2,FALSE))),IF('Dépenses forfaitaire'!$E66&gt;Listes!$E$56,('Dépenses forfaitaire'!$E66*(VLOOKUP('Dépenses forfaitaire'!$D66,Listes!$A$57:$E$63,5,FALSE))),('Dépenses forfaitaire'!$E66*(VLOOKUP('Dépenses forfaitaire'!$D66,Listes!$A$57:$E$63,3,FALSE)))+(VLOOKUP('Dépenses forfaitaire'!$D66,Listes!$A$57:$E$63,4,FALSE))))))</f>
        <v/>
      </c>
      <c r="N66" s="35" t="str">
        <f>IF($H66="","",IF($C66=Listes!$B$34,IF('Dépenses forfaitaire'!$E66&lt;=Listes!$B$45,('Dépenses forfaitaire'!$E66*(VLOOKUP('Dépenses forfaitaire'!$D66,Listes!$A$46:$E$52,2,FALSE))),IF('Dépenses forfaitaire'!$E66&gt;Listes!$D$45,('Dépenses forfaitaire'!$E66*(VLOOKUP('Dépenses forfaitaire'!$D66,Listes!$A$46:$E$52,5,FALSE))),('Dépenses forfaitaire'!$E66*(VLOOKUP('Dépenses forfaitaire'!$D66,Listes!$A$46:$E$52,3,FALSE)))+(VLOOKUP('Dépenses forfaitaire'!$D66,Listes!$A$46:$E$52,4,FALSE))))))</f>
        <v/>
      </c>
      <c r="O66" s="35" t="str">
        <f>IF($H66="","",IF($C66=Listes!$B$37,Listes!$I$34,IF($C66=Listes!$B$38,(VLOOKUP('Dépenses forfaitaire'!$F66,Listes!$E$34:$F$39,2,FALSE)),IF($C66=Listes!$B$36,IF('Dépenses forfaitaire'!$E66&lt;=Listes!$A$67,'Dépenses forfaitaire'!$E66*Listes!$A$68,IF('Dépenses forfaitaire'!$E66&gt;Listes!$D$67,'Dépenses forfaitaire'!$E66*Listes!$D$68,(('Dépenses forfaitaire'!$E66*Listes!$B$68)+Listes!$C$68)))))))</f>
        <v/>
      </c>
      <c r="P66" s="36" t="str">
        <f t="shared" si="1"/>
        <v/>
      </c>
      <c r="Q66" s="131"/>
    </row>
    <row r="67" spans="1:17" ht="22.5" customHeight="1" x14ac:dyDescent="0.25">
      <c r="A67" s="21">
        <v>61</v>
      </c>
      <c r="B67" s="123"/>
      <c r="C67" s="123"/>
      <c r="D67" s="123"/>
      <c r="E67" s="123"/>
      <c r="F67" s="123"/>
      <c r="G67" s="123"/>
      <c r="H67" s="424" t="str">
        <f>IF(C67="","",IF(C67="","",(VLOOKUP(C67,Listes!$B$34:$C$38,2,FALSE))))</f>
        <v/>
      </c>
      <c r="I67" s="123" t="str">
        <f t="shared" si="3"/>
        <v/>
      </c>
      <c r="J67" s="36" t="str">
        <f>IF(H67="","",IF(H67="","",(VLOOKUP(H67,Listes!$C$34:$D$38,2,FALSE))))</f>
        <v/>
      </c>
      <c r="K67" s="263"/>
      <c r="L67" s="263"/>
      <c r="M67" s="35" t="str">
        <f>IF($H67="","",IF($C67=Listes!$B$35,IF('Dépenses forfaitaire'!$E67&lt;=Listes!$B$56,('Dépenses forfaitaire'!$E67*(VLOOKUP('Dépenses forfaitaire'!$D67,Listes!$A$57:$E$63,2,FALSE))),IF('Dépenses forfaitaire'!$E67&gt;Listes!$E$56,('Dépenses forfaitaire'!$E67*(VLOOKUP('Dépenses forfaitaire'!$D67,Listes!$A$57:$E$63,5,FALSE))),('Dépenses forfaitaire'!$E67*(VLOOKUP('Dépenses forfaitaire'!$D67,Listes!$A$57:$E$63,3,FALSE)))+(VLOOKUP('Dépenses forfaitaire'!$D67,Listes!$A$57:$E$63,4,FALSE))))))</f>
        <v/>
      </c>
      <c r="N67" s="35" t="str">
        <f>IF($H67="","",IF($C67=Listes!$B$34,IF('Dépenses forfaitaire'!$E67&lt;=Listes!$B$45,('Dépenses forfaitaire'!$E67*(VLOOKUP('Dépenses forfaitaire'!$D67,Listes!$A$46:$E$52,2,FALSE))),IF('Dépenses forfaitaire'!$E67&gt;Listes!$D$45,('Dépenses forfaitaire'!$E67*(VLOOKUP('Dépenses forfaitaire'!$D67,Listes!$A$46:$E$52,5,FALSE))),('Dépenses forfaitaire'!$E67*(VLOOKUP('Dépenses forfaitaire'!$D67,Listes!$A$46:$E$52,3,FALSE)))+(VLOOKUP('Dépenses forfaitaire'!$D67,Listes!$A$46:$E$52,4,FALSE))))))</f>
        <v/>
      </c>
      <c r="O67" s="35" t="str">
        <f>IF($H67="","",IF($C67=Listes!$B$37,Listes!$I$34,IF($C67=Listes!$B$38,(VLOOKUP('Dépenses forfaitaire'!$F67,Listes!$E$34:$F$39,2,FALSE)),IF($C67=Listes!$B$36,IF('Dépenses forfaitaire'!$E67&lt;=Listes!$A$67,'Dépenses forfaitaire'!$E67*Listes!$A$68,IF('Dépenses forfaitaire'!$E67&gt;Listes!$D$67,'Dépenses forfaitaire'!$E67*Listes!$D$68,(('Dépenses forfaitaire'!$E67*Listes!$B$68)+Listes!$C$68)))))))</f>
        <v/>
      </c>
      <c r="P67" s="36" t="str">
        <f t="shared" si="1"/>
        <v/>
      </c>
      <c r="Q67" s="131"/>
    </row>
    <row r="68" spans="1:17" ht="22.5" customHeight="1" x14ac:dyDescent="0.25">
      <c r="A68" s="21">
        <v>62</v>
      </c>
      <c r="B68" s="123"/>
      <c r="C68" s="123"/>
      <c r="D68" s="123"/>
      <c r="E68" s="123"/>
      <c r="F68" s="123"/>
      <c r="G68" s="123"/>
      <c r="H68" s="424" t="str">
        <f>IF(C68="","",IF(C68="","",(VLOOKUP(C68,Listes!$B$34:$C$38,2,FALSE))))</f>
        <v/>
      </c>
      <c r="I68" s="123" t="str">
        <f t="shared" si="3"/>
        <v/>
      </c>
      <c r="J68" s="36" t="str">
        <f>IF(H68="","",IF(H68="","",(VLOOKUP(H68,Listes!$C$34:$D$38,2,FALSE))))</f>
        <v/>
      </c>
      <c r="K68" s="263"/>
      <c r="L68" s="263"/>
      <c r="M68" s="35" t="str">
        <f>IF($H68="","",IF($C68=Listes!$B$35,IF('Dépenses forfaitaire'!$E68&lt;=Listes!$B$56,('Dépenses forfaitaire'!$E68*(VLOOKUP('Dépenses forfaitaire'!$D68,Listes!$A$57:$E$63,2,FALSE))),IF('Dépenses forfaitaire'!$E68&gt;Listes!$E$56,('Dépenses forfaitaire'!$E68*(VLOOKUP('Dépenses forfaitaire'!$D68,Listes!$A$57:$E$63,5,FALSE))),('Dépenses forfaitaire'!$E68*(VLOOKUP('Dépenses forfaitaire'!$D68,Listes!$A$57:$E$63,3,FALSE)))+(VLOOKUP('Dépenses forfaitaire'!$D68,Listes!$A$57:$E$63,4,FALSE))))))</f>
        <v/>
      </c>
      <c r="N68" s="35" t="str">
        <f>IF($H68="","",IF($C68=Listes!$B$34,IF('Dépenses forfaitaire'!$E68&lt;=Listes!$B$45,('Dépenses forfaitaire'!$E68*(VLOOKUP('Dépenses forfaitaire'!$D68,Listes!$A$46:$E$52,2,FALSE))),IF('Dépenses forfaitaire'!$E68&gt;Listes!$D$45,('Dépenses forfaitaire'!$E68*(VLOOKUP('Dépenses forfaitaire'!$D68,Listes!$A$46:$E$52,5,FALSE))),('Dépenses forfaitaire'!$E68*(VLOOKUP('Dépenses forfaitaire'!$D68,Listes!$A$46:$E$52,3,FALSE)))+(VLOOKUP('Dépenses forfaitaire'!$D68,Listes!$A$46:$E$52,4,FALSE))))))</f>
        <v/>
      </c>
      <c r="O68" s="35" t="str">
        <f>IF($H68="","",IF($C68=Listes!$B$37,Listes!$I$34,IF($C68=Listes!$B$38,(VLOOKUP('Dépenses forfaitaire'!$F68,Listes!$E$34:$F$39,2,FALSE)),IF($C68=Listes!$B$36,IF('Dépenses forfaitaire'!$E68&lt;=Listes!$A$67,'Dépenses forfaitaire'!$E68*Listes!$A$68,IF('Dépenses forfaitaire'!$E68&gt;Listes!$D$67,'Dépenses forfaitaire'!$E68*Listes!$D$68,(('Dépenses forfaitaire'!$E68*Listes!$B$68)+Listes!$C$68)))))))</f>
        <v/>
      </c>
      <c r="P68" s="36" t="str">
        <f t="shared" si="1"/>
        <v/>
      </c>
      <c r="Q68" s="131"/>
    </row>
    <row r="69" spans="1:17" ht="22.5" customHeight="1" x14ac:dyDescent="0.25">
      <c r="A69" s="21">
        <v>63</v>
      </c>
      <c r="B69" s="123"/>
      <c r="C69" s="123"/>
      <c r="D69" s="123"/>
      <c r="E69" s="123"/>
      <c r="F69" s="123"/>
      <c r="G69" s="123"/>
      <c r="H69" s="424" t="str">
        <f>IF(C69="","",IF(C69="","",(VLOOKUP(C69,Listes!$B$34:$C$38,2,FALSE))))</f>
        <v/>
      </c>
      <c r="I69" s="123" t="str">
        <f t="shared" si="3"/>
        <v/>
      </c>
      <c r="J69" s="36" t="str">
        <f>IF(H69="","",IF(H69="","",(VLOOKUP(H69,Listes!$C$34:$D$38,2,FALSE))))</f>
        <v/>
      </c>
      <c r="K69" s="263"/>
      <c r="L69" s="263"/>
      <c r="M69" s="35" t="str">
        <f>IF($H69="","",IF($C69=Listes!$B$35,IF('Dépenses forfaitaire'!$E69&lt;=Listes!$B$56,('Dépenses forfaitaire'!$E69*(VLOOKUP('Dépenses forfaitaire'!$D69,Listes!$A$57:$E$63,2,FALSE))),IF('Dépenses forfaitaire'!$E69&gt;Listes!$E$56,('Dépenses forfaitaire'!$E69*(VLOOKUP('Dépenses forfaitaire'!$D69,Listes!$A$57:$E$63,5,FALSE))),('Dépenses forfaitaire'!$E69*(VLOOKUP('Dépenses forfaitaire'!$D69,Listes!$A$57:$E$63,3,FALSE)))+(VLOOKUP('Dépenses forfaitaire'!$D69,Listes!$A$57:$E$63,4,FALSE))))))</f>
        <v/>
      </c>
      <c r="N69" s="35" t="str">
        <f>IF($H69="","",IF($C69=Listes!$B$34,IF('Dépenses forfaitaire'!$E69&lt;=Listes!$B$45,('Dépenses forfaitaire'!$E69*(VLOOKUP('Dépenses forfaitaire'!$D69,Listes!$A$46:$E$52,2,FALSE))),IF('Dépenses forfaitaire'!$E69&gt;Listes!$D$45,('Dépenses forfaitaire'!$E69*(VLOOKUP('Dépenses forfaitaire'!$D69,Listes!$A$46:$E$52,5,FALSE))),('Dépenses forfaitaire'!$E69*(VLOOKUP('Dépenses forfaitaire'!$D69,Listes!$A$46:$E$52,3,FALSE)))+(VLOOKUP('Dépenses forfaitaire'!$D69,Listes!$A$46:$E$52,4,FALSE))))))</f>
        <v/>
      </c>
      <c r="O69" s="35" t="str">
        <f>IF($H69="","",IF($C69=Listes!$B$37,Listes!$I$34,IF($C69=Listes!$B$38,(VLOOKUP('Dépenses forfaitaire'!$F69,Listes!$E$34:$F$39,2,FALSE)),IF($C69=Listes!$B$36,IF('Dépenses forfaitaire'!$E69&lt;=Listes!$A$67,'Dépenses forfaitaire'!$E69*Listes!$A$68,IF('Dépenses forfaitaire'!$E69&gt;Listes!$D$67,'Dépenses forfaitaire'!$E69*Listes!$D$68,(('Dépenses forfaitaire'!$E69*Listes!$B$68)+Listes!$C$68)))))))</f>
        <v/>
      </c>
      <c r="P69" s="36" t="str">
        <f>IF($I69="","",($O69+$N69+$M69)*$I69)</f>
        <v/>
      </c>
      <c r="Q69" s="131"/>
    </row>
    <row r="70" spans="1:17" ht="22.5" customHeight="1" x14ac:dyDescent="0.25">
      <c r="A70" s="21">
        <v>64</v>
      </c>
      <c r="B70" s="123"/>
      <c r="C70" s="123"/>
      <c r="D70" s="123"/>
      <c r="E70" s="123"/>
      <c r="F70" s="123"/>
      <c r="G70" s="123"/>
      <c r="H70" s="424" t="str">
        <f>IF(C70="","",IF(C70="","",(VLOOKUP(C70,Listes!$B$34:$C$38,2,FALSE))))</f>
        <v/>
      </c>
      <c r="I70" s="123" t="str">
        <f t="shared" si="3"/>
        <v/>
      </c>
      <c r="J70" s="36" t="str">
        <f>IF(H70="","",IF(H70="","",(VLOOKUP(H70,Listes!$C$34:$D$38,2,FALSE))))</f>
        <v/>
      </c>
      <c r="K70" s="263"/>
      <c r="L70" s="263"/>
      <c r="M70" s="35" t="str">
        <f>IF($H70="","",IF($C70=Listes!$B$35,IF('Dépenses forfaitaire'!$E70&lt;=Listes!$B$56,('Dépenses forfaitaire'!$E70*(VLOOKUP('Dépenses forfaitaire'!$D70,Listes!$A$57:$E$63,2,FALSE))),IF('Dépenses forfaitaire'!$E70&gt;Listes!$E$56,('Dépenses forfaitaire'!$E70*(VLOOKUP('Dépenses forfaitaire'!$D70,Listes!$A$57:$E$63,5,FALSE))),('Dépenses forfaitaire'!$E70*(VLOOKUP('Dépenses forfaitaire'!$D70,Listes!$A$57:$E$63,3,FALSE)))+(VLOOKUP('Dépenses forfaitaire'!$D70,Listes!$A$57:$E$63,4,FALSE))))))</f>
        <v/>
      </c>
      <c r="N70" s="35" t="str">
        <f>IF($H70="","",IF($C70=Listes!$B$34,IF('Dépenses forfaitaire'!$E70&lt;=Listes!$B$45,('Dépenses forfaitaire'!$E70*(VLOOKUP('Dépenses forfaitaire'!$D70,Listes!$A$46:$E$52,2,FALSE))),IF('Dépenses forfaitaire'!$E70&gt;Listes!$D$45,('Dépenses forfaitaire'!$E70*(VLOOKUP('Dépenses forfaitaire'!$D70,Listes!$A$46:$E$52,5,FALSE))),('Dépenses forfaitaire'!$E70*(VLOOKUP('Dépenses forfaitaire'!$D70,Listes!$A$46:$E$52,3,FALSE)))+(VLOOKUP('Dépenses forfaitaire'!$D70,Listes!$A$46:$E$52,4,FALSE))))))</f>
        <v/>
      </c>
      <c r="O70" s="35" t="str">
        <f>IF($H70="","",IF($C70=Listes!$B$37,Listes!$I$34,IF($C70=Listes!$B$38,(VLOOKUP('Dépenses forfaitaire'!$F70,Listes!$E$34:$F$39,2,FALSE)),IF($C70=Listes!$B$36,IF('Dépenses forfaitaire'!$E70&lt;=Listes!$A$67,'Dépenses forfaitaire'!$E70*Listes!$A$68,IF('Dépenses forfaitaire'!$E70&gt;Listes!$D$67,'Dépenses forfaitaire'!$E70*Listes!$D$68,(('Dépenses forfaitaire'!$E70*Listes!$B$68)+Listes!$C$68)))))))</f>
        <v/>
      </c>
      <c r="P70" s="36" t="str">
        <f t="shared" si="1"/>
        <v/>
      </c>
      <c r="Q70" s="131"/>
    </row>
    <row r="71" spans="1:17" ht="22.5" customHeight="1" x14ac:dyDescent="0.25">
      <c r="A71" s="21">
        <v>65</v>
      </c>
      <c r="B71" s="123"/>
      <c r="C71" s="123"/>
      <c r="D71" s="123"/>
      <c r="E71" s="123"/>
      <c r="F71" s="123"/>
      <c r="G71" s="123"/>
      <c r="H71" s="424" t="str">
        <f>IF(C71="","",IF(C71="","",(VLOOKUP(C71,Listes!$B$34:$C$38,2,FALSE))))</f>
        <v/>
      </c>
      <c r="I71" s="123" t="str">
        <f t="shared" ref="I71:I134" si="4">IF(H71="Frais de déplacement (barèmes kilométriques) ",1,"")</f>
        <v/>
      </c>
      <c r="J71" s="36" t="str">
        <f>IF(H71="","",IF(H71="","",(VLOOKUP(H71,Listes!$C$34:$D$38,2,FALSE))))</f>
        <v/>
      </c>
      <c r="K71" s="263"/>
      <c r="L71" s="263"/>
      <c r="M71" s="35" t="str">
        <f>IF($H71="","",IF($C71=Listes!$B$35,IF('Dépenses forfaitaire'!$E71&lt;=Listes!$B$56,('Dépenses forfaitaire'!$E71*(VLOOKUP('Dépenses forfaitaire'!$D71,Listes!$A$57:$E$63,2,FALSE))),IF('Dépenses forfaitaire'!$E71&gt;Listes!$E$56,('Dépenses forfaitaire'!$E71*(VLOOKUP('Dépenses forfaitaire'!$D71,Listes!$A$57:$E$63,5,FALSE))),('Dépenses forfaitaire'!$E71*(VLOOKUP('Dépenses forfaitaire'!$D71,Listes!$A$57:$E$63,3,FALSE)))+(VLOOKUP('Dépenses forfaitaire'!$D71,Listes!$A$57:$E$63,4,FALSE))))))</f>
        <v/>
      </c>
      <c r="N71" s="35" t="str">
        <f>IF($H71="","",IF($C71=Listes!$B$34,IF('Dépenses forfaitaire'!$E71&lt;=Listes!$B$45,('Dépenses forfaitaire'!$E71*(VLOOKUP('Dépenses forfaitaire'!$D71,Listes!$A$46:$E$52,2,FALSE))),IF('Dépenses forfaitaire'!$E71&gt;Listes!$D$45,('Dépenses forfaitaire'!$E71*(VLOOKUP('Dépenses forfaitaire'!$D71,Listes!$A$46:$E$52,5,FALSE))),('Dépenses forfaitaire'!$E71*(VLOOKUP('Dépenses forfaitaire'!$D71,Listes!$A$46:$E$52,3,FALSE)))+(VLOOKUP('Dépenses forfaitaire'!$D71,Listes!$A$46:$E$52,4,FALSE))))))</f>
        <v/>
      </c>
      <c r="O71" s="35" t="str">
        <f>IF($H71="","",IF($C71=Listes!$B$37,Listes!$I$34,IF($C71=Listes!$B$38,(VLOOKUP('Dépenses forfaitaire'!$F71,Listes!$E$34:$F$39,2,FALSE)),IF($C71=Listes!$B$36,IF('Dépenses forfaitaire'!$E71&lt;=Listes!$A$67,'Dépenses forfaitaire'!$E71*Listes!$A$68,IF('Dépenses forfaitaire'!$E71&gt;Listes!$D$67,'Dépenses forfaitaire'!$E71*Listes!$D$68,(('Dépenses forfaitaire'!$E71*Listes!$B$68)+Listes!$C$68)))))))</f>
        <v/>
      </c>
      <c r="P71" s="36" t="str">
        <f t="shared" ref="P71:P134" si="5">IF($I71="","",($O71+$N71+$M71)*$I71)</f>
        <v/>
      </c>
      <c r="Q71" s="131"/>
    </row>
    <row r="72" spans="1:17" ht="22.5" customHeight="1" x14ac:dyDescent="0.25">
      <c r="A72" s="21">
        <v>66</v>
      </c>
      <c r="B72" s="123"/>
      <c r="C72" s="123"/>
      <c r="D72" s="123"/>
      <c r="E72" s="123"/>
      <c r="F72" s="123"/>
      <c r="G72" s="123"/>
      <c r="H72" s="424" t="str">
        <f>IF(C72="","",IF(C72="","",(VLOOKUP(C72,Listes!$B$34:$C$38,2,FALSE))))</f>
        <v/>
      </c>
      <c r="I72" s="123" t="str">
        <f t="shared" si="4"/>
        <v/>
      </c>
      <c r="J72" s="36" t="str">
        <f>IF(H72="","",IF(H72="","",(VLOOKUP(H72,Listes!$C$34:$D$38,2,FALSE))))</f>
        <v/>
      </c>
      <c r="K72" s="263"/>
      <c r="L72" s="263"/>
      <c r="M72" s="35" t="str">
        <f>IF($H72="","",IF($C72=Listes!$B$35,IF('Dépenses forfaitaire'!$E72&lt;=Listes!$B$56,('Dépenses forfaitaire'!$E72*(VLOOKUP('Dépenses forfaitaire'!$D72,Listes!$A$57:$E$63,2,FALSE))),IF('Dépenses forfaitaire'!$E72&gt;Listes!$E$56,('Dépenses forfaitaire'!$E72*(VLOOKUP('Dépenses forfaitaire'!$D72,Listes!$A$57:$E$63,5,FALSE))),('Dépenses forfaitaire'!$E72*(VLOOKUP('Dépenses forfaitaire'!$D72,Listes!$A$57:$E$63,3,FALSE)))+(VLOOKUP('Dépenses forfaitaire'!$D72,Listes!$A$57:$E$63,4,FALSE))))))</f>
        <v/>
      </c>
      <c r="N72" s="35" t="str">
        <f>IF($H72="","",IF($C72=Listes!$B$34,IF('Dépenses forfaitaire'!$E72&lt;=Listes!$B$45,('Dépenses forfaitaire'!$E72*(VLOOKUP('Dépenses forfaitaire'!$D72,Listes!$A$46:$E$52,2,FALSE))),IF('Dépenses forfaitaire'!$E72&gt;Listes!$D$45,('Dépenses forfaitaire'!$E72*(VLOOKUP('Dépenses forfaitaire'!$D72,Listes!$A$46:$E$52,5,FALSE))),('Dépenses forfaitaire'!$E72*(VLOOKUP('Dépenses forfaitaire'!$D72,Listes!$A$46:$E$52,3,FALSE)))+(VLOOKUP('Dépenses forfaitaire'!$D72,Listes!$A$46:$E$52,4,FALSE))))))</f>
        <v/>
      </c>
      <c r="O72" s="35" t="str">
        <f>IF($H72="","",IF($C72=Listes!$B$37,Listes!$I$34,IF($C72=Listes!$B$38,(VLOOKUP('Dépenses forfaitaire'!$F72,Listes!$E$34:$F$39,2,FALSE)),IF($C72=Listes!$B$36,IF('Dépenses forfaitaire'!$E72&lt;=Listes!$A$67,'Dépenses forfaitaire'!$E72*Listes!$A$68,IF('Dépenses forfaitaire'!$E72&gt;Listes!$D$67,'Dépenses forfaitaire'!$E72*Listes!$D$68,(('Dépenses forfaitaire'!$E72*Listes!$B$68)+Listes!$C$68)))))))</f>
        <v/>
      </c>
      <c r="P72" s="36" t="str">
        <f t="shared" si="5"/>
        <v/>
      </c>
      <c r="Q72" s="131"/>
    </row>
    <row r="73" spans="1:17" ht="22.5" customHeight="1" x14ac:dyDescent="0.25">
      <c r="A73" s="21">
        <v>67</v>
      </c>
      <c r="B73" s="123"/>
      <c r="C73" s="123"/>
      <c r="D73" s="123"/>
      <c r="E73" s="123"/>
      <c r="F73" s="123"/>
      <c r="G73" s="123"/>
      <c r="H73" s="424" t="str">
        <f>IF(C73="","",IF(C73="","",(VLOOKUP(C73,Listes!$B$34:$C$38,2,FALSE))))</f>
        <v/>
      </c>
      <c r="I73" s="123" t="str">
        <f t="shared" si="4"/>
        <v/>
      </c>
      <c r="J73" s="36" t="str">
        <f>IF(H73="","",IF(H73="","",(VLOOKUP(H73,Listes!$C$34:$D$38,2,FALSE))))</f>
        <v/>
      </c>
      <c r="K73" s="263"/>
      <c r="L73" s="263"/>
      <c r="M73" s="35" t="str">
        <f>IF($H73="","",IF($C73=Listes!$B$35,IF('Dépenses forfaitaire'!$E73&lt;=Listes!$B$56,('Dépenses forfaitaire'!$E73*(VLOOKUP('Dépenses forfaitaire'!$D73,Listes!$A$57:$E$63,2,FALSE))),IF('Dépenses forfaitaire'!$E73&gt;Listes!$E$56,('Dépenses forfaitaire'!$E73*(VLOOKUP('Dépenses forfaitaire'!$D73,Listes!$A$57:$E$63,5,FALSE))),('Dépenses forfaitaire'!$E73*(VLOOKUP('Dépenses forfaitaire'!$D73,Listes!$A$57:$E$63,3,FALSE)))+(VLOOKUP('Dépenses forfaitaire'!$D73,Listes!$A$57:$E$63,4,FALSE))))))</f>
        <v/>
      </c>
      <c r="N73" s="35" t="str">
        <f>IF($H73="","",IF($C73=Listes!$B$34,IF('Dépenses forfaitaire'!$E73&lt;=Listes!$B$45,('Dépenses forfaitaire'!$E73*(VLOOKUP('Dépenses forfaitaire'!$D73,Listes!$A$46:$E$52,2,FALSE))),IF('Dépenses forfaitaire'!$E73&gt;Listes!$D$45,('Dépenses forfaitaire'!$E73*(VLOOKUP('Dépenses forfaitaire'!$D73,Listes!$A$46:$E$52,5,FALSE))),('Dépenses forfaitaire'!$E73*(VLOOKUP('Dépenses forfaitaire'!$D73,Listes!$A$46:$E$52,3,FALSE)))+(VLOOKUP('Dépenses forfaitaire'!$D73,Listes!$A$46:$E$52,4,FALSE))))))</f>
        <v/>
      </c>
      <c r="O73" s="35" t="str">
        <f>IF($H73="","",IF($C73=Listes!$B$37,Listes!$I$34,IF($C73=Listes!$B$38,(VLOOKUP('Dépenses forfaitaire'!$F73,Listes!$E$34:$F$39,2,FALSE)),IF($C73=Listes!$B$36,IF('Dépenses forfaitaire'!$E73&lt;=Listes!$A$67,'Dépenses forfaitaire'!$E73*Listes!$A$68,IF('Dépenses forfaitaire'!$E73&gt;Listes!$D$67,'Dépenses forfaitaire'!$E73*Listes!$D$68,(('Dépenses forfaitaire'!$E73*Listes!$B$68)+Listes!$C$68)))))))</f>
        <v/>
      </c>
      <c r="P73" s="36" t="str">
        <f t="shared" si="5"/>
        <v/>
      </c>
      <c r="Q73" s="131"/>
    </row>
    <row r="74" spans="1:17" ht="22.5" customHeight="1" x14ac:dyDescent="0.25">
      <c r="A74" s="21">
        <v>68</v>
      </c>
      <c r="B74" s="123"/>
      <c r="C74" s="123"/>
      <c r="D74" s="123"/>
      <c r="E74" s="123"/>
      <c r="F74" s="123"/>
      <c r="G74" s="123"/>
      <c r="H74" s="424" t="str">
        <f>IF(C74="","",IF(C74="","",(VLOOKUP(C74,Listes!$B$34:$C$38,2,FALSE))))</f>
        <v/>
      </c>
      <c r="I74" s="123" t="str">
        <f t="shared" si="4"/>
        <v/>
      </c>
      <c r="J74" s="36" t="str">
        <f>IF(H74="","",IF(H74="","",(VLOOKUP(H74,Listes!$C$34:$D$38,2,FALSE))))</f>
        <v/>
      </c>
      <c r="K74" s="263"/>
      <c r="L74" s="263"/>
      <c r="M74" s="35" t="str">
        <f>IF($H74="","",IF($C74=Listes!$B$35,IF('Dépenses forfaitaire'!$E74&lt;=Listes!$B$56,('Dépenses forfaitaire'!$E74*(VLOOKUP('Dépenses forfaitaire'!$D74,Listes!$A$57:$E$63,2,FALSE))),IF('Dépenses forfaitaire'!$E74&gt;Listes!$E$56,('Dépenses forfaitaire'!$E74*(VLOOKUP('Dépenses forfaitaire'!$D74,Listes!$A$57:$E$63,5,FALSE))),('Dépenses forfaitaire'!$E74*(VLOOKUP('Dépenses forfaitaire'!$D74,Listes!$A$57:$E$63,3,FALSE)))+(VLOOKUP('Dépenses forfaitaire'!$D74,Listes!$A$57:$E$63,4,FALSE))))))</f>
        <v/>
      </c>
      <c r="N74" s="35" t="str">
        <f>IF($H74="","",IF($C74=Listes!$B$34,IF('Dépenses forfaitaire'!$E74&lt;=Listes!$B$45,('Dépenses forfaitaire'!$E74*(VLOOKUP('Dépenses forfaitaire'!$D74,Listes!$A$46:$E$52,2,FALSE))),IF('Dépenses forfaitaire'!$E74&gt;Listes!$D$45,('Dépenses forfaitaire'!$E74*(VLOOKUP('Dépenses forfaitaire'!$D74,Listes!$A$46:$E$52,5,FALSE))),('Dépenses forfaitaire'!$E74*(VLOOKUP('Dépenses forfaitaire'!$D74,Listes!$A$46:$E$52,3,FALSE)))+(VLOOKUP('Dépenses forfaitaire'!$D74,Listes!$A$46:$E$52,4,FALSE))))))</f>
        <v/>
      </c>
      <c r="O74" s="35" t="str">
        <f>IF($H74="","",IF($C74=Listes!$B$37,Listes!$I$34,IF($C74=Listes!$B$38,(VLOOKUP('Dépenses forfaitaire'!$F74,Listes!$E$34:$F$39,2,FALSE)),IF($C74=Listes!$B$36,IF('Dépenses forfaitaire'!$E74&lt;=Listes!$A$67,'Dépenses forfaitaire'!$E74*Listes!$A$68,IF('Dépenses forfaitaire'!$E74&gt;Listes!$D$67,'Dépenses forfaitaire'!$E74*Listes!$D$68,(('Dépenses forfaitaire'!$E74*Listes!$B$68)+Listes!$C$68)))))))</f>
        <v/>
      </c>
      <c r="P74" s="36" t="str">
        <f t="shared" si="5"/>
        <v/>
      </c>
      <c r="Q74" s="131"/>
    </row>
    <row r="75" spans="1:17" ht="22.5" customHeight="1" x14ac:dyDescent="0.25">
      <c r="A75" s="21">
        <v>69</v>
      </c>
      <c r="B75" s="123"/>
      <c r="C75" s="123"/>
      <c r="D75" s="123"/>
      <c r="E75" s="123"/>
      <c r="F75" s="123"/>
      <c r="G75" s="123"/>
      <c r="H75" s="424" t="str">
        <f>IF(C75="","",IF(C75="","",(VLOOKUP(C75,Listes!$B$34:$C$38,2,FALSE))))</f>
        <v/>
      </c>
      <c r="I75" s="123" t="str">
        <f t="shared" si="4"/>
        <v/>
      </c>
      <c r="J75" s="36" t="str">
        <f>IF(H75="","",IF(H75="","",(VLOOKUP(H75,Listes!$C$34:$D$38,2,FALSE))))</f>
        <v/>
      </c>
      <c r="K75" s="263"/>
      <c r="L75" s="263"/>
      <c r="M75" s="35" t="str">
        <f>IF($H75="","",IF($C75=Listes!$B$35,IF('Dépenses forfaitaire'!$E75&lt;=Listes!$B$56,('Dépenses forfaitaire'!$E75*(VLOOKUP('Dépenses forfaitaire'!$D75,Listes!$A$57:$E$63,2,FALSE))),IF('Dépenses forfaitaire'!$E75&gt;Listes!$E$56,('Dépenses forfaitaire'!$E75*(VLOOKUP('Dépenses forfaitaire'!$D75,Listes!$A$57:$E$63,5,FALSE))),('Dépenses forfaitaire'!$E75*(VLOOKUP('Dépenses forfaitaire'!$D75,Listes!$A$57:$E$63,3,FALSE)))+(VLOOKUP('Dépenses forfaitaire'!$D75,Listes!$A$57:$E$63,4,FALSE))))))</f>
        <v/>
      </c>
      <c r="N75" s="35" t="str">
        <f>IF($H75="","",IF($C75=Listes!$B$34,IF('Dépenses forfaitaire'!$E75&lt;=Listes!$B$45,('Dépenses forfaitaire'!$E75*(VLOOKUP('Dépenses forfaitaire'!$D75,Listes!$A$46:$E$52,2,FALSE))),IF('Dépenses forfaitaire'!$E75&gt;Listes!$D$45,('Dépenses forfaitaire'!$E75*(VLOOKUP('Dépenses forfaitaire'!$D75,Listes!$A$46:$E$52,5,FALSE))),('Dépenses forfaitaire'!$E75*(VLOOKUP('Dépenses forfaitaire'!$D75,Listes!$A$46:$E$52,3,FALSE)))+(VLOOKUP('Dépenses forfaitaire'!$D75,Listes!$A$46:$E$52,4,FALSE))))))</f>
        <v/>
      </c>
      <c r="O75" s="35" t="str">
        <f>IF($H75="","",IF($C75=Listes!$B$37,Listes!$I$34,IF($C75=Listes!$B$38,(VLOOKUP('Dépenses forfaitaire'!$F75,Listes!$E$34:$F$39,2,FALSE)),IF($C75=Listes!$B$36,IF('Dépenses forfaitaire'!$E75&lt;=Listes!$A$67,'Dépenses forfaitaire'!$E75*Listes!$A$68,IF('Dépenses forfaitaire'!$E75&gt;Listes!$D$67,'Dépenses forfaitaire'!$E75*Listes!$D$68,(('Dépenses forfaitaire'!$E75*Listes!$B$68)+Listes!$C$68)))))))</f>
        <v/>
      </c>
      <c r="P75" s="36" t="str">
        <f t="shared" si="5"/>
        <v/>
      </c>
      <c r="Q75" s="131"/>
    </row>
    <row r="76" spans="1:17" ht="22.5" customHeight="1" x14ac:dyDescent="0.25">
      <c r="A76" s="21">
        <v>70</v>
      </c>
      <c r="B76" s="123"/>
      <c r="C76" s="123"/>
      <c r="D76" s="123"/>
      <c r="E76" s="123"/>
      <c r="F76" s="123"/>
      <c r="G76" s="123"/>
      <c r="H76" s="424" t="str">
        <f>IF(C76="","",IF(C76="","",(VLOOKUP(C76,Listes!$B$34:$C$38,2,FALSE))))</f>
        <v/>
      </c>
      <c r="I76" s="123" t="str">
        <f t="shared" si="4"/>
        <v/>
      </c>
      <c r="J76" s="36" t="str">
        <f>IF(H76="","",IF(H76="","",(VLOOKUP(H76,Listes!$C$34:$D$38,2,FALSE))))</f>
        <v/>
      </c>
      <c r="K76" s="263"/>
      <c r="L76" s="263"/>
      <c r="M76" s="35" t="str">
        <f>IF($H76="","",IF($C76=Listes!$B$35,IF('Dépenses forfaitaire'!$E76&lt;=Listes!$B$56,('Dépenses forfaitaire'!$E76*(VLOOKUP('Dépenses forfaitaire'!$D76,Listes!$A$57:$E$63,2,FALSE))),IF('Dépenses forfaitaire'!$E76&gt;Listes!$E$56,('Dépenses forfaitaire'!$E76*(VLOOKUP('Dépenses forfaitaire'!$D76,Listes!$A$57:$E$63,5,FALSE))),('Dépenses forfaitaire'!$E76*(VLOOKUP('Dépenses forfaitaire'!$D76,Listes!$A$57:$E$63,3,FALSE)))+(VLOOKUP('Dépenses forfaitaire'!$D76,Listes!$A$57:$E$63,4,FALSE))))))</f>
        <v/>
      </c>
      <c r="N76" s="35" t="str">
        <f>IF($H76="","",IF($C76=Listes!$B$34,IF('Dépenses forfaitaire'!$E76&lt;=Listes!$B$45,('Dépenses forfaitaire'!$E76*(VLOOKUP('Dépenses forfaitaire'!$D76,Listes!$A$46:$E$52,2,FALSE))),IF('Dépenses forfaitaire'!$E76&gt;Listes!$D$45,('Dépenses forfaitaire'!$E76*(VLOOKUP('Dépenses forfaitaire'!$D76,Listes!$A$46:$E$52,5,FALSE))),('Dépenses forfaitaire'!$E76*(VLOOKUP('Dépenses forfaitaire'!$D76,Listes!$A$46:$E$52,3,FALSE)))+(VLOOKUP('Dépenses forfaitaire'!$D76,Listes!$A$46:$E$52,4,FALSE))))))</f>
        <v/>
      </c>
      <c r="O76" s="35" t="str">
        <f>IF($H76="","",IF($C76=Listes!$B$37,Listes!$I$34,IF($C76=Listes!$B$38,(VLOOKUP('Dépenses forfaitaire'!$F76,Listes!$E$34:$F$39,2,FALSE)),IF($C76=Listes!$B$36,IF('Dépenses forfaitaire'!$E76&lt;=Listes!$A$67,'Dépenses forfaitaire'!$E76*Listes!$A$68,IF('Dépenses forfaitaire'!$E76&gt;Listes!$D$67,'Dépenses forfaitaire'!$E76*Listes!$D$68,(('Dépenses forfaitaire'!$E76*Listes!$B$68)+Listes!$C$68)))))))</f>
        <v/>
      </c>
      <c r="P76" s="36" t="str">
        <f t="shared" si="5"/>
        <v/>
      </c>
      <c r="Q76" s="131"/>
    </row>
    <row r="77" spans="1:17" ht="22.5" customHeight="1" x14ac:dyDescent="0.25">
      <c r="A77" s="21">
        <v>71</v>
      </c>
      <c r="B77" s="123"/>
      <c r="C77" s="123"/>
      <c r="D77" s="123"/>
      <c r="E77" s="123"/>
      <c r="F77" s="123"/>
      <c r="G77" s="123"/>
      <c r="H77" s="424" t="str">
        <f>IF(C77="","",IF(C77="","",(VLOOKUP(C77,Listes!$B$34:$C$38,2,FALSE))))</f>
        <v/>
      </c>
      <c r="I77" s="123" t="str">
        <f t="shared" si="4"/>
        <v/>
      </c>
      <c r="J77" s="36" t="str">
        <f>IF(H77="","",IF(H77="","",(VLOOKUP(H77,Listes!$C$34:$D$38,2,FALSE))))</f>
        <v/>
      </c>
      <c r="K77" s="263"/>
      <c r="L77" s="263"/>
      <c r="M77" s="35" t="str">
        <f>IF($H77="","",IF($C77=Listes!$B$35,IF('Dépenses forfaitaire'!$E77&lt;=Listes!$B$56,('Dépenses forfaitaire'!$E77*(VLOOKUP('Dépenses forfaitaire'!$D77,Listes!$A$57:$E$63,2,FALSE))),IF('Dépenses forfaitaire'!$E77&gt;Listes!$E$56,('Dépenses forfaitaire'!$E77*(VLOOKUP('Dépenses forfaitaire'!$D77,Listes!$A$57:$E$63,5,FALSE))),('Dépenses forfaitaire'!$E77*(VLOOKUP('Dépenses forfaitaire'!$D77,Listes!$A$57:$E$63,3,FALSE)))+(VLOOKUP('Dépenses forfaitaire'!$D77,Listes!$A$57:$E$63,4,FALSE))))))</f>
        <v/>
      </c>
      <c r="N77" s="35" t="str">
        <f>IF($H77="","",IF($C77=Listes!$B$34,IF('Dépenses forfaitaire'!$E77&lt;=Listes!$B$45,('Dépenses forfaitaire'!$E77*(VLOOKUP('Dépenses forfaitaire'!$D77,Listes!$A$46:$E$52,2,FALSE))),IF('Dépenses forfaitaire'!$E77&gt;Listes!$D$45,('Dépenses forfaitaire'!$E77*(VLOOKUP('Dépenses forfaitaire'!$D77,Listes!$A$46:$E$52,5,FALSE))),('Dépenses forfaitaire'!$E77*(VLOOKUP('Dépenses forfaitaire'!$D77,Listes!$A$46:$E$52,3,FALSE)))+(VLOOKUP('Dépenses forfaitaire'!$D77,Listes!$A$46:$E$52,4,FALSE))))))</f>
        <v/>
      </c>
      <c r="O77" s="35" t="str">
        <f>IF($H77="","",IF($C77=Listes!$B$37,Listes!$I$34,IF($C77=Listes!$B$38,(VLOOKUP('Dépenses forfaitaire'!$F77,Listes!$E$34:$F$39,2,FALSE)),IF($C77=Listes!$B$36,IF('Dépenses forfaitaire'!$E77&lt;=Listes!$A$67,'Dépenses forfaitaire'!$E77*Listes!$A$68,IF('Dépenses forfaitaire'!$E77&gt;Listes!$D$67,'Dépenses forfaitaire'!$E77*Listes!$D$68,(('Dépenses forfaitaire'!$E77*Listes!$B$68)+Listes!$C$68)))))))</f>
        <v/>
      </c>
      <c r="P77" s="36" t="str">
        <f t="shared" si="5"/>
        <v/>
      </c>
      <c r="Q77" s="131"/>
    </row>
    <row r="78" spans="1:17" ht="22.5" customHeight="1" x14ac:dyDescent="0.25">
      <c r="A78" s="21">
        <v>72</v>
      </c>
      <c r="B78" s="123"/>
      <c r="C78" s="123"/>
      <c r="D78" s="123"/>
      <c r="E78" s="123"/>
      <c r="F78" s="123"/>
      <c r="G78" s="123"/>
      <c r="H78" s="424" t="str">
        <f>IF(C78="","",IF(C78="","",(VLOOKUP(C78,Listes!$B$34:$C$38,2,FALSE))))</f>
        <v/>
      </c>
      <c r="I78" s="123" t="str">
        <f t="shared" si="4"/>
        <v/>
      </c>
      <c r="J78" s="36" t="str">
        <f>IF(H78="","",IF(H78="","",(VLOOKUP(H78,Listes!$C$34:$D$38,2,FALSE))))</f>
        <v/>
      </c>
      <c r="K78" s="263"/>
      <c r="L78" s="263"/>
      <c r="M78" s="35" t="str">
        <f>IF($H78="","",IF($C78=Listes!$B$35,IF('Dépenses forfaitaire'!$E78&lt;=Listes!$B$56,('Dépenses forfaitaire'!$E78*(VLOOKUP('Dépenses forfaitaire'!$D78,Listes!$A$57:$E$63,2,FALSE))),IF('Dépenses forfaitaire'!$E78&gt;Listes!$E$56,('Dépenses forfaitaire'!$E78*(VLOOKUP('Dépenses forfaitaire'!$D78,Listes!$A$57:$E$63,5,FALSE))),('Dépenses forfaitaire'!$E78*(VLOOKUP('Dépenses forfaitaire'!$D78,Listes!$A$57:$E$63,3,FALSE)))+(VLOOKUP('Dépenses forfaitaire'!$D78,Listes!$A$57:$E$63,4,FALSE))))))</f>
        <v/>
      </c>
      <c r="N78" s="35" t="str">
        <f>IF($H78="","",IF($C78=Listes!$B$34,IF('Dépenses forfaitaire'!$E78&lt;=Listes!$B$45,('Dépenses forfaitaire'!$E78*(VLOOKUP('Dépenses forfaitaire'!$D78,Listes!$A$46:$E$52,2,FALSE))),IF('Dépenses forfaitaire'!$E78&gt;Listes!$D$45,('Dépenses forfaitaire'!$E78*(VLOOKUP('Dépenses forfaitaire'!$D78,Listes!$A$46:$E$52,5,FALSE))),('Dépenses forfaitaire'!$E78*(VLOOKUP('Dépenses forfaitaire'!$D78,Listes!$A$46:$E$52,3,FALSE)))+(VLOOKUP('Dépenses forfaitaire'!$D78,Listes!$A$46:$E$52,4,FALSE))))))</f>
        <v/>
      </c>
      <c r="O78" s="35" t="str">
        <f>IF($H78="","",IF($C78=Listes!$B$37,Listes!$I$34,IF($C78=Listes!$B$38,(VLOOKUP('Dépenses forfaitaire'!$F78,Listes!$E$34:$F$39,2,FALSE)),IF($C78=Listes!$B$36,IF('Dépenses forfaitaire'!$E78&lt;=Listes!$A$67,'Dépenses forfaitaire'!$E78*Listes!$A$68,IF('Dépenses forfaitaire'!$E78&gt;Listes!$D$67,'Dépenses forfaitaire'!$E78*Listes!$D$68,(('Dépenses forfaitaire'!$E78*Listes!$B$68)+Listes!$C$68)))))))</f>
        <v/>
      </c>
      <c r="P78" s="36" t="str">
        <f t="shared" si="5"/>
        <v/>
      </c>
      <c r="Q78" s="131"/>
    </row>
    <row r="79" spans="1:17" ht="22.5" customHeight="1" x14ac:dyDescent="0.25">
      <c r="A79" s="21">
        <v>73</v>
      </c>
      <c r="B79" s="123"/>
      <c r="C79" s="123"/>
      <c r="D79" s="123"/>
      <c r="E79" s="123"/>
      <c r="F79" s="123"/>
      <c r="G79" s="123"/>
      <c r="H79" s="424" t="str">
        <f>IF(C79="","",IF(C79="","",(VLOOKUP(C79,Listes!$B$34:$C$38,2,FALSE))))</f>
        <v/>
      </c>
      <c r="I79" s="123" t="str">
        <f t="shared" si="4"/>
        <v/>
      </c>
      <c r="J79" s="36" t="str">
        <f>IF(H79="","",IF(H79="","",(VLOOKUP(H79,Listes!$C$34:$D$38,2,FALSE))))</f>
        <v/>
      </c>
      <c r="K79" s="263"/>
      <c r="L79" s="263"/>
      <c r="M79" s="35" t="str">
        <f>IF($H79="","",IF($C79=Listes!$B$35,IF('Dépenses forfaitaire'!$E79&lt;=Listes!$B$56,('Dépenses forfaitaire'!$E79*(VLOOKUP('Dépenses forfaitaire'!$D79,Listes!$A$57:$E$63,2,FALSE))),IF('Dépenses forfaitaire'!$E79&gt;Listes!$E$56,('Dépenses forfaitaire'!$E79*(VLOOKUP('Dépenses forfaitaire'!$D79,Listes!$A$57:$E$63,5,FALSE))),('Dépenses forfaitaire'!$E79*(VLOOKUP('Dépenses forfaitaire'!$D79,Listes!$A$57:$E$63,3,FALSE)))+(VLOOKUP('Dépenses forfaitaire'!$D79,Listes!$A$57:$E$63,4,FALSE))))))</f>
        <v/>
      </c>
      <c r="N79" s="35" t="str">
        <f>IF($H79="","",IF($C79=Listes!$B$34,IF('Dépenses forfaitaire'!$E79&lt;=Listes!$B$45,('Dépenses forfaitaire'!$E79*(VLOOKUP('Dépenses forfaitaire'!$D79,Listes!$A$46:$E$52,2,FALSE))),IF('Dépenses forfaitaire'!$E79&gt;Listes!$D$45,('Dépenses forfaitaire'!$E79*(VLOOKUP('Dépenses forfaitaire'!$D79,Listes!$A$46:$E$52,5,FALSE))),('Dépenses forfaitaire'!$E79*(VLOOKUP('Dépenses forfaitaire'!$D79,Listes!$A$46:$E$52,3,FALSE)))+(VLOOKUP('Dépenses forfaitaire'!$D79,Listes!$A$46:$E$52,4,FALSE))))))</f>
        <v/>
      </c>
      <c r="O79" s="35" t="str">
        <f>IF($H79="","",IF($C79=Listes!$B$37,Listes!$I$34,IF($C79=Listes!$B$38,(VLOOKUP('Dépenses forfaitaire'!$F79,Listes!$E$34:$F$39,2,FALSE)),IF($C79=Listes!$B$36,IF('Dépenses forfaitaire'!$E79&lt;=Listes!$A$67,'Dépenses forfaitaire'!$E79*Listes!$A$68,IF('Dépenses forfaitaire'!$E79&gt;Listes!$D$67,'Dépenses forfaitaire'!$E79*Listes!$D$68,(('Dépenses forfaitaire'!$E79*Listes!$B$68)+Listes!$C$68)))))))</f>
        <v/>
      </c>
      <c r="P79" s="36" t="str">
        <f t="shared" si="5"/>
        <v/>
      </c>
      <c r="Q79" s="131"/>
    </row>
    <row r="80" spans="1:17" ht="22.5" customHeight="1" x14ac:dyDescent="0.25">
      <c r="A80" s="21">
        <v>74</v>
      </c>
      <c r="B80" s="123"/>
      <c r="C80" s="123"/>
      <c r="D80" s="123"/>
      <c r="E80" s="123"/>
      <c r="F80" s="123"/>
      <c r="G80" s="123"/>
      <c r="H80" s="424" t="str">
        <f>IF(C80="","",IF(C80="","",(VLOOKUP(C80,Listes!$B$34:$C$38,2,FALSE))))</f>
        <v/>
      </c>
      <c r="I80" s="123" t="str">
        <f t="shared" si="4"/>
        <v/>
      </c>
      <c r="J80" s="36" t="str">
        <f>IF(H80="","",IF(H80="","",(VLOOKUP(H80,Listes!$C$34:$D$38,2,FALSE))))</f>
        <v/>
      </c>
      <c r="K80" s="263"/>
      <c r="L80" s="263"/>
      <c r="M80" s="35" t="str">
        <f>IF($H80="","",IF($C80=Listes!$B$35,IF('Dépenses forfaitaire'!$E80&lt;=Listes!$B$56,('Dépenses forfaitaire'!$E80*(VLOOKUP('Dépenses forfaitaire'!$D80,Listes!$A$57:$E$63,2,FALSE))),IF('Dépenses forfaitaire'!$E80&gt;Listes!$E$56,('Dépenses forfaitaire'!$E80*(VLOOKUP('Dépenses forfaitaire'!$D80,Listes!$A$57:$E$63,5,FALSE))),('Dépenses forfaitaire'!$E80*(VLOOKUP('Dépenses forfaitaire'!$D80,Listes!$A$57:$E$63,3,FALSE)))+(VLOOKUP('Dépenses forfaitaire'!$D80,Listes!$A$57:$E$63,4,FALSE))))))</f>
        <v/>
      </c>
      <c r="N80" s="35" t="str">
        <f>IF($H80="","",IF($C80=Listes!$B$34,IF('Dépenses forfaitaire'!$E80&lt;=Listes!$B$45,('Dépenses forfaitaire'!$E80*(VLOOKUP('Dépenses forfaitaire'!$D80,Listes!$A$46:$E$52,2,FALSE))),IF('Dépenses forfaitaire'!$E80&gt;Listes!$D$45,('Dépenses forfaitaire'!$E80*(VLOOKUP('Dépenses forfaitaire'!$D80,Listes!$A$46:$E$52,5,FALSE))),('Dépenses forfaitaire'!$E80*(VLOOKUP('Dépenses forfaitaire'!$D80,Listes!$A$46:$E$52,3,FALSE)))+(VLOOKUP('Dépenses forfaitaire'!$D80,Listes!$A$46:$E$52,4,FALSE))))))</f>
        <v/>
      </c>
      <c r="O80" s="35" t="str">
        <f>IF($H80="","",IF($C80=Listes!$B$37,Listes!$I$34,IF($C80=Listes!$B$38,(VLOOKUP('Dépenses forfaitaire'!$F80,Listes!$E$34:$F$39,2,FALSE)),IF($C80=Listes!$B$36,IF('Dépenses forfaitaire'!$E80&lt;=Listes!$A$67,'Dépenses forfaitaire'!$E80*Listes!$A$68,IF('Dépenses forfaitaire'!$E80&gt;Listes!$D$67,'Dépenses forfaitaire'!$E80*Listes!$D$68,(('Dépenses forfaitaire'!$E80*Listes!$B$68)+Listes!$C$68)))))))</f>
        <v/>
      </c>
      <c r="P80" s="36" t="str">
        <f t="shared" si="5"/>
        <v/>
      </c>
      <c r="Q80" s="131"/>
    </row>
    <row r="81" spans="1:17" ht="22.5" customHeight="1" x14ac:dyDescent="0.25">
      <c r="A81" s="21">
        <v>75</v>
      </c>
      <c r="B81" s="123"/>
      <c r="C81" s="123"/>
      <c r="D81" s="123"/>
      <c r="E81" s="123"/>
      <c r="F81" s="123"/>
      <c r="G81" s="123"/>
      <c r="H81" s="424" t="str">
        <f>IF(C81="","",IF(C81="","",(VLOOKUP(C81,Listes!$B$34:$C$38,2,FALSE))))</f>
        <v/>
      </c>
      <c r="I81" s="123" t="str">
        <f t="shared" si="4"/>
        <v/>
      </c>
      <c r="J81" s="36" t="str">
        <f>IF(H81="","",IF(H81="","",(VLOOKUP(H81,Listes!$C$34:$D$38,2,FALSE))))</f>
        <v/>
      </c>
      <c r="K81" s="263"/>
      <c r="L81" s="263"/>
      <c r="M81" s="35" t="str">
        <f>IF($H81="","",IF($C81=Listes!$B$35,IF('Dépenses forfaitaire'!$E81&lt;=Listes!$B$56,('Dépenses forfaitaire'!$E81*(VLOOKUP('Dépenses forfaitaire'!$D81,Listes!$A$57:$E$63,2,FALSE))),IF('Dépenses forfaitaire'!$E81&gt;Listes!$E$56,('Dépenses forfaitaire'!$E81*(VLOOKUP('Dépenses forfaitaire'!$D81,Listes!$A$57:$E$63,5,FALSE))),('Dépenses forfaitaire'!$E81*(VLOOKUP('Dépenses forfaitaire'!$D81,Listes!$A$57:$E$63,3,FALSE)))+(VLOOKUP('Dépenses forfaitaire'!$D81,Listes!$A$57:$E$63,4,FALSE))))))</f>
        <v/>
      </c>
      <c r="N81" s="35" t="str">
        <f>IF($H81="","",IF($C81=Listes!$B$34,IF('Dépenses forfaitaire'!$E81&lt;=Listes!$B$45,('Dépenses forfaitaire'!$E81*(VLOOKUP('Dépenses forfaitaire'!$D81,Listes!$A$46:$E$52,2,FALSE))),IF('Dépenses forfaitaire'!$E81&gt;Listes!$D$45,('Dépenses forfaitaire'!$E81*(VLOOKUP('Dépenses forfaitaire'!$D81,Listes!$A$46:$E$52,5,FALSE))),('Dépenses forfaitaire'!$E81*(VLOOKUP('Dépenses forfaitaire'!$D81,Listes!$A$46:$E$52,3,FALSE)))+(VLOOKUP('Dépenses forfaitaire'!$D81,Listes!$A$46:$E$52,4,FALSE))))))</f>
        <v/>
      </c>
      <c r="O81" s="35" t="str">
        <f>IF($H81="","",IF($C81=Listes!$B$37,Listes!$I$34,IF($C81=Listes!$B$38,(VLOOKUP('Dépenses forfaitaire'!$F81,Listes!$E$34:$F$39,2,FALSE)),IF($C81=Listes!$B$36,IF('Dépenses forfaitaire'!$E81&lt;=Listes!$A$67,'Dépenses forfaitaire'!$E81*Listes!$A$68,IF('Dépenses forfaitaire'!$E81&gt;Listes!$D$67,'Dépenses forfaitaire'!$E81*Listes!$D$68,(('Dépenses forfaitaire'!$E81*Listes!$B$68)+Listes!$C$68)))))))</f>
        <v/>
      </c>
      <c r="P81" s="36" t="str">
        <f t="shared" si="5"/>
        <v/>
      </c>
      <c r="Q81" s="131"/>
    </row>
    <row r="82" spans="1:17" ht="22.5" customHeight="1" x14ac:dyDescent="0.25">
      <c r="A82" s="21">
        <v>76</v>
      </c>
      <c r="B82" s="123"/>
      <c r="C82" s="123"/>
      <c r="D82" s="123"/>
      <c r="E82" s="123"/>
      <c r="F82" s="123"/>
      <c r="G82" s="123"/>
      <c r="H82" s="424" t="str">
        <f>IF(C82="","",IF(C82="","",(VLOOKUP(C82,Listes!$B$34:$C$38,2,FALSE))))</f>
        <v/>
      </c>
      <c r="I82" s="123" t="str">
        <f t="shared" si="4"/>
        <v/>
      </c>
      <c r="J82" s="36" t="str">
        <f>IF(H82="","",IF(H82="","",(VLOOKUP(H82,Listes!$C$34:$D$38,2,FALSE))))</f>
        <v/>
      </c>
      <c r="K82" s="263"/>
      <c r="L82" s="263"/>
      <c r="M82" s="35" t="str">
        <f>IF($H82="","",IF($C82=Listes!$B$35,IF('Dépenses forfaitaire'!$E82&lt;=Listes!$B$56,('Dépenses forfaitaire'!$E82*(VLOOKUP('Dépenses forfaitaire'!$D82,Listes!$A$57:$E$63,2,FALSE))),IF('Dépenses forfaitaire'!$E82&gt;Listes!$E$56,('Dépenses forfaitaire'!$E82*(VLOOKUP('Dépenses forfaitaire'!$D82,Listes!$A$57:$E$63,5,FALSE))),('Dépenses forfaitaire'!$E82*(VLOOKUP('Dépenses forfaitaire'!$D82,Listes!$A$57:$E$63,3,FALSE)))+(VLOOKUP('Dépenses forfaitaire'!$D82,Listes!$A$57:$E$63,4,FALSE))))))</f>
        <v/>
      </c>
      <c r="N82" s="35" t="str">
        <f>IF($H82="","",IF($C82=Listes!$B$34,IF('Dépenses forfaitaire'!$E82&lt;=Listes!$B$45,('Dépenses forfaitaire'!$E82*(VLOOKUP('Dépenses forfaitaire'!$D82,Listes!$A$46:$E$52,2,FALSE))),IF('Dépenses forfaitaire'!$E82&gt;Listes!$D$45,('Dépenses forfaitaire'!$E82*(VLOOKUP('Dépenses forfaitaire'!$D82,Listes!$A$46:$E$52,5,FALSE))),('Dépenses forfaitaire'!$E82*(VLOOKUP('Dépenses forfaitaire'!$D82,Listes!$A$46:$E$52,3,FALSE)))+(VLOOKUP('Dépenses forfaitaire'!$D82,Listes!$A$46:$E$52,4,FALSE))))))</f>
        <v/>
      </c>
      <c r="O82" s="35" t="str">
        <f>IF($H82="","",IF($C82=Listes!$B$37,Listes!$I$34,IF($C82=Listes!$B$38,(VLOOKUP('Dépenses forfaitaire'!$F82,Listes!$E$34:$F$39,2,FALSE)),IF($C82=Listes!$B$36,IF('Dépenses forfaitaire'!$E82&lt;=Listes!$A$67,'Dépenses forfaitaire'!$E82*Listes!$A$68,IF('Dépenses forfaitaire'!$E82&gt;Listes!$D$67,'Dépenses forfaitaire'!$E82*Listes!$D$68,(('Dépenses forfaitaire'!$E82*Listes!$B$68)+Listes!$C$68)))))))</f>
        <v/>
      </c>
      <c r="P82" s="36" t="str">
        <f t="shared" si="5"/>
        <v/>
      </c>
      <c r="Q82" s="131"/>
    </row>
    <row r="83" spans="1:17" ht="22.5" customHeight="1" x14ac:dyDescent="0.25">
      <c r="A83" s="21">
        <v>77</v>
      </c>
      <c r="B83" s="123"/>
      <c r="C83" s="123"/>
      <c r="D83" s="123"/>
      <c r="E83" s="123"/>
      <c r="F83" s="123"/>
      <c r="G83" s="123"/>
      <c r="H83" s="424" t="str">
        <f>IF(C83="","",IF(C83="","",(VLOOKUP(C83,Listes!$B$34:$C$38,2,FALSE))))</f>
        <v/>
      </c>
      <c r="I83" s="123" t="str">
        <f t="shared" si="4"/>
        <v/>
      </c>
      <c r="J83" s="36" t="str">
        <f>IF(H83="","",IF(H83="","",(VLOOKUP(H83,Listes!$C$34:$D$38,2,FALSE))))</f>
        <v/>
      </c>
      <c r="K83" s="263"/>
      <c r="L83" s="263"/>
      <c r="M83" s="35" t="str">
        <f>IF($H83="","",IF($C83=Listes!$B$35,IF('Dépenses forfaitaire'!$E83&lt;=Listes!$B$56,('Dépenses forfaitaire'!$E83*(VLOOKUP('Dépenses forfaitaire'!$D83,Listes!$A$57:$E$63,2,FALSE))),IF('Dépenses forfaitaire'!$E83&gt;Listes!$E$56,('Dépenses forfaitaire'!$E83*(VLOOKUP('Dépenses forfaitaire'!$D83,Listes!$A$57:$E$63,5,FALSE))),('Dépenses forfaitaire'!$E83*(VLOOKUP('Dépenses forfaitaire'!$D83,Listes!$A$57:$E$63,3,FALSE)))+(VLOOKUP('Dépenses forfaitaire'!$D83,Listes!$A$57:$E$63,4,FALSE))))))</f>
        <v/>
      </c>
      <c r="N83" s="35" t="str">
        <f>IF($H83="","",IF($C83=Listes!$B$34,IF('Dépenses forfaitaire'!$E83&lt;=Listes!$B$45,('Dépenses forfaitaire'!$E83*(VLOOKUP('Dépenses forfaitaire'!$D83,Listes!$A$46:$E$52,2,FALSE))),IF('Dépenses forfaitaire'!$E83&gt;Listes!$D$45,('Dépenses forfaitaire'!$E83*(VLOOKUP('Dépenses forfaitaire'!$D83,Listes!$A$46:$E$52,5,FALSE))),('Dépenses forfaitaire'!$E83*(VLOOKUP('Dépenses forfaitaire'!$D83,Listes!$A$46:$E$52,3,FALSE)))+(VLOOKUP('Dépenses forfaitaire'!$D83,Listes!$A$46:$E$52,4,FALSE))))))</f>
        <v/>
      </c>
      <c r="O83" s="35" t="str">
        <f>IF($H83="","",IF($C83=Listes!$B$37,Listes!$I$34,IF($C83=Listes!$B$38,(VLOOKUP('Dépenses forfaitaire'!$F83,Listes!$E$34:$F$39,2,FALSE)),IF($C83=Listes!$B$36,IF('Dépenses forfaitaire'!$E83&lt;=Listes!$A$67,'Dépenses forfaitaire'!$E83*Listes!$A$68,IF('Dépenses forfaitaire'!$E83&gt;Listes!$D$67,'Dépenses forfaitaire'!$E83*Listes!$D$68,(('Dépenses forfaitaire'!$E83*Listes!$B$68)+Listes!$C$68)))))))</f>
        <v/>
      </c>
      <c r="P83" s="36" t="str">
        <f t="shared" si="5"/>
        <v/>
      </c>
      <c r="Q83" s="131"/>
    </row>
    <row r="84" spans="1:17" ht="22.5" customHeight="1" x14ac:dyDescent="0.25">
      <c r="A84" s="21">
        <v>78</v>
      </c>
      <c r="B84" s="123"/>
      <c r="C84" s="123"/>
      <c r="D84" s="123"/>
      <c r="E84" s="123"/>
      <c r="F84" s="123"/>
      <c r="G84" s="123"/>
      <c r="H84" s="424" t="str">
        <f>IF(C84="","",IF(C84="","",(VLOOKUP(C84,Listes!$B$34:$C$38,2,FALSE))))</f>
        <v/>
      </c>
      <c r="I84" s="123" t="str">
        <f t="shared" si="4"/>
        <v/>
      </c>
      <c r="J84" s="36" t="str">
        <f>IF(H84="","",IF(H84="","",(VLOOKUP(H84,Listes!$C$34:$D$38,2,FALSE))))</f>
        <v/>
      </c>
      <c r="K84" s="263"/>
      <c r="L84" s="263"/>
      <c r="M84" s="35" t="str">
        <f>IF($H84="","",IF($C84=Listes!$B$35,IF('Dépenses forfaitaire'!$E84&lt;=Listes!$B$56,('Dépenses forfaitaire'!$E84*(VLOOKUP('Dépenses forfaitaire'!$D84,Listes!$A$57:$E$63,2,FALSE))),IF('Dépenses forfaitaire'!$E84&gt;Listes!$E$56,('Dépenses forfaitaire'!$E84*(VLOOKUP('Dépenses forfaitaire'!$D84,Listes!$A$57:$E$63,5,FALSE))),('Dépenses forfaitaire'!$E84*(VLOOKUP('Dépenses forfaitaire'!$D84,Listes!$A$57:$E$63,3,FALSE)))+(VLOOKUP('Dépenses forfaitaire'!$D84,Listes!$A$57:$E$63,4,FALSE))))))</f>
        <v/>
      </c>
      <c r="N84" s="35" t="str">
        <f>IF($H84="","",IF($C84=Listes!$B$34,IF('Dépenses forfaitaire'!$E84&lt;=Listes!$B$45,('Dépenses forfaitaire'!$E84*(VLOOKUP('Dépenses forfaitaire'!$D84,Listes!$A$46:$E$52,2,FALSE))),IF('Dépenses forfaitaire'!$E84&gt;Listes!$D$45,('Dépenses forfaitaire'!$E84*(VLOOKUP('Dépenses forfaitaire'!$D84,Listes!$A$46:$E$52,5,FALSE))),('Dépenses forfaitaire'!$E84*(VLOOKUP('Dépenses forfaitaire'!$D84,Listes!$A$46:$E$52,3,FALSE)))+(VLOOKUP('Dépenses forfaitaire'!$D84,Listes!$A$46:$E$52,4,FALSE))))))</f>
        <v/>
      </c>
      <c r="O84" s="35" t="str">
        <f>IF($H84="","",IF($C84=Listes!$B$37,Listes!$I$34,IF($C84=Listes!$B$38,(VLOOKUP('Dépenses forfaitaire'!$F84,Listes!$E$34:$F$39,2,FALSE)),IF($C84=Listes!$B$36,IF('Dépenses forfaitaire'!$E84&lt;=Listes!$A$67,'Dépenses forfaitaire'!$E84*Listes!$A$68,IF('Dépenses forfaitaire'!$E84&gt;Listes!$D$67,'Dépenses forfaitaire'!$E84*Listes!$D$68,(('Dépenses forfaitaire'!$E84*Listes!$B$68)+Listes!$C$68)))))))</f>
        <v/>
      </c>
      <c r="P84" s="36" t="str">
        <f t="shared" si="5"/>
        <v/>
      </c>
      <c r="Q84" s="131"/>
    </row>
    <row r="85" spans="1:17" ht="22.5" customHeight="1" x14ac:dyDescent="0.25">
      <c r="A85" s="21">
        <v>79</v>
      </c>
      <c r="B85" s="123"/>
      <c r="C85" s="123"/>
      <c r="D85" s="123"/>
      <c r="E85" s="123"/>
      <c r="F85" s="123"/>
      <c r="G85" s="123"/>
      <c r="H85" s="424" t="str">
        <f>IF(C85="","",IF(C85="","",(VLOOKUP(C85,Listes!$B$34:$C$38,2,FALSE))))</f>
        <v/>
      </c>
      <c r="I85" s="123" t="str">
        <f t="shared" si="4"/>
        <v/>
      </c>
      <c r="J85" s="36" t="str">
        <f>IF(H85="","",IF(H85="","",(VLOOKUP(H85,Listes!$C$34:$D$38,2,FALSE))))</f>
        <v/>
      </c>
      <c r="K85" s="263"/>
      <c r="L85" s="263"/>
      <c r="M85" s="35" t="str">
        <f>IF($H85="","",IF($C85=Listes!$B$35,IF('Dépenses forfaitaire'!$E85&lt;=Listes!$B$56,('Dépenses forfaitaire'!$E85*(VLOOKUP('Dépenses forfaitaire'!$D85,Listes!$A$57:$E$63,2,FALSE))),IF('Dépenses forfaitaire'!$E85&gt;Listes!$E$56,('Dépenses forfaitaire'!$E85*(VLOOKUP('Dépenses forfaitaire'!$D85,Listes!$A$57:$E$63,5,FALSE))),('Dépenses forfaitaire'!$E85*(VLOOKUP('Dépenses forfaitaire'!$D85,Listes!$A$57:$E$63,3,FALSE)))+(VLOOKUP('Dépenses forfaitaire'!$D85,Listes!$A$57:$E$63,4,FALSE))))))</f>
        <v/>
      </c>
      <c r="N85" s="35" t="str">
        <f>IF($H85="","",IF($C85=Listes!$B$34,IF('Dépenses forfaitaire'!$E85&lt;=Listes!$B$45,('Dépenses forfaitaire'!$E85*(VLOOKUP('Dépenses forfaitaire'!$D85,Listes!$A$46:$E$52,2,FALSE))),IF('Dépenses forfaitaire'!$E85&gt;Listes!$D$45,('Dépenses forfaitaire'!$E85*(VLOOKUP('Dépenses forfaitaire'!$D85,Listes!$A$46:$E$52,5,FALSE))),('Dépenses forfaitaire'!$E85*(VLOOKUP('Dépenses forfaitaire'!$D85,Listes!$A$46:$E$52,3,FALSE)))+(VLOOKUP('Dépenses forfaitaire'!$D85,Listes!$A$46:$E$52,4,FALSE))))))</f>
        <v/>
      </c>
      <c r="O85" s="35" t="str">
        <f>IF($H85="","",IF($C85=Listes!$B$37,Listes!$I$34,IF($C85=Listes!$B$38,(VLOOKUP('Dépenses forfaitaire'!$F85,Listes!$E$34:$F$39,2,FALSE)),IF($C85=Listes!$B$36,IF('Dépenses forfaitaire'!$E85&lt;=Listes!$A$67,'Dépenses forfaitaire'!$E85*Listes!$A$68,IF('Dépenses forfaitaire'!$E85&gt;Listes!$D$67,'Dépenses forfaitaire'!$E85*Listes!$D$68,(('Dépenses forfaitaire'!$E85*Listes!$B$68)+Listes!$C$68)))))))</f>
        <v/>
      </c>
      <c r="P85" s="36" t="str">
        <f t="shared" si="5"/>
        <v/>
      </c>
      <c r="Q85" s="131"/>
    </row>
    <row r="86" spans="1:17" ht="22.5" customHeight="1" x14ac:dyDescent="0.25">
      <c r="A86" s="21">
        <v>80</v>
      </c>
      <c r="B86" s="123"/>
      <c r="C86" s="123"/>
      <c r="D86" s="123"/>
      <c r="E86" s="123"/>
      <c r="F86" s="123"/>
      <c r="G86" s="123"/>
      <c r="H86" s="424" t="str">
        <f>IF(C86="","",IF(C86="","",(VLOOKUP(C86,Listes!$B$34:$C$38,2,FALSE))))</f>
        <v/>
      </c>
      <c r="I86" s="123" t="str">
        <f t="shared" si="4"/>
        <v/>
      </c>
      <c r="J86" s="36" t="str">
        <f>IF(H86="","",IF(H86="","",(VLOOKUP(H86,Listes!$C$34:$D$38,2,FALSE))))</f>
        <v/>
      </c>
      <c r="K86" s="263"/>
      <c r="L86" s="263"/>
      <c r="M86" s="35" t="str">
        <f>IF($H86="","",IF($C86=Listes!$B$35,IF('Dépenses forfaitaire'!$E86&lt;=Listes!$B$56,('Dépenses forfaitaire'!$E86*(VLOOKUP('Dépenses forfaitaire'!$D86,Listes!$A$57:$E$63,2,FALSE))),IF('Dépenses forfaitaire'!$E86&gt;Listes!$E$56,('Dépenses forfaitaire'!$E86*(VLOOKUP('Dépenses forfaitaire'!$D86,Listes!$A$57:$E$63,5,FALSE))),('Dépenses forfaitaire'!$E86*(VLOOKUP('Dépenses forfaitaire'!$D86,Listes!$A$57:$E$63,3,FALSE)))+(VLOOKUP('Dépenses forfaitaire'!$D86,Listes!$A$57:$E$63,4,FALSE))))))</f>
        <v/>
      </c>
      <c r="N86" s="35" t="str">
        <f>IF($H86="","",IF($C86=Listes!$B$34,IF('Dépenses forfaitaire'!$E86&lt;=Listes!$B$45,('Dépenses forfaitaire'!$E86*(VLOOKUP('Dépenses forfaitaire'!$D86,Listes!$A$46:$E$52,2,FALSE))),IF('Dépenses forfaitaire'!$E86&gt;Listes!$D$45,('Dépenses forfaitaire'!$E86*(VLOOKUP('Dépenses forfaitaire'!$D86,Listes!$A$46:$E$52,5,FALSE))),('Dépenses forfaitaire'!$E86*(VLOOKUP('Dépenses forfaitaire'!$D86,Listes!$A$46:$E$52,3,FALSE)))+(VLOOKUP('Dépenses forfaitaire'!$D86,Listes!$A$46:$E$52,4,FALSE))))))</f>
        <v/>
      </c>
      <c r="O86" s="35" t="str">
        <f>IF($H86="","",IF($C86=Listes!$B$37,Listes!$I$34,IF($C86=Listes!$B$38,(VLOOKUP('Dépenses forfaitaire'!$F86,Listes!$E$34:$F$39,2,FALSE)),IF($C86=Listes!$B$36,IF('Dépenses forfaitaire'!$E86&lt;=Listes!$A$67,'Dépenses forfaitaire'!$E86*Listes!$A$68,IF('Dépenses forfaitaire'!$E86&gt;Listes!$D$67,'Dépenses forfaitaire'!$E86*Listes!$D$68,(('Dépenses forfaitaire'!$E86*Listes!$B$68)+Listes!$C$68)))))))</f>
        <v/>
      </c>
      <c r="P86" s="36" t="str">
        <f t="shared" si="5"/>
        <v/>
      </c>
      <c r="Q86" s="131"/>
    </row>
    <row r="87" spans="1:17" ht="22.5" customHeight="1" x14ac:dyDescent="0.25">
      <c r="A87" s="21">
        <v>81</v>
      </c>
      <c r="B87" s="123"/>
      <c r="C87" s="123"/>
      <c r="D87" s="123"/>
      <c r="E87" s="123"/>
      <c r="F87" s="123"/>
      <c r="G87" s="123"/>
      <c r="H87" s="424" t="str">
        <f>IF(C87="","",IF(C87="","",(VLOOKUP(C87,Listes!$B$34:$C$38,2,FALSE))))</f>
        <v/>
      </c>
      <c r="I87" s="123" t="str">
        <f t="shared" si="4"/>
        <v/>
      </c>
      <c r="J87" s="36" t="str">
        <f>IF(H87="","",IF(H87="","",(VLOOKUP(H87,Listes!$C$34:$D$38,2,FALSE))))</f>
        <v/>
      </c>
      <c r="K87" s="263"/>
      <c r="L87" s="263"/>
      <c r="M87" s="35" t="str">
        <f>IF($H87="","",IF($C87=Listes!$B$35,IF('Dépenses forfaitaire'!$E87&lt;=Listes!$B$56,('Dépenses forfaitaire'!$E87*(VLOOKUP('Dépenses forfaitaire'!$D87,Listes!$A$57:$E$63,2,FALSE))),IF('Dépenses forfaitaire'!$E87&gt;Listes!$E$56,('Dépenses forfaitaire'!$E87*(VLOOKUP('Dépenses forfaitaire'!$D87,Listes!$A$57:$E$63,5,FALSE))),('Dépenses forfaitaire'!$E87*(VLOOKUP('Dépenses forfaitaire'!$D87,Listes!$A$57:$E$63,3,FALSE)))+(VLOOKUP('Dépenses forfaitaire'!$D87,Listes!$A$57:$E$63,4,FALSE))))))</f>
        <v/>
      </c>
      <c r="N87" s="35" t="str">
        <f>IF($H87="","",IF($C87=Listes!$B$34,IF('Dépenses forfaitaire'!$E87&lt;=Listes!$B$45,('Dépenses forfaitaire'!$E87*(VLOOKUP('Dépenses forfaitaire'!$D87,Listes!$A$46:$E$52,2,FALSE))),IF('Dépenses forfaitaire'!$E87&gt;Listes!$D$45,('Dépenses forfaitaire'!$E87*(VLOOKUP('Dépenses forfaitaire'!$D87,Listes!$A$46:$E$52,5,FALSE))),('Dépenses forfaitaire'!$E87*(VLOOKUP('Dépenses forfaitaire'!$D87,Listes!$A$46:$E$52,3,FALSE)))+(VLOOKUP('Dépenses forfaitaire'!$D87,Listes!$A$46:$E$52,4,FALSE))))))</f>
        <v/>
      </c>
      <c r="O87" s="35" t="str">
        <f>IF($H87="","",IF($C87=Listes!$B$37,Listes!$I$34,IF($C87=Listes!$B$38,(VLOOKUP('Dépenses forfaitaire'!$F87,Listes!$E$34:$F$39,2,FALSE)),IF($C87=Listes!$B$36,IF('Dépenses forfaitaire'!$E87&lt;=Listes!$A$67,'Dépenses forfaitaire'!$E87*Listes!$A$68,IF('Dépenses forfaitaire'!$E87&gt;Listes!$D$67,'Dépenses forfaitaire'!$E87*Listes!$D$68,(('Dépenses forfaitaire'!$E87*Listes!$B$68)+Listes!$C$68)))))))</f>
        <v/>
      </c>
      <c r="P87" s="36" t="str">
        <f t="shared" si="5"/>
        <v/>
      </c>
      <c r="Q87" s="131"/>
    </row>
    <row r="88" spans="1:17" ht="22.5" customHeight="1" x14ac:dyDescent="0.25">
      <c r="A88" s="21">
        <v>82</v>
      </c>
      <c r="B88" s="123"/>
      <c r="C88" s="123"/>
      <c r="D88" s="123"/>
      <c r="E88" s="123"/>
      <c r="F88" s="123"/>
      <c r="G88" s="123"/>
      <c r="H88" s="424" t="str">
        <f>IF(C88="","",IF(C88="","",(VLOOKUP(C88,Listes!$B$34:$C$38,2,FALSE))))</f>
        <v/>
      </c>
      <c r="I88" s="123" t="str">
        <f t="shared" si="4"/>
        <v/>
      </c>
      <c r="J88" s="36" t="str">
        <f>IF(H88="","",IF(H88="","",(VLOOKUP(H88,Listes!$C$34:$D$38,2,FALSE))))</f>
        <v/>
      </c>
      <c r="K88" s="263"/>
      <c r="L88" s="263"/>
      <c r="M88" s="35" t="str">
        <f>IF($H88="","",IF($C88=Listes!$B$35,IF('Dépenses forfaitaire'!$E88&lt;=Listes!$B$56,('Dépenses forfaitaire'!$E88*(VLOOKUP('Dépenses forfaitaire'!$D88,Listes!$A$57:$E$63,2,FALSE))),IF('Dépenses forfaitaire'!$E88&gt;Listes!$E$56,('Dépenses forfaitaire'!$E88*(VLOOKUP('Dépenses forfaitaire'!$D88,Listes!$A$57:$E$63,5,FALSE))),('Dépenses forfaitaire'!$E88*(VLOOKUP('Dépenses forfaitaire'!$D88,Listes!$A$57:$E$63,3,FALSE)))+(VLOOKUP('Dépenses forfaitaire'!$D88,Listes!$A$57:$E$63,4,FALSE))))))</f>
        <v/>
      </c>
      <c r="N88" s="35" t="str">
        <f>IF($H88="","",IF($C88=Listes!$B$34,IF('Dépenses forfaitaire'!$E88&lt;=Listes!$B$45,('Dépenses forfaitaire'!$E88*(VLOOKUP('Dépenses forfaitaire'!$D88,Listes!$A$46:$E$52,2,FALSE))),IF('Dépenses forfaitaire'!$E88&gt;Listes!$D$45,('Dépenses forfaitaire'!$E88*(VLOOKUP('Dépenses forfaitaire'!$D88,Listes!$A$46:$E$52,5,FALSE))),('Dépenses forfaitaire'!$E88*(VLOOKUP('Dépenses forfaitaire'!$D88,Listes!$A$46:$E$52,3,FALSE)))+(VLOOKUP('Dépenses forfaitaire'!$D88,Listes!$A$46:$E$52,4,FALSE))))))</f>
        <v/>
      </c>
      <c r="O88" s="35" t="str">
        <f>IF($H88="","",IF($C88=Listes!$B$37,Listes!$I$34,IF($C88=Listes!$B$38,(VLOOKUP('Dépenses forfaitaire'!$F88,Listes!$E$34:$F$39,2,FALSE)),IF($C88=Listes!$B$36,IF('Dépenses forfaitaire'!$E88&lt;=Listes!$A$67,'Dépenses forfaitaire'!$E88*Listes!$A$68,IF('Dépenses forfaitaire'!$E88&gt;Listes!$D$67,'Dépenses forfaitaire'!$E88*Listes!$D$68,(('Dépenses forfaitaire'!$E88*Listes!$B$68)+Listes!$C$68)))))))</f>
        <v/>
      </c>
      <c r="P88" s="36" t="str">
        <f t="shared" si="5"/>
        <v/>
      </c>
      <c r="Q88" s="131"/>
    </row>
    <row r="89" spans="1:17" ht="22.5" customHeight="1" x14ac:dyDescent="0.25">
      <c r="A89" s="21">
        <v>83</v>
      </c>
      <c r="B89" s="123"/>
      <c r="C89" s="123"/>
      <c r="D89" s="123"/>
      <c r="E89" s="123"/>
      <c r="F89" s="123"/>
      <c r="G89" s="123"/>
      <c r="H89" s="424" t="str">
        <f>IF(C89="","",IF(C89="","",(VLOOKUP(C89,Listes!$B$34:$C$38,2,FALSE))))</f>
        <v/>
      </c>
      <c r="I89" s="123" t="str">
        <f t="shared" si="4"/>
        <v/>
      </c>
      <c r="J89" s="36" t="str">
        <f>IF(H89="","",IF(H89="","",(VLOOKUP(H89,Listes!$C$34:$D$38,2,FALSE))))</f>
        <v/>
      </c>
      <c r="K89" s="263"/>
      <c r="L89" s="263"/>
      <c r="M89" s="35" t="str">
        <f>IF($H89="","",IF($C89=Listes!$B$35,IF('Dépenses forfaitaire'!$E89&lt;=Listes!$B$56,('Dépenses forfaitaire'!$E89*(VLOOKUP('Dépenses forfaitaire'!$D89,Listes!$A$57:$E$63,2,FALSE))),IF('Dépenses forfaitaire'!$E89&gt;Listes!$E$56,('Dépenses forfaitaire'!$E89*(VLOOKUP('Dépenses forfaitaire'!$D89,Listes!$A$57:$E$63,5,FALSE))),('Dépenses forfaitaire'!$E89*(VLOOKUP('Dépenses forfaitaire'!$D89,Listes!$A$57:$E$63,3,FALSE)))+(VLOOKUP('Dépenses forfaitaire'!$D89,Listes!$A$57:$E$63,4,FALSE))))))</f>
        <v/>
      </c>
      <c r="N89" s="35" t="str">
        <f>IF($H89="","",IF($C89=Listes!$B$34,IF('Dépenses forfaitaire'!$E89&lt;=Listes!$B$45,('Dépenses forfaitaire'!$E89*(VLOOKUP('Dépenses forfaitaire'!$D89,Listes!$A$46:$E$52,2,FALSE))),IF('Dépenses forfaitaire'!$E89&gt;Listes!$D$45,('Dépenses forfaitaire'!$E89*(VLOOKUP('Dépenses forfaitaire'!$D89,Listes!$A$46:$E$52,5,FALSE))),('Dépenses forfaitaire'!$E89*(VLOOKUP('Dépenses forfaitaire'!$D89,Listes!$A$46:$E$52,3,FALSE)))+(VLOOKUP('Dépenses forfaitaire'!$D89,Listes!$A$46:$E$52,4,FALSE))))))</f>
        <v/>
      </c>
      <c r="O89" s="35" t="str">
        <f>IF($H89="","",IF($C89=Listes!$B$37,Listes!$I$34,IF($C89=Listes!$B$38,(VLOOKUP('Dépenses forfaitaire'!$F89,Listes!$E$34:$F$39,2,FALSE)),IF($C89=Listes!$B$36,IF('Dépenses forfaitaire'!$E89&lt;=Listes!$A$67,'Dépenses forfaitaire'!$E89*Listes!$A$68,IF('Dépenses forfaitaire'!$E89&gt;Listes!$D$67,'Dépenses forfaitaire'!$E89*Listes!$D$68,(('Dépenses forfaitaire'!$E89*Listes!$B$68)+Listes!$C$68)))))))</f>
        <v/>
      </c>
      <c r="P89" s="36" t="str">
        <f t="shared" si="5"/>
        <v/>
      </c>
      <c r="Q89" s="131"/>
    </row>
    <row r="90" spans="1:17" ht="22.5" customHeight="1" x14ac:dyDescent="0.25">
      <c r="A90" s="21">
        <v>84</v>
      </c>
      <c r="B90" s="123"/>
      <c r="C90" s="123"/>
      <c r="D90" s="123"/>
      <c r="E90" s="123"/>
      <c r="F90" s="123"/>
      <c r="G90" s="123"/>
      <c r="H90" s="424" t="str">
        <f>IF(C90="","",IF(C90="","",(VLOOKUP(C90,Listes!$B$34:$C$38,2,FALSE))))</f>
        <v/>
      </c>
      <c r="I90" s="123" t="str">
        <f t="shared" si="4"/>
        <v/>
      </c>
      <c r="J90" s="36" t="str">
        <f>IF(H90="","",IF(H90="","",(VLOOKUP(H90,Listes!$C$34:$D$38,2,FALSE))))</f>
        <v/>
      </c>
      <c r="K90" s="263"/>
      <c r="L90" s="263"/>
      <c r="M90" s="35" t="str">
        <f>IF($H90="","",IF($C90=Listes!$B$35,IF('Dépenses forfaitaire'!$E90&lt;=Listes!$B$56,('Dépenses forfaitaire'!$E90*(VLOOKUP('Dépenses forfaitaire'!$D90,Listes!$A$57:$E$63,2,FALSE))),IF('Dépenses forfaitaire'!$E90&gt;Listes!$E$56,('Dépenses forfaitaire'!$E90*(VLOOKUP('Dépenses forfaitaire'!$D90,Listes!$A$57:$E$63,5,FALSE))),('Dépenses forfaitaire'!$E90*(VLOOKUP('Dépenses forfaitaire'!$D90,Listes!$A$57:$E$63,3,FALSE)))+(VLOOKUP('Dépenses forfaitaire'!$D90,Listes!$A$57:$E$63,4,FALSE))))))</f>
        <v/>
      </c>
      <c r="N90" s="35" t="str">
        <f>IF($H90="","",IF($C90=Listes!$B$34,IF('Dépenses forfaitaire'!$E90&lt;=Listes!$B$45,('Dépenses forfaitaire'!$E90*(VLOOKUP('Dépenses forfaitaire'!$D90,Listes!$A$46:$E$52,2,FALSE))),IF('Dépenses forfaitaire'!$E90&gt;Listes!$D$45,('Dépenses forfaitaire'!$E90*(VLOOKUP('Dépenses forfaitaire'!$D90,Listes!$A$46:$E$52,5,FALSE))),('Dépenses forfaitaire'!$E90*(VLOOKUP('Dépenses forfaitaire'!$D90,Listes!$A$46:$E$52,3,FALSE)))+(VLOOKUP('Dépenses forfaitaire'!$D90,Listes!$A$46:$E$52,4,FALSE))))))</f>
        <v/>
      </c>
      <c r="O90" s="35" t="str">
        <f>IF($H90="","",IF($C90=Listes!$B$37,Listes!$I$34,IF($C90=Listes!$B$38,(VLOOKUP('Dépenses forfaitaire'!$F90,Listes!$E$34:$F$39,2,FALSE)),IF($C90=Listes!$B$36,IF('Dépenses forfaitaire'!$E90&lt;=Listes!$A$67,'Dépenses forfaitaire'!$E90*Listes!$A$68,IF('Dépenses forfaitaire'!$E90&gt;Listes!$D$67,'Dépenses forfaitaire'!$E90*Listes!$D$68,(('Dépenses forfaitaire'!$E90*Listes!$B$68)+Listes!$C$68)))))))</f>
        <v/>
      </c>
      <c r="P90" s="36" t="str">
        <f t="shared" si="5"/>
        <v/>
      </c>
      <c r="Q90" s="131"/>
    </row>
    <row r="91" spans="1:17" ht="22.5" customHeight="1" x14ac:dyDescent="0.25">
      <c r="A91" s="21">
        <v>85</v>
      </c>
      <c r="B91" s="123"/>
      <c r="C91" s="123"/>
      <c r="D91" s="123"/>
      <c r="E91" s="123"/>
      <c r="F91" s="123"/>
      <c r="G91" s="123"/>
      <c r="H91" s="424" t="str">
        <f>IF(C91="","",IF(C91="","",(VLOOKUP(C91,Listes!$B$34:$C$38,2,FALSE))))</f>
        <v/>
      </c>
      <c r="I91" s="123" t="str">
        <f t="shared" si="4"/>
        <v/>
      </c>
      <c r="J91" s="36" t="str">
        <f>IF(H91="","",IF(H91="","",(VLOOKUP(H91,Listes!$C$34:$D$38,2,FALSE))))</f>
        <v/>
      </c>
      <c r="K91" s="263"/>
      <c r="L91" s="263"/>
      <c r="M91" s="35" t="str">
        <f>IF($H91="","",IF($C91=Listes!$B$35,IF('Dépenses forfaitaire'!$E91&lt;=Listes!$B$56,('Dépenses forfaitaire'!$E91*(VLOOKUP('Dépenses forfaitaire'!$D91,Listes!$A$57:$E$63,2,FALSE))),IF('Dépenses forfaitaire'!$E91&gt;Listes!$E$56,('Dépenses forfaitaire'!$E91*(VLOOKUP('Dépenses forfaitaire'!$D91,Listes!$A$57:$E$63,5,FALSE))),('Dépenses forfaitaire'!$E91*(VLOOKUP('Dépenses forfaitaire'!$D91,Listes!$A$57:$E$63,3,FALSE)))+(VLOOKUP('Dépenses forfaitaire'!$D91,Listes!$A$57:$E$63,4,FALSE))))))</f>
        <v/>
      </c>
      <c r="N91" s="35" t="str">
        <f>IF($H91="","",IF($C91=Listes!$B$34,IF('Dépenses forfaitaire'!$E91&lt;=Listes!$B$45,('Dépenses forfaitaire'!$E91*(VLOOKUP('Dépenses forfaitaire'!$D91,Listes!$A$46:$E$52,2,FALSE))),IF('Dépenses forfaitaire'!$E91&gt;Listes!$D$45,('Dépenses forfaitaire'!$E91*(VLOOKUP('Dépenses forfaitaire'!$D91,Listes!$A$46:$E$52,5,FALSE))),('Dépenses forfaitaire'!$E91*(VLOOKUP('Dépenses forfaitaire'!$D91,Listes!$A$46:$E$52,3,FALSE)))+(VLOOKUP('Dépenses forfaitaire'!$D91,Listes!$A$46:$E$52,4,FALSE))))))</f>
        <v/>
      </c>
      <c r="O91" s="35" t="str">
        <f>IF($H91="","",IF($C91=Listes!$B$37,Listes!$I$34,IF($C91=Listes!$B$38,(VLOOKUP('Dépenses forfaitaire'!$F91,Listes!$E$34:$F$39,2,FALSE)),IF($C91=Listes!$B$36,IF('Dépenses forfaitaire'!$E91&lt;=Listes!$A$67,'Dépenses forfaitaire'!$E91*Listes!$A$68,IF('Dépenses forfaitaire'!$E91&gt;Listes!$D$67,'Dépenses forfaitaire'!$E91*Listes!$D$68,(('Dépenses forfaitaire'!$E91*Listes!$B$68)+Listes!$C$68)))))))</f>
        <v/>
      </c>
      <c r="P91" s="36" t="str">
        <f t="shared" si="5"/>
        <v/>
      </c>
      <c r="Q91" s="131"/>
    </row>
    <row r="92" spans="1:17" ht="22.5" customHeight="1" x14ac:dyDescent="0.25">
      <c r="A92" s="21">
        <v>86</v>
      </c>
      <c r="B92" s="123"/>
      <c r="C92" s="123"/>
      <c r="D92" s="123"/>
      <c r="E92" s="123"/>
      <c r="F92" s="123"/>
      <c r="G92" s="123"/>
      <c r="H92" s="424" t="str">
        <f>IF(C92="","",IF(C92="","",(VLOOKUP(C92,Listes!$B$34:$C$38,2,FALSE))))</f>
        <v/>
      </c>
      <c r="I92" s="123" t="str">
        <f t="shared" si="4"/>
        <v/>
      </c>
      <c r="J92" s="36" t="str">
        <f>IF(H92="","",IF(H92="","",(VLOOKUP(H92,Listes!$C$34:$D$38,2,FALSE))))</f>
        <v/>
      </c>
      <c r="K92" s="263"/>
      <c r="L92" s="263"/>
      <c r="M92" s="35" t="str">
        <f>IF($H92="","",IF($C92=Listes!$B$35,IF('Dépenses forfaitaire'!$E92&lt;=Listes!$B$56,('Dépenses forfaitaire'!$E92*(VLOOKUP('Dépenses forfaitaire'!$D92,Listes!$A$57:$E$63,2,FALSE))),IF('Dépenses forfaitaire'!$E92&gt;Listes!$E$56,('Dépenses forfaitaire'!$E92*(VLOOKUP('Dépenses forfaitaire'!$D92,Listes!$A$57:$E$63,5,FALSE))),('Dépenses forfaitaire'!$E92*(VLOOKUP('Dépenses forfaitaire'!$D92,Listes!$A$57:$E$63,3,FALSE)))+(VLOOKUP('Dépenses forfaitaire'!$D92,Listes!$A$57:$E$63,4,FALSE))))))</f>
        <v/>
      </c>
      <c r="N92" s="35" t="str">
        <f>IF($H92="","",IF($C92=Listes!$B$34,IF('Dépenses forfaitaire'!$E92&lt;=Listes!$B$45,('Dépenses forfaitaire'!$E92*(VLOOKUP('Dépenses forfaitaire'!$D92,Listes!$A$46:$E$52,2,FALSE))),IF('Dépenses forfaitaire'!$E92&gt;Listes!$D$45,('Dépenses forfaitaire'!$E92*(VLOOKUP('Dépenses forfaitaire'!$D92,Listes!$A$46:$E$52,5,FALSE))),('Dépenses forfaitaire'!$E92*(VLOOKUP('Dépenses forfaitaire'!$D92,Listes!$A$46:$E$52,3,FALSE)))+(VLOOKUP('Dépenses forfaitaire'!$D92,Listes!$A$46:$E$52,4,FALSE))))))</f>
        <v/>
      </c>
      <c r="O92" s="35" t="str">
        <f>IF($H92="","",IF($C92=Listes!$B$37,Listes!$I$34,IF($C92=Listes!$B$38,(VLOOKUP('Dépenses forfaitaire'!$F92,Listes!$E$34:$F$39,2,FALSE)),IF($C92=Listes!$B$36,IF('Dépenses forfaitaire'!$E92&lt;=Listes!$A$67,'Dépenses forfaitaire'!$E92*Listes!$A$68,IF('Dépenses forfaitaire'!$E92&gt;Listes!$D$67,'Dépenses forfaitaire'!$E92*Listes!$D$68,(('Dépenses forfaitaire'!$E92*Listes!$B$68)+Listes!$C$68)))))))</f>
        <v/>
      </c>
      <c r="P92" s="36" t="str">
        <f t="shared" si="5"/>
        <v/>
      </c>
      <c r="Q92" s="131"/>
    </row>
    <row r="93" spans="1:17" ht="22.5" customHeight="1" x14ac:dyDescent="0.25">
      <c r="A93" s="21">
        <v>87</v>
      </c>
      <c r="B93" s="123"/>
      <c r="C93" s="123"/>
      <c r="D93" s="123"/>
      <c r="E93" s="123"/>
      <c r="F93" s="123"/>
      <c r="G93" s="123"/>
      <c r="H93" s="424" t="str">
        <f>IF(C93="","",IF(C93="","",(VLOOKUP(C93,Listes!$B$34:$C$38,2,FALSE))))</f>
        <v/>
      </c>
      <c r="I93" s="123" t="str">
        <f t="shared" si="4"/>
        <v/>
      </c>
      <c r="J93" s="36" t="str">
        <f>IF(H93="","",IF(H93="","",(VLOOKUP(H93,Listes!$C$34:$D$38,2,FALSE))))</f>
        <v/>
      </c>
      <c r="K93" s="263"/>
      <c r="L93" s="263"/>
      <c r="M93" s="35" t="str">
        <f>IF($H93="","",IF($C93=Listes!$B$35,IF('Dépenses forfaitaire'!$E93&lt;=Listes!$B$56,('Dépenses forfaitaire'!$E93*(VLOOKUP('Dépenses forfaitaire'!$D93,Listes!$A$57:$E$63,2,FALSE))),IF('Dépenses forfaitaire'!$E93&gt;Listes!$E$56,('Dépenses forfaitaire'!$E93*(VLOOKUP('Dépenses forfaitaire'!$D93,Listes!$A$57:$E$63,5,FALSE))),('Dépenses forfaitaire'!$E93*(VLOOKUP('Dépenses forfaitaire'!$D93,Listes!$A$57:$E$63,3,FALSE)))+(VLOOKUP('Dépenses forfaitaire'!$D93,Listes!$A$57:$E$63,4,FALSE))))))</f>
        <v/>
      </c>
      <c r="N93" s="35" t="str">
        <f>IF($H93="","",IF($C93=Listes!$B$34,IF('Dépenses forfaitaire'!$E93&lt;=Listes!$B$45,('Dépenses forfaitaire'!$E93*(VLOOKUP('Dépenses forfaitaire'!$D93,Listes!$A$46:$E$52,2,FALSE))),IF('Dépenses forfaitaire'!$E93&gt;Listes!$D$45,('Dépenses forfaitaire'!$E93*(VLOOKUP('Dépenses forfaitaire'!$D93,Listes!$A$46:$E$52,5,FALSE))),('Dépenses forfaitaire'!$E93*(VLOOKUP('Dépenses forfaitaire'!$D93,Listes!$A$46:$E$52,3,FALSE)))+(VLOOKUP('Dépenses forfaitaire'!$D93,Listes!$A$46:$E$52,4,FALSE))))))</f>
        <v/>
      </c>
      <c r="O93" s="35" t="str">
        <f>IF($H93="","",IF($C93=Listes!$B$37,Listes!$I$34,IF($C93=Listes!$B$38,(VLOOKUP('Dépenses forfaitaire'!$F93,Listes!$E$34:$F$39,2,FALSE)),IF($C93=Listes!$B$36,IF('Dépenses forfaitaire'!$E93&lt;=Listes!$A$67,'Dépenses forfaitaire'!$E93*Listes!$A$68,IF('Dépenses forfaitaire'!$E93&gt;Listes!$D$67,'Dépenses forfaitaire'!$E93*Listes!$D$68,(('Dépenses forfaitaire'!$E93*Listes!$B$68)+Listes!$C$68)))))))</f>
        <v/>
      </c>
      <c r="P93" s="36" t="str">
        <f t="shared" si="5"/>
        <v/>
      </c>
      <c r="Q93" s="131"/>
    </row>
    <row r="94" spans="1:17" ht="22.5" customHeight="1" x14ac:dyDescent="0.25">
      <c r="A94" s="21">
        <v>88</v>
      </c>
      <c r="B94" s="123"/>
      <c r="C94" s="123"/>
      <c r="D94" s="123"/>
      <c r="E94" s="123"/>
      <c r="F94" s="123"/>
      <c r="G94" s="123"/>
      <c r="H94" s="424" t="str">
        <f>IF(C94="","",IF(C94="","",(VLOOKUP(C94,Listes!$B$34:$C$38,2,FALSE))))</f>
        <v/>
      </c>
      <c r="I94" s="123" t="str">
        <f t="shared" si="4"/>
        <v/>
      </c>
      <c r="J94" s="36" t="str">
        <f>IF(H94="","",IF(H94="","",(VLOOKUP(H94,Listes!$C$34:$D$38,2,FALSE))))</f>
        <v/>
      </c>
      <c r="K94" s="263"/>
      <c r="L94" s="263"/>
      <c r="M94" s="35" t="str">
        <f>IF($H94="","",IF($C94=Listes!$B$35,IF('Dépenses forfaitaire'!$E94&lt;=Listes!$B$56,('Dépenses forfaitaire'!$E94*(VLOOKUP('Dépenses forfaitaire'!$D94,Listes!$A$57:$E$63,2,FALSE))),IF('Dépenses forfaitaire'!$E94&gt;Listes!$E$56,('Dépenses forfaitaire'!$E94*(VLOOKUP('Dépenses forfaitaire'!$D94,Listes!$A$57:$E$63,5,FALSE))),('Dépenses forfaitaire'!$E94*(VLOOKUP('Dépenses forfaitaire'!$D94,Listes!$A$57:$E$63,3,FALSE)))+(VLOOKUP('Dépenses forfaitaire'!$D94,Listes!$A$57:$E$63,4,FALSE))))))</f>
        <v/>
      </c>
      <c r="N94" s="35" t="str">
        <f>IF($H94="","",IF($C94=Listes!$B$34,IF('Dépenses forfaitaire'!$E94&lt;=Listes!$B$45,('Dépenses forfaitaire'!$E94*(VLOOKUP('Dépenses forfaitaire'!$D94,Listes!$A$46:$E$52,2,FALSE))),IF('Dépenses forfaitaire'!$E94&gt;Listes!$D$45,('Dépenses forfaitaire'!$E94*(VLOOKUP('Dépenses forfaitaire'!$D94,Listes!$A$46:$E$52,5,FALSE))),('Dépenses forfaitaire'!$E94*(VLOOKUP('Dépenses forfaitaire'!$D94,Listes!$A$46:$E$52,3,FALSE)))+(VLOOKUP('Dépenses forfaitaire'!$D94,Listes!$A$46:$E$52,4,FALSE))))))</f>
        <v/>
      </c>
      <c r="O94" s="35" t="str">
        <f>IF($H94="","",IF($C94=Listes!$B$37,Listes!$I$34,IF($C94=Listes!$B$38,(VLOOKUP('Dépenses forfaitaire'!$F94,Listes!$E$34:$F$39,2,FALSE)),IF($C94=Listes!$B$36,IF('Dépenses forfaitaire'!$E94&lt;=Listes!$A$67,'Dépenses forfaitaire'!$E94*Listes!$A$68,IF('Dépenses forfaitaire'!$E94&gt;Listes!$D$67,'Dépenses forfaitaire'!$E94*Listes!$D$68,(('Dépenses forfaitaire'!$E94*Listes!$B$68)+Listes!$C$68)))))))</f>
        <v/>
      </c>
      <c r="P94" s="36" t="str">
        <f t="shared" si="5"/>
        <v/>
      </c>
      <c r="Q94" s="131"/>
    </row>
    <row r="95" spans="1:17" ht="22.5" customHeight="1" x14ac:dyDescent="0.25">
      <c r="A95" s="21">
        <v>89</v>
      </c>
      <c r="B95" s="123"/>
      <c r="C95" s="123"/>
      <c r="D95" s="123"/>
      <c r="E95" s="123"/>
      <c r="F95" s="123"/>
      <c r="G95" s="123"/>
      <c r="H95" s="424" t="str">
        <f>IF(C95="","",IF(C95="","",(VLOOKUP(C95,Listes!$B$34:$C$38,2,FALSE))))</f>
        <v/>
      </c>
      <c r="I95" s="123" t="str">
        <f t="shared" si="4"/>
        <v/>
      </c>
      <c r="J95" s="36" t="str">
        <f>IF(H95="","",IF(H95="","",(VLOOKUP(H95,Listes!$C$34:$D$38,2,FALSE))))</f>
        <v/>
      </c>
      <c r="K95" s="263"/>
      <c r="L95" s="263"/>
      <c r="M95" s="35" t="str">
        <f>IF($H95="","",IF($C95=Listes!$B$35,IF('Dépenses forfaitaire'!$E95&lt;=Listes!$B$56,('Dépenses forfaitaire'!$E95*(VLOOKUP('Dépenses forfaitaire'!$D95,Listes!$A$57:$E$63,2,FALSE))),IF('Dépenses forfaitaire'!$E95&gt;Listes!$E$56,('Dépenses forfaitaire'!$E95*(VLOOKUP('Dépenses forfaitaire'!$D95,Listes!$A$57:$E$63,5,FALSE))),('Dépenses forfaitaire'!$E95*(VLOOKUP('Dépenses forfaitaire'!$D95,Listes!$A$57:$E$63,3,FALSE)))+(VLOOKUP('Dépenses forfaitaire'!$D95,Listes!$A$57:$E$63,4,FALSE))))))</f>
        <v/>
      </c>
      <c r="N95" s="35" t="str">
        <f>IF($H95="","",IF($C95=Listes!$B$34,IF('Dépenses forfaitaire'!$E95&lt;=Listes!$B$45,('Dépenses forfaitaire'!$E95*(VLOOKUP('Dépenses forfaitaire'!$D95,Listes!$A$46:$E$52,2,FALSE))),IF('Dépenses forfaitaire'!$E95&gt;Listes!$D$45,('Dépenses forfaitaire'!$E95*(VLOOKUP('Dépenses forfaitaire'!$D95,Listes!$A$46:$E$52,5,FALSE))),('Dépenses forfaitaire'!$E95*(VLOOKUP('Dépenses forfaitaire'!$D95,Listes!$A$46:$E$52,3,FALSE)))+(VLOOKUP('Dépenses forfaitaire'!$D95,Listes!$A$46:$E$52,4,FALSE))))))</f>
        <v/>
      </c>
      <c r="O95" s="35" t="str">
        <f>IF($H95="","",IF($C95=Listes!$B$37,Listes!$I$34,IF($C95=Listes!$B$38,(VLOOKUP('Dépenses forfaitaire'!$F95,Listes!$E$34:$F$39,2,FALSE)),IF($C95=Listes!$B$36,IF('Dépenses forfaitaire'!$E95&lt;=Listes!$A$67,'Dépenses forfaitaire'!$E95*Listes!$A$68,IF('Dépenses forfaitaire'!$E95&gt;Listes!$D$67,'Dépenses forfaitaire'!$E95*Listes!$D$68,(('Dépenses forfaitaire'!$E95*Listes!$B$68)+Listes!$C$68)))))))</f>
        <v/>
      </c>
      <c r="P95" s="36" t="str">
        <f t="shared" si="5"/>
        <v/>
      </c>
      <c r="Q95" s="131"/>
    </row>
    <row r="96" spans="1:17" ht="22.5" customHeight="1" x14ac:dyDescent="0.25">
      <c r="A96" s="21">
        <v>90</v>
      </c>
      <c r="B96" s="123"/>
      <c r="C96" s="123"/>
      <c r="D96" s="123"/>
      <c r="E96" s="123"/>
      <c r="F96" s="123"/>
      <c r="G96" s="123"/>
      <c r="H96" s="424" t="str">
        <f>IF(C96="","",IF(C96="","",(VLOOKUP(C96,Listes!$B$34:$C$38,2,FALSE))))</f>
        <v/>
      </c>
      <c r="I96" s="123" t="str">
        <f t="shared" si="4"/>
        <v/>
      </c>
      <c r="J96" s="36" t="str">
        <f>IF(H96="","",IF(H96="","",(VLOOKUP(H96,Listes!$C$34:$D$38,2,FALSE))))</f>
        <v/>
      </c>
      <c r="K96" s="263"/>
      <c r="L96" s="263"/>
      <c r="M96" s="35" t="str">
        <f>IF($H96="","",IF($C96=Listes!$B$35,IF('Dépenses forfaitaire'!$E96&lt;=Listes!$B$56,('Dépenses forfaitaire'!$E96*(VLOOKUP('Dépenses forfaitaire'!$D96,Listes!$A$57:$E$63,2,FALSE))),IF('Dépenses forfaitaire'!$E96&gt;Listes!$E$56,('Dépenses forfaitaire'!$E96*(VLOOKUP('Dépenses forfaitaire'!$D96,Listes!$A$57:$E$63,5,FALSE))),('Dépenses forfaitaire'!$E96*(VLOOKUP('Dépenses forfaitaire'!$D96,Listes!$A$57:$E$63,3,FALSE)))+(VLOOKUP('Dépenses forfaitaire'!$D96,Listes!$A$57:$E$63,4,FALSE))))))</f>
        <v/>
      </c>
      <c r="N96" s="35" t="str">
        <f>IF($H96="","",IF($C96=Listes!$B$34,IF('Dépenses forfaitaire'!$E96&lt;=Listes!$B$45,('Dépenses forfaitaire'!$E96*(VLOOKUP('Dépenses forfaitaire'!$D96,Listes!$A$46:$E$52,2,FALSE))),IF('Dépenses forfaitaire'!$E96&gt;Listes!$D$45,('Dépenses forfaitaire'!$E96*(VLOOKUP('Dépenses forfaitaire'!$D96,Listes!$A$46:$E$52,5,FALSE))),('Dépenses forfaitaire'!$E96*(VLOOKUP('Dépenses forfaitaire'!$D96,Listes!$A$46:$E$52,3,FALSE)))+(VLOOKUP('Dépenses forfaitaire'!$D96,Listes!$A$46:$E$52,4,FALSE))))))</f>
        <v/>
      </c>
      <c r="O96" s="35" t="str">
        <f>IF($H96="","",IF($C96=Listes!$B$37,Listes!$I$34,IF($C96=Listes!$B$38,(VLOOKUP('Dépenses forfaitaire'!$F96,Listes!$E$34:$F$39,2,FALSE)),IF($C96=Listes!$B$36,IF('Dépenses forfaitaire'!$E96&lt;=Listes!$A$67,'Dépenses forfaitaire'!$E96*Listes!$A$68,IF('Dépenses forfaitaire'!$E96&gt;Listes!$D$67,'Dépenses forfaitaire'!$E96*Listes!$D$68,(('Dépenses forfaitaire'!$E96*Listes!$B$68)+Listes!$C$68)))))))</f>
        <v/>
      </c>
      <c r="P96" s="36" t="str">
        <f t="shared" si="5"/>
        <v/>
      </c>
      <c r="Q96" s="131"/>
    </row>
    <row r="97" spans="1:17" ht="22.5" customHeight="1" x14ac:dyDescent="0.25">
      <c r="A97" s="21">
        <v>91</v>
      </c>
      <c r="B97" s="123"/>
      <c r="C97" s="123"/>
      <c r="D97" s="123"/>
      <c r="E97" s="123"/>
      <c r="F97" s="123"/>
      <c r="G97" s="123"/>
      <c r="H97" s="424" t="str">
        <f>IF(C97="","",IF(C97="","",(VLOOKUP(C97,Listes!$B$34:$C$38,2,FALSE))))</f>
        <v/>
      </c>
      <c r="I97" s="123" t="str">
        <f t="shared" si="4"/>
        <v/>
      </c>
      <c r="J97" s="36" t="str">
        <f>IF(H97="","",IF(H97="","",(VLOOKUP(H97,Listes!$C$34:$D$38,2,FALSE))))</f>
        <v/>
      </c>
      <c r="K97" s="263"/>
      <c r="L97" s="263"/>
      <c r="M97" s="35" t="str">
        <f>IF($H97="","",IF($C97=Listes!$B$35,IF('Dépenses forfaitaire'!$E97&lt;=Listes!$B$56,('Dépenses forfaitaire'!$E97*(VLOOKUP('Dépenses forfaitaire'!$D97,Listes!$A$57:$E$63,2,FALSE))),IF('Dépenses forfaitaire'!$E97&gt;Listes!$E$56,('Dépenses forfaitaire'!$E97*(VLOOKUP('Dépenses forfaitaire'!$D97,Listes!$A$57:$E$63,5,FALSE))),('Dépenses forfaitaire'!$E97*(VLOOKUP('Dépenses forfaitaire'!$D97,Listes!$A$57:$E$63,3,FALSE)))+(VLOOKUP('Dépenses forfaitaire'!$D97,Listes!$A$57:$E$63,4,FALSE))))))</f>
        <v/>
      </c>
      <c r="N97" s="35" t="str">
        <f>IF($H97="","",IF($C97=Listes!$B$34,IF('Dépenses forfaitaire'!$E97&lt;=Listes!$B$45,('Dépenses forfaitaire'!$E97*(VLOOKUP('Dépenses forfaitaire'!$D97,Listes!$A$46:$E$52,2,FALSE))),IF('Dépenses forfaitaire'!$E97&gt;Listes!$D$45,('Dépenses forfaitaire'!$E97*(VLOOKUP('Dépenses forfaitaire'!$D97,Listes!$A$46:$E$52,5,FALSE))),('Dépenses forfaitaire'!$E97*(VLOOKUP('Dépenses forfaitaire'!$D97,Listes!$A$46:$E$52,3,FALSE)))+(VLOOKUP('Dépenses forfaitaire'!$D97,Listes!$A$46:$E$52,4,FALSE))))))</f>
        <v/>
      </c>
      <c r="O97" s="35" t="str">
        <f>IF($H97="","",IF($C97=Listes!$B$37,Listes!$I$34,IF($C97=Listes!$B$38,(VLOOKUP('Dépenses forfaitaire'!$F97,Listes!$E$34:$F$39,2,FALSE)),IF($C97=Listes!$B$36,IF('Dépenses forfaitaire'!$E97&lt;=Listes!$A$67,'Dépenses forfaitaire'!$E97*Listes!$A$68,IF('Dépenses forfaitaire'!$E97&gt;Listes!$D$67,'Dépenses forfaitaire'!$E97*Listes!$D$68,(('Dépenses forfaitaire'!$E97*Listes!$B$68)+Listes!$C$68)))))))</f>
        <v/>
      </c>
      <c r="P97" s="36" t="str">
        <f t="shared" si="5"/>
        <v/>
      </c>
      <c r="Q97" s="131"/>
    </row>
    <row r="98" spans="1:17" ht="22.5" customHeight="1" x14ac:dyDescent="0.25">
      <c r="A98" s="21">
        <v>92</v>
      </c>
      <c r="B98" s="123"/>
      <c r="C98" s="123"/>
      <c r="D98" s="123"/>
      <c r="E98" s="123"/>
      <c r="F98" s="123"/>
      <c r="G98" s="123"/>
      <c r="H98" s="424" t="str">
        <f>IF(C98="","",IF(C98="","",(VLOOKUP(C98,Listes!$B$34:$C$38,2,FALSE))))</f>
        <v/>
      </c>
      <c r="I98" s="123" t="str">
        <f t="shared" si="4"/>
        <v/>
      </c>
      <c r="J98" s="36" t="str">
        <f>IF(H98="","",IF(H98="","",(VLOOKUP(H98,Listes!$C$34:$D$38,2,FALSE))))</f>
        <v/>
      </c>
      <c r="K98" s="263"/>
      <c r="L98" s="263"/>
      <c r="M98" s="35" t="str">
        <f>IF($H98="","",IF($C98=Listes!$B$35,IF('Dépenses forfaitaire'!$E98&lt;=Listes!$B$56,('Dépenses forfaitaire'!$E98*(VLOOKUP('Dépenses forfaitaire'!$D98,Listes!$A$57:$E$63,2,FALSE))),IF('Dépenses forfaitaire'!$E98&gt;Listes!$E$56,('Dépenses forfaitaire'!$E98*(VLOOKUP('Dépenses forfaitaire'!$D98,Listes!$A$57:$E$63,5,FALSE))),('Dépenses forfaitaire'!$E98*(VLOOKUP('Dépenses forfaitaire'!$D98,Listes!$A$57:$E$63,3,FALSE)))+(VLOOKUP('Dépenses forfaitaire'!$D98,Listes!$A$57:$E$63,4,FALSE))))))</f>
        <v/>
      </c>
      <c r="N98" s="35" t="str">
        <f>IF($H98="","",IF($C98=Listes!$B$34,IF('Dépenses forfaitaire'!$E98&lt;=Listes!$B$45,('Dépenses forfaitaire'!$E98*(VLOOKUP('Dépenses forfaitaire'!$D98,Listes!$A$46:$E$52,2,FALSE))),IF('Dépenses forfaitaire'!$E98&gt;Listes!$D$45,('Dépenses forfaitaire'!$E98*(VLOOKUP('Dépenses forfaitaire'!$D98,Listes!$A$46:$E$52,5,FALSE))),('Dépenses forfaitaire'!$E98*(VLOOKUP('Dépenses forfaitaire'!$D98,Listes!$A$46:$E$52,3,FALSE)))+(VLOOKUP('Dépenses forfaitaire'!$D98,Listes!$A$46:$E$52,4,FALSE))))))</f>
        <v/>
      </c>
      <c r="O98" s="35" t="str">
        <f>IF($H98="","",IF($C98=Listes!$B$37,Listes!$I$34,IF($C98=Listes!$B$38,(VLOOKUP('Dépenses forfaitaire'!$F98,Listes!$E$34:$F$39,2,FALSE)),IF($C98=Listes!$B$36,IF('Dépenses forfaitaire'!$E98&lt;=Listes!$A$67,'Dépenses forfaitaire'!$E98*Listes!$A$68,IF('Dépenses forfaitaire'!$E98&gt;Listes!$D$67,'Dépenses forfaitaire'!$E98*Listes!$D$68,(('Dépenses forfaitaire'!$E98*Listes!$B$68)+Listes!$C$68)))))))</f>
        <v/>
      </c>
      <c r="P98" s="36" t="str">
        <f t="shared" si="5"/>
        <v/>
      </c>
      <c r="Q98" s="131"/>
    </row>
    <row r="99" spans="1:17" ht="22.5" customHeight="1" x14ac:dyDescent="0.25">
      <c r="A99" s="21">
        <v>93</v>
      </c>
      <c r="B99" s="123"/>
      <c r="C99" s="123"/>
      <c r="D99" s="123"/>
      <c r="E99" s="123"/>
      <c r="F99" s="123"/>
      <c r="G99" s="123"/>
      <c r="H99" s="424" t="str">
        <f>IF(C99="","",IF(C99="","",(VLOOKUP(C99,Listes!$B$34:$C$38,2,FALSE))))</f>
        <v/>
      </c>
      <c r="I99" s="123" t="str">
        <f t="shared" si="4"/>
        <v/>
      </c>
      <c r="J99" s="36" t="str">
        <f>IF(H99="","",IF(H99="","",(VLOOKUP(H99,Listes!$C$34:$D$38,2,FALSE))))</f>
        <v/>
      </c>
      <c r="K99" s="263"/>
      <c r="L99" s="263"/>
      <c r="M99" s="35" t="str">
        <f>IF($H99="","",IF($C99=Listes!$B$35,IF('Dépenses forfaitaire'!$E99&lt;=Listes!$B$56,('Dépenses forfaitaire'!$E99*(VLOOKUP('Dépenses forfaitaire'!$D99,Listes!$A$57:$E$63,2,FALSE))),IF('Dépenses forfaitaire'!$E99&gt;Listes!$E$56,('Dépenses forfaitaire'!$E99*(VLOOKUP('Dépenses forfaitaire'!$D99,Listes!$A$57:$E$63,5,FALSE))),('Dépenses forfaitaire'!$E99*(VLOOKUP('Dépenses forfaitaire'!$D99,Listes!$A$57:$E$63,3,FALSE)))+(VLOOKUP('Dépenses forfaitaire'!$D99,Listes!$A$57:$E$63,4,FALSE))))))</f>
        <v/>
      </c>
      <c r="N99" s="35" t="str">
        <f>IF($H99="","",IF($C99=Listes!$B$34,IF('Dépenses forfaitaire'!$E99&lt;=Listes!$B$45,('Dépenses forfaitaire'!$E99*(VLOOKUP('Dépenses forfaitaire'!$D99,Listes!$A$46:$E$52,2,FALSE))),IF('Dépenses forfaitaire'!$E99&gt;Listes!$D$45,('Dépenses forfaitaire'!$E99*(VLOOKUP('Dépenses forfaitaire'!$D99,Listes!$A$46:$E$52,5,FALSE))),('Dépenses forfaitaire'!$E99*(VLOOKUP('Dépenses forfaitaire'!$D99,Listes!$A$46:$E$52,3,FALSE)))+(VLOOKUP('Dépenses forfaitaire'!$D99,Listes!$A$46:$E$52,4,FALSE))))))</f>
        <v/>
      </c>
      <c r="O99" s="35" t="str">
        <f>IF($H99="","",IF($C99=Listes!$B$37,Listes!$I$34,IF($C99=Listes!$B$38,(VLOOKUP('Dépenses forfaitaire'!$F99,Listes!$E$34:$F$39,2,FALSE)),IF($C99=Listes!$B$36,IF('Dépenses forfaitaire'!$E99&lt;=Listes!$A$67,'Dépenses forfaitaire'!$E99*Listes!$A$68,IF('Dépenses forfaitaire'!$E99&gt;Listes!$D$67,'Dépenses forfaitaire'!$E99*Listes!$D$68,(('Dépenses forfaitaire'!$E99*Listes!$B$68)+Listes!$C$68)))))))</f>
        <v/>
      </c>
      <c r="P99" s="36" t="str">
        <f t="shared" si="5"/>
        <v/>
      </c>
      <c r="Q99" s="131"/>
    </row>
    <row r="100" spans="1:17" ht="22.5" customHeight="1" x14ac:dyDescent="0.25">
      <c r="A100" s="21">
        <v>94</v>
      </c>
      <c r="B100" s="123"/>
      <c r="C100" s="123"/>
      <c r="D100" s="123"/>
      <c r="E100" s="123"/>
      <c r="F100" s="123"/>
      <c r="G100" s="123"/>
      <c r="H100" s="424" t="str">
        <f>IF(C100="","",IF(C100="","",(VLOOKUP(C100,Listes!$B$34:$C$38,2,FALSE))))</f>
        <v/>
      </c>
      <c r="I100" s="123" t="str">
        <f t="shared" si="4"/>
        <v/>
      </c>
      <c r="J100" s="36" t="str">
        <f>IF(H100="","",IF(H100="","",(VLOOKUP(H100,Listes!$C$34:$D$38,2,FALSE))))</f>
        <v/>
      </c>
      <c r="K100" s="263"/>
      <c r="L100" s="263"/>
      <c r="M100" s="35" t="str">
        <f>IF($H100="","",IF($C100=Listes!$B$35,IF('Dépenses forfaitaire'!$E100&lt;=Listes!$B$56,('Dépenses forfaitaire'!$E100*(VLOOKUP('Dépenses forfaitaire'!$D100,Listes!$A$57:$E$63,2,FALSE))),IF('Dépenses forfaitaire'!$E100&gt;Listes!$E$56,('Dépenses forfaitaire'!$E100*(VLOOKUP('Dépenses forfaitaire'!$D100,Listes!$A$57:$E$63,5,FALSE))),('Dépenses forfaitaire'!$E100*(VLOOKUP('Dépenses forfaitaire'!$D100,Listes!$A$57:$E$63,3,FALSE)))+(VLOOKUP('Dépenses forfaitaire'!$D100,Listes!$A$57:$E$63,4,FALSE))))))</f>
        <v/>
      </c>
      <c r="N100" s="35" t="str">
        <f>IF($H100="","",IF($C100=Listes!$B$34,IF('Dépenses forfaitaire'!$E100&lt;=Listes!$B$45,('Dépenses forfaitaire'!$E100*(VLOOKUP('Dépenses forfaitaire'!$D100,Listes!$A$46:$E$52,2,FALSE))),IF('Dépenses forfaitaire'!$E100&gt;Listes!$D$45,('Dépenses forfaitaire'!$E100*(VLOOKUP('Dépenses forfaitaire'!$D100,Listes!$A$46:$E$52,5,FALSE))),('Dépenses forfaitaire'!$E100*(VLOOKUP('Dépenses forfaitaire'!$D100,Listes!$A$46:$E$52,3,FALSE)))+(VLOOKUP('Dépenses forfaitaire'!$D100,Listes!$A$46:$E$52,4,FALSE))))))</f>
        <v/>
      </c>
      <c r="O100" s="35" t="str">
        <f>IF($H100="","",IF($C100=Listes!$B$37,Listes!$I$34,IF($C100=Listes!$B$38,(VLOOKUP('Dépenses forfaitaire'!$F100,Listes!$E$34:$F$39,2,FALSE)),IF($C100=Listes!$B$36,IF('Dépenses forfaitaire'!$E100&lt;=Listes!$A$67,'Dépenses forfaitaire'!$E100*Listes!$A$68,IF('Dépenses forfaitaire'!$E100&gt;Listes!$D$67,'Dépenses forfaitaire'!$E100*Listes!$D$68,(('Dépenses forfaitaire'!$E100*Listes!$B$68)+Listes!$C$68)))))))</f>
        <v/>
      </c>
      <c r="P100" s="36" t="str">
        <f t="shared" si="5"/>
        <v/>
      </c>
      <c r="Q100" s="131"/>
    </row>
    <row r="101" spans="1:17" ht="22.5" customHeight="1" x14ac:dyDescent="0.25">
      <c r="A101" s="21">
        <v>95</v>
      </c>
      <c r="B101" s="123"/>
      <c r="C101" s="123"/>
      <c r="D101" s="123"/>
      <c r="E101" s="123"/>
      <c r="F101" s="123"/>
      <c r="G101" s="123"/>
      <c r="H101" s="424" t="str">
        <f>IF(C101="","",IF(C101="","",(VLOOKUP(C101,Listes!$B$34:$C$38,2,FALSE))))</f>
        <v/>
      </c>
      <c r="I101" s="123" t="str">
        <f t="shared" si="4"/>
        <v/>
      </c>
      <c r="J101" s="36" t="str">
        <f>IF(H101="","",IF(H101="","",(VLOOKUP(H101,Listes!$C$34:$D$38,2,FALSE))))</f>
        <v/>
      </c>
      <c r="K101" s="263"/>
      <c r="L101" s="263"/>
      <c r="M101" s="35" t="str">
        <f>IF($H101="","",IF($C101=Listes!$B$35,IF('Dépenses forfaitaire'!$E101&lt;=Listes!$B$56,('Dépenses forfaitaire'!$E101*(VLOOKUP('Dépenses forfaitaire'!$D101,Listes!$A$57:$E$63,2,FALSE))),IF('Dépenses forfaitaire'!$E101&gt;Listes!$E$56,('Dépenses forfaitaire'!$E101*(VLOOKUP('Dépenses forfaitaire'!$D101,Listes!$A$57:$E$63,5,FALSE))),('Dépenses forfaitaire'!$E101*(VLOOKUP('Dépenses forfaitaire'!$D101,Listes!$A$57:$E$63,3,FALSE)))+(VLOOKUP('Dépenses forfaitaire'!$D101,Listes!$A$57:$E$63,4,FALSE))))))</f>
        <v/>
      </c>
      <c r="N101" s="35" t="str">
        <f>IF($H101="","",IF($C101=Listes!$B$34,IF('Dépenses forfaitaire'!$E101&lt;=Listes!$B$45,('Dépenses forfaitaire'!$E101*(VLOOKUP('Dépenses forfaitaire'!$D101,Listes!$A$46:$E$52,2,FALSE))),IF('Dépenses forfaitaire'!$E101&gt;Listes!$D$45,('Dépenses forfaitaire'!$E101*(VLOOKUP('Dépenses forfaitaire'!$D101,Listes!$A$46:$E$52,5,FALSE))),('Dépenses forfaitaire'!$E101*(VLOOKUP('Dépenses forfaitaire'!$D101,Listes!$A$46:$E$52,3,FALSE)))+(VLOOKUP('Dépenses forfaitaire'!$D101,Listes!$A$46:$E$52,4,FALSE))))))</f>
        <v/>
      </c>
      <c r="O101" s="35" t="str">
        <f>IF($H101="","",IF($C101=Listes!$B$37,Listes!$I$34,IF($C101=Listes!$B$38,(VLOOKUP('Dépenses forfaitaire'!$F101,Listes!$E$34:$F$39,2,FALSE)),IF($C101=Listes!$B$36,IF('Dépenses forfaitaire'!$E101&lt;=Listes!$A$67,'Dépenses forfaitaire'!$E101*Listes!$A$68,IF('Dépenses forfaitaire'!$E101&gt;Listes!$D$67,'Dépenses forfaitaire'!$E101*Listes!$D$68,(('Dépenses forfaitaire'!$E101*Listes!$B$68)+Listes!$C$68)))))))</f>
        <v/>
      </c>
      <c r="P101" s="36" t="str">
        <f t="shared" si="5"/>
        <v/>
      </c>
      <c r="Q101" s="131"/>
    </row>
    <row r="102" spans="1:17" ht="22.5" customHeight="1" x14ac:dyDescent="0.25">
      <c r="A102" s="21">
        <v>96</v>
      </c>
      <c r="B102" s="123"/>
      <c r="C102" s="123"/>
      <c r="D102" s="123"/>
      <c r="E102" s="123"/>
      <c r="F102" s="123"/>
      <c r="G102" s="123"/>
      <c r="H102" s="424" t="str">
        <f>IF(C102="","",IF(C102="","",(VLOOKUP(C102,Listes!$B$34:$C$38,2,FALSE))))</f>
        <v/>
      </c>
      <c r="I102" s="123" t="str">
        <f t="shared" si="4"/>
        <v/>
      </c>
      <c r="J102" s="36" t="str">
        <f>IF(H102="","",IF(H102="","",(VLOOKUP(H102,Listes!$C$34:$D$38,2,FALSE))))</f>
        <v/>
      </c>
      <c r="K102" s="263"/>
      <c r="L102" s="263"/>
      <c r="M102" s="35" t="str">
        <f>IF($H102="","",IF($C102=Listes!$B$35,IF('Dépenses forfaitaire'!$E102&lt;=Listes!$B$56,('Dépenses forfaitaire'!$E102*(VLOOKUP('Dépenses forfaitaire'!$D102,Listes!$A$57:$E$63,2,FALSE))),IF('Dépenses forfaitaire'!$E102&gt;Listes!$E$56,('Dépenses forfaitaire'!$E102*(VLOOKUP('Dépenses forfaitaire'!$D102,Listes!$A$57:$E$63,5,FALSE))),('Dépenses forfaitaire'!$E102*(VLOOKUP('Dépenses forfaitaire'!$D102,Listes!$A$57:$E$63,3,FALSE)))+(VLOOKUP('Dépenses forfaitaire'!$D102,Listes!$A$57:$E$63,4,FALSE))))))</f>
        <v/>
      </c>
      <c r="N102" s="35" t="str">
        <f>IF($H102="","",IF($C102=Listes!$B$34,IF('Dépenses forfaitaire'!$E102&lt;=Listes!$B$45,('Dépenses forfaitaire'!$E102*(VLOOKUP('Dépenses forfaitaire'!$D102,Listes!$A$46:$E$52,2,FALSE))),IF('Dépenses forfaitaire'!$E102&gt;Listes!$D$45,('Dépenses forfaitaire'!$E102*(VLOOKUP('Dépenses forfaitaire'!$D102,Listes!$A$46:$E$52,5,FALSE))),('Dépenses forfaitaire'!$E102*(VLOOKUP('Dépenses forfaitaire'!$D102,Listes!$A$46:$E$52,3,FALSE)))+(VLOOKUP('Dépenses forfaitaire'!$D102,Listes!$A$46:$E$52,4,FALSE))))))</f>
        <v/>
      </c>
      <c r="O102" s="35" t="str">
        <f>IF($H102="","",IF($C102=Listes!$B$37,Listes!$I$34,IF($C102=Listes!$B$38,(VLOOKUP('Dépenses forfaitaire'!$F102,Listes!$E$34:$F$39,2,FALSE)),IF($C102=Listes!$B$36,IF('Dépenses forfaitaire'!$E102&lt;=Listes!$A$67,'Dépenses forfaitaire'!$E102*Listes!$A$68,IF('Dépenses forfaitaire'!$E102&gt;Listes!$D$67,'Dépenses forfaitaire'!$E102*Listes!$D$68,(('Dépenses forfaitaire'!$E102*Listes!$B$68)+Listes!$C$68)))))))</f>
        <v/>
      </c>
      <c r="P102" s="36" t="str">
        <f t="shared" si="5"/>
        <v/>
      </c>
      <c r="Q102" s="131"/>
    </row>
    <row r="103" spans="1:17" ht="22.5" customHeight="1" x14ac:dyDescent="0.25">
      <c r="A103" s="21">
        <v>97</v>
      </c>
      <c r="B103" s="123"/>
      <c r="C103" s="123"/>
      <c r="D103" s="123"/>
      <c r="E103" s="123"/>
      <c r="F103" s="123"/>
      <c r="G103" s="123"/>
      <c r="H103" s="424" t="str">
        <f>IF(C103="","",IF(C103="","",(VLOOKUP(C103,Listes!$B$34:$C$38,2,FALSE))))</f>
        <v/>
      </c>
      <c r="I103" s="123" t="str">
        <f t="shared" si="4"/>
        <v/>
      </c>
      <c r="J103" s="36" t="str">
        <f>IF(H103="","",IF(H103="","",(VLOOKUP(H103,Listes!$C$34:$D$38,2,FALSE))))</f>
        <v/>
      </c>
      <c r="K103" s="263"/>
      <c r="L103" s="263"/>
      <c r="M103" s="35" t="str">
        <f>IF($H103="","",IF($C103=Listes!$B$35,IF('Dépenses forfaitaire'!$E103&lt;=Listes!$B$56,('Dépenses forfaitaire'!$E103*(VLOOKUP('Dépenses forfaitaire'!$D103,Listes!$A$57:$E$63,2,FALSE))),IF('Dépenses forfaitaire'!$E103&gt;Listes!$E$56,('Dépenses forfaitaire'!$E103*(VLOOKUP('Dépenses forfaitaire'!$D103,Listes!$A$57:$E$63,5,FALSE))),('Dépenses forfaitaire'!$E103*(VLOOKUP('Dépenses forfaitaire'!$D103,Listes!$A$57:$E$63,3,FALSE)))+(VLOOKUP('Dépenses forfaitaire'!$D103,Listes!$A$57:$E$63,4,FALSE))))))</f>
        <v/>
      </c>
      <c r="N103" s="35" t="str">
        <f>IF($H103="","",IF($C103=Listes!$B$34,IF('Dépenses forfaitaire'!$E103&lt;=Listes!$B$45,('Dépenses forfaitaire'!$E103*(VLOOKUP('Dépenses forfaitaire'!$D103,Listes!$A$46:$E$52,2,FALSE))),IF('Dépenses forfaitaire'!$E103&gt;Listes!$D$45,('Dépenses forfaitaire'!$E103*(VLOOKUP('Dépenses forfaitaire'!$D103,Listes!$A$46:$E$52,5,FALSE))),('Dépenses forfaitaire'!$E103*(VLOOKUP('Dépenses forfaitaire'!$D103,Listes!$A$46:$E$52,3,FALSE)))+(VLOOKUP('Dépenses forfaitaire'!$D103,Listes!$A$46:$E$52,4,FALSE))))))</f>
        <v/>
      </c>
      <c r="O103" s="35" t="str">
        <f>IF($H103="","",IF($C103=Listes!$B$37,Listes!$I$34,IF($C103=Listes!$B$38,(VLOOKUP('Dépenses forfaitaire'!$F103,Listes!$E$34:$F$39,2,FALSE)),IF($C103=Listes!$B$36,IF('Dépenses forfaitaire'!$E103&lt;=Listes!$A$67,'Dépenses forfaitaire'!$E103*Listes!$A$68,IF('Dépenses forfaitaire'!$E103&gt;Listes!$D$67,'Dépenses forfaitaire'!$E103*Listes!$D$68,(('Dépenses forfaitaire'!$E103*Listes!$B$68)+Listes!$C$68)))))))</f>
        <v/>
      </c>
      <c r="P103" s="36" t="str">
        <f t="shared" si="5"/>
        <v/>
      </c>
      <c r="Q103" s="131"/>
    </row>
    <row r="104" spans="1:17" ht="22.5" customHeight="1" x14ac:dyDescent="0.25">
      <c r="A104" s="21">
        <v>98</v>
      </c>
      <c r="B104" s="123"/>
      <c r="C104" s="123"/>
      <c r="D104" s="123"/>
      <c r="E104" s="123"/>
      <c r="F104" s="123"/>
      <c r="G104" s="123"/>
      <c r="H104" s="424" t="str">
        <f>IF(C104="","",IF(C104="","",(VLOOKUP(C104,Listes!$B$34:$C$38,2,FALSE))))</f>
        <v/>
      </c>
      <c r="I104" s="123" t="str">
        <f t="shared" si="4"/>
        <v/>
      </c>
      <c r="J104" s="36" t="str">
        <f>IF(H104="","",IF(H104="","",(VLOOKUP(H104,Listes!$C$34:$D$38,2,FALSE))))</f>
        <v/>
      </c>
      <c r="K104" s="263"/>
      <c r="L104" s="263"/>
      <c r="M104" s="35" t="str">
        <f>IF($H104="","",IF($C104=Listes!$B$35,IF('Dépenses forfaitaire'!$E104&lt;=Listes!$B$56,('Dépenses forfaitaire'!$E104*(VLOOKUP('Dépenses forfaitaire'!$D104,Listes!$A$57:$E$63,2,FALSE))),IF('Dépenses forfaitaire'!$E104&gt;Listes!$E$56,('Dépenses forfaitaire'!$E104*(VLOOKUP('Dépenses forfaitaire'!$D104,Listes!$A$57:$E$63,5,FALSE))),('Dépenses forfaitaire'!$E104*(VLOOKUP('Dépenses forfaitaire'!$D104,Listes!$A$57:$E$63,3,FALSE)))+(VLOOKUP('Dépenses forfaitaire'!$D104,Listes!$A$57:$E$63,4,FALSE))))))</f>
        <v/>
      </c>
      <c r="N104" s="35" t="str">
        <f>IF($H104="","",IF($C104=Listes!$B$34,IF('Dépenses forfaitaire'!$E104&lt;=Listes!$B$45,('Dépenses forfaitaire'!$E104*(VLOOKUP('Dépenses forfaitaire'!$D104,Listes!$A$46:$E$52,2,FALSE))),IF('Dépenses forfaitaire'!$E104&gt;Listes!$D$45,('Dépenses forfaitaire'!$E104*(VLOOKUP('Dépenses forfaitaire'!$D104,Listes!$A$46:$E$52,5,FALSE))),('Dépenses forfaitaire'!$E104*(VLOOKUP('Dépenses forfaitaire'!$D104,Listes!$A$46:$E$52,3,FALSE)))+(VLOOKUP('Dépenses forfaitaire'!$D104,Listes!$A$46:$E$52,4,FALSE))))))</f>
        <v/>
      </c>
      <c r="O104" s="35" t="str">
        <f>IF($H104="","",IF($C104=Listes!$B$37,Listes!$I$34,IF($C104=Listes!$B$38,(VLOOKUP('Dépenses forfaitaire'!$F104,Listes!$E$34:$F$39,2,FALSE)),IF($C104=Listes!$B$36,IF('Dépenses forfaitaire'!$E104&lt;=Listes!$A$67,'Dépenses forfaitaire'!$E104*Listes!$A$68,IF('Dépenses forfaitaire'!$E104&gt;Listes!$D$67,'Dépenses forfaitaire'!$E104*Listes!$D$68,(('Dépenses forfaitaire'!$E104*Listes!$B$68)+Listes!$C$68)))))))</f>
        <v/>
      </c>
      <c r="P104" s="36" t="str">
        <f t="shared" si="5"/>
        <v/>
      </c>
      <c r="Q104" s="131"/>
    </row>
    <row r="105" spans="1:17" ht="22.5" customHeight="1" x14ac:dyDescent="0.25">
      <c r="A105" s="21">
        <v>99</v>
      </c>
      <c r="B105" s="123"/>
      <c r="C105" s="123"/>
      <c r="D105" s="123"/>
      <c r="E105" s="123"/>
      <c r="F105" s="123"/>
      <c r="G105" s="123"/>
      <c r="H105" s="424" t="str">
        <f>IF(C105="","",IF(C105="","",(VLOOKUP(C105,Listes!$B$34:$C$38,2,FALSE))))</f>
        <v/>
      </c>
      <c r="I105" s="123" t="str">
        <f t="shared" si="4"/>
        <v/>
      </c>
      <c r="J105" s="36" t="str">
        <f>IF(H105="","",IF(H105="","",(VLOOKUP(H105,Listes!$C$34:$D$38,2,FALSE))))</f>
        <v/>
      </c>
      <c r="K105" s="263"/>
      <c r="L105" s="263"/>
      <c r="M105" s="35" t="str">
        <f>IF($H105="","",IF($C105=Listes!$B$35,IF('Dépenses forfaitaire'!$E105&lt;=Listes!$B$56,('Dépenses forfaitaire'!$E105*(VLOOKUP('Dépenses forfaitaire'!$D105,Listes!$A$57:$E$63,2,FALSE))),IF('Dépenses forfaitaire'!$E105&gt;Listes!$E$56,('Dépenses forfaitaire'!$E105*(VLOOKUP('Dépenses forfaitaire'!$D105,Listes!$A$57:$E$63,5,FALSE))),('Dépenses forfaitaire'!$E105*(VLOOKUP('Dépenses forfaitaire'!$D105,Listes!$A$57:$E$63,3,FALSE)))+(VLOOKUP('Dépenses forfaitaire'!$D105,Listes!$A$57:$E$63,4,FALSE))))))</f>
        <v/>
      </c>
      <c r="N105" s="35" t="str">
        <f>IF($H105="","",IF($C105=Listes!$B$34,IF('Dépenses forfaitaire'!$E105&lt;=Listes!$B$45,('Dépenses forfaitaire'!$E105*(VLOOKUP('Dépenses forfaitaire'!$D105,Listes!$A$46:$E$52,2,FALSE))),IF('Dépenses forfaitaire'!$E105&gt;Listes!$D$45,('Dépenses forfaitaire'!$E105*(VLOOKUP('Dépenses forfaitaire'!$D105,Listes!$A$46:$E$52,5,FALSE))),('Dépenses forfaitaire'!$E105*(VLOOKUP('Dépenses forfaitaire'!$D105,Listes!$A$46:$E$52,3,FALSE)))+(VLOOKUP('Dépenses forfaitaire'!$D105,Listes!$A$46:$E$52,4,FALSE))))))</f>
        <v/>
      </c>
      <c r="O105" s="35" t="str">
        <f>IF($H105="","",IF($C105=Listes!$B$37,Listes!$I$34,IF($C105=Listes!$B$38,(VLOOKUP('Dépenses forfaitaire'!$F105,Listes!$E$34:$F$39,2,FALSE)),IF($C105=Listes!$B$36,IF('Dépenses forfaitaire'!$E105&lt;=Listes!$A$67,'Dépenses forfaitaire'!$E105*Listes!$A$68,IF('Dépenses forfaitaire'!$E105&gt;Listes!$D$67,'Dépenses forfaitaire'!$E105*Listes!$D$68,(('Dépenses forfaitaire'!$E105*Listes!$B$68)+Listes!$C$68)))))))</f>
        <v/>
      </c>
      <c r="P105" s="36" t="str">
        <f t="shared" si="5"/>
        <v/>
      </c>
      <c r="Q105" s="131"/>
    </row>
    <row r="106" spans="1:17" ht="22.5" customHeight="1" x14ac:dyDescent="0.25">
      <c r="A106" s="21">
        <v>100</v>
      </c>
      <c r="B106" s="123"/>
      <c r="C106" s="123"/>
      <c r="D106" s="123"/>
      <c r="E106" s="123"/>
      <c r="F106" s="123"/>
      <c r="G106" s="123"/>
      <c r="H106" s="424" t="str">
        <f>IF(C106="","",IF(C106="","",(VLOOKUP(C106,Listes!$B$34:$C$38,2,FALSE))))</f>
        <v/>
      </c>
      <c r="I106" s="123" t="str">
        <f t="shared" si="4"/>
        <v/>
      </c>
      <c r="J106" s="36" t="str">
        <f>IF(H106="","",IF(H106="","",(VLOOKUP(H106,Listes!$C$34:$D$38,2,FALSE))))</f>
        <v/>
      </c>
      <c r="K106" s="263"/>
      <c r="L106" s="263"/>
      <c r="M106" s="35" t="str">
        <f>IF($H106="","",IF($C106=Listes!$B$35,IF('Dépenses forfaitaire'!$E106&lt;=Listes!$B$56,('Dépenses forfaitaire'!$E106*(VLOOKUP('Dépenses forfaitaire'!$D106,Listes!$A$57:$E$63,2,FALSE))),IF('Dépenses forfaitaire'!$E106&gt;Listes!$E$56,('Dépenses forfaitaire'!$E106*(VLOOKUP('Dépenses forfaitaire'!$D106,Listes!$A$57:$E$63,5,FALSE))),('Dépenses forfaitaire'!$E106*(VLOOKUP('Dépenses forfaitaire'!$D106,Listes!$A$57:$E$63,3,FALSE)))+(VLOOKUP('Dépenses forfaitaire'!$D106,Listes!$A$57:$E$63,4,FALSE))))))</f>
        <v/>
      </c>
      <c r="N106" s="35" t="str">
        <f>IF($H106="","",IF($C106=Listes!$B$34,IF('Dépenses forfaitaire'!$E106&lt;=Listes!$B$45,('Dépenses forfaitaire'!$E106*(VLOOKUP('Dépenses forfaitaire'!$D106,Listes!$A$46:$E$52,2,FALSE))),IF('Dépenses forfaitaire'!$E106&gt;Listes!$D$45,('Dépenses forfaitaire'!$E106*(VLOOKUP('Dépenses forfaitaire'!$D106,Listes!$A$46:$E$52,5,FALSE))),('Dépenses forfaitaire'!$E106*(VLOOKUP('Dépenses forfaitaire'!$D106,Listes!$A$46:$E$52,3,FALSE)))+(VLOOKUP('Dépenses forfaitaire'!$D106,Listes!$A$46:$E$52,4,FALSE))))))</f>
        <v/>
      </c>
      <c r="O106" s="35" t="str">
        <f>IF($H106="","",IF($C106=Listes!$B$37,Listes!$I$34,IF($C106=Listes!$B$38,(VLOOKUP('Dépenses forfaitaire'!$F106,Listes!$E$34:$F$39,2,FALSE)),IF($C106=Listes!$B$36,IF('Dépenses forfaitaire'!$E106&lt;=Listes!$A$67,'Dépenses forfaitaire'!$E106*Listes!$A$68,IF('Dépenses forfaitaire'!$E106&gt;Listes!$D$67,'Dépenses forfaitaire'!$E106*Listes!$D$68,(('Dépenses forfaitaire'!$E106*Listes!$B$68)+Listes!$C$68)))))))</f>
        <v/>
      </c>
      <c r="P106" s="36" t="str">
        <f t="shared" si="5"/>
        <v/>
      </c>
      <c r="Q106" s="131"/>
    </row>
    <row r="107" spans="1:17" ht="22.5" customHeight="1" x14ac:dyDescent="0.25">
      <c r="A107" s="21">
        <v>101</v>
      </c>
      <c r="B107" s="123"/>
      <c r="C107" s="123"/>
      <c r="D107" s="123"/>
      <c r="E107" s="123"/>
      <c r="F107" s="123"/>
      <c r="G107" s="123"/>
      <c r="H107" s="424" t="str">
        <f>IF(C107="","",IF(C107="","",(VLOOKUP(C107,Listes!$B$34:$C$38,2,FALSE))))</f>
        <v/>
      </c>
      <c r="I107" s="123" t="str">
        <f t="shared" si="4"/>
        <v/>
      </c>
      <c r="J107" s="36" t="str">
        <f>IF(H107="","",IF(H107="","",(VLOOKUP(H107,Listes!$C$34:$D$38,2,FALSE))))</f>
        <v/>
      </c>
      <c r="K107" s="263"/>
      <c r="L107" s="263"/>
      <c r="M107" s="35" t="str">
        <f>IF($H107="","",IF($C107=Listes!$B$35,IF('Dépenses forfaitaire'!$E107&lt;=Listes!$B$56,('Dépenses forfaitaire'!$E107*(VLOOKUP('Dépenses forfaitaire'!$D107,Listes!$A$57:$E$63,2,FALSE))),IF('Dépenses forfaitaire'!$E107&gt;Listes!$E$56,('Dépenses forfaitaire'!$E107*(VLOOKUP('Dépenses forfaitaire'!$D107,Listes!$A$57:$E$63,5,FALSE))),('Dépenses forfaitaire'!$E107*(VLOOKUP('Dépenses forfaitaire'!$D107,Listes!$A$57:$E$63,3,FALSE)))+(VLOOKUP('Dépenses forfaitaire'!$D107,Listes!$A$57:$E$63,4,FALSE))))))</f>
        <v/>
      </c>
      <c r="N107" s="35" t="str">
        <f>IF($H107="","",IF($C107=Listes!$B$34,IF('Dépenses forfaitaire'!$E107&lt;=Listes!$B$45,('Dépenses forfaitaire'!$E107*(VLOOKUP('Dépenses forfaitaire'!$D107,Listes!$A$46:$E$52,2,FALSE))),IF('Dépenses forfaitaire'!$E107&gt;Listes!$D$45,('Dépenses forfaitaire'!$E107*(VLOOKUP('Dépenses forfaitaire'!$D107,Listes!$A$46:$E$52,5,FALSE))),('Dépenses forfaitaire'!$E107*(VLOOKUP('Dépenses forfaitaire'!$D107,Listes!$A$46:$E$52,3,FALSE)))+(VLOOKUP('Dépenses forfaitaire'!$D107,Listes!$A$46:$E$52,4,FALSE))))))</f>
        <v/>
      </c>
      <c r="O107" s="35" t="str">
        <f>IF($H107="","",IF($C107=Listes!$B$37,Listes!$I$34,IF($C107=Listes!$B$38,(VLOOKUP('Dépenses forfaitaire'!$F107,Listes!$E$34:$F$39,2,FALSE)),IF($C107=Listes!$B$36,IF('Dépenses forfaitaire'!$E107&lt;=Listes!$A$67,'Dépenses forfaitaire'!$E107*Listes!$A$68,IF('Dépenses forfaitaire'!$E107&gt;Listes!$D$67,'Dépenses forfaitaire'!$E107*Listes!$D$68,(('Dépenses forfaitaire'!$E107*Listes!$B$68)+Listes!$C$68)))))))</f>
        <v/>
      </c>
      <c r="P107" s="36" t="str">
        <f t="shared" si="5"/>
        <v/>
      </c>
      <c r="Q107" s="131"/>
    </row>
    <row r="108" spans="1:17" ht="22.5" customHeight="1" x14ac:dyDescent="0.25">
      <c r="A108" s="21">
        <v>102</v>
      </c>
      <c r="B108" s="123"/>
      <c r="C108" s="123"/>
      <c r="D108" s="123"/>
      <c r="E108" s="123"/>
      <c r="F108" s="123"/>
      <c r="G108" s="123"/>
      <c r="H108" s="424" t="str">
        <f>IF(C108="","",IF(C108="","",(VLOOKUP(C108,Listes!$B$34:$C$38,2,FALSE))))</f>
        <v/>
      </c>
      <c r="I108" s="123" t="str">
        <f t="shared" si="4"/>
        <v/>
      </c>
      <c r="J108" s="36" t="str">
        <f>IF(H108="","",IF(H108="","",(VLOOKUP(H108,Listes!$C$34:$D$38,2,FALSE))))</f>
        <v/>
      </c>
      <c r="K108" s="263"/>
      <c r="L108" s="263"/>
      <c r="M108" s="35" t="str">
        <f>IF($H108="","",IF($C108=Listes!$B$35,IF('Dépenses forfaitaire'!$E108&lt;=Listes!$B$56,('Dépenses forfaitaire'!$E108*(VLOOKUP('Dépenses forfaitaire'!$D108,Listes!$A$57:$E$63,2,FALSE))),IF('Dépenses forfaitaire'!$E108&gt;Listes!$E$56,('Dépenses forfaitaire'!$E108*(VLOOKUP('Dépenses forfaitaire'!$D108,Listes!$A$57:$E$63,5,FALSE))),('Dépenses forfaitaire'!$E108*(VLOOKUP('Dépenses forfaitaire'!$D108,Listes!$A$57:$E$63,3,FALSE)))+(VLOOKUP('Dépenses forfaitaire'!$D108,Listes!$A$57:$E$63,4,FALSE))))))</f>
        <v/>
      </c>
      <c r="N108" s="35" t="str">
        <f>IF($H108="","",IF($C108=Listes!$B$34,IF('Dépenses forfaitaire'!$E108&lt;=Listes!$B$45,('Dépenses forfaitaire'!$E108*(VLOOKUP('Dépenses forfaitaire'!$D108,Listes!$A$46:$E$52,2,FALSE))),IF('Dépenses forfaitaire'!$E108&gt;Listes!$D$45,('Dépenses forfaitaire'!$E108*(VLOOKUP('Dépenses forfaitaire'!$D108,Listes!$A$46:$E$52,5,FALSE))),('Dépenses forfaitaire'!$E108*(VLOOKUP('Dépenses forfaitaire'!$D108,Listes!$A$46:$E$52,3,FALSE)))+(VLOOKUP('Dépenses forfaitaire'!$D108,Listes!$A$46:$E$52,4,FALSE))))))</f>
        <v/>
      </c>
      <c r="O108" s="35" t="str">
        <f>IF($H108="","",IF($C108=Listes!$B$37,Listes!$I$34,IF($C108=Listes!$B$38,(VLOOKUP('Dépenses forfaitaire'!$F108,Listes!$E$34:$F$39,2,FALSE)),IF($C108=Listes!$B$36,IF('Dépenses forfaitaire'!$E108&lt;=Listes!$A$67,'Dépenses forfaitaire'!$E108*Listes!$A$68,IF('Dépenses forfaitaire'!$E108&gt;Listes!$D$67,'Dépenses forfaitaire'!$E108*Listes!$D$68,(('Dépenses forfaitaire'!$E108*Listes!$B$68)+Listes!$C$68)))))))</f>
        <v/>
      </c>
      <c r="P108" s="36" t="str">
        <f t="shared" si="5"/>
        <v/>
      </c>
      <c r="Q108" s="131"/>
    </row>
    <row r="109" spans="1:17" ht="22.5" customHeight="1" x14ac:dyDescent="0.25">
      <c r="A109" s="21">
        <v>103</v>
      </c>
      <c r="B109" s="123"/>
      <c r="C109" s="123"/>
      <c r="D109" s="123"/>
      <c r="E109" s="123"/>
      <c r="F109" s="123"/>
      <c r="G109" s="123"/>
      <c r="H109" s="424" t="str">
        <f>IF(C109="","",IF(C109="","",(VLOOKUP(C109,Listes!$B$34:$C$38,2,FALSE))))</f>
        <v/>
      </c>
      <c r="I109" s="123" t="str">
        <f t="shared" si="4"/>
        <v/>
      </c>
      <c r="J109" s="36" t="str">
        <f>IF(H109="","",IF(H109="","",(VLOOKUP(H109,Listes!$C$34:$D$38,2,FALSE))))</f>
        <v/>
      </c>
      <c r="K109" s="263"/>
      <c r="L109" s="263"/>
      <c r="M109" s="35" t="str">
        <f>IF($H109="","",IF($C109=Listes!$B$35,IF('Dépenses forfaitaire'!$E109&lt;=Listes!$B$56,('Dépenses forfaitaire'!$E109*(VLOOKUP('Dépenses forfaitaire'!$D109,Listes!$A$57:$E$63,2,FALSE))),IF('Dépenses forfaitaire'!$E109&gt;Listes!$E$56,('Dépenses forfaitaire'!$E109*(VLOOKUP('Dépenses forfaitaire'!$D109,Listes!$A$57:$E$63,5,FALSE))),('Dépenses forfaitaire'!$E109*(VLOOKUP('Dépenses forfaitaire'!$D109,Listes!$A$57:$E$63,3,FALSE)))+(VLOOKUP('Dépenses forfaitaire'!$D109,Listes!$A$57:$E$63,4,FALSE))))))</f>
        <v/>
      </c>
      <c r="N109" s="35" t="str">
        <f>IF($H109="","",IF($C109=Listes!$B$34,IF('Dépenses forfaitaire'!$E109&lt;=Listes!$B$45,('Dépenses forfaitaire'!$E109*(VLOOKUP('Dépenses forfaitaire'!$D109,Listes!$A$46:$E$52,2,FALSE))),IF('Dépenses forfaitaire'!$E109&gt;Listes!$D$45,('Dépenses forfaitaire'!$E109*(VLOOKUP('Dépenses forfaitaire'!$D109,Listes!$A$46:$E$52,5,FALSE))),('Dépenses forfaitaire'!$E109*(VLOOKUP('Dépenses forfaitaire'!$D109,Listes!$A$46:$E$52,3,FALSE)))+(VLOOKUP('Dépenses forfaitaire'!$D109,Listes!$A$46:$E$52,4,FALSE))))))</f>
        <v/>
      </c>
      <c r="O109" s="35" t="str">
        <f>IF($H109="","",IF($C109=Listes!$B$37,Listes!$I$34,IF($C109=Listes!$B$38,(VLOOKUP('Dépenses forfaitaire'!$F109,Listes!$E$34:$F$39,2,FALSE)),IF($C109=Listes!$B$36,IF('Dépenses forfaitaire'!$E109&lt;=Listes!$A$67,'Dépenses forfaitaire'!$E109*Listes!$A$68,IF('Dépenses forfaitaire'!$E109&gt;Listes!$D$67,'Dépenses forfaitaire'!$E109*Listes!$D$68,(('Dépenses forfaitaire'!$E109*Listes!$B$68)+Listes!$C$68)))))))</f>
        <v/>
      </c>
      <c r="P109" s="36" t="str">
        <f t="shared" si="5"/>
        <v/>
      </c>
      <c r="Q109" s="131"/>
    </row>
    <row r="110" spans="1:17" ht="22.5" customHeight="1" x14ac:dyDescent="0.25">
      <c r="A110" s="21">
        <v>104</v>
      </c>
      <c r="B110" s="123"/>
      <c r="C110" s="123"/>
      <c r="D110" s="123"/>
      <c r="E110" s="123"/>
      <c r="F110" s="123"/>
      <c r="G110" s="123"/>
      <c r="H110" s="424" t="str">
        <f>IF(C110="","",IF(C110="","",(VLOOKUP(C110,Listes!$B$34:$C$38,2,FALSE))))</f>
        <v/>
      </c>
      <c r="I110" s="123" t="str">
        <f t="shared" si="4"/>
        <v/>
      </c>
      <c r="J110" s="36" t="str">
        <f>IF(H110="","",IF(H110="","",(VLOOKUP(H110,Listes!$C$34:$D$38,2,FALSE))))</f>
        <v/>
      </c>
      <c r="K110" s="263"/>
      <c r="L110" s="263"/>
      <c r="M110" s="35" t="str">
        <f>IF($H110="","",IF($C110=Listes!$B$35,IF('Dépenses forfaitaire'!$E110&lt;=Listes!$B$56,('Dépenses forfaitaire'!$E110*(VLOOKUP('Dépenses forfaitaire'!$D110,Listes!$A$57:$E$63,2,FALSE))),IF('Dépenses forfaitaire'!$E110&gt;Listes!$E$56,('Dépenses forfaitaire'!$E110*(VLOOKUP('Dépenses forfaitaire'!$D110,Listes!$A$57:$E$63,5,FALSE))),('Dépenses forfaitaire'!$E110*(VLOOKUP('Dépenses forfaitaire'!$D110,Listes!$A$57:$E$63,3,FALSE)))+(VLOOKUP('Dépenses forfaitaire'!$D110,Listes!$A$57:$E$63,4,FALSE))))))</f>
        <v/>
      </c>
      <c r="N110" s="35" t="str">
        <f>IF($H110="","",IF($C110=Listes!$B$34,IF('Dépenses forfaitaire'!$E110&lt;=Listes!$B$45,('Dépenses forfaitaire'!$E110*(VLOOKUP('Dépenses forfaitaire'!$D110,Listes!$A$46:$E$52,2,FALSE))),IF('Dépenses forfaitaire'!$E110&gt;Listes!$D$45,('Dépenses forfaitaire'!$E110*(VLOOKUP('Dépenses forfaitaire'!$D110,Listes!$A$46:$E$52,5,FALSE))),('Dépenses forfaitaire'!$E110*(VLOOKUP('Dépenses forfaitaire'!$D110,Listes!$A$46:$E$52,3,FALSE)))+(VLOOKUP('Dépenses forfaitaire'!$D110,Listes!$A$46:$E$52,4,FALSE))))))</f>
        <v/>
      </c>
      <c r="O110" s="35" t="str">
        <f>IF($H110="","",IF($C110=Listes!$B$37,Listes!$I$34,IF($C110=Listes!$B$38,(VLOOKUP('Dépenses forfaitaire'!$F110,Listes!$E$34:$F$39,2,FALSE)),IF($C110=Listes!$B$36,IF('Dépenses forfaitaire'!$E110&lt;=Listes!$A$67,'Dépenses forfaitaire'!$E110*Listes!$A$68,IF('Dépenses forfaitaire'!$E110&gt;Listes!$D$67,'Dépenses forfaitaire'!$E110*Listes!$D$68,(('Dépenses forfaitaire'!$E110*Listes!$B$68)+Listes!$C$68)))))))</f>
        <v/>
      </c>
      <c r="P110" s="36" t="str">
        <f t="shared" si="5"/>
        <v/>
      </c>
      <c r="Q110" s="131"/>
    </row>
    <row r="111" spans="1:17" ht="22.5" customHeight="1" x14ac:dyDescent="0.25">
      <c r="A111" s="21">
        <v>105</v>
      </c>
      <c r="B111" s="123"/>
      <c r="C111" s="123"/>
      <c r="D111" s="123"/>
      <c r="E111" s="123"/>
      <c r="F111" s="123"/>
      <c r="G111" s="123"/>
      <c r="H111" s="424" t="str">
        <f>IF(C111="","",IF(C111="","",(VLOOKUP(C111,Listes!$B$34:$C$38,2,FALSE))))</f>
        <v/>
      </c>
      <c r="I111" s="123" t="str">
        <f t="shared" si="4"/>
        <v/>
      </c>
      <c r="J111" s="36" t="str">
        <f>IF(H111="","",IF(H111="","",(VLOOKUP(H111,Listes!$C$34:$D$38,2,FALSE))))</f>
        <v/>
      </c>
      <c r="K111" s="263"/>
      <c r="L111" s="263"/>
      <c r="M111" s="35" t="str">
        <f>IF($H111="","",IF($C111=Listes!$B$35,IF('Dépenses forfaitaire'!$E111&lt;=Listes!$B$56,('Dépenses forfaitaire'!$E111*(VLOOKUP('Dépenses forfaitaire'!$D111,Listes!$A$57:$E$63,2,FALSE))),IF('Dépenses forfaitaire'!$E111&gt;Listes!$E$56,('Dépenses forfaitaire'!$E111*(VLOOKUP('Dépenses forfaitaire'!$D111,Listes!$A$57:$E$63,5,FALSE))),('Dépenses forfaitaire'!$E111*(VLOOKUP('Dépenses forfaitaire'!$D111,Listes!$A$57:$E$63,3,FALSE)))+(VLOOKUP('Dépenses forfaitaire'!$D111,Listes!$A$57:$E$63,4,FALSE))))))</f>
        <v/>
      </c>
      <c r="N111" s="35" t="str">
        <f>IF($H111="","",IF($C111=Listes!$B$34,IF('Dépenses forfaitaire'!$E111&lt;=Listes!$B$45,('Dépenses forfaitaire'!$E111*(VLOOKUP('Dépenses forfaitaire'!$D111,Listes!$A$46:$E$52,2,FALSE))),IF('Dépenses forfaitaire'!$E111&gt;Listes!$D$45,('Dépenses forfaitaire'!$E111*(VLOOKUP('Dépenses forfaitaire'!$D111,Listes!$A$46:$E$52,5,FALSE))),('Dépenses forfaitaire'!$E111*(VLOOKUP('Dépenses forfaitaire'!$D111,Listes!$A$46:$E$52,3,FALSE)))+(VLOOKUP('Dépenses forfaitaire'!$D111,Listes!$A$46:$E$52,4,FALSE))))))</f>
        <v/>
      </c>
      <c r="O111" s="35" t="str">
        <f>IF($H111="","",IF($C111=Listes!$B$37,Listes!$I$34,IF($C111=Listes!$B$38,(VLOOKUP('Dépenses forfaitaire'!$F111,Listes!$E$34:$F$39,2,FALSE)),IF($C111=Listes!$B$36,IF('Dépenses forfaitaire'!$E111&lt;=Listes!$A$67,'Dépenses forfaitaire'!$E111*Listes!$A$68,IF('Dépenses forfaitaire'!$E111&gt;Listes!$D$67,'Dépenses forfaitaire'!$E111*Listes!$D$68,(('Dépenses forfaitaire'!$E111*Listes!$B$68)+Listes!$C$68)))))))</f>
        <v/>
      </c>
      <c r="P111" s="36" t="str">
        <f t="shared" si="5"/>
        <v/>
      </c>
      <c r="Q111" s="131"/>
    </row>
    <row r="112" spans="1:17" ht="22.5" customHeight="1" x14ac:dyDescent="0.25">
      <c r="A112" s="21">
        <v>106</v>
      </c>
      <c r="B112" s="123"/>
      <c r="C112" s="123"/>
      <c r="D112" s="123"/>
      <c r="E112" s="123"/>
      <c r="F112" s="123"/>
      <c r="G112" s="123"/>
      <c r="H112" s="424" t="str">
        <f>IF(C112="","",IF(C112="","",(VLOOKUP(C112,Listes!$B$34:$C$38,2,FALSE))))</f>
        <v/>
      </c>
      <c r="I112" s="123" t="str">
        <f t="shared" si="4"/>
        <v/>
      </c>
      <c r="J112" s="36" t="str">
        <f>IF(H112="","",IF(H112="","",(VLOOKUP(H112,Listes!$C$34:$D$38,2,FALSE))))</f>
        <v/>
      </c>
      <c r="K112" s="263"/>
      <c r="L112" s="263"/>
      <c r="M112" s="35" t="str">
        <f>IF($H112="","",IF($C112=Listes!$B$35,IF('Dépenses forfaitaire'!$E112&lt;=Listes!$B$56,('Dépenses forfaitaire'!$E112*(VLOOKUP('Dépenses forfaitaire'!$D112,Listes!$A$57:$E$63,2,FALSE))),IF('Dépenses forfaitaire'!$E112&gt;Listes!$E$56,('Dépenses forfaitaire'!$E112*(VLOOKUP('Dépenses forfaitaire'!$D112,Listes!$A$57:$E$63,5,FALSE))),('Dépenses forfaitaire'!$E112*(VLOOKUP('Dépenses forfaitaire'!$D112,Listes!$A$57:$E$63,3,FALSE)))+(VLOOKUP('Dépenses forfaitaire'!$D112,Listes!$A$57:$E$63,4,FALSE))))))</f>
        <v/>
      </c>
      <c r="N112" s="35" t="str">
        <f>IF($H112="","",IF($C112=Listes!$B$34,IF('Dépenses forfaitaire'!$E112&lt;=Listes!$B$45,('Dépenses forfaitaire'!$E112*(VLOOKUP('Dépenses forfaitaire'!$D112,Listes!$A$46:$E$52,2,FALSE))),IF('Dépenses forfaitaire'!$E112&gt;Listes!$D$45,('Dépenses forfaitaire'!$E112*(VLOOKUP('Dépenses forfaitaire'!$D112,Listes!$A$46:$E$52,5,FALSE))),('Dépenses forfaitaire'!$E112*(VLOOKUP('Dépenses forfaitaire'!$D112,Listes!$A$46:$E$52,3,FALSE)))+(VLOOKUP('Dépenses forfaitaire'!$D112,Listes!$A$46:$E$52,4,FALSE))))))</f>
        <v/>
      </c>
      <c r="O112" s="35" t="str">
        <f>IF($H112="","",IF($C112=Listes!$B$37,Listes!$I$34,IF($C112=Listes!$B$38,(VLOOKUP('Dépenses forfaitaire'!$F112,Listes!$E$34:$F$39,2,FALSE)),IF($C112=Listes!$B$36,IF('Dépenses forfaitaire'!$E112&lt;=Listes!$A$67,'Dépenses forfaitaire'!$E112*Listes!$A$68,IF('Dépenses forfaitaire'!$E112&gt;Listes!$D$67,'Dépenses forfaitaire'!$E112*Listes!$D$68,(('Dépenses forfaitaire'!$E112*Listes!$B$68)+Listes!$C$68)))))))</f>
        <v/>
      </c>
      <c r="P112" s="36" t="str">
        <f t="shared" si="5"/>
        <v/>
      </c>
      <c r="Q112" s="131"/>
    </row>
    <row r="113" spans="1:17" ht="22.5" customHeight="1" x14ac:dyDescent="0.25">
      <c r="A113" s="21">
        <v>107</v>
      </c>
      <c r="B113" s="123"/>
      <c r="C113" s="123"/>
      <c r="D113" s="123"/>
      <c r="E113" s="123"/>
      <c r="F113" s="123"/>
      <c r="G113" s="123"/>
      <c r="H113" s="424" t="str">
        <f>IF(C113="","",IF(C113="","",(VLOOKUP(C113,Listes!$B$34:$C$38,2,FALSE))))</f>
        <v/>
      </c>
      <c r="I113" s="123" t="str">
        <f t="shared" si="4"/>
        <v/>
      </c>
      <c r="J113" s="36" t="str">
        <f>IF(H113="","",IF(H113="","",(VLOOKUP(H113,Listes!$C$34:$D$38,2,FALSE))))</f>
        <v/>
      </c>
      <c r="K113" s="263"/>
      <c r="L113" s="263"/>
      <c r="M113" s="35" t="str">
        <f>IF($H113="","",IF($C113=Listes!$B$35,IF('Dépenses forfaitaire'!$E113&lt;=Listes!$B$56,('Dépenses forfaitaire'!$E113*(VLOOKUP('Dépenses forfaitaire'!$D113,Listes!$A$57:$E$63,2,FALSE))),IF('Dépenses forfaitaire'!$E113&gt;Listes!$E$56,('Dépenses forfaitaire'!$E113*(VLOOKUP('Dépenses forfaitaire'!$D113,Listes!$A$57:$E$63,5,FALSE))),('Dépenses forfaitaire'!$E113*(VLOOKUP('Dépenses forfaitaire'!$D113,Listes!$A$57:$E$63,3,FALSE)))+(VLOOKUP('Dépenses forfaitaire'!$D113,Listes!$A$57:$E$63,4,FALSE))))))</f>
        <v/>
      </c>
      <c r="N113" s="35" t="str">
        <f>IF($H113="","",IF($C113=Listes!$B$34,IF('Dépenses forfaitaire'!$E113&lt;=Listes!$B$45,('Dépenses forfaitaire'!$E113*(VLOOKUP('Dépenses forfaitaire'!$D113,Listes!$A$46:$E$52,2,FALSE))),IF('Dépenses forfaitaire'!$E113&gt;Listes!$D$45,('Dépenses forfaitaire'!$E113*(VLOOKUP('Dépenses forfaitaire'!$D113,Listes!$A$46:$E$52,5,FALSE))),('Dépenses forfaitaire'!$E113*(VLOOKUP('Dépenses forfaitaire'!$D113,Listes!$A$46:$E$52,3,FALSE)))+(VLOOKUP('Dépenses forfaitaire'!$D113,Listes!$A$46:$E$52,4,FALSE))))))</f>
        <v/>
      </c>
      <c r="O113" s="35" t="str">
        <f>IF($H113="","",IF($C113=Listes!$B$37,Listes!$I$34,IF($C113=Listes!$B$38,(VLOOKUP('Dépenses forfaitaire'!$F113,Listes!$E$34:$F$39,2,FALSE)),IF($C113=Listes!$B$36,IF('Dépenses forfaitaire'!$E113&lt;=Listes!$A$67,'Dépenses forfaitaire'!$E113*Listes!$A$68,IF('Dépenses forfaitaire'!$E113&gt;Listes!$D$67,'Dépenses forfaitaire'!$E113*Listes!$D$68,(('Dépenses forfaitaire'!$E113*Listes!$B$68)+Listes!$C$68)))))))</f>
        <v/>
      </c>
      <c r="P113" s="36" t="str">
        <f t="shared" si="5"/>
        <v/>
      </c>
      <c r="Q113" s="131"/>
    </row>
    <row r="114" spans="1:17" ht="22.5" customHeight="1" x14ac:dyDescent="0.25">
      <c r="A114" s="21">
        <v>108</v>
      </c>
      <c r="B114" s="123"/>
      <c r="C114" s="123"/>
      <c r="D114" s="123"/>
      <c r="E114" s="123"/>
      <c r="F114" s="123"/>
      <c r="G114" s="123"/>
      <c r="H114" s="424" t="str">
        <f>IF(C114="","",IF(C114="","",(VLOOKUP(C114,Listes!$B$34:$C$38,2,FALSE))))</f>
        <v/>
      </c>
      <c r="I114" s="123" t="str">
        <f t="shared" si="4"/>
        <v/>
      </c>
      <c r="J114" s="36" t="str">
        <f>IF(H114="","",IF(H114="","",(VLOOKUP(H114,Listes!$C$34:$D$38,2,FALSE))))</f>
        <v/>
      </c>
      <c r="K114" s="263"/>
      <c r="L114" s="263"/>
      <c r="M114" s="35" t="str">
        <f>IF($H114="","",IF($C114=Listes!$B$35,IF('Dépenses forfaitaire'!$E114&lt;=Listes!$B$56,('Dépenses forfaitaire'!$E114*(VLOOKUP('Dépenses forfaitaire'!$D114,Listes!$A$57:$E$63,2,FALSE))),IF('Dépenses forfaitaire'!$E114&gt;Listes!$E$56,('Dépenses forfaitaire'!$E114*(VLOOKUP('Dépenses forfaitaire'!$D114,Listes!$A$57:$E$63,5,FALSE))),('Dépenses forfaitaire'!$E114*(VLOOKUP('Dépenses forfaitaire'!$D114,Listes!$A$57:$E$63,3,FALSE)))+(VLOOKUP('Dépenses forfaitaire'!$D114,Listes!$A$57:$E$63,4,FALSE))))))</f>
        <v/>
      </c>
      <c r="N114" s="35" t="str">
        <f>IF($H114="","",IF($C114=Listes!$B$34,IF('Dépenses forfaitaire'!$E114&lt;=Listes!$B$45,('Dépenses forfaitaire'!$E114*(VLOOKUP('Dépenses forfaitaire'!$D114,Listes!$A$46:$E$52,2,FALSE))),IF('Dépenses forfaitaire'!$E114&gt;Listes!$D$45,('Dépenses forfaitaire'!$E114*(VLOOKUP('Dépenses forfaitaire'!$D114,Listes!$A$46:$E$52,5,FALSE))),('Dépenses forfaitaire'!$E114*(VLOOKUP('Dépenses forfaitaire'!$D114,Listes!$A$46:$E$52,3,FALSE)))+(VLOOKUP('Dépenses forfaitaire'!$D114,Listes!$A$46:$E$52,4,FALSE))))))</f>
        <v/>
      </c>
      <c r="O114" s="35" t="str">
        <f>IF($H114="","",IF($C114=Listes!$B$37,Listes!$I$34,IF($C114=Listes!$B$38,(VLOOKUP('Dépenses forfaitaire'!$F114,Listes!$E$34:$F$39,2,FALSE)),IF($C114=Listes!$B$36,IF('Dépenses forfaitaire'!$E114&lt;=Listes!$A$67,'Dépenses forfaitaire'!$E114*Listes!$A$68,IF('Dépenses forfaitaire'!$E114&gt;Listes!$D$67,'Dépenses forfaitaire'!$E114*Listes!$D$68,(('Dépenses forfaitaire'!$E114*Listes!$B$68)+Listes!$C$68)))))))</f>
        <v/>
      </c>
      <c r="P114" s="36" t="str">
        <f t="shared" si="5"/>
        <v/>
      </c>
      <c r="Q114" s="131"/>
    </row>
    <row r="115" spans="1:17" ht="22.5" customHeight="1" x14ac:dyDescent="0.25">
      <c r="A115" s="21">
        <v>109</v>
      </c>
      <c r="B115" s="123"/>
      <c r="C115" s="123"/>
      <c r="D115" s="123"/>
      <c r="E115" s="123"/>
      <c r="F115" s="123"/>
      <c r="G115" s="123"/>
      <c r="H115" s="424" t="str">
        <f>IF(C115="","",IF(C115="","",(VLOOKUP(C115,Listes!$B$34:$C$38,2,FALSE))))</f>
        <v/>
      </c>
      <c r="I115" s="123" t="str">
        <f t="shared" si="4"/>
        <v/>
      </c>
      <c r="J115" s="36" t="str">
        <f>IF(H115="","",IF(H115="","",(VLOOKUP(H115,Listes!$C$34:$D$38,2,FALSE))))</f>
        <v/>
      </c>
      <c r="K115" s="263"/>
      <c r="L115" s="263"/>
      <c r="M115" s="35" t="str">
        <f>IF($H115="","",IF($C115=Listes!$B$35,IF('Dépenses forfaitaire'!$E115&lt;=Listes!$B$56,('Dépenses forfaitaire'!$E115*(VLOOKUP('Dépenses forfaitaire'!$D115,Listes!$A$57:$E$63,2,FALSE))),IF('Dépenses forfaitaire'!$E115&gt;Listes!$E$56,('Dépenses forfaitaire'!$E115*(VLOOKUP('Dépenses forfaitaire'!$D115,Listes!$A$57:$E$63,5,FALSE))),('Dépenses forfaitaire'!$E115*(VLOOKUP('Dépenses forfaitaire'!$D115,Listes!$A$57:$E$63,3,FALSE)))+(VLOOKUP('Dépenses forfaitaire'!$D115,Listes!$A$57:$E$63,4,FALSE))))))</f>
        <v/>
      </c>
      <c r="N115" s="35" t="str">
        <f>IF($H115="","",IF($C115=Listes!$B$34,IF('Dépenses forfaitaire'!$E115&lt;=Listes!$B$45,('Dépenses forfaitaire'!$E115*(VLOOKUP('Dépenses forfaitaire'!$D115,Listes!$A$46:$E$52,2,FALSE))),IF('Dépenses forfaitaire'!$E115&gt;Listes!$D$45,('Dépenses forfaitaire'!$E115*(VLOOKUP('Dépenses forfaitaire'!$D115,Listes!$A$46:$E$52,5,FALSE))),('Dépenses forfaitaire'!$E115*(VLOOKUP('Dépenses forfaitaire'!$D115,Listes!$A$46:$E$52,3,FALSE)))+(VLOOKUP('Dépenses forfaitaire'!$D115,Listes!$A$46:$E$52,4,FALSE))))))</f>
        <v/>
      </c>
      <c r="O115" s="35" t="str">
        <f>IF($H115="","",IF($C115=Listes!$B$37,Listes!$I$34,IF($C115=Listes!$B$38,(VLOOKUP('Dépenses forfaitaire'!$F115,Listes!$E$34:$F$39,2,FALSE)),IF($C115=Listes!$B$36,IF('Dépenses forfaitaire'!$E115&lt;=Listes!$A$67,'Dépenses forfaitaire'!$E115*Listes!$A$68,IF('Dépenses forfaitaire'!$E115&gt;Listes!$D$67,'Dépenses forfaitaire'!$E115*Listes!$D$68,(('Dépenses forfaitaire'!$E115*Listes!$B$68)+Listes!$C$68)))))))</f>
        <v/>
      </c>
      <c r="P115" s="36" t="str">
        <f t="shared" si="5"/>
        <v/>
      </c>
      <c r="Q115" s="131"/>
    </row>
    <row r="116" spans="1:17" ht="22.5" customHeight="1" x14ac:dyDescent="0.25">
      <c r="A116" s="21">
        <v>110</v>
      </c>
      <c r="B116" s="123"/>
      <c r="C116" s="123"/>
      <c r="D116" s="123"/>
      <c r="E116" s="123"/>
      <c r="F116" s="123"/>
      <c r="G116" s="123"/>
      <c r="H116" s="424" t="str">
        <f>IF(C116="","",IF(C116="","",(VLOOKUP(C116,Listes!$B$34:$C$38,2,FALSE))))</f>
        <v/>
      </c>
      <c r="I116" s="123" t="str">
        <f t="shared" si="4"/>
        <v/>
      </c>
      <c r="J116" s="36" t="str">
        <f>IF(H116="","",IF(H116="","",(VLOOKUP(H116,Listes!$C$34:$D$38,2,FALSE))))</f>
        <v/>
      </c>
      <c r="K116" s="263"/>
      <c r="L116" s="263"/>
      <c r="M116" s="35" t="str">
        <f>IF($H116="","",IF($C116=Listes!$B$35,IF('Dépenses forfaitaire'!$E116&lt;=Listes!$B$56,('Dépenses forfaitaire'!$E116*(VLOOKUP('Dépenses forfaitaire'!$D116,Listes!$A$57:$E$63,2,FALSE))),IF('Dépenses forfaitaire'!$E116&gt;Listes!$E$56,('Dépenses forfaitaire'!$E116*(VLOOKUP('Dépenses forfaitaire'!$D116,Listes!$A$57:$E$63,5,FALSE))),('Dépenses forfaitaire'!$E116*(VLOOKUP('Dépenses forfaitaire'!$D116,Listes!$A$57:$E$63,3,FALSE)))+(VLOOKUP('Dépenses forfaitaire'!$D116,Listes!$A$57:$E$63,4,FALSE))))))</f>
        <v/>
      </c>
      <c r="N116" s="35" t="str">
        <f>IF($H116="","",IF($C116=Listes!$B$34,IF('Dépenses forfaitaire'!$E116&lt;=Listes!$B$45,('Dépenses forfaitaire'!$E116*(VLOOKUP('Dépenses forfaitaire'!$D116,Listes!$A$46:$E$52,2,FALSE))),IF('Dépenses forfaitaire'!$E116&gt;Listes!$D$45,('Dépenses forfaitaire'!$E116*(VLOOKUP('Dépenses forfaitaire'!$D116,Listes!$A$46:$E$52,5,FALSE))),('Dépenses forfaitaire'!$E116*(VLOOKUP('Dépenses forfaitaire'!$D116,Listes!$A$46:$E$52,3,FALSE)))+(VLOOKUP('Dépenses forfaitaire'!$D116,Listes!$A$46:$E$52,4,FALSE))))))</f>
        <v/>
      </c>
      <c r="O116" s="35" t="str">
        <f>IF($H116="","",IF($C116=Listes!$B$37,Listes!$I$34,IF($C116=Listes!$B$38,(VLOOKUP('Dépenses forfaitaire'!$F116,Listes!$E$34:$F$39,2,FALSE)),IF($C116=Listes!$B$36,IF('Dépenses forfaitaire'!$E116&lt;=Listes!$A$67,'Dépenses forfaitaire'!$E116*Listes!$A$68,IF('Dépenses forfaitaire'!$E116&gt;Listes!$D$67,'Dépenses forfaitaire'!$E116*Listes!$D$68,(('Dépenses forfaitaire'!$E116*Listes!$B$68)+Listes!$C$68)))))))</f>
        <v/>
      </c>
      <c r="P116" s="36" t="str">
        <f t="shared" si="5"/>
        <v/>
      </c>
      <c r="Q116" s="131"/>
    </row>
    <row r="117" spans="1:17" ht="22.5" customHeight="1" x14ac:dyDescent="0.25">
      <c r="A117" s="21">
        <v>111</v>
      </c>
      <c r="B117" s="123"/>
      <c r="C117" s="123"/>
      <c r="D117" s="123"/>
      <c r="E117" s="123"/>
      <c r="F117" s="123"/>
      <c r="G117" s="123"/>
      <c r="H117" s="424" t="str">
        <f>IF(C117="","",IF(C117="","",(VLOOKUP(C117,Listes!$B$34:$C$38,2,FALSE))))</f>
        <v/>
      </c>
      <c r="I117" s="123" t="str">
        <f t="shared" si="4"/>
        <v/>
      </c>
      <c r="J117" s="36" t="str">
        <f>IF(H117="","",IF(H117="","",(VLOOKUP(H117,Listes!$C$34:$D$38,2,FALSE))))</f>
        <v/>
      </c>
      <c r="K117" s="263"/>
      <c r="L117" s="263"/>
      <c r="M117" s="35" t="str">
        <f>IF($H117="","",IF($C117=Listes!$B$35,IF('Dépenses forfaitaire'!$E117&lt;=Listes!$B$56,('Dépenses forfaitaire'!$E117*(VLOOKUP('Dépenses forfaitaire'!$D117,Listes!$A$57:$E$63,2,FALSE))),IF('Dépenses forfaitaire'!$E117&gt;Listes!$E$56,('Dépenses forfaitaire'!$E117*(VLOOKUP('Dépenses forfaitaire'!$D117,Listes!$A$57:$E$63,5,FALSE))),('Dépenses forfaitaire'!$E117*(VLOOKUP('Dépenses forfaitaire'!$D117,Listes!$A$57:$E$63,3,FALSE)))+(VLOOKUP('Dépenses forfaitaire'!$D117,Listes!$A$57:$E$63,4,FALSE))))))</f>
        <v/>
      </c>
      <c r="N117" s="35" t="str">
        <f>IF($H117="","",IF($C117=Listes!$B$34,IF('Dépenses forfaitaire'!$E117&lt;=Listes!$B$45,('Dépenses forfaitaire'!$E117*(VLOOKUP('Dépenses forfaitaire'!$D117,Listes!$A$46:$E$52,2,FALSE))),IF('Dépenses forfaitaire'!$E117&gt;Listes!$D$45,('Dépenses forfaitaire'!$E117*(VLOOKUP('Dépenses forfaitaire'!$D117,Listes!$A$46:$E$52,5,FALSE))),('Dépenses forfaitaire'!$E117*(VLOOKUP('Dépenses forfaitaire'!$D117,Listes!$A$46:$E$52,3,FALSE)))+(VLOOKUP('Dépenses forfaitaire'!$D117,Listes!$A$46:$E$52,4,FALSE))))))</f>
        <v/>
      </c>
      <c r="O117" s="35" t="str">
        <f>IF($H117="","",IF($C117=Listes!$B$37,Listes!$I$34,IF($C117=Listes!$B$38,(VLOOKUP('Dépenses forfaitaire'!$F117,Listes!$E$34:$F$39,2,FALSE)),IF($C117=Listes!$B$36,IF('Dépenses forfaitaire'!$E117&lt;=Listes!$A$67,'Dépenses forfaitaire'!$E117*Listes!$A$68,IF('Dépenses forfaitaire'!$E117&gt;Listes!$D$67,'Dépenses forfaitaire'!$E117*Listes!$D$68,(('Dépenses forfaitaire'!$E117*Listes!$B$68)+Listes!$C$68)))))))</f>
        <v/>
      </c>
      <c r="P117" s="36" t="str">
        <f t="shared" si="5"/>
        <v/>
      </c>
      <c r="Q117" s="131"/>
    </row>
    <row r="118" spans="1:17" ht="22.5" customHeight="1" x14ac:dyDescent="0.25">
      <c r="A118" s="21">
        <v>112</v>
      </c>
      <c r="B118" s="123"/>
      <c r="C118" s="123"/>
      <c r="D118" s="123"/>
      <c r="E118" s="123"/>
      <c r="F118" s="123"/>
      <c r="G118" s="123"/>
      <c r="H118" s="424" t="str">
        <f>IF(C118="","",IF(C118="","",(VLOOKUP(C118,Listes!$B$34:$C$38,2,FALSE))))</f>
        <v/>
      </c>
      <c r="I118" s="123" t="str">
        <f t="shared" si="4"/>
        <v/>
      </c>
      <c r="J118" s="36" t="str">
        <f>IF(H118="","",IF(H118="","",(VLOOKUP(H118,Listes!$C$34:$D$38,2,FALSE))))</f>
        <v/>
      </c>
      <c r="K118" s="263"/>
      <c r="L118" s="263"/>
      <c r="M118" s="35" t="str">
        <f>IF($H118="","",IF($C118=Listes!$B$35,IF('Dépenses forfaitaire'!$E118&lt;=Listes!$B$56,('Dépenses forfaitaire'!$E118*(VLOOKUP('Dépenses forfaitaire'!$D118,Listes!$A$57:$E$63,2,FALSE))),IF('Dépenses forfaitaire'!$E118&gt;Listes!$E$56,('Dépenses forfaitaire'!$E118*(VLOOKUP('Dépenses forfaitaire'!$D118,Listes!$A$57:$E$63,5,FALSE))),('Dépenses forfaitaire'!$E118*(VLOOKUP('Dépenses forfaitaire'!$D118,Listes!$A$57:$E$63,3,FALSE)))+(VLOOKUP('Dépenses forfaitaire'!$D118,Listes!$A$57:$E$63,4,FALSE))))))</f>
        <v/>
      </c>
      <c r="N118" s="35" t="str">
        <f>IF($H118="","",IF($C118=Listes!$B$34,IF('Dépenses forfaitaire'!$E118&lt;=Listes!$B$45,('Dépenses forfaitaire'!$E118*(VLOOKUP('Dépenses forfaitaire'!$D118,Listes!$A$46:$E$52,2,FALSE))),IF('Dépenses forfaitaire'!$E118&gt;Listes!$D$45,('Dépenses forfaitaire'!$E118*(VLOOKUP('Dépenses forfaitaire'!$D118,Listes!$A$46:$E$52,5,FALSE))),('Dépenses forfaitaire'!$E118*(VLOOKUP('Dépenses forfaitaire'!$D118,Listes!$A$46:$E$52,3,FALSE)))+(VLOOKUP('Dépenses forfaitaire'!$D118,Listes!$A$46:$E$52,4,FALSE))))))</f>
        <v/>
      </c>
      <c r="O118" s="35" t="str">
        <f>IF($H118="","",IF($C118=Listes!$B$37,Listes!$I$34,IF($C118=Listes!$B$38,(VLOOKUP('Dépenses forfaitaire'!$F118,Listes!$E$34:$F$39,2,FALSE)),IF($C118=Listes!$B$36,IF('Dépenses forfaitaire'!$E118&lt;=Listes!$A$67,'Dépenses forfaitaire'!$E118*Listes!$A$68,IF('Dépenses forfaitaire'!$E118&gt;Listes!$D$67,'Dépenses forfaitaire'!$E118*Listes!$D$68,(('Dépenses forfaitaire'!$E118*Listes!$B$68)+Listes!$C$68)))))))</f>
        <v/>
      </c>
      <c r="P118" s="36" t="str">
        <f t="shared" si="5"/>
        <v/>
      </c>
      <c r="Q118" s="131"/>
    </row>
    <row r="119" spans="1:17" ht="22.5" customHeight="1" x14ac:dyDescent="0.25">
      <c r="A119" s="21">
        <v>113</v>
      </c>
      <c r="B119" s="123"/>
      <c r="C119" s="123"/>
      <c r="D119" s="123"/>
      <c r="E119" s="123"/>
      <c r="F119" s="123"/>
      <c r="G119" s="123"/>
      <c r="H119" s="424" t="str">
        <f>IF(C119="","",IF(C119="","",(VLOOKUP(C119,Listes!$B$34:$C$38,2,FALSE))))</f>
        <v/>
      </c>
      <c r="I119" s="123" t="str">
        <f t="shared" si="4"/>
        <v/>
      </c>
      <c r="J119" s="36" t="str">
        <f>IF(H119="","",IF(H119="","",(VLOOKUP(H119,Listes!$C$34:$D$38,2,FALSE))))</f>
        <v/>
      </c>
      <c r="K119" s="263"/>
      <c r="L119" s="263"/>
      <c r="M119" s="35" t="str">
        <f>IF($H119="","",IF($C119=Listes!$B$35,IF('Dépenses forfaitaire'!$E119&lt;=Listes!$B$56,('Dépenses forfaitaire'!$E119*(VLOOKUP('Dépenses forfaitaire'!$D119,Listes!$A$57:$E$63,2,FALSE))),IF('Dépenses forfaitaire'!$E119&gt;Listes!$E$56,('Dépenses forfaitaire'!$E119*(VLOOKUP('Dépenses forfaitaire'!$D119,Listes!$A$57:$E$63,5,FALSE))),('Dépenses forfaitaire'!$E119*(VLOOKUP('Dépenses forfaitaire'!$D119,Listes!$A$57:$E$63,3,FALSE)))+(VLOOKUP('Dépenses forfaitaire'!$D119,Listes!$A$57:$E$63,4,FALSE))))))</f>
        <v/>
      </c>
      <c r="N119" s="35" t="str">
        <f>IF($H119="","",IF($C119=Listes!$B$34,IF('Dépenses forfaitaire'!$E119&lt;=Listes!$B$45,('Dépenses forfaitaire'!$E119*(VLOOKUP('Dépenses forfaitaire'!$D119,Listes!$A$46:$E$52,2,FALSE))),IF('Dépenses forfaitaire'!$E119&gt;Listes!$D$45,('Dépenses forfaitaire'!$E119*(VLOOKUP('Dépenses forfaitaire'!$D119,Listes!$A$46:$E$52,5,FALSE))),('Dépenses forfaitaire'!$E119*(VLOOKUP('Dépenses forfaitaire'!$D119,Listes!$A$46:$E$52,3,FALSE)))+(VLOOKUP('Dépenses forfaitaire'!$D119,Listes!$A$46:$E$52,4,FALSE))))))</f>
        <v/>
      </c>
      <c r="O119" s="35" t="str">
        <f>IF($H119="","",IF($C119=Listes!$B$37,Listes!$I$34,IF($C119=Listes!$B$38,(VLOOKUP('Dépenses forfaitaire'!$F119,Listes!$E$34:$F$39,2,FALSE)),IF($C119=Listes!$B$36,IF('Dépenses forfaitaire'!$E119&lt;=Listes!$A$67,'Dépenses forfaitaire'!$E119*Listes!$A$68,IF('Dépenses forfaitaire'!$E119&gt;Listes!$D$67,'Dépenses forfaitaire'!$E119*Listes!$D$68,(('Dépenses forfaitaire'!$E119*Listes!$B$68)+Listes!$C$68)))))))</f>
        <v/>
      </c>
      <c r="P119" s="36" t="str">
        <f t="shared" si="5"/>
        <v/>
      </c>
      <c r="Q119" s="131"/>
    </row>
    <row r="120" spans="1:17" ht="22.5" customHeight="1" x14ac:dyDescent="0.25">
      <c r="A120" s="21">
        <v>114</v>
      </c>
      <c r="B120" s="123"/>
      <c r="C120" s="123"/>
      <c r="D120" s="123"/>
      <c r="E120" s="123"/>
      <c r="F120" s="123"/>
      <c r="G120" s="123"/>
      <c r="H120" s="424" t="str">
        <f>IF(C120="","",IF(C120="","",(VLOOKUP(C120,Listes!$B$34:$C$38,2,FALSE))))</f>
        <v/>
      </c>
      <c r="I120" s="123" t="str">
        <f t="shared" si="4"/>
        <v/>
      </c>
      <c r="J120" s="36" t="str">
        <f>IF(H120="","",IF(H120="","",(VLOOKUP(H120,Listes!$C$34:$D$38,2,FALSE))))</f>
        <v/>
      </c>
      <c r="K120" s="263"/>
      <c r="L120" s="263"/>
      <c r="M120" s="35" t="str">
        <f>IF($H120="","",IF($C120=Listes!$B$35,IF('Dépenses forfaitaire'!$E120&lt;=Listes!$B$56,('Dépenses forfaitaire'!$E120*(VLOOKUP('Dépenses forfaitaire'!$D120,Listes!$A$57:$E$63,2,FALSE))),IF('Dépenses forfaitaire'!$E120&gt;Listes!$E$56,('Dépenses forfaitaire'!$E120*(VLOOKUP('Dépenses forfaitaire'!$D120,Listes!$A$57:$E$63,5,FALSE))),('Dépenses forfaitaire'!$E120*(VLOOKUP('Dépenses forfaitaire'!$D120,Listes!$A$57:$E$63,3,FALSE)))+(VLOOKUP('Dépenses forfaitaire'!$D120,Listes!$A$57:$E$63,4,FALSE))))))</f>
        <v/>
      </c>
      <c r="N120" s="35" t="str">
        <f>IF($H120="","",IF($C120=Listes!$B$34,IF('Dépenses forfaitaire'!$E120&lt;=Listes!$B$45,('Dépenses forfaitaire'!$E120*(VLOOKUP('Dépenses forfaitaire'!$D120,Listes!$A$46:$E$52,2,FALSE))),IF('Dépenses forfaitaire'!$E120&gt;Listes!$D$45,('Dépenses forfaitaire'!$E120*(VLOOKUP('Dépenses forfaitaire'!$D120,Listes!$A$46:$E$52,5,FALSE))),('Dépenses forfaitaire'!$E120*(VLOOKUP('Dépenses forfaitaire'!$D120,Listes!$A$46:$E$52,3,FALSE)))+(VLOOKUP('Dépenses forfaitaire'!$D120,Listes!$A$46:$E$52,4,FALSE))))))</f>
        <v/>
      </c>
      <c r="O120" s="35" t="str">
        <f>IF($H120="","",IF($C120=Listes!$B$37,Listes!$I$34,IF($C120=Listes!$B$38,(VLOOKUP('Dépenses forfaitaire'!$F120,Listes!$E$34:$F$39,2,FALSE)),IF($C120=Listes!$B$36,IF('Dépenses forfaitaire'!$E120&lt;=Listes!$A$67,'Dépenses forfaitaire'!$E120*Listes!$A$68,IF('Dépenses forfaitaire'!$E120&gt;Listes!$D$67,'Dépenses forfaitaire'!$E120*Listes!$D$68,(('Dépenses forfaitaire'!$E120*Listes!$B$68)+Listes!$C$68)))))))</f>
        <v/>
      </c>
      <c r="P120" s="36" t="str">
        <f t="shared" si="5"/>
        <v/>
      </c>
      <c r="Q120" s="131"/>
    </row>
    <row r="121" spans="1:17" ht="22.5" customHeight="1" x14ac:dyDescent="0.25">
      <c r="A121" s="21">
        <v>115</v>
      </c>
      <c r="B121" s="123"/>
      <c r="C121" s="123"/>
      <c r="D121" s="123"/>
      <c r="E121" s="123"/>
      <c r="F121" s="123"/>
      <c r="G121" s="123"/>
      <c r="H121" s="424" t="str">
        <f>IF(C121="","",IF(C121="","",(VLOOKUP(C121,Listes!$B$34:$C$38,2,FALSE))))</f>
        <v/>
      </c>
      <c r="I121" s="123" t="str">
        <f t="shared" si="4"/>
        <v/>
      </c>
      <c r="J121" s="36" t="str">
        <f>IF(H121="","",IF(H121="","",(VLOOKUP(H121,Listes!$C$34:$D$38,2,FALSE))))</f>
        <v/>
      </c>
      <c r="K121" s="263"/>
      <c r="L121" s="263"/>
      <c r="M121" s="35" t="str">
        <f>IF($H121="","",IF($C121=Listes!$B$35,IF('Dépenses forfaitaire'!$E121&lt;=Listes!$B$56,('Dépenses forfaitaire'!$E121*(VLOOKUP('Dépenses forfaitaire'!$D121,Listes!$A$57:$E$63,2,FALSE))),IF('Dépenses forfaitaire'!$E121&gt;Listes!$E$56,('Dépenses forfaitaire'!$E121*(VLOOKUP('Dépenses forfaitaire'!$D121,Listes!$A$57:$E$63,5,FALSE))),('Dépenses forfaitaire'!$E121*(VLOOKUP('Dépenses forfaitaire'!$D121,Listes!$A$57:$E$63,3,FALSE)))+(VLOOKUP('Dépenses forfaitaire'!$D121,Listes!$A$57:$E$63,4,FALSE))))))</f>
        <v/>
      </c>
      <c r="N121" s="35" t="str">
        <f>IF($H121="","",IF($C121=Listes!$B$34,IF('Dépenses forfaitaire'!$E121&lt;=Listes!$B$45,('Dépenses forfaitaire'!$E121*(VLOOKUP('Dépenses forfaitaire'!$D121,Listes!$A$46:$E$52,2,FALSE))),IF('Dépenses forfaitaire'!$E121&gt;Listes!$D$45,('Dépenses forfaitaire'!$E121*(VLOOKUP('Dépenses forfaitaire'!$D121,Listes!$A$46:$E$52,5,FALSE))),('Dépenses forfaitaire'!$E121*(VLOOKUP('Dépenses forfaitaire'!$D121,Listes!$A$46:$E$52,3,FALSE)))+(VLOOKUP('Dépenses forfaitaire'!$D121,Listes!$A$46:$E$52,4,FALSE))))))</f>
        <v/>
      </c>
      <c r="O121" s="35" t="str">
        <f>IF($H121="","",IF($C121=Listes!$B$37,Listes!$I$34,IF($C121=Listes!$B$38,(VLOOKUP('Dépenses forfaitaire'!$F121,Listes!$E$34:$F$39,2,FALSE)),IF($C121=Listes!$B$36,IF('Dépenses forfaitaire'!$E121&lt;=Listes!$A$67,'Dépenses forfaitaire'!$E121*Listes!$A$68,IF('Dépenses forfaitaire'!$E121&gt;Listes!$D$67,'Dépenses forfaitaire'!$E121*Listes!$D$68,(('Dépenses forfaitaire'!$E121*Listes!$B$68)+Listes!$C$68)))))))</f>
        <v/>
      </c>
      <c r="P121" s="36" t="str">
        <f t="shared" si="5"/>
        <v/>
      </c>
      <c r="Q121" s="131"/>
    </row>
    <row r="122" spans="1:17" ht="22.5" customHeight="1" x14ac:dyDescent="0.25">
      <c r="A122" s="21">
        <v>116</v>
      </c>
      <c r="B122" s="123"/>
      <c r="C122" s="123"/>
      <c r="D122" s="123"/>
      <c r="E122" s="123"/>
      <c r="F122" s="123"/>
      <c r="G122" s="123"/>
      <c r="H122" s="424" t="str">
        <f>IF(C122="","",IF(C122="","",(VLOOKUP(C122,Listes!$B$34:$C$38,2,FALSE))))</f>
        <v/>
      </c>
      <c r="I122" s="123" t="str">
        <f t="shared" si="4"/>
        <v/>
      </c>
      <c r="J122" s="36" t="str">
        <f>IF(H122="","",IF(H122="","",(VLOOKUP(H122,Listes!$C$34:$D$38,2,FALSE))))</f>
        <v/>
      </c>
      <c r="K122" s="263"/>
      <c r="L122" s="263"/>
      <c r="M122" s="35" t="str">
        <f>IF($H122="","",IF($C122=Listes!$B$35,IF('Dépenses forfaitaire'!$E122&lt;=Listes!$B$56,('Dépenses forfaitaire'!$E122*(VLOOKUP('Dépenses forfaitaire'!$D122,Listes!$A$57:$E$63,2,FALSE))),IF('Dépenses forfaitaire'!$E122&gt;Listes!$E$56,('Dépenses forfaitaire'!$E122*(VLOOKUP('Dépenses forfaitaire'!$D122,Listes!$A$57:$E$63,5,FALSE))),('Dépenses forfaitaire'!$E122*(VLOOKUP('Dépenses forfaitaire'!$D122,Listes!$A$57:$E$63,3,FALSE)))+(VLOOKUP('Dépenses forfaitaire'!$D122,Listes!$A$57:$E$63,4,FALSE))))))</f>
        <v/>
      </c>
      <c r="N122" s="35" t="str">
        <f>IF($H122="","",IF($C122=Listes!$B$34,IF('Dépenses forfaitaire'!$E122&lt;=Listes!$B$45,('Dépenses forfaitaire'!$E122*(VLOOKUP('Dépenses forfaitaire'!$D122,Listes!$A$46:$E$52,2,FALSE))),IF('Dépenses forfaitaire'!$E122&gt;Listes!$D$45,('Dépenses forfaitaire'!$E122*(VLOOKUP('Dépenses forfaitaire'!$D122,Listes!$A$46:$E$52,5,FALSE))),('Dépenses forfaitaire'!$E122*(VLOOKUP('Dépenses forfaitaire'!$D122,Listes!$A$46:$E$52,3,FALSE)))+(VLOOKUP('Dépenses forfaitaire'!$D122,Listes!$A$46:$E$52,4,FALSE))))))</f>
        <v/>
      </c>
      <c r="O122" s="35" t="str">
        <f>IF($H122="","",IF($C122=Listes!$B$37,Listes!$I$34,IF($C122=Listes!$B$38,(VLOOKUP('Dépenses forfaitaire'!$F122,Listes!$E$34:$F$39,2,FALSE)),IF($C122=Listes!$B$36,IF('Dépenses forfaitaire'!$E122&lt;=Listes!$A$67,'Dépenses forfaitaire'!$E122*Listes!$A$68,IF('Dépenses forfaitaire'!$E122&gt;Listes!$D$67,'Dépenses forfaitaire'!$E122*Listes!$D$68,(('Dépenses forfaitaire'!$E122*Listes!$B$68)+Listes!$C$68)))))))</f>
        <v/>
      </c>
      <c r="P122" s="36" t="str">
        <f t="shared" si="5"/>
        <v/>
      </c>
      <c r="Q122" s="131"/>
    </row>
    <row r="123" spans="1:17" ht="22.5" customHeight="1" x14ac:dyDescent="0.25">
      <c r="A123" s="21">
        <v>117</v>
      </c>
      <c r="B123" s="123"/>
      <c r="C123" s="123"/>
      <c r="D123" s="123"/>
      <c r="E123" s="123"/>
      <c r="F123" s="123"/>
      <c r="G123" s="123"/>
      <c r="H123" s="424" t="str">
        <f>IF(C123="","",IF(C123="","",(VLOOKUP(C123,Listes!$B$34:$C$38,2,FALSE))))</f>
        <v/>
      </c>
      <c r="I123" s="123" t="str">
        <f t="shared" si="4"/>
        <v/>
      </c>
      <c r="J123" s="36" t="str">
        <f>IF(H123="","",IF(H123="","",(VLOOKUP(H123,Listes!$C$34:$D$38,2,FALSE))))</f>
        <v/>
      </c>
      <c r="K123" s="263"/>
      <c r="L123" s="263"/>
      <c r="M123" s="35" t="str">
        <f>IF($H123="","",IF($C123=Listes!$B$35,IF('Dépenses forfaitaire'!$E123&lt;=Listes!$B$56,('Dépenses forfaitaire'!$E123*(VLOOKUP('Dépenses forfaitaire'!$D123,Listes!$A$57:$E$63,2,FALSE))),IF('Dépenses forfaitaire'!$E123&gt;Listes!$E$56,('Dépenses forfaitaire'!$E123*(VLOOKUP('Dépenses forfaitaire'!$D123,Listes!$A$57:$E$63,5,FALSE))),('Dépenses forfaitaire'!$E123*(VLOOKUP('Dépenses forfaitaire'!$D123,Listes!$A$57:$E$63,3,FALSE)))+(VLOOKUP('Dépenses forfaitaire'!$D123,Listes!$A$57:$E$63,4,FALSE))))))</f>
        <v/>
      </c>
      <c r="N123" s="35" t="str">
        <f>IF($H123="","",IF($C123=Listes!$B$34,IF('Dépenses forfaitaire'!$E123&lt;=Listes!$B$45,('Dépenses forfaitaire'!$E123*(VLOOKUP('Dépenses forfaitaire'!$D123,Listes!$A$46:$E$52,2,FALSE))),IF('Dépenses forfaitaire'!$E123&gt;Listes!$D$45,('Dépenses forfaitaire'!$E123*(VLOOKUP('Dépenses forfaitaire'!$D123,Listes!$A$46:$E$52,5,FALSE))),('Dépenses forfaitaire'!$E123*(VLOOKUP('Dépenses forfaitaire'!$D123,Listes!$A$46:$E$52,3,FALSE)))+(VLOOKUP('Dépenses forfaitaire'!$D123,Listes!$A$46:$E$52,4,FALSE))))))</f>
        <v/>
      </c>
      <c r="O123" s="35" t="str">
        <f>IF($H123="","",IF($C123=Listes!$B$37,Listes!$I$34,IF($C123=Listes!$B$38,(VLOOKUP('Dépenses forfaitaire'!$F123,Listes!$E$34:$F$39,2,FALSE)),IF($C123=Listes!$B$36,IF('Dépenses forfaitaire'!$E123&lt;=Listes!$A$67,'Dépenses forfaitaire'!$E123*Listes!$A$68,IF('Dépenses forfaitaire'!$E123&gt;Listes!$D$67,'Dépenses forfaitaire'!$E123*Listes!$D$68,(('Dépenses forfaitaire'!$E123*Listes!$B$68)+Listes!$C$68)))))))</f>
        <v/>
      </c>
      <c r="P123" s="36" t="str">
        <f t="shared" si="5"/>
        <v/>
      </c>
      <c r="Q123" s="131"/>
    </row>
    <row r="124" spans="1:17" ht="22.5" customHeight="1" x14ac:dyDescent="0.25">
      <c r="A124" s="21">
        <v>118</v>
      </c>
      <c r="B124" s="123"/>
      <c r="C124" s="123"/>
      <c r="D124" s="123"/>
      <c r="E124" s="123"/>
      <c r="F124" s="123"/>
      <c r="G124" s="123"/>
      <c r="H124" s="424" t="str">
        <f>IF(C124="","",IF(C124="","",(VLOOKUP(C124,Listes!$B$34:$C$38,2,FALSE))))</f>
        <v/>
      </c>
      <c r="I124" s="123" t="str">
        <f t="shared" si="4"/>
        <v/>
      </c>
      <c r="J124" s="36" t="str">
        <f>IF(H124="","",IF(H124="","",(VLOOKUP(H124,Listes!$C$34:$D$38,2,FALSE))))</f>
        <v/>
      </c>
      <c r="K124" s="263"/>
      <c r="L124" s="263"/>
      <c r="M124" s="35" t="str">
        <f>IF($H124="","",IF($C124=Listes!$B$35,IF('Dépenses forfaitaire'!$E124&lt;=Listes!$B$56,('Dépenses forfaitaire'!$E124*(VLOOKUP('Dépenses forfaitaire'!$D124,Listes!$A$57:$E$63,2,FALSE))),IF('Dépenses forfaitaire'!$E124&gt;Listes!$E$56,('Dépenses forfaitaire'!$E124*(VLOOKUP('Dépenses forfaitaire'!$D124,Listes!$A$57:$E$63,5,FALSE))),('Dépenses forfaitaire'!$E124*(VLOOKUP('Dépenses forfaitaire'!$D124,Listes!$A$57:$E$63,3,FALSE)))+(VLOOKUP('Dépenses forfaitaire'!$D124,Listes!$A$57:$E$63,4,FALSE))))))</f>
        <v/>
      </c>
      <c r="N124" s="35" t="str">
        <f>IF($H124="","",IF($C124=Listes!$B$34,IF('Dépenses forfaitaire'!$E124&lt;=Listes!$B$45,('Dépenses forfaitaire'!$E124*(VLOOKUP('Dépenses forfaitaire'!$D124,Listes!$A$46:$E$52,2,FALSE))),IF('Dépenses forfaitaire'!$E124&gt;Listes!$D$45,('Dépenses forfaitaire'!$E124*(VLOOKUP('Dépenses forfaitaire'!$D124,Listes!$A$46:$E$52,5,FALSE))),('Dépenses forfaitaire'!$E124*(VLOOKUP('Dépenses forfaitaire'!$D124,Listes!$A$46:$E$52,3,FALSE)))+(VLOOKUP('Dépenses forfaitaire'!$D124,Listes!$A$46:$E$52,4,FALSE))))))</f>
        <v/>
      </c>
      <c r="O124" s="35" t="str">
        <f>IF($H124="","",IF($C124=Listes!$B$37,Listes!$I$34,IF($C124=Listes!$B$38,(VLOOKUP('Dépenses forfaitaire'!$F124,Listes!$E$34:$F$39,2,FALSE)),IF($C124=Listes!$B$36,IF('Dépenses forfaitaire'!$E124&lt;=Listes!$A$67,'Dépenses forfaitaire'!$E124*Listes!$A$68,IF('Dépenses forfaitaire'!$E124&gt;Listes!$D$67,'Dépenses forfaitaire'!$E124*Listes!$D$68,(('Dépenses forfaitaire'!$E124*Listes!$B$68)+Listes!$C$68)))))))</f>
        <v/>
      </c>
      <c r="P124" s="36" t="str">
        <f t="shared" si="5"/>
        <v/>
      </c>
      <c r="Q124" s="131"/>
    </row>
    <row r="125" spans="1:17" ht="22.5" customHeight="1" x14ac:dyDescent="0.25">
      <c r="A125" s="21">
        <v>119</v>
      </c>
      <c r="B125" s="123"/>
      <c r="C125" s="123"/>
      <c r="D125" s="123"/>
      <c r="E125" s="123"/>
      <c r="F125" s="123"/>
      <c r="G125" s="123"/>
      <c r="H125" s="424" t="str">
        <f>IF(C125="","",IF(C125="","",(VLOOKUP(C125,Listes!$B$34:$C$38,2,FALSE))))</f>
        <v/>
      </c>
      <c r="I125" s="123" t="str">
        <f t="shared" si="4"/>
        <v/>
      </c>
      <c r="J125" s="36" t="str">
        <f>IF(H125="","",IF(H125="","",(VLOOKUP(H125,Listes!$C$34:$D$38,2,FALSE))))</f>
        <v/>
      </c>
      <c r="K125" s="263"/>
      <c r="L125" s="263"/>
      <c r="M125" s="35" t="str">
        <f>IF($H125="","",IF($C125=Listes!$B$35,IF('Dépenses forfaitaire'!$E125&lt;=Listes!$B$56,('Dépenses forfaitaire'!$E125*(VLOOKUP('Dépenses forfaitaire'!$D125,Listes!$A$57:$E$63,2,FALSE))),IF('Dépenses forfaitaire'!$E125&gt;Listes!$E$56,('Dépenses forfaitaire'!$E125*(VLOOKUP('Dépenses forfaitaire'!$D125,Listes!$A$57:$E$63,5,FALSE))),('Dépenses forfaitaire'!$E125*(VLOOKUP('Dépenses forfaitaire'!$D125,Listes!$A$57:$E$63,3,FALSE)))+(VLOOKUP('Dépenses forfaitaire'!$D125,Listes!$A$57:$E$63,4,FALSE))))))</f>
        <v/>
      </c>
      <c r="N125" s="35" t="str">
        <f>IF($H125="","",IF($C125=Listes!$B$34,IF('Dépenses forfaitaire'!$E125&lt;=Listes!$B$45,('Dépenses forfaitaire'!$E125*(VLOOKUP('Dépenses forfaitaire'!$D125,Listes!$A$46:$E$52,2,FALSE))),IF('Dépenses forfaitaire'!$E125&gt;Listes!$D$45,('Dépenses forfaitaire'!$E125*(VLOOKUP('Dépenses forfaitaire'!$D125,Listes!$A$46:$E$52,5,FALSE))),('Dépenses forfaitaire'!$E125*(VLOOKUP('Dépenses forfaitaire'!$D125,Listes!$A$46:$E$52,3,FALSE)))+(VLOOKUP('Dépenses forfaitaire'!$D125,Listes!$A$46:$E$52,4,FALSE))))))</f>
        <v/>
      </c>
      <c r="O125" s="35" t="str">
        <f>IF($H125="","",IF($C125=Listes!$B$37,Listes!$I$34,IF($C125=Listes!$B$38,(VLOOKUP('Dépenses forfaitaire'!$F125,Listes!$E$34:$F$39,2,FALSE)),IF($C125=Listes!$B$36,IF('Dépenses forfaitaire'!$E125&lt;=Listes!$A$67,'Dépenses forfaitaire'!$E125*Listes!$A$68,IF('Dépenses forfaitaire'!$E125&gt;Listes!$D$67,'Dépenses forfaitaire'!$E125*Listes!$D$68,(('Dépenses forfaitaire'!$E125*Listes!$B$68)+Listes!$C$68)))))))</f>
        <v/>
      </c>
      <c r="P125" s="36" t="str">
        <f t="shared" si="5"/>
        <v/>
      </c>
      <c r="Q125" s="131"/>
    </row>
    <row r="126" spans="1:17" ht="22.5" customHeight="1" x14ac:dyDescent="0.25">
      <c r="A126" s="21">
        <v>120</v>
      </c>
      <c r="B126" s="123"/>
      <c r="C126" s="123"/>
      <c r="D126" s="123"/>
      <c r="E126" s="123"/>
      <c r="F126" s="123"/>
      <c r="G126" s="123"/>
      <c r="H126" s="424" t="str">
        <f>IF(C126="","",IF(C126="","",(VLOOKUP(C126,Listes!$B$34:$C$38,2,FALSE))))</f>
        <v/>
      </c>
      <c r="I126" s="123" t="str">
        <f t="shared" si="4"/>
        <v/>
      </c>
      <c r="J126" s="36" t="str">
        <f>IF(H126="","",IF(H126="","",(VLOOKUP(H126,Listes!$C$34:$D$38,2,FALSE))))</f>
        <v/>
      </c>
      <c r="K126" s="263"/>
      <c r="L126" s="263"/>
      <c r="M126" s="35" t="str">
        <f>IF($H126="","",IF($C126=Listes!$B$35,IF('Dépenses forfaitaire'!$E126&lt;=Listes!$B$56,('Dépenses forfaitaire'!$E126*(VLOOKUP('Dépenses forfaitaire'!$D126,Listes!$A$57:$E$63,2,FALSE))),IF('Dépenses forfaitaire'!$E126&gt;Listes!$E$56,('Dépenses forfaitaire'!$E126*(VLOOKUP('Dépenses forfaitaire'!$D126,Listes!$A$57:$E$63,5,FALSE))),('Dépenses forfaitaire'!$E126*(VLOOKUP('Dépenses forfaitaire'!$D126,Listes!$A$57:$E$63,3,FALSE)))+(VLOOKUP('Dépenses forfaitaire'!$D126,Listes!$A$57:$E$63,4,FALSE))))))</f>
        <v/>
      </c>
      <c r="N126" s="35" t="str">
        <f>IF($H126="","",IF($C126=Listes!$B$34,IF('Dépenses forfaitaire'!$E126&lt;=Listes!$B$45,('Dépenses forfaitaire'!$E126*(VLOOKUP('Dépenses forfaitaire'!$D126,Listes!$A$46:$E$52,2,FALSE))),IF('Dépenses forfaitaire'!$E126&gt;Listes!$D$45,('Dépenses forfaitaire'!$E126*(VLOOKUP('Dépenses forfaitaire'!$D126,Listes!$A$46:$E$52,5,FALSE))),('Dépenses forfaitaire'!$E126*(VLOOKUP('Dépenses forfaitaire'!$D126,Listes!$A$46:$E$52,3,FALSE)))+(VLOOKUP('Dépenses forfaitaire'!$D126,Listes!$A$46:$E$52,4,FALSE))))))</f>
        <v/>
      </c>
      <c r="O126" s="35" t="str">
        <f>IF($H126="","",IF($C126=Listes!$B$37,Listes!$I$34,IF($C126=Listes!$B$38,(VLOOKUP('Dépenses forfaitaire'!$F126,Listes!$E$34:$F$39,2,FALSE)),IF($C126=Listes!$B$36,IF('Dépenses forfaitaire'!$E126&lt;=Listes!$A$67,'Dépenses forfaitaire'!$E126*Listes!$A$68,IF('Dépenses forfaitaire'!$E126&gt;Listes!$D$67,'Dépenses forfaitaire'!$E126*Listes!$D$68,(('Dépenses forfaitaire'!$E126*Listes!$B$68)+Listes!$C$68)))))))</f>
        <v/>
      </c>
      <c r="P126" s="36" t="str">
        <f t="shared" si="5"/>
        <v/>
      </c>
      <c r="Q126" s="131"/>
    </row>
    <row r="127" spans="1:17" ht="22.5" customHeight="1" x14ac:dyDescent="0.25">
      <c r="A127" s="21">
        <v>121</v>
      </c>
      <c r="B127" s="123"/>
      <c r="C127" s="123"/>
      <c r="D127" s="123"/>
      <c r="E127" s="123"/>
      <c r="F127" s="123"/>
      <c r="G127" s="123"/>
      <c r="H127" s="424" t="str">
        <f>IF(C127="","",IF(C127="","",(VLOOKUP(C127,Listes!$B$34:$C$38,2,FALSE))))</f>
        <v/>
      </c>
      <c r="I127" s="123" t="str">
        <f t="shared" si="4"/>
        <v/>
      </c>
      <c r="J127" s="36" t="str">
        <f>IF(H127="","",IF(H127="","",(VLOOKUP(H127,Listes!$C$34:$D$38,2,FALSE))))</f>
        <v/>
      </c>
      <c r="K127" s="263"/>
      <c r="L127" s="263"/>
      <c r="M127" s="35" t="str">
        <f>IF($H127="","",IF($C127=Listes!$B$35,IF('Dépenses forfaitaire'!$E127&lt;=Listes!$B$56,('Dépenses forfaitaire'!$E127*(VLOOKUP('Dépenses forfaitaire'!$D127,Listes!$A$57:$E$63,2,FALSE))),IF('Dépenses forfaitaire'!$E127&gt;Listes!$E$56,('Dépenses forfaitaire'!$E127*(VLOOKUP('Dépenses forfaitaire'!$D127,Listes!$A$57:$E$63,5,FALSE))),('Dépenses forfaitaire'!$E127*(VLOOKUP('Dépenses forfaitaire'!$D127,Listes!$A$57:$E$63,3,FALSE)))+(VLOOKUP('Dépenses forfaitaire'!$D127,Listes!$A$57:$E$63,4,FALSE))))))</f>
        <v/>
      </c>
      <c r="N127" s="35" t="str">
        <f>IF($H127="","",IF($C127=Listes!$B$34,IF('Dépenses forfaitaire'!$E127&lt;=Listes!$B$45,('Dépenses forfaitaire'!$E127*(VLOOKUP('Dépenses forfaitaire'!$D127,Listes!$A$46:$E$52,2,FALSE))),IF('Dépenses forfaitaire'!$E127&gt;Listes!$D$45,('Dépenses forfaitaire'!$E127*(VLOOKUP('Dépenses forfaitaire'!$D127,Listes!$A$46:$E$52,5,FALSE))),('Dépenses forfaitaire'!$E127*(VLOOKUP('Dépenses forfaitaire'!$D127,Listes!$A$46:$E$52,3,FALSE)))+(VLOOKUP('Dépenses forfaitaire'!$D127,Listes!$A$46:$E$52,4,FALSE))))))</f>
        <v/>
      </c>
      <c r="O127" s="35" t="str">
        <f>IF($H127="","",IF($C127=Listes!$B$37,Listes!$I$34,IF($C127=Listes!$B$38,(VLOOKUP('Dépenses forfaitaire'!$F127,Listes!$E$34:$F$39,2,FALSE)),IF($C127=Listes!$B$36,IF('Dépenses forfaitaire'!$E127&lt;=Listes!$A$67,'Dépenses forfaitaire'!$E127*Listes!$A$68,IF('Dépenses forfaitaire'!$E127&gt;Listes!$D$67,'Dépenses forfaitaire'!$E127*Listes!$D$68,(('Dépenses forfaitaire'!$E127*Listes!$B$68)+Listes!$C$68)))))))</f>
        <v/>
      </c>
      <c r="P127" s="36" t="str">
        <f t="shared" si="5"/>
        <v/>
      </c>
      <c r="Q127" s="131"/>
    </row>
    <row r="128" spans="1:17" ht="22.5" customHeight="1" x14ac:dyDescent="0.25">
      <c r="A128" s="21">
        <v>122</v>
      </c>
      <c r="B128" s="123"/>
      <c r="C128" s="123"/>
      <c r="D128" s="123"/>
      <c r="E128" s="123"/>
      <c r="F128" s="123"/>
      <c r="G128" s="123"/>
      <c r="H128" s="424" t="str">
        <f>IF(C128="","",IF(C128="","",(VLOOKUP(C128,Listes!$B$34:$C$38,2,FALSE))))</f>
        <v/>
      </c>
      <c r="I128" s="123" t="str">
        <f t="shared" si="4"/>
        <v/>
      </c>
      <c r="J128" s="36" t="str">
        <f>IF(H128="","",IF(H128="","",(VLOOKUP(H128,Listes!$C$34:$D$38,2,FALSE))))</f>
        <v/>
      </c>
      <c r="K128" s="263"/>
      <c r="L128" s="263"/>
      <c r="M128" s="35" t="str">
        <f>IF($H128="","",IF($C128=Listes!$B$35,IF('Dépenses forfaitaire'!$E128&lt;=Listes!$B$56,('Dépenses forfaitaire'!$E128*(VLOOKUP('Dépenses forfaitaire'!$D128,Listes!$A$57:$E$63,2,FALSE))),IF('Dépenses forfaitaire'!$E128&gt;Listes!$E$56,('Dépenses forfaitaire'!$E128*(VLOOKUP('Dépenses forfaitaire'!$D128,Listes!$A$57:$E$63,5,FALSE))),('Dépenses forfaitaire'!$E128*(VLOOKUP('Dépenses forfaitaire'!$D128,Listes!$A$57:$E$63,3,FALSE)))+(VLOOKUP('Dépenses forfaitaire'!$D128,Listes!$A$57:$E$63,4,FALSE))))))</f>
        <v/>
      </c>
      <c r="N128" s="35" t="str">
        <f>IF($H128="","",IF($C128=Listes!$B$34,IF('Dépenses forfaitaire'!$E128&lt;=Listes!$B$45,('Dépenses forfaitaire'!$E128*(VLOOKUP('Dépenses forfaitaire'!$D128,Listes!$A$46:$E$52,2,FALSE))),IF('Dépenses forfaitaire'!$E128&gt;Listes!$D$45,('Dépenses forfaitaire'!$E128*(VLOOKUP('Dépenses forfaitaire'!$D128,Listes!$A$46:$E$52,5,FALSE))),('Dépenses forfaitaire'!$E128*(VLOOKUP('Dépenses forfaitaire'!$D128,Listes!$A$46:$E$52,3,FALSE)))+(VLOOKUP('Dépenses forfaitaire'!$D128,Listes!$A$46:$E$52,4,FALSE))))))</f>
        <v/>
      </c>
      <c r="O128" s="35" t="str">
        <f>IF($H128="","",IF($C128=Listes!$B$37,Listes!$I$34,IF($C128=Listes!$B$38,(VLOOKUP('Dépenses forfaitaire'!$F128,Listes!$E$34:$F$39,2,FALSE)),IF($C128=Listes!$B$36,IF('Dépenses forfaitaire'!$E128&lt;=Listes!$A$67,'Dépenses forfaitaire'!$E128*Listes!$A$68,IF('Dépenses forfaitaire'!$E128&gt;Listes!$D$67,'Dépenses forfaitaire'!$E128*Listes!$D$68,(('Dépenses forfaitaire'!$E128*Listes!$B$68)+Listes!$C$68)))))))</f>
        <v/>
      </c>
      <c r="P128" s="36" t="str">
        <f t="shared" si="5"/>
        <v/>
      </c>
      <c r="Q128" s="131"/>
    </row>
    <row r="129" spans="1:17" ht="22.5" customHeight="1" x14ac:dyDescent="0.25">
      <c r="A129" s="21">
        <v>123</v>
      </c>
      <c r="B129" s="123"/>
      <c r="C129" s="123"/>
      <c r="D129" s="123"/>
      <c r="E129" s="123"/>
      <c r="F129" s="123"/>
      <c r="G129" s="123"/>
      <c r="H129" s="424" t="str">
        <f>IF(C129="","",IF(C129="","",(VLOOKUP(C129,Listes!$B$34:$C$38,2,FALSE))))</f>
        <v/>
      </c>
      <c r="I129" s="123" t="str">
        <f t="shared" si="4"/>
        <v/>
      </c>
      <c r="J129" s="36" t="str">
        <f>IF(H129="","",IF(H129="","",(VLOOKUP(H129,Listes!$C$34:$D$38,2,FALSE))))</f>
        <v/>
      </c>
      <c r="K129" s="263"/>
      <c r="L129" s="263"/>
      <c r="M129" s="35" t="str">
        <f>IF($H129="","",IF($C129=Listes!$B$35,IF('Dépenses forfaitaire'!$E129&lt;=Listes!$B$56,('Dépenses forfaitaire'!$E129*(VLOOKUP('Dépenses forfaitaire'!$D129,Listes!$A$57:$E$63,2,FALSE))),IF('Dépenses forfaitaire'!$E129&gt;Listes!$E$56,('Dépenses forfaitaire'!$E129*(VLOOKUP('Dépenses forfaitaire'!$D129,Listes!$A$57:$E$63,5,FALSE))),('Dépenses forfaitaire'!$E129*(VLOOKUP('Dépenses forfaitaire'!$D129,Listes!$A$57:$E$63,3,FALSE)))+(VLOOKUP('Dépenses forfaitaire'!$D129,Listes!$A$57:$E$63,4,FALSE))))))</f>
        <v/>
      </c>
      <c r="N129" s="35" t="str">
        <f>IF($H129="","",IF($C129=Listes!$B$34,IF('Dépenses forfaitaire'!$E129&lt;=Listes!$B$45,('Dépenses forfaitaire'!$E129*(VLOOKUP('Dépenses forfaitaire'!$D129,Listes!$A$46:$E$52,2,FALSE))),IF('Dépenses forfaitaire'!$E129&gt;Listes!$D$45,('Dépenses forfaitaire'!$E129*(VLOOKUP('Dépenses forfaitaire'!$D129,Listes!$A$46:$E$52,5,FALSE))),('Dépenses forfaitaire'!$E129*(VLOOKUP('Dépenses forfaitaire'!$D129,Listes!$A$46:$E$52,3,FALSE)))+(VLOOKUP('Dépenses forfaitaire'!$D129,Listes!$A$46:$E$52,4,FALSE))))))</f>
        <v/>
      </c>
      <c r="O129" s="35" t="str">
        <f>IF($H129="","",IF($C129=Listes!$B$37,Listes!$I$34,IF($C129=Listes!$B$38,(VLOOKUP('Dépenses forfaitaire'!$F129,Listes!$E$34:$F$39,2,FALSE)),IF($C129=Listes!$B$36,IF('Dépenses forfaitaire'!$E129&lt;=Listes!$A$67,'Dépenses forfaitaire'!$E129*Listes!$A$68,IF('Dépenses forfaitaire'!$E129&gt;Listes!$D$67,'Dépenses forfaitaire'!$E129*Listes!$D$68,(('Dépenses forfaitaire'!$E129*Listes!$B$68)+Listes!$C$68)))))))</f>
        <v/>
      </c>
      <c r="P129" s="36" t="str">
        <f t="shared" si="5"/>
        <v/>
      </c>
      <c r="Q129" s="131"/>
    </row>
    <row r="130" spans="1:17" ht="22.5" customHeight="1" x14ac:dyDescent="0.25">
      <c r="A130" s="21">
        <v>124</v>
      </c>
      <c r="B130" s="123"/>
      <c r="C130" s="123"/>
      <c r="D130" s="123"/>
      <c r="E130" s="123"/>
      <c r="F130" s="123"/>
      <c r="G130" s="123"/>
      <c r="H130" s="424" t="str">
        <f>IF(C130="","",IF(C130="","",(VLOOKUP(C130,Listes!$B$34:$C$38,2,FALSE))))</f>
        <v/>
      </c>
      <c r="I130" s="123" t="str">
        <f t="shared" si="4"/>
        <v/>
      </c>
      <c r="J130" s="36" t="str">
        <f>IF(H130="","",IF(H130="","",(VLOOKUP(H130,Listes!$C$34:$D$38,2,FALSE))))</f>
        <v/>
      </c>
      <c r="K130" s="263"/>
      <c r="L130" s="263"/>
      <c r="M130" s="35" t="str">
        <f>IF($H130="","",IF($C130=Listes!$B$35,IF('Dépenses forfaitaire'!$E130&lt;=Listes!$B$56,('Dépenses forfaitaire'!$E130*(VLOOKUP('Dépenses forfaitaire'!$D130,Listes!$A$57:$E$63,2,FALSE))),IF('Dépenses forfaitaire'!$E130&gt;Listes!$E$56,('Dépenses forfaitaire'!$E130*(VLOOKUP('Dépenses forfaitaire'!$D130,Listes!$A$57:$E$63,5,FALSE))),('Dépenses forfaitaire'!$E130*(VLOOKUP('Dépenses forfaitaire'!$D130,Listes!$A$57:$E$63,3,FALSE)))+(VLOOKUP('Dépenses forfaitaire'!$D130,Listes!$A$57:$E$63,4,FALSE))))))</f>
        <v/>
      </c>
      <c r="N130" s="35" t="str">
        <f>IF($H130="","",IF($C130=Listes!$B$34,IF('Dépenses forfaitaire'!$E130&lt;=Listes!$B$45,('Dépenses forfaitaire'!$E130*(VLOOKUP('Dépenses forfaitaire'!$D130,Listes!$A$46:$E$52,2,FALSE))),IF('Dépenses forfaitaire'!$E130&gt;Listes!$D$45,('Dépenses forfaitaire'!$E130*(VLOOKUP('Dépenses forfaitaire'!$D130,Listes!$A$46:$E$52,5,FALSE))),('Dépenses forfaitaire'!$E130*(VLOOKUP('Dépenses forfaitaire'!$D130,Listes!$A$46:$E$52,3,FALSE)))+(VLOOKUP('Dépenses forfaitaire'!$D130,Listes!$A$46:$E$52,4,FALSE))))))</f>
        <v/>
      </c>
      <c r="O130" s="35" t="str">
        <f>IF($H130="","",IF($C130=Listes!$B$37,Listes!$I$34,IF($C130=Listes!$B$38,(VLOOKUP('Dépenses forfaitaire'!$F130,Listes!$E$34:$F$39,2,FALSE)),IF($C130=Listes!$B$36,IF('Dépenses forfaitaire'!$E130&lt;=Listes!$A$67,'Dépenses forfaitaire'!$E130*Listes!$A$68,IF('Dépenses forfaitaire'!$E130&gt;Listes!$D$67,'Dépenses forfaitaire'!$E130*Listes!$D$68,(('Dépenses forfaitaire'!$E130*Listes!$B$68)+Listes!$C$68)))))))</f>
        <v/>
      </c>
      <c r="P130" s="36" t="str">
        <f t="shared" si="5"/>
        <v/>
      </c>
      <c r="Q130" s="131"/>
    </row>
    <row r="131" spans="1:17" ht="22.5" customHeight="1" x14ac:dyDescent="0.25">
      <c r="A131" s="21">
        <v>125</v>
      </c>
      <c r="B131" s="123"/>
      <c r="C131" s="123"/>
      <c r="D131" s="123"/>
      <c r="E131" s="123"/>
      <c r="F131" s="123"/>
      <c r="G131" s="123"/>
      <c r="H131" s="424" t="str">
        <f>IF(C131="","",IF(C131="","",(VLOOKUP(C131,Listes!$B$34:$C$38,2,FALSE))))</f>
        <v/>
      </c>
      <c r="I131" s="123" t="str">
        <f t="shared" si="4"/>
        <v/>
      </c>
      <c r="J131" s="36" t="str">
        <f>IF(H131="","",IF(H131="","",(VLOOKUP(H131,Listes!$C$34:$D$38,2,FALSE))))</f>
        <v/>
      </c>
      <c r="K131" s="263"/>
      <c r="L131" s="263"/>
      <c r="M131" s="35" t="str">
        <f>IF($H131="","",IF($C131=Listes!$B$35,IF('Dépenses forfaitaire'!$E131&lt;=Listes!$B$56,('Dépenses forfaitaire'!$E131*(VLOOKUP('Dépenses forfaitaire'!$D131,Listes!$A$57:$E$63,2,FALSE))),IF('Dépenses forfaitaire'!$E131&gt;Listes!$E$56,('Dépenses forfaitaire'!$E131*(VLOOKUP('Dépenses forfaitaire'!$D131,Listes!$A$57:$E$63,5,FALSE))),('Dépenses forfaitaire'!$E131*(VLOOKUP('Dépenses forfaitaire'!$D131,Listes!$A$57:$E$63,3,FALSE)))+(VLOOKUP('Dépenses forfaitaire'!$D131,Listes!$A$57:$E$63,4,FALSE))))))</f>
        <v/>
      </c>
      <c r="N131" s="35" t="str">
        <f>IF($H131="","",IF($C131=Listes!$B$34,IF('Dépenses forfaitaire'!$E131&lt;=Listes!$B$45,('Dépenses forfaitaire'!$E131*(VLOOKUP('Dépenses forfaitaire'!$D131,Listes!$A$46:$E$52,2,FALSE))),IF('Dépenses forfaitaire'!$E131&gt;Listes!$D$45,('Dépenses forfaitaire'!$E131*(VLOOKUP('Dépenses forfaitaire'!$D131,Listes!$A$46:$E$52,5,FALSE))),('Dépenses forfaitaire'!$E131*(VLOOKUP('Dépenses forfaitaire'!$D131,Listes!$A$46:$E$52,3,FALSE)))+(VLOOKUP('Dépenses forfaitaire'!$D131,Listes!$A$46:$E$52,4,FALSE))))))</f>
        <v/>
      </c>
      <c r="O131" s="35" t="str">
        <f>IF($H131="","",IF($C131=Listes!$B$37,Listes!$I$34,IF($C131=Listes!$B$38,(VLOOKUP('Dépenses forfaitaire'!$F131,Listes!$E$34:$F$39,2,FALSE)),IF($C131=Listes!$B$36,IF('Dépenses forfaitaire'!$E131&lt;=Listes!$A$67,'Dépenses forfaitaire'!$E131*Listes!$A$68,IF('Dépenses forfaitaire'!$E131&gt;Listes!$D$67,'Dépenses forfaitaire'!$E131*Listes!$D$68,(('Dépenses forfaitaire'!$E131*Listes!$B$68)+Listes!$C$68)))))))</f>
        <v/>
      </c>
      <c r="P131" s="36" t="str">
        <f t="shared" si="5"/>
        <v/>
      </c>
      <c r="Q131" s="131"/>
    </row>
    <row r="132" spans="1:17" ht="22.5" customHeight="1" x14ac:dyDescent="0.25">
      <c r="A132" s="21">
        <v>126</v>
      </c>
      <c r="B132" s="123"/>
      <c r="C132" s="123"/>
      <c r="D132" s="123"/>
      <c r="E132" s="123"/>
      <c r="F132" s="123"/>
      <c r="G132" s="123"/>
      <c r="H132" s="424" t="str">
        <f>IF(C132="","",IF(C132="","",(VLOOKUP(C132,Listes!$B$34:$C$38,2,FALSE))))</f>
        <v/>
      </c>
      <c r="I132" s="123" t="str">
        <f t="shared" si="4"/>
        <v/>
      </c>
      <c r="J132" s="36" t="str">
        <f>IF(H132="","",IF(H132="","",(VLOOKUP(H132,Listes!$C$34:$D$38,2,FALSE))))</f>
        <v/>
      </c>
      <c r="K132" s="263"/>
      <c r="L132" s="263"/>
      <c r="M132" s="35" t="str">
        <f>IF($H132="","",IF($C132=Listes!$B$35,IF('Dépenses forfaitaire'!$E132&lt;=Listes!$B$56,('Dépenses forfaitaire'!$E132*(VLOOKUP('Dépenses forfaitaire'!$D132,Listes!$A$57:$E$63,2,FALSE))),IF('Dépenses forfaitaire'!$E132&gt;Listes!$E$56,('Dépenses forfaitaire'!$E132*(VLOOKUP('Dépenses forfaitaire'!$D132,Listes!$A$57:$E$63,5,FALSE))),('Dépenses forfaitaire'!$E132*(VLOOKUP('Dépenses forfaitaire'!$D132,Listes!$A$57:$E$63,3,FALSE)))+(VLOOKUP('Dépenses forfaitaire'!$D132,Listes!$A$57:$E$63,4,FALSE))))))</f>
        <v/>
      </c>
      <c r="N132" s="35" t="str">
        <f>IF($H132="","",IF($C132=Listes!$B$34,IF('Dépenses forfaitaire'!$E132&lt;=Listes!$B$45,('Dépenses forfaitaire'!$E132*(VLOOKUP('Dépenses forfaitaire'!$D132,Listes!$A$46:$E$52,2,FALSE))),IF('Dépenses forfaitaire'!$E132&gt;Listes!$D$45,('Dépenses forfaitaire'!$E132*(VLOOKUP('Dépenses forfaitaire'!$D132,Listes!$A$46:$E$52,5,FALSE))),('Dépenses forfaitaire'!$E132*(VLOOKUP('Dépenses forfaitaire'!$D132,Listes!$A$46:$E$52,3,FALSE)))+(VLOOKUP('Dépenses forfaitaire'!$D132,Listes!$A$46:$E$52,4,FALSE))))))</f>
        <v/>
      </c>
      <c r="O132" s="35" t="str">
        <f>IF($H132="","",IF($C132=Listes!$B$37,Listes!$I$34,IF($C132=Listes!$B$38,(VLOOKUP('Dépenses forfaitaire'!$F132,Listes!$E$34:$F$39,2,FALSE)),IF($C132=Listes!$B$36,IF('Dépenses forfaitaire'!$E132&lt;=Listes!$A$67,'Dépenses forfaitaire'!$E132*Listes!$A$68,IF('Dépenses forfaitaire'!$E132&gt;Listes!$D$67,'Dépenses forfaitaire'!$E132*Listes!$D$68,(('Dépenses forfaitaire'!$E132*Listes!$B$68)+Listes!$C$68)))))))</f>
        <v/>
      </c>
      <c r="P132" s="36" t="str">
        <f t="shared" si="5"/>
        <v/>
      </c>
      <c r="Q132" s="131"/>
    </row>
    <row r="133" spans="1:17" ht="22.5" customHeight="1" x14ac:dyDescent="0.25">
      <c r="A133" s="21">
        <v>127</v>
      </c>
      <c r="B133" s="123"/>
      <c r="C133" s="123"/>
      <c r="D133" s="123"/>
      <c r="E133" s="123"/>
      <c r="F133" s="123"/>
      <c r="G133" s="123"/>
      <c r="H133" s="424" t="str">
        <f>IF(C133="","",IF(C133="","",(VLOOKUP(C133,Listes!$B$34:$C$38,2,FALSE))))</f>
        <v/>
      </c>
      <c r="I133" s="123" t="str">
        <f t="shared" si="4"/>
        <v/>
      </c>
      <c r="J133" s="36" t="str">
        <f>IF(H133="","",IF(H133="","",(VLOOKUP(H133,Listes!$C$34:$D$38,2,FALSE))))</f>
        <v/>
      </c>
      <c r="K133" s="263"/>
      <c r="L133" s="263"/>
      <c r="M133" s="35" t="str">
        <f>IF($H133="","",IF($C133=Listes!$B$35,IF('Dépenses forfaitaire'!$E133&lt;=Listes!$B$56,('Dépenses forfaitaire'!$E133*(VLOOKUP('Dépenses forfaitaire'!$D133,Listes!$A$57:$E$63,2,FALSE))),IF('Dépenses forfaitaire'!$E133&gt;Listes!$E$56,('Dépenses forfaitaire'!$E133*(VLOOKUP('Dépenses forfaitaire'!$D133,Listes!$A$57:$E$63,5,FALSE))),('Dépenses forfaitaire'!$E133*(VLOOKUP('Dépenses forfaitaire'!$D133,Listes!$A$57:$E$63,3,FALSE)))+(VLOOKUP('Dépenses forfaitaire'!$D133,Listes!$A$57:$E$63,4,FALSE))))))</f>
        <v/>
      </c>
      <c r="N133" s="35" t="str">
        <f>IF($H133="","",IF($C133=Listes!$B$34,IF('Dépenses forfaitaire'!$E133&lt;=Listes!$B$45,('Dépenses forfaitaire'!$E133*(VLOOKUP('Dépenses forfaitaire'!$D133,Listes!$A$46:$E$52,2,FALSE))),IF('Dépenses forfaitaire'!$E133&gt;Listes!$D$45,('Dépenses forfaitaire'!$E133*(VLOOKUP('Dépenses forfaitaire'!$D133,Listes!$A$46:$E$52,5,FALSE))),('Dépenses forfaitaire'!$E133*(VLOOKUP('Dépenses forfaitaire'!$D133,Listes!$A$46:$E$52,3,FALSE)))+(VLOOKUP('Dépenses forfaitaire'!$D133,Listes!$A$46:$E$52,4,FALSE))))))</f>
        <v/>
      </c>
      <c r="O133" s="35" t="str">
        <f>IF($H133="","",IF($C133=Listes!$B$37,Listes!$I$34,IF($C133=Listes!$B$38,(VLOOKUP('Dépenses forfaitaire'!$F133,Listes!$E$34:$F$39,2,FALSE)),IF($C133=Listes!$B$36,IF('Dépenses forfaitaire'!$E133&lt;=Listes!$A$67,'Dépenses forfaitaire'!$E133*Listes!$A$68,IF('Dépenses forfaitaire'!$E133&gt;Listes!$D$67,'Dépenses forfaitaire'!$E133*Listes!$D$68,(('Dépenses forfaitaire'!$E133*Listes!$B$68)+Listes!$C$68)))))))</f>
        <v/>
      </c>
      <c r="P133" s="36" t="str">
        <f t="shared" si="5"/>
        <v/>
      </c>
      <c r="Q133" s="131"/>
    </row>
    <row r="134" spans="1:17" ht="22.5" customHeight="1" x14ac:dyDescent="0.25">
      <c r="A134" s="21">
        <v>128</v>
      </c>
      <c r="B134" s="123"/>
      <c r="C134" s="123"/>
      <c r="D134" s="123"/>
      <c r="E134" s="123"/>
      <c r="F134" s="123"/>
      <c r="G134" s="123"/>
      <c r="H134" s="424" t="str">
        <f>IF(C134="","",IF(C134="","",(VLOOKUP(C134,Listes!$B$34:$C$38,2,FALSE))))</f>
        <v/>
      </c>
      <c r="I134" s="123" t="str">
        <f t="shared" si="4"/>
        <v/>
      </c>
      <c r="J134" s="36" t="str">
        <f>IF(H134="","",IF(H134="","",(VLOOKUP(H134,Listes!$C$34:$D$38,2,FALSE))))</f>
        <v/>
      </c>
      <c r="K134" s="263"/>
      <c r="L134" s="263"/>
      <c r="M134" s="35" t="str">
        <f>IF($H134="","",IF($C134=Listes!$B$35,IF('Dépenses forfaitaire'!$E134&lt;=Listes!$B$56,('Dépenses forfaitaire'!$E134*(VLOOKUP('Dépenses forfaitaire'!$D134,Listes!$A$57:$E$63,2,FALSE))),IF('Dépenses forfaitaire'!$E134&gt;Listes!$E$56,('Dépenses forfaitaire'!$E134*(VLOOKUP('Dépenses forfaitaire'!$D134,Listes!$A$57:$E$63,5,FALSE))),('Dépenses forfaitaire'!$E134*(VLOOKUP('Dépenses forfaitaire'!$D134,Listes!$A$57:$E$63,3,FALSE)))+(VLOOKUP('Dépenses forfaitaire'!$D134,Listes!$A$57:$E$63,4,FALSE))))))</f>
        <v/>
      </c>
      <c r="N134" s="35" t="str">
        <f>IF($H134="","",IF($C134=Listes!$B$34,IF('Dépenses forfaitaire'!$E134&lt;=Listes!$B$45,('Dépenses forfaitaire'!$E134*(VLOOKUP('Dépenses forfaitaire'!$D134,Listes!$A$46:$E$52,2,FALSE))),IF('Dépenses forfaitaire'!$E134&gt;Listes!$D$45,('Dépenses forfaitaire'!$E134*(VLOOKUP('Dépenses forfaitaire'!$D134,Listes!$A$46:$E$52,5,FALSE))),('Dépenses forfaitaire'!$E134*(VLOOKUP('Dépenses forfaitaire'!$D134,Listes!$A$46:$E$52,3,FALSE)))+(VLOOKUP('Dépenses forfaitaire'!$D134,Listes!$A$46:$E$52,4,FALSE))))))</f>
        <v/>
      </c>
      <c r="O134" s="35" t="str">
        <f>IF($H134="","",IF($C134=Listes!$B$37,Listes!$I$34,IF($C134=Listes!$B$38,(VLOOKUP('Dépenses forfaitaire'!$F134,Listes!$E$34:$F$39,2,FALSE)),IF($C134=Listes!$B$36,IF('Dépenses forfaitaire'!$E134&lt;=Listes!$A$67,'Dépenses forfaitaire'!$E134*Listes!$A$68,IF('Dépenses forfaitaire'!$E134&gt;Listes!$D$67,'Dépenses forfaitaire'!$E134*Listes!$D$68,(('Dépenses forfaitaire'!$E134*Listes!$B$68)+Listes!$C$68)))))))</f>
        <v/>
      </c>
      <c r="P134" s="36" t="str">
        <f t="shared" si="5"/>
        <v/>
      </c>
      <c r="Q134" s="131"/>
    </row>
    <row r="135" spans="1:17" ht="22.5" customHeight="1" x14ac:dyDescent="0.25">
      <c r="A135" s="21">
        <v>129</v>
      </c>
      <c r="B135" s="123"/>
      <c r="C135" s="123"/>
      <c r="D135" s="123"/>
      <c r="E135" s="123"/>
      <c r="F135" s="123"/>
      <c r="G135" s="123"/>
      <c r="H135" s="424" t="str">
        <f>IF(C135="","",IF(C135="","",(VLOOKUP(C135,Listes!$B$34:$C$38,2,FALSE))))</f>
        <v/>
      </c>
      <c r="I135" s="123" t="str">
        <f t="shared" ref="I135:I198" si="6">IF(H135="Frais de déplacement (barèmes kilométriques) ",1,"")</f>
        <v/>
      </c>
      <c r="J135" s="36" t="str">
        <f>IF(H135="","",IF(H135="","",(VLOOKUP(H135,Listes!$C$34:$D$38,2,FALSE))))</f>
        <v/>
      </c>
      <c r="K135" s="263"/>
      <c r="L135" s="263"/>
      <c r="M135" s="35" t="str">
        <f>IF($H135="","",IF($C135=Listes!$B$35,IF('Dépenses forfaitaire'!$E135&lt;=Listes!$B$56,('Dépenses forfaitaire'!$E135*(VLOOKUP('Dépenses forfaitaire'!$D135,Listes!$A$57:$E$63,2,FALSE))),IF('Dépenses forfaitaire'!$E135&gt;Listes!$E$56,('Dépenses forfaitaire'!$E135*(VLOOKUP('Dépenses forfaitaire'!$D135,Listes!$A$57:$E$63,5,FALSE))),('Dépenses forfaitaire'!$E135*(VLOOKUP('Dépenses forfaitaire'!$D135,Listes!$A$57:$E$63,3,FALSE)))+(VLOOKUP('Dépenses forfaitaire'!$D135,Listes!$A$57:$E$63,4,FALSE))))))</f>
        <v/>
      </c>
      <c r="N135" s="35" t="str">
        <f>IF($H135="","",IF($C135=Listes!$B$34,IF('Dépenses forfaitaire'!$E135&lt;=Listes!$B$45,('Dépenses forfaitaire'!$E135*(VLOOKUP('Dépenses forfaitaire'!$D135,Listes!$A$46:$E$52,2,FALSE))),IF('Dépenses forfaitaire'!$E135&gt;Listes!$D$45,('Dépenses forfaitaire'!$E135*(VLOOKUP('Dépenses forfaitaire'!$D135,Listes!$A$46:$E$52,5,FALSE))),('Dépenses forfaitaire'!$E135*(VLOOKUP('Dépenses forfaitaire'!$D135,Listes!$A$46:$E$52,3,FALSE)))+(VLOOKUP('Dépenses forfaitaire'!$D135,Listes!$A$46:$E$52,4,FALSE))))))</f>
        <v/>
      </c>
      <c r="O135" s="35" t="str">
        <f>IF($H135="","",IF($C135=Listes!$B$37,Listes!$I$34,IF($C135=Listes!$B$38,(VLOOKUP('Dépenses forfaitaire'!$F135,Listes!$E$34:$F$39,2,FALSE)),IF($C135=Listes!$B$36,IF('Dépenses forfaitaire'!$E135&lt;=Listes!$A$67,'Dépenses forfaitaire'!$E135*Listes!$A$68,IF('Dépenses forfaitaire'!$E135&gt;Listes!$D$67,'Dépenses forfaitaire'!$E135*Listes!$D$68,(('Dépenses forfaitaire'!$E135*Listes!$B$68)+Listes!$C$68)))))))</f>
        <v/>
      </c>
      <c r="P135" s="36" t="str">
        <f t="shared" ref="P135:P198" si="7">IF($I135="","",($O135+$N135+$M135)*$I135)</f>
        <v/>
      </c>
      <c r="Q135" s="131"/>
    </row>
    <row r="136" spans="1:17" ht="22.5" customHeight="1" x14ac:dyDescent="0.25">
      <c r="A136" s="21">
        <v>130</v>
      </c>
      <c r="B136" s="123"/>
      <c r="C136" s="123"/>
      <c r="D136" s="123"/>
      <c r="E136" s="123"/>
      <c r="F136" s="123"/>
      <c r="G136" s="123"/>
      <c r="H136" s="424" t="str">
        <f>IF(C136="","",IF(C136="","",(VLOOKUP(C136,Listes!$B$34:$C$38,2,FALSE))))</f>
        <v/>
      </c>
      <c r="I136" s="123" t="str">
        <f t="shared" si="6"/>
        <v/>
      </c>
      <c r="J136" s="36" t="str">
        <f>IF(H136="","",IF(H136="","",(VLOOKUP(H136,Listes!$C$34:$D$38,2,FALSE))))</f>
        <v/>
      </c>
      <c r="K136" s="263"/>
      <c r="L136" s="263"/>
      <c r="M136" s="35" t="str">
        <f>IF($H136="","",IF($C136=Listes!$B$35,IF('Dépenses forfaitaire'!$E136&lt;=Listes!$B$56,('Dépenses forfaitaire'!$E136*(VLOOKUP('Dépenses forfaitaire'!$D136,Listes!$A$57:$E$63,2,FALSE))),IF('Dépenses forfaitaire'!$E136&gt;Listes!$E$56,('Dépenses forfaitaire'!$E136*(VLOOKUP('Dépenses forfaitaire'!$D136,Listes!$A$57:$E$63,5,FALSE))),('Dépenses forfaitaire'!$E136*(VLOOKUP('Dépenses forfaitaire'!$D136,Listes!$A$57:$E$63,3,FALSE)))+(VLOOKUP('Dépenses forfaitaire'!$D136,Listes!$A$57:$E$63,4,FALSE))))))</f>
        <v/>
      </c>
      <c r="N136" s="35" t="str">
        <f>IF($H136="","",IF($C136=Listes!$B$34,IF('Dépenses forfaitaire'!$E136&lt;=Listes!$B$45,('Dépenses forfaitaire'!$E136*(VLOOKUP('Dépenses forfaitaire'!$D136,Listes!$A$46:$E$52,2,FALSE))),IF('Dépenses forfaitaire'!$E136&gt;Listes!$D$45,('Dépenses forfaitaire'!$E136*(VLOOKUP('Dépenses forfaitaire'!$D136,Listes!$A$46:$E$52,5,FALSE))),('Dépenses forfaitaire'!$E136*(VLOOKUP('Dépenses forfaitaire'!$D136,Listes!$A$46:$E$52,3,FALSE)))+(VLOOKUP('Dépenses forfaitaire'!$D136,Listes!$A$46:$E$52,4,FALSE))))))</f>
        <v/>
      </c>
      <c r="O136" s="35" t="str">
        <f>IF($H136="","",IF($C136=Listes!$B$37,Listes!$I$34,IF($C136=Listes!$B$38,(VLOOKUP('Dépenses forfaitaire'!$F136,Listes!$E$34:$F$39,2,FALSE)),IF($C136=Listes!$B$36,IF('Dépenses forfaitaire'!$E136&lt;=Listes!$A$67,'Dépenses forfaitaire'!$E136*Listes!$A$68,IF('Dépenses forfaitaire'!$E136&gt;Listes!$D$67,'Dépenses forfaitaire'!$E136*Listes!$D$68,(('Dépenses forfaitaire'!$E136*Listes!$B$68)+Listes!$C$68)))))))</f>
        <v/>
      </c>
      <c r="P136" s="36" t="str">
        <f t="shared" si="7"/>
        <v/>
      </c>
      <c r="Q136" s="131"/>
    </row>
    <row r="137" spans="1:17" ht="22.5" customHeight="1" x14ac:dyDescent="0.25">
      <c r="A137" s="21">
        <v>131</v>
      </c>
      <c r="B137" s="123"/>
      <c r="C137" s="123"/>
      <c r="D137" s="123"/>
      <c r="E137" s="123"/>
      <c r="F137" s="123"/>
      <c r="G137" s="123"/>
      <c r="H137" s="424" t="str">
        <f>IF(C137="","",IF(C137="","",(VLOOKUP(C137,Listes!$B$34:$C$38,2,FALSE))))</f>
        <v/>
      </c>
      <c r="I137" s="123" t="str">
        <f t="shared" si="6"/>
        <v/>
      </c>
      <c r="J137" s="36" t="str">
        <f>IF(H137="","",IF(H137="","",(VLOOKUP(H137,Listes!$C$34:$D$38,2,FALSE))))</f>
        <v/>
      </c>
      <c r="K137" s="263"/>
      <c r="L137" s="263"/>
      <c r="M137" s="35" t="str">
        <f>IF($H137="","",IF($C137=Listes!$B$35,IF('Dépenses forfaitaire'!$E137&lt;=Listes!$B$56,('Dépenses forfaitaire'!$E137*(VLOOKUP('Dépenses forfaitaire'!$D137,Listes!$A$57:$E$63,2,FALSE))),IF('Dépenses forfaitaire'!$E137&gt;Listes!$E$56,('Dépenses forfaitaire'!$E137*(VLOOKUP('Dépenses forfaitaire'!$D137,Listes!$A$57:$E$63,5,FALSE))),('Dépenses forfaitaire'!$E137*(VLOOKUP('Dépenses forfaitaire'!$D137,Listes!$A$57:$E$63,3,FALSE)))+(VLOOKUP('Dépenses forfaitaire'!$D137,Listes!$A$57:$E$63,4,FALSE))))))</f>
        <v/>
      </c>
      <c r="N137" s="35" t="str">
        <f>IF($H137="","",IF($C137=Listes!$B$34,IF('Dépenses forfaitaire'!$E137&lt;=Listes!$B$45,('Dépenses forfaitaire'!$E137*(VLOOKUP('Dépenses forfaitaire'!$D137,Listes!$A$46:$E$52,2,FALSE))),IF('Dépenses forfaitaire'!$E137&gt;Listes!$D$45,('Dépenses forfaitaire'!$E137*(VLOOKUP('Dépenses forfaitaire'!$D137,Listes!$A$46:$E$52,5,FALSE))),('Dépenses forfaitaire'!$E137*(VLOOKUP('Dépenses forfaitaire'!$D137,Listes!$A$46:$E$52,3,FALSE)))+(VLOOKUP('Dépenses forfaitaire'!$D137,Listes!$A$46:$E$52,4,FALSE))))))</f>
        <v/>
      </c>
      <c r="O137" s="35" t="str">
        <f>IF($H137="","",IF($C137=Listes!$B$37,Listes!$I$34,IF($C137=Listes!$B$38,(VLOOKUP('Dépenses forfaitaire'!$F137,Listes!$E$34:$F$39,2,FALSE)),IF($C137=Listes!$B$36,IF('Dépenses forfaitaire'!$E137&lt;=Listes!$A$67,'Dépenses forfaitaire'!$E137*Listes!$A$68,IF('Dépenses forfaitaire'!$E137&gt;Listes!$D$67,'Dépenses forfaitaire'!$E137*Listes!$D$68,(('Dépenses forfaitaire'!$E137*Listes!$B$68)+Listes!$C$68)))))))</f>
        <v/>
      </c>
      <c r="P137" s="36" t="str">
        <f t="shared" si="7"/>
        <v/>
      </c>
      <c r="Q137" s="131"/>
    </row>
    <row r="138" spans="1:17" ht="22.5" customHeight="1" x14ac:dyDescent="0.25">
      <c r="A138" s="21">
        <v>132</v>
      </c>
      <c r="B138" s="123"/>
      <c r="C138" s="123"/>
      <c r="D138" s="123"/>
      <c r="E138" s="123"/>
      <c r="F138" s="123"/>
      <c r="G138" s="123"/>
      <c r="H138" s="424" t="str">
        <f>IF(C138="","",IF(C138="","",(VLOOKUP(C138,Listes!$B$34:$C$38,2,FALSE))))</f>
        <v/>
      </c>
      <c r="I138" s="123" t="str">
        <f t="shared" si="6"/>
        <v/>
      </c>
      <c r="J138" s="36" t="str">
        <f>IF(H138="","",IF(H138="","",(VLOOKUP(H138,Listes!$C$34:$D$38,2,FALSE))))</f>
        <v/>
      </c>
      <c r="K138" s="263"/>
      <c r="L138" s="263"/>
      <c r="M138" s="35" t="str">
        <f>IF($H138="","",IF($C138=Listes!$B$35,IF('Dépenses forfaitaire'!$E138&lt;=Listes!$B$56,('Dépenses forfaitaire'!$E138*(VLOOKUP('Dépenses forfaitaire'!$D138,Listes!$A$57:$E$63,2,FALSE))),IF('Dépenses forfaitaire'!$E138&gt;Listes!$E$56,('Dépenses forfaitaire'!$E138*(VLOOKUP('Dépenses forfaitaire'!$D138,Listes!$A$57:$E$63,5,FALSE))),('Dépenses forfaitaire'!$E138*(VLOOKUP('Dépenses forfaitaire'!$D138,Listes!$A$57:$E$63,3,FALSE)))+(VLOOKUP('Dépenses forfaitaire'!$D138,Listes!$A$57:$E$63,4,FALSE))))))</f>
        <v/>
      </c>
      <c r="N138" s="35" t="str">
        <f>IF($H138="","",IF($C138=Listes!$B$34,IF('Dépenses forfaitaire'!$E138&lt;=Listes!$B$45,('Dépenses forfaitaire'!$E138*(VLOOKUP('Dépenses forfaitaire'!$D138,Listes!$A$46:$E$52,2,FALSE))),IF('Dépenses forfaitaire'!$E138&gt;Listes!$D$45,('Dépenses forfaitaire'!$E138*(VLOOKUP('Dépenses forfaitaire'!$D138,Listes!$A$46:$E$52,5,FALSE))),('Dépenses forfaitaire'!$E138*(VLOOKUP('Dépenses forfaitaire'!$D138,Listes!$A$46:$E$52,3,FALSE)))+(VLOOKUP('Dépenses forfaitaire'!$D138,Listes!$A$46:$E$52,4,FALSE))))))</f>
        <v/>
      </c>
      <c r="O138" s="35" t="str">
        <f>IF($H138="","",IF($C138=Listes!$B$37,Listes!$I$34,IF($C138=Listes!$B$38,(VLOOKUP('Dépenses forfaitaire'!$F138,Listes!$E$34:$F$39,2,FALSE)),IF($C138=Listes!$B$36,IF('Dépenses forfaitaire'!$E138&lt;=Listes!$A$67,'Dépenses forfaitaire'!$E138*Listes!$A$68,IF('Dépenses forfaitaire'!$E138&gt;Listes!$D$67,'Dépenses forfaitaire'!$E138*Listes!$D$68,(('Dépenses forfaitaire'!$E138*Listes!$B$68)+Listes!$C$68)))))))</f>
        <v/>
      </c>
      <c r="P138" s="36" t="str">
        <f t="shared" si="7"/>
        <v/>
      </c>
      <c r="Q138" s="131"/>
    </row>
    <row r="139" spans="1:17" ht="22.5" customHeight="1" x14ac:dyDescent="0.25">
      <c r="A139" s="21">
        <v>133</v>
      </c>
      <c r="B139" s="123"/>
      <c r="C139" s="123"/>
      <c r="D139" s="123"/>
      <c r="E139" s="123"/>
      <c r="F139" s="123"/>
      <c r="G139" s="123"/>
      <c r="H139" s="424" t="str">
        <f>IF(C139="","",IF(C139="","",(VLOOKUP(C139,Listes!$B$34:$C$38,2,FALSE))))</f>
        <v/>
      </c>
      <c r="I139" s="123" t="str">
        <f t="shared" si="6"/>
        <v/>
      </c>
      <c r="J139" s="36" t="str">
        <f>IF(H139="","",IF(H139="","",(VLOOKUP(H139,Listes!$C$34:$D$38,2,FALSE))))</f>
        <v/>
      </c>
      <c r="K139" s="263"/>
      <c r="L139" s="263"/>
      <c r="M139" s="35" t="str">
        <f>IF($H139="","",IF($C139=Listes!$B$35,IF('Dépenses forfaitaire'!$E139&lt;=Listes!$B$56,('Dépenses forfaitaire'!$E139*(VLOOKUP('Dépenses forfaitaire'!$D139,Listes!$A$57:$E$63,2,FALSE))),IF('Dépenses forfaitaire'!$E139&gt;Listes!$E$56,('Dépenses forfaitaire'!$E139*(VLOOKUP('Dépenses forfaitaire'!$D139,Listes!$A$57:$E$63,5,FALSE))),('Dépenses forfaitaire'!$E139*(VLOOKUP('Dépenses forfaitaire'!$D139,Listes!$A$57:$E$63,3,FALSE)))+(VLOOKUP('Dépenses forfaitaire'!$D139,Listes!$A$57:$E$63,4,FALSE))))))</f>
        <v/>
      </c>
      <c r="N139" s="35" t="str">
        <f>IF($H139="","",IF($C139=Listes!$B$34,IF('Dépenses forfaitaire'!$E139&lt;=Listes!$B$45,('Dépenses forfaitaire'!$E139*(VLOOKUP('Dépenses forfaitaire'!$D139,Listes!$A$46:$E$52,2,FALSE))),IF('Dépenses forfaitaire'!$E139&gt;Listes!$D$45,('Dépenses forfaitaire'!$E139*(VLOOKUP('Dépenses forfaitaire'!$D139,Listes!$A$46:$E$52,5,FALSE))),('Dépenses forfaitaire'!$E139*(VLOOKUP('Dépenses forfaitaire'!$D139,Listes!$A$46:$E$52,3,FALSE)))+(VLOOKUP('Dépenses forfaitaire'!$D139,Listes!$A$46:$E$52,4,FALSE))))))</f>
        <v/>
      </c>
      <c r="O139" s="35" t="str">
        <f>IF($H139="","",IF($C139=Listes!$B$37,Listes!$I$34,IF($C139=Listes!$B$38,(VLOOKUP('Dépenses forfaitaire'!$F139,Listes!$E$34:$F$39,2,FALSE)),IF($C139=Listes!$B$36,IF('Dépenses forfaitaire'!$E139&lt;=Listes!$A$67,'Dépenses forfaitaire'!$E139*Listes!$A$68,IF('Dépenses forfaitaire'!$E139&gt;Listes!$D$67,'Dépenses forfaitaire'!$E139*Listes!$D$68,(('Dépenses forfaitaire'!$E139*Listes!$B$68)+Listes!$C$68)))))))</f>
        <v/>
      </c>
      <c r="P139" s="36" t="str">
        <f t="shared" si="7"/>
        <v/>
      </c>
      <c r="Q139" s="131"/>
    </row>
    <row r="140" spans="1:17" ht="22.5" customHeight="1" x14ac:dyDescent="0.25">
      <c r="A140" s="21">
        <v>134</v>
      </c>
      <c r="B140" s="123"/>
      <c r="C140" s="123"/>
      <c r="D140" s="123"/>
      <c r="E140" s="123"/>
      <c r="F140" s="123"/>
      <c r="G140" s="123"/>
      <c r="H140" s="424" t="str">
        <f>IF(C140="","",IF(C140="","",(VLOOKUP(C140,Listes!$B$34:$C$38,2,FALSE))))</f>
        <v/>
      </c>
      <c r="I140" s="123" t="str">
        <f t="shared" si="6"/>
        <v/>
      </c>
      <c r="J140" s="36" t="str">
        <f>IF(H140="","",IF(H140="","",(VLOOKUP(H140,Listes!$C$34:$D$38,2,FALSE))))</f>
        <v/>
      </c>
      <c r="K140" s="263"/>
      <c r="L140" s="263"/>
      <c r="M140" s="35" t="str">
        <f>IF($H140="","",IF($C140=Listes!$B$35,IF('Dépenses forfaitaire'!$E140&lt;=Listes!$B$56,('Dépenses forfaitaire'!$E140*(VLOOKUP('Dépenses forfaitaire'!$D140,Listes!$A$57:$E$63,2,FALSE))),IF('Dépenses forfaitaire'!$E140&gt;Listes!$E$56,('Dépenses forfaitaire'!$E140*(VLOOKUP('Dépenses forfaitaire'!$D140,Listes!$A$57:$E$63,5,FALSE))),('Dépenses forfaitaire'!$E140*(VLOOKUP('Dépenses forfaitaire'!$D140,Listes!$A$57:$E$63,3,FALSE)))+(VLOOKUP('Dépenses forfaitaire'!$D140,Listes!$A$57:$E$63,4,FALSE))))))</f>
        <v/>
      </c>
      <c r="N140" s="35" t="str">
        <f>IF($H140="","",IF($C140=Listes!$B$34,IF('Dépenses forfaitaire'!$E140&lt;=Listes!$B$45,('Dépenses forfaitaire'!$E140*(VLOOKUP('Dépenses forfaitaire'!$D140,Listes!$A$46:$E$52,2,FALSE))),IF('Dépenses forfaitaire'!$E140&gt;Listes!$D$45,('Dépenses forfaitaire'!$E140*(VLOOKUP('Dépenses forfaitaire'!$D140,Listes!$A$46:$E$52,5,FALSE))),('Dépenses forfaitaire'!$E140*(VLOOKUP('Dépenses forfaitaire'!$D140,Listes!$A$46:$E$52,3,FALSE)))+(VLOOKUP('Dépenses forfaitaire'!$D140,Listes!$A$46:$E$52,4,FALSE))))))</f>
        <v/>
      </c>
      <c r="O140" s="35" t="str">
        <f>IF($H140="","",IF($C140=Listes!$B$37,Listes!$I$34,IF($C140=Listes!$B$38,(VLOOKUP('Dépenses forfaitaire'!$F140,Listes!$E$34:$F$39,2,FALSE)),IF($C140=Listes!$B$36,IF('Dépenses forfaitaire'!$E140&lt;=Listes!$A$67,'Dépenses forfaitaire'!$E140*Listes!$A$68,IF('Dépenses forfaitaire'!$E140&gt;Listes!$D$67,'Dépenses forfaitaire'!$E140*Listes!$D$68,(('Dépenses forfaitaire'!$E140*Listes!$B$68)+Listes!$C$68)))))))</f>
        <v/>
      </c>
      <c r="P140" s="36" t="str">
        <f t="shared" si="7"/>
        <v/>
      </c>
      <c r="Q140" s="131"/>
    </row>
    <row r="141" spans="1:17" ht="22.5" customHeight="1" x14ac:dyDescent="0.25">
      <c r="A141" s="21">
        <v>135</v>
      </c>
      <c r="B141" s="123"/>
      <c r="C141" s="123"/>
      <c r="D141" s="123"/>
      <c r="E141" s="123"/>
      <c r="F141" s="123"/>
      <c r="G141" s="123"/>
      <c r="H141" s="424" t="str">
        <f>IF(C141="","",IF(C141="","",(VLOOKUP(C141,Listes!$B$34:$C$38,2,FALSE))))</f>
        <v/>
      </c>
      <c r="I141" s="123" t="str">
        <f t="shared" si="6"/>
        <v/>
      </c>
      <c r="J141" s="36" t="str">
        <f>IF(H141="","",IF(H141="","",(VLOOKUP(H141,Listes!$C$34:$D$38,2,FALSE))))</f>
        <v/>
      </c>
      <c r="K141" s="263"/>
      <c r="L141" s="263"/>
      <c r="M141" s="35" t="str">
        <f>IF($H141="","",IF($C141=Listes!$B$35,IF('Dépenses forfaitaire'!$E141&lt;=Listes!$B$56,('Dépenses forfaitaire'!$E141*(VLOOKUP('Dépenses forfaitaire'!$D141,Listes!$A$57:$E$63,2,FALSE))),IF('Dépenses forfaitaire'!$E141&gt;Listes!$E$56,('Dépenses forfaitaire'!$E141*(VLOOKUP('Dépenses forfaitaire'!$D141,Listes!$A$57:$E$63,5,FALSE))),('Dépenses forfaitaire'!$E141*(VLOOKUP('Dépenses forfaitaire'!$D141,Listes!$A$57:$E$63,3,FALSE)))+(VLOOKUP('Dépenses forfaitaire'!$D141,Listes!$A$57:$E$63,4,FALSE))))))</f>
        <v/>
      </c>
      <c r="N141" s="35" t="str">
        <f>IF($H141="","",IF($C141=Listes!$B$34,IF('Dépenses forfaitaire'!$E141&lt;=Listes!$B$45,('Dépenses forfaitaire'!$E141*(VLOOKUP('Dépenses forfaitaire'!$D141,Listes!$A$46:$E$52,2,FALSE))),IF('Dépenses forfaitaire'!$E141&gt;Listes!$D$45,('Dépenses forfaitaire'!$E141*(VLOOKUP('Dépenses forfaitaire'!$D141,Listes!$A$46:$E$52,5,FALSE))),('Dépenses forfaitaire'!$E141*(VLOOKUP('Dépenses forfaitaire'!$D141,Listes!$A$46:$E$52,3,FALSE)))+(VLOOKUP('Dépenses forfaitaire'!$D141,Listes!$A$46:$E$52,4,FALSE))))))</f>
        <v/>
      </c>
      <c r="O141" s="35" t="str">
        <f>IF($H141="","",IF($C141=Listes!$B$37,Listes!$I$34,IF($C141=Listes!$B$38,(VLOOKUP('Dépenses forfaitaire'!$F141,Listes!$E$34:$F$39,2,FALSE)),IF($C141=Listes!$B$36,IF('Dépenses forfaitaire'!$E141&lt;=Listes!$A$67,'Dépenses forfaitaire'!$E141*Listes!$A$68,IF('Dépenses forfaitaire'!$E141&gt;Listes!$D$67,'Dépenses forfaitaire'!$E141*Listes!$D$68,(('Dépenses forfaitaire'!$E141*Listes!$B$68)+Listes!$C$68)))))))</f>
        <v/>
      </c>
      <c r="P141" s="36" t="str">
        <f t="shared" si="7"/>
        <v/>
      </c>
      <c r="Q141" s="131"/>
    </row>
    <row r="142" spans="1:17" ht="22.5" customHeight="1" x14ac:dyDescent="0.25">
      <c r="A142" s="21">
        <v>136</v>
      </c>
      <c r="B142" s="123"/>
      <c r="C142" s="123"/>
      <c r="D142" s="123"/>
      <c r="E142" s="123"/>
      <c r="F142" s="123"/>
      <c r="G142" s="123"/>
      <c r="H142" s="424" t="str">
        <f>IF(C142="","",IF(C142="","",(VLOOKUP(C142,Listes!$B$34:$C$38,2,FALSE))))</f>
        <v/>
      </c>
      <c r="I142" s="123" t="str">
        <f t="shared" si="6"/>
        <v/>
      </c>
      <c r="J142" s="36" t="str">
        <f>IF(H142="","",IF(H142="","",(VLOOKUP(H142,Listes!$C$34:$D$38,2,FALSE))))</f>
        <v/>
      </c>
      <c r="K142" s="263"/>
      <c r="L142" s="263"/>
      <c r="M142" s="35" t="str">
        <f>IF($H142="","",IF($C142=Listes!$B$35,IF('Dépenses forfaitaire'!$E142&lt;=Listes!$B$56,('Dépenses forfaitaire'!$E142*(VLOOKUP('Dépenses forfaitaire'!$D142,Listes!$A$57:$E$63,2,FALSE))),IF('Dépenses forfaitaire'!$E142&gt;Listes!$E$56,('Dépenses forfaitaire'!$E142*(VLOOKUP('Dépenses forfaitaire'!$D142,Listes!$A$57:$E$63,5,FALSE))),('Dépenses forfaitaire'!$E142*(VLOOKUP('Dépenses forfaitaire'!$D142,Listes!$A$57:$E$63,3,FALSE)))+(VLOOKUP('Dépenses forfaitaire'!$D142,Listes!$A$57:$E$63,4,FALSE))))))</f>
        <v/>
      </c>
      <c r="N142" s="35" t="str">
        <f>IF($H142="","",IF($C142=Listes!$B$34,IF('Dépenses forfaitaire'!$E142&lt;=Listes!$B$45,('Dépenses forfaitaire'!$E142*(VLOOKUP('Dépenses forfaitaire'!$D142,Listes!$A$46:$E$52,2,FALSE))),IF('Dépenses forfaitaire'!$E142&gt;Listes!$D$45,('Dépenses forfaitaire'!$E142*(VLOOKUP('Dépenses forfaitaire'!$D142,Listes!$A$46:$E$52,5,FALSE))),('Dépenses forfaitaire'!$E142*(VLOOKUP('Dépenses forfaitaire'!$D142,Listes!$A$46:$E$52,3,FALSE)))+(VLOOKUP('Dépenses forfaitaire'!$D142,Listes!$A$46:$E$52,4,FALSE))))))</f>
        <v/>
      </c>
      <c r="O142" s="35" t="str">
        <f>IF($H142="","",IF($C142=Listes!$B$37,Listes!$I$34,IF($C142=Listes!$B$38,(VLOOKUP('Dépenses forfaitaire'!$F142,Listes!$E$34:$F$39,2,FALSE)),IF($C142=Listes!$B$36,IF('Dépenses forfaitaire'!$E142&lt;=Listes!$A$67,'Dépenses forfaitaire'!$E142*Listes!$A$68,IF('Dépenses forfaitaire'!$E142&gt;Listes!$D$67,'Dépenses forfaitaire'!$E142*Listes!$D$68,(('Dépenses forfaitaire'!$E142*Listes!$B$68)+Listes!$C$68)))))))</f>
        <v/>
      </c>
      <c r="P142" s="36" t="str">
        <f t="shared" si="7"/>
        <v/>
      </c>
      <c r="Q142" s="131"/>
    </row>
    <row r="143" spans="1:17" ht="22.5" customHeight="1" x14ac:dyDescent="0.25">
      <c r="A143" s="21">
        <v>137</v>
      </c>
      <c r="B143" s="123"/>
      <c r="C143" s="123"/>
      <c r="D143" s="123"/>
      <c r="E143" s="123"/>
      <c r="F143" s="123"/>
      <c r="G143" s="123"/>
      <c r="H143" s="424" t="str">
        <f>IF(C143="","",IF(C143="","",(VLOOKUP(C143,Listes!$B$34:$C$38,2,FALSE))))</f>
        <v/>
      </c>
      <c r="I143" s="123" t="str">
        <f t="shared" si="6"/>
        <v/>
      </c>
      <c r="J143" s="36" t="str">
        <f>IF(H143="","",IF(H143="","",(VLOOKUP(H143,Listes!$C$34:$D$38,2,FALSE))))</f>
        <v/>
      </c>
      <c r="K143" s="263"/>
      <c r="L143" s="263"/>
      <c r="M143" s="35" t="str">
        <f>IF($H143="","",IF($C143=Listes!$B$35,IF('Dépenses forfaitaire'!$E143&lt;=Listes!$B$56,('Dépenses forfaitaire'!$E143*(VLOOKUP('Dépenses forfaitaire'!$D143,Listes!$A$57:$E$63,2,FALSE))),IF('Dépenses forfaitaire'!$E143&gt;Listes!$E$56,('Dépenses forfaitaire'!$E143*(VLOOKUP('Dépenses forfaitaire'!$D143,Listes!$A$57:$E$63,5,FALSE))),('Dépenses forfaitaire'!$E143*(VLOOKUP('Dépenses forfaitaire'!$D143,Listes!$A$57:$E$63,3,FALSE)))+(VLOOKUP('Dépenses forfaitaire'!$D143,Listes!$A$57:$E$63,4,FALSE))))))</f>
        <v/>
      </c>
      <c r="N143" s="35" t="str">
        <f>IF($H143="","",IF($C143=Listes!$B$34,IF('Dépenses forfaitaire'!$E143&lt;=Listes!$B$45,('Dépenses forfaitaire'!$E143*(VLOOKUP('Dépenses forfaitaire'!$D143,Listes!$A$46:$E$52,2,FALSE))),IF('Dépenses forfaitaire'!$E143&gt;Listes!$D$45,('Dépenses forfaitaire'!$E143*(VLOOKUP('Dépenses forfaitaire'!$D143,Listes!$A$46:$E$52,5,FALSE))),('Dépenses forfaitaire'!$E143*(VLOOKUP('Dépenses forfaitaire'!$D143,Listes!$A$46:$E$52,3,FALSE)))+(VLOOKUP('Dépenses forfaitaire'!$D143,Listes!$A$46:$E$52,4,FALSE))))))</f>
        <v/>
      </c>
      <c r="O143" s="35" t="str">
        <f>IF($H143="","",IF($C143=Listes!$B$37,Listes!$I$34,IF($C143=Listes!$B$38,(VLOOKUP('Dépenses forfaitaire'!$F143,Listes!$E$34:$F$39,2,FALSE)),IF($C143=Listes!$B$36,IF('Dépenses forfaitaire'!$E143&lt;=Listes!$A$67,'Dépenses forfaitaire'!$E143*Listes!$A$68,IF('Dépenses forfaitaire'!$E143&gt;Listes!$D$67,'Dépenses forfaitaire'!$E143*Listes!$D$68,(('Dépenses forfaitaire'!$E143*Listes!$B$68)+Listes!$C$68)))))))</f>
        <v/>
      </c>
      <c r="P143" s="36" t="str">
        <f t="shared" si="7"/>
        <v/>
      </c>
      <c r="Q143" s="131"/>
    </row>
    <row r="144" spans="1:17" ht="22.5" customHeight="1" x14ac:dyDescent="0.25">
      <c r="A144" s="21">
        <v>138</v>
      </c>
      <c r="B144" s="123"/>
      <c r="C144" s="123"/>
      <c r="D144" s="123"/>
      <c r="E144" s="123"/>
      <c r="F144" s="123"/>
      <c r="G144" s="123"/>
      <c r="H144" s="424" t="str">
        <f>IF(C144="","",IF(C144="","",(VLOOKUP(C144,Listes!$B$34:$C$38,2,FALSE))))</f>
        <v/>
      </c>
      <c r="I144" s="123" t="str">
        <f t="shared" si="6"/>
        <v/>
      </c>
      <c r="J144" s="36" t="str">
        <f>IF(H144="","",IF(H144="","",(VLOOKUP(H144,Listes!$C$34:$D$38,2,FALSE))))</f>
        <v/>
      </c>
      <c r="K144" s="263"/>
      <c r="L144" s="263"/>
      <c r="M144" s="35" t="str">
        <f>IF($H144="","",IF($C144=Listes!$B$35,IF('Dépenses forfaitaire'!$E144&lt;=Listes!$B$56,('Dépenses forfaitaire'!$E144*(VLOOKUP('Dépenses forfaitaire'!$D144,Listes!$A$57:$E$63,2,FALSE))),IF('Dépenses forfaitaire'!$E144&gt;Listes!$E$56,('Dépenses forfaitaire'!$E144*(VLOOKUP('Dépenses forfaitaire'!$D144,Listes!$A$57:$E$63,5,FALSE))),('Dépenses forfaitaire'!$E144*(VLOOKUP('Dépenses forfaitaire'!$D144,Listes!$A$57:$E$63,3,FALSE)))+(VLOOKUP('Dépenses forfaitaire'!$D144,Listes!$A$57:$E$63,4,FALSE))))))</f>
        <v/>
      </c>
      <c r="N144" s="35" t="str">
        <f>IF($H144="","",IF($C144=Listes!$B$34,IF('Dépenses forfaitaire'!$E144&lt;=Listes!$B$45,('Dépenses forfaitaire'!$E144*(VLOOKUP('Dépenses forfaitaire'!$D144,Listes!$A$46:$E$52,2,FALSE))),IF('Dépenses forfaitaire'!$E144&gt;Listes!$D$45,('Dépenses forfaitaire'!$E144*(VLOOKUP('Dépenses forfaitaire'!$D144,Listes!$A$46:$E$52,5,FALSE))),('Dépenses forfaitaire'!$E144*(VLOOKUP('Dépenses forfaitaire'!$D144,Listes!$A$46:$E$52,3,FALSE)))+(VLOOKUP('Dépenses forfaitaire'!$D144,Listes!$A$46:$E$52,4,FALSE))))))</f>
        <v/>
      </c>
      <c r="O144" s="35" t="str">
        <f>IF($H144="","",IF($C144=Listes!$B$37,Listes!$I$34,IF($C144=Listes!$B$38,(VLOOKUP('Dépenses forfaitaire'!$F144,Listes!$E$34:$F$39,2,FALSE)),IF($C144=Listes!$B$36,IF('Dépenses forfaitaire'!$E144&lt;=Listes!$A$67,'Dépenses forfaitaire'!$E144*Listes!$A$68,IF('Dépenses forfaitaire'!$E144&gt;Listes!$D$67,'Dépenses forfaitaire'!$E144*Listes!$D$68,(('Dépenses forfaitaire'!$E144*Listes!$B$68)+Listes!$C$68)))))))</f>
        <v/>
      </c>
      <c r="P144" s="36" t="str">
        <f t="shared" si="7"/>
        <v/>
      </c>
      <c r="Q144" s="131"/>
    </row>
    <row r="145" spans="1:17" ht="22.5" customHeight="1" x14ac:dyDescent="0.25">
      <c r="A145" s="21">
        <v>139</v>
      </c>
      <c r="B145" s="123"/>
      <c r="C145" s="123"/>
      <c r="D145" s="123"/>
      <c r="E145" s="123"/>
      <c r="F145" s="123"/>
      <c r="G145" s="123"/>
      <c r="H145" s="424" t="str">
        <f>IF(C145="","",IF(C145="","",(VLOOKUP(C145,Listes!$B$34:$C$38,2,FALSE))))</f>
        <v/>
      </c>
      <c r="I145" s="123" t="str">
        <f t="shared" si="6"/>
        <v/>
      </c>
      <c r="J145" s="36" t="str">
        <f>IF(H145="","",IF(H145="","",(VLOOKUP(H145,Listes!$C$34:$D$38,2,FALSE))))</f>
        <v/>
      </c>
      <c r="K145" s="263"/>
      <c r="L145" s="263"/>
      <c r="M145" s="35" t="str">
        <f>IF($H145="","",IF($C145=Listes!$B$35,IF('Dépenses forfaitaire'!$E145&lt;=Listes!$B$56,('Dépenses forfaitaire'!$E145*(VLOOKUP('Dépenses forfaitaire'!$D145,Listes!$A$57:$E$63,2,FALSE))),IF('Dépenses forfaitaire'!$E145&gt;Listes!$E$56,('Dépenses forfaitaire'!$E145*(VLOOKUP('Dépenses forfaitaire'!$D145,Listes!$A$57:$E$63,5,FALSE))),('Dépenses forfaitaire'!$E145*(VLOOKUP('Dépenses forfaitaire'!$D145,Listes!$A$57:$E$63,3,FALSE)))+(VLOOKUP('Dépenses forfaitaire'!$D145,Listes!$A$57:$E$63,4,FALSE))))))</f>
        <v/>
      </c>
      <c r="N145" s="35" t="str">
        <f>IF($H145="","",IF($C145=Listes!$B$34,IF('Dépenses forfaitaire'!$E145&lt;=Listes!$B$45,('Dépenses forfaitaire'!$E145*(VLOOKUP('Dépenses forfaitaire'!$D145,Listes!$A$46:$E$52,2,FALSE))),IF('Dépenses forfaitaire'!$E145&gt;Listes!$D$45,('Dépenses forfaitaire'!$E145*(VLOOKUP('Dépenses forfaitaire'!$D145,Listes!$A$46:$E$52,5,FALSE))),('Dépenses forfaitaire'!$E145*(VLOOKUP('Dépenses forfaitaire'!$D145,Listes!$A$46:$E$52,3,FALSE)))+(VLOOKUP('Dépenses forfaitaire'!$D145,Listes!$A$46:$E$52,4,FALSE))))))</f>
        <v/>
      </c>
      <c r="O145" s="35" t="str">
        <f>IF($H145="","",IF($C145=Listes!$B$37,Listes!$I$34,IF($C145=Listes!$B$38,(VLOOKUP('Dépenses forfaitaire'!$F145,Listes!$E$34:$F$39,2,FALSE)),IF($C145=Listes!$B$36,IF('Dépenses forfaitaire'!$E145&lt;=Listes!$A$67,'Dépenses forfaitaire'!$E145*Listes!$A$68,IF('Dépenses forfaitaire'!$E145&gt;Listes!$D$67,'Dépenses forfaitaire'!$E145*Listes!$D$68,(('Dépenses forfaitaire'!$E145*Listes!$B$68)+Listes!$C$68)))))))</f>
        <v/>
      </c>
      <c r="P145" s="36" t="str">
        <f t="shared" si="7"/>
        <v/>
      </c>
      <c r="Q145" s="131"/>
    </row>
    <row r="146" spans="1:17" ht="22.5" customHeight="1" x14ac:dyDescent="0.25">
      <c r="A146" s="21">
        <v>140</v>
      </c>
      <c r="B146" s="123"/>
      <c r="C146" s="123"/>
      <c r="D146" s="123"/>
      <c r="E146" s="123"/>
      <c r="F146" s="123"/>
      <c r="G146" s="123"/>
      <c r="H146" s="424" t="str">
        <f>IF(C146="","",IF(C146="","",(VLOOKUP(C146,Listes!$B$34:$C$38,2,FALSE))))</f>
        <v/>
      </c>
      <c r="I146" s="123" t="str">
        <f t="shared" si="6"/>
        <v/>
      </c>
      <c r="J146" s="36" t="str">
        <f>IF(H146="","",IF(H146="","",(VLOOKUP(H146,Listes!$C$34:$D$38,2,FALSE))))</f>
        <v/>
      </c>
      <c r="K146" s="263"/>
      <c r="L146" s="263"/>
      <c r="M146" s="35" t="str">
        <f>IF($H146="","",IF($C146=Listes!$B$35,IF('Dépenses forfaitaire'!$E146&lt;=Listes!$B$56,('Dépenses forfaitaire'!$E146*(VLOOKUP('Dépenses forfaitaire'!$D146,Listes!$A$57:$E$63,2,FALSE))),IF('Dépenses forfaitaire'!$E146&gt;Listes!$E$56,('Dépenses forfaitaire'!$E146*(VLOOKUP('Dépenses forfaitaire'!$D146,Listes!$A$57:$E$63,5,FALSE))),('Dépenses forfaitaire'!$E146*(VLOOKUP('Dépenses forfaitaire'!$D146,Listes!$A$57:$E$63,3,FALSE)))+(VLOOKUP('Dépenses forfaitaire'!$D146,Listes!$A$57:$E$63,4,FALSE))))))</f>
        <v/>
      </c>
      <c r="N146" s="35" t="str">
        <f>IF($H146="","",IF($C146=Listes!$B$34,IF('Dépenses forfaitaire'!$E146&lt;=Listes!$B$45,('Dépenses forfaitaire'!$E146*(VLOOKUP('Dépenses forfaitaire'!$D146,Listes!$A$46:$E$52,2,FALSE))),IF('Dépenses forfaitaire'!$E146&gt;Listes!$D$45,('Dépenses forfaitaire'!$E146*(VLOOKUP('Dépenses forfaitaire'!$D146,Listes!$A$46:$E$52,5,FALSE))),('Dépenses forfaitaire'!$E146*(VLOOKUP('Dépenses forfaitaire'!$D146,Listes!$A$46:$E$52,3,FALSE)))+(VLOOKUP('Dépenses forfaitaire'!$D146,Listes!$A$46:$E$52,4,FALSE))))))</f>
        <v/>
      </c>
      <c r="O146" s="35" t="str">
        <f>IF($H146="","",IF($C146=Listes!$B$37,Listes!$I$34,IF($C146=Listes!$B$38,(VLOOKUP('Dépenses forfaitaire'!$F146,Listes!$E$34:$F$39,2,FALSE)),IF($C146=Listes!$B$36,IF('Dépenses forfaitaire'!$E146&lt;=Listes!$A$67,'Dépenses forfaitaire'!$E146*Listes!$A$68,IF('Dépenses forfaitaire'!$E146&gt;Listes!$D$67,'Dépenses forfaitaire'!$E146*Listes!$D$68,(('Dépenses forfaitaire'!$E146*Listes!$B$68)+Listes!$C$68)))))))</f>
        <v/>
      </c>
      <c r="P146" s="36" t="str">
        <f t="shared" si="7"/>
        <v/>
      </c>
      <c r="Q146" s="131"/>
    </row>
    <row r="147" spans="1:17" ht="22.5" customHeight="1" x14ac:dyDescent="0.25">
      <c r="A147" s="21">
        <v>141</v>
      </c>
      <c r="B147" s="123"/>
      <c r="C147" s="123"/>
      <c r="D147" s="123"/>
      <c r="E147" s="123"/>
      <c r="F147" s="123"/>
      <c r="G147" s="123"/>
      <c r="H147" s="424" t="str">
        <f>IF(C147="","",IF(C147="","",(VLOOKUP(C147,Listes!$B$34:$C$38,2,FALSE))))</f>
        <v/>
      </c>
      <c r="I147" s="123" t="str">
        <f t="shared" si="6"/>
        <v/>
      </c>
      <c r="J147" s="36" t="str">
        <f>IF(H147="","",IF(H147="","",(VLOOKUP(H147,Listes!$C$34:$D$38,2,FALSE))))</f>
        <v/>
      </c>
      <c r="K147" s="263"/>
      <c r="L147" s="263"/>
      <c r="M147" s="35" t="str">
        <f>IF($H147="","",IF($C147=Listes!$B$35,IF('Dépenses forfaitaire'!$E147&lt;=Listes!$B$56,('Dépenses forfaitaire'!$E147*(VLOOKUP('Dépenses forfaitaire'!$D147,Listes!$A$57:$E$63,2,FALSE))),IF('Dépenses forfaitaire'!$E147&gt;Listes!$E$56,('Dépenses forfaitaire'!$E147*(VLOOKUP('Dépenses forfaitaire'!$D147,Listes!$A$57:$E$63,5,FALSE))),('Dépenses forfaitaire'!$E147*(VLOOKUP('Dépenses forfaitaire'!$D147,Listes!$A$57:$E$63,3,FALSE)))+(VLOOKUP('Dépenses forfaitaire'!$D147,Listes!$A$57:$E$63,4,FALSE))))))</f>
        <v/>
      </c>
      <c r="N147" s="35" t="str">
        <f>IF($H147="","",IF($C147=Listes!$B$34,IF('Dépenses forfaitaire'!$E147&lt;=Listes!$B$45,('Dépenses forfaitaire'!$E147*(VLOOKUP('Dépenses forfaitaire'!$D147,Listes!$A$46:$E$52,2,FALSE))),IF('Dépenses forfaitaire'!$E147&gt;Listes!$D$45,('Dépenses forfaitaire'!$E147*(VLOOKUP('Dépenses forfaitaire'!$D147,Listes!$A$46:$E$52,5,FALSE))),('Dépenses forfaitaire'!$E147*(VLOOKUP('Dépenses forfaitaire'!$D147,Listes!$A$46:$E$52,3,FALSE)))+(VLOOKUP('Dépenses forfaitaire'!$D147,Listes!$A$46:$E$52,4,FALSE))))))</f>
        <v/>
      </c>
      <c r="O147" s="35" t="str">
        <f>IF($H147="","",IF($C147=Listes!$B$37,Listes!$I$34,IF($C147=Listes!$B$38,(VLOOKUP('Dépenses forfaitaire'!$F147,Listes!$E$34:$F$39,2,FALSE)),IF($C147=Listes!$B$36,IF('Dépenses forfaitaire'!$E147&lt;=Listes!$A$67,'Dépenses forfaitaire'!$E147*Listes!$A$68,IF('Dépenses forfaitaire'!$E147&gt;Listes!$D$67,'Dépenses forfaitaire'!$E147*Listes!$D$68,(('Dépenses forfaitaire'!$E147*Listes!$B$68)+Listes!$C$68)))))))</f>
        <v/>
      </c>
      <c r="P147" s="36" t="str">
        <f t="shared" si="7"/>
        <v/>
      </c>
      <c r="Q147" s="131"/>
    </row>
    <row r="148" spans="1:17" ht="22.5" customHeight="1" x14ac:dyDescent="0.25">
      <c r="A148" s="21">
        <v>142</v>
      </c>
      <c r="B148" s="123"/>
      <c r="C148" s="123"/>
      <c r="D148" s="123"/>
      <c r="E148" s="123"/>
      <c r="F148" s="123"/>
      <c r="G148" s="123"/>
      <c r="H148" s="424" t="str">
        <f>IF(C148="","",IF(C148="","",(VLOOKUP(C148,Listes!$B$34:$C$38,2,FALSE))))</f>
        <v/>
      </c>
      <c r="I148" s="123" t="str">
        <f t="shared" si="6"/>
        <v/>
      </c>
      <c r="J148" s="36" t="str">
        <f>IF(H148="","",IF(H148="","",(VLOOKUP(H148,Listes!$C$34:$D$38,2,FALSE))))</f>
        <v/>
      </c>
      <c r="K148" s="263"/>
      <c r="L148" s="263"/>
      <c r="M148" s="35" t="str">
        <f>IF($H148="","",IF($C148=Listes!$B$35,IF('Dépenses forfaitaire'!$E148&lt;=Listes!$B$56,('Dépenses forfaitaire'!$E148*(VLOOKUP('Dépenses forfaitaire'!$D148,Listes!$A$57:$E$63,2,FALSE))),IF('Dépenses forfaitaire'!$E148&gt;Listes!$E$56,('Dépenses forfaitaire'!$E148*(VLOOKUP('Dépenses forfaitaire'!$D148,Listes!$A$57:$E$63,5,FALSE))),('Dépenses forfaitaire'!$E148*(VLOOKUP('Dépenses forfaitaire'!$D148,Listes!$A$57:$E$63,3,FALSE)))+(VLOOKUP('Dépenses forfaitaire'!$D148,Listes!$A$57:$E$63,4,FALSE))))))</f>
        <v/>
      </c>
      <c r="N148" s="35" t="str">
        <f>IF($H148="","",IF($C148=Listes!$B$34,IF('Dépenses forfaitaire'!$E148&lt;=Listes!$B$45,('Dépenses forfaitaire'!$E148*(VLOOKUP('Dépenses forfaitaire'!$D148,Listes!$A$46:$E$52,2,FALSE))),IF('Dépenses forfaitaire'!$E148&gt;Listes!$D$45,('Dépenses forfaitaire'!$E148*(VLOOKUP('Dépenses forfaitaire'!$D148,Listes!$A$46:$E$52,5,FALSE))),('Dépenses forfaitaire'!$E148*(VLOOKUP('Dépenses forfaitaire'!$D148,Listes!$A$46:$E$52,3,FALSE)))+(VLOOKUP('Dépenses forfaitaire'!$D148,Listes!$A$46:$E$52,4,FALSE))))))</f>
        <v/>
      </c>
      <c r="O148" s="35" t="str">
        <f>IF($H148="","",IF($C148=Listes!$B$37,Listes!$I$34,IF($C148=Listes!$B$38,(VLOOKUP('Dépenses forfaitaire'!$F148,Listes!$E$34:$F$39,2,FALSE)),IF($C148=Listes!$B$36,IF('Dépenses forfaitaire'!$E148&lt;=Listes!$A$67,'Dépenses forfaitaire'!$E148*Listes!$A$68,IF('Dépenses forfaitaire'!$E148&gt;Listes!$D$67,'Dépenses forfaitaire'!$E148*Listes!$D$68,(('Dépenses forfaitaire'!$E148*Listes!$B$68)+Listes!$C$68)))))))</f>
        <v/>
      </c>
      <c r="P148" s="36" t="str">
        <f t="shared" si="7"/>
        <v/>
      </c>
      <c r="Q148" s="131"/>
    </row>
    <row r="149" spans="1:17" ht="22.5" customHeight="1" x14ac:dyDescent="0.25">
      <c r="A149" s="21">
        <v>143</v>
      </c>
      <c r="B149" s="123"/>
      <c r="C149" s="123"/>
      <c r="D149" s="123"/>
      <c r="E149" s="123"/>
      <c r="F149" s="123"/>
      <c r="G149" s="123"/>
      <c r="H149" s="424" t="str">
        <f>IF(C149="","",IF(C149="","",(VLOOKUP(C149,Listes!$B$34:$C$38,2,FALSE))))</f>
        <v/>
      </c>
      <c r="I149" s="123" t="str">
        <f t="shared" si="6"/>
        <v/>
      </c>
      <c r="J149" s="36" t="str">
        <f>IF(H149="","",IF(H149="","",(VLOOKUP(H149,Listes!$C$34:$D$38,2,FALSE))))</f>
        <v/>
      </c>
      <c r="K149" s="263"/>
      <c r="L149" s="263"/>
      <c r="M149" s="35" t="str">
        <f>IF($H149="","",IF($C149=Listes!$B$35,IF('Dépenses forfaitaire'!$E149&lt;=Listes!$B$56,('Dépenses forfaitaire'!$E149*(VLOOKUP('Dépenses forfaitaire'!$D149,Listes!$A$57:$E$63,2,FALSE))),IF('Dépenses forfaitaire'!$E149&gt;Listes!$E$56,('Dépenses forfaitaire'!$E149*(VLOOKUP('Dépenses forfaitaire'!$D149,Listes!$A$57:$E$63,5,FALSE))),('Dépenses forfaitaire'!$E149*(VLOOKUP('Dépenses forfaitaire'!$D149,Listes!$A$57:$E$63,3,FALSE)))+(VLOOKUP('Dépenses forfaitaire'!$D149,Listes!$A$57:$E$63,4,FALSE))))))</f>
        <v/>
      </c>
      <c r="N149" s="35" t="str">
        <f>IF($H149="","",IF($C149=Listes!$B$34,IF('Dépenses forfaitaire'!$E149&lt;=Listes!$B$45,('Dépenses forfaitaire'!$E149*(VLOOKUP('Dépenses forfaitaire'!$D149,Listes!$A$46:$E$52,2,FALSE))),IF('Dépenses forfaitaire'!$E149&gt;Listes!$D$45,('Dépenses forfaitaire'!$E149*(VLOOKUP('Dépenses forfaitaire'!$D149,Listes!$A$46:$E$52,5,FALSE))),('Dépenses forfaitaire'!$E149*(VLOOKUP('Dépenses forfaitaire'!$D149,Listes!$A$46:$E$52,3,FALSE)))+(VLOOKUP('Dépenses forfaitaire'!$D149,Listes!$A$46:$E$52,4,FALSE))))))</f>
        <v/>
      </c>
      <c r="O149" s="35" t="str">
        <f>IF($H149="","",IF($C149=Listes!$B$37,Listes!$I$34,IF($C149=Listes!$B$38,(VLOOKUP('Dépenses forfaitaire'!$F149,Listes!$E$34:$F$39,2,FALSE)),IF($C149=Listes!$B$36,IF('Dépenses forfaitaire'!$E149&lt;=Listes!$A$67,'Dépenses forfaitaire'!$E149*Listes!$A$68,IF('Dépenses forfaitaire'!$E149&gt;Listes!$D$67,'Dépenses forfaitaire'!$E149*Listes!$D$68,(('Dépenses forfaitaire'!$E149*Listes!$B$68)+Listes!$C$68)))))))</f>
        <v/>
      </c>
      <c r="P149" s="36" t="str">
        <f t="shared" si="7"/>
        <v/>
      </c>
      <c r="Q149" s="131"/>
    </row>
    <row r="150" spans="1:17" ht="22.5" customHeight="1" x14ac:dyDescent="0.25">
      <c r="A150" s="21">
        <v>144</v>
      </c>
      <c r="B150" s="123"/>
      <c r="C150" s="123"/>
      <c r="D150" s="123"/>
      <c r="E150" s="123"/>
      <c r="F150" s="123"/>
      <c r="G150" s="123"/>
      <c r="H150" s="424" t="str">
        <f>IF(C150="","",IF(C150="","",(VLOOKUP(C150,Listes!$B$34:$C$38,2,FALSE))))</f>
        <v/>
      </c>
      <c r="I150" s="123" t="str">
        <f t="shared" si="6"/>
        <v/>
      </c>
      <c r="J150" s="36" t="str">
        <f>IF(H150="","",IF(H150="","",(VLOOKUP(H150,Listes!$C$34:$D$38,2,FALSE))))</f>
        <v/>
      </c>
      <c r="K150" s="263"/>
      <c r="L150" s="263"/>
      <c r="M150" s="35" t="str">
        <f>IF($H150="","",IF($C150=Listes!$B$35,IF('Dépenses forfaitaire'!$E150&lt;=Listes!$B$56,('Dépenses forfaitaire'!$E150*(VLOOKUP('Dépenses forfaitaire'!$D150,Listes!$A$57:$E$63,2,FALSE))),IF('Dépenses forfaitaire'!$E150&gt;Listes!$E$56,('Dépenses forfaitaire'!$E150*(VLOOKUP('Dépenses forfaitaire'!$D150,Listes!$A$57:$E$63,5,FALSE))),('Dépenses forfaitaire'!$E150*(VLOOKUP('Dépenses forfaitaire'!$D150,Listes!$A$57:$E$63,3,FALSE)))+(VLOOKUP('Dépenses forfaitaire'!$D150,Listes!$A$57:$E$63,4,FALSE))))))</f>
        <v/>
      </c>
      <c r="N150" s="35" t="str">
        <f>IF($H150="","",IF($C150=Listes!$B$34,IF('Dépenses forfaitaire'!$E150&lt;=Listes!$B$45,('Dépenses forfaitaire'!$E150*(VLOOKUP('Dépenses forfaitaire'!$D150,Listes!$A$46:$E$52,2,FALSE))),IF('Dépenses forfaitaire'!$E150&gt;Listes!$D$45,('Dépenses forfaitaire'!$E150*(VLOOKUP('Dépenses forfaitaire'!$D150,Listes!$A$46:$E$52,5,FALSE))),('Dépenses forfaitaire'!$E150*(VLOOKUP('Dépenses forfaitaire'!$D150,Listes!$A$46:$E$52,3,FALSE)))+(VLOOKUP('Dépenses forfaitaire'!$D150,Listes!$A$46:$E$52,4,FALSE))))))</f>
        <v/>
      </c>
      <c r="O150" s="35" t="str">
        <f>IF($H150="","",IF($C150=Listes!$B$37,Listes!$I$34,IF($C150=Listes!$B$38,(VLOOKUP('Dépenses forfaitaire'!$F150,Listes!$E$34:$F$39,2,FALSE)),IF($C150=Listes!$B$36,IF('Dépenses forfaitaire'!$E150&lt;=Listes!$A$67,'Dépenses forfaitaire'!$E150*Listes!$A$68,IF('Dépenses forfaitaire'!$E150&gt;Listes!$D$67,'Dépenses forfaitaire'!$E150*Listes!$D$68,(('Dépenses forfaitaire'!$E150*Listes!$B$68)+Listes!$C$68)))))))</f>
        <v/>
      </c>
      <c r="P150" s="36" t="str">
        <f t="shared" si="7"/>
        <v/>
      </c>
      <c r="Q150" s="131"/>
    </row>
    <row r="151" spans="1:17" ht="22.5" customHeight="1" x14ac:dyDescent="0.25">
      <c r="A151" s="21">
        <v>145</v>
      </c>
      <c r="B151" s="123"/>
      <c r="C151" s="123"/>
      <c r="D151" s="123"/>
      <c r="E151" s="123"/>
      <c r="F151" s="123"/>
      <c r="G151" s="123"/>
      <c r="H151" s="424" t="str">
        <f>IF(C151="","",IF(C151="","",(VLOOKUP(C151,Listes!$B$34:$C$38,2,FALSE))))</f>
        <v/>
      </c>
      <c r="I151" s="123" t="str">
        <f t="shared" si="6"/>
        <v/>
      </c>
      <c r="J151" s="36" t="str">
        <f>IF(H151="","",IF(H151="","",(VLOOKUP(H151,Listes!$C$34:$D$38,2,FALSE))))</f>
        <v/>
      </c>
      <c r="K151" s="263"/>
      <c r="L151" s="263"/>
      <c r="M151" s="35" t="str">
        <f>IF($H151="","",IF($C151=Listes!$B$35,IF('Dépenses forfaitaire'!$E151&lt;=Listes!$B$56,('Dépenses forfaitaire'!$E151*(VLOOKUP('Dépenses forfaitaire'!$D151,Listes!$A$57:$E$63,2,FALSE))),IF('Dépenses forfaitaire'!$E151&gt;Listes!$E$56,('Dépenses forfaitaire'!$E151*(VLOOKUP('Dépenses forfaitaire'!$D151,Listes!$A$57:$E$63,5,FALSE))),('Dépenses forfaitaire'!$E151*(VLOOKUP('Dépenses forfaitaire'!$D151,Listes!$A$57:$E$63,3,FALSE)))+(VLOOKUP('Dépenses forfaitaire'!$D151,Listes!$A$57:$E$63,4,FALSE))))))</f>
        <v/>
      </c>
      <c r="N151" s="35" t="str">
        <f>IF($H151="","",IF($C151=Listes!$B$34,IF('Dépenses forfaitaire'!$E151&lt;=Listes!$B$45,('Dépenses forfaitaire'!$E151*(VLOOKUP('Dépenses forfaitaire'!$D151,Listes!$A$46:$E$52,2,FALSE))),IF('Dépenses forfaitaire'!$E151&gt;Listes!$D$45,('Dépenses forfaitaire'!$E151*(VLOOKUP('Dépenses forfaitaire'!$D151,Listes!$A$46:$E$52,5,FALSE))),('Dépenses forfaitaire'!$E151*(VLOOKUP('Dépenses forfaitaire'!$D151,Listes!$A$46:$E$52,3,FALSE)))+(VLOOKUP('Dépenses forfaitaire'!$D151,Listes!$A$46:$E$52,4,FALSE))))))</f>
        <v/>
      </c>
      <c r="O151" s="35" t="str">
        <f>IF($H151="","",IF($C151=Listes!$B$37,Listes!$I$34,IF($C151=Listes!$B$38,(VLOOKUP('Dépenses forfaitaire'!$F151,Listes!$E$34:$F$39,2,FALSE)),IF($C151=Listes!$B$36,IF('Dépenses forfaitaire'!$E151&lt;=Listes!$A$67,'Dépenses forfaitaire'!$E151*Listes!$A$68,IF('Dépenses forfaitaire'!$E151&gt;Listes!$D$67,'Dépenses forfaitaire'!$E151*Listes!$D$68,(('Dépenses forfaitaire'!$E151*Listes!$B$68)+Listes!$C$68)))))))</f>
        <v/>
      </c>
      <c r="P151" s="36" t="str">
        <f t="shared" si="7"/>
        <v/>
      </c>
      <c r="Q151" s="131"/>
    </row>
    <row r="152" spans="1:17" ht="22.5" customHeight="1" x14ac:dyDescent="0.25">
      <c r="A152" s="21">
        <v>146</v>
      </c>
      <c r="B152" s="123"/>
      <c r="C152" s="123"/>
      <c r="D152" s="123"/>
      <c r="E152" s="123"/>
      <c r="F152" s="123"/>
      <c r="G152" s="123"/>
      <c r="H152" s="424" t="str">
        <f>IF(C152="","",IF(C152="","",(VLOOKUP(C152,Listes!$B$34:$C$38,2,FALSE))))</f>
        <v/>
      </c>
      <c r="I152" s="123" t="str">
        <f t="shared" si="6"/>
        <v/>
      </c>
      <c r="J152" s="36" t="str">
        <f>IF(H152="","",IF(H152="","",(VLOOKUP(H152,Listes!$C$34:$D$38,2,FALSE))))</f>
        <v/>
      </c>
      <c r="K152" s="263"/>
      <c r="L152" s="263"/>
      <c r="M152" s="35" t="str">
        <f>IF($H152="","",IF($C152=Listes!$B$35,IF('Dépenses forfaitaire'!$E152&lt;=Listes!$B$56,('Dépenses forfaitaire'!$E152*(VLOOKUP('Dépenses forfaitaire'!$D152,Listes!$A$57:$E$63,2,FALSE))),IF('Dépenses forfaitaire'!$E152&gt;Listes!$E$56,('Dépenses forfaitaire'!$E152*(VLOOKUP('Dépenses forfaitaire'!$D152,Listes!$A$57:$E$63,5,FALSE))),('Dépenses forfaitaire'!$E152*(VLOOKUP('Dépenses forfaitaire'!$D152,Listes!$A$57:$E$63,3,FALSE)))+(VLOOKUP('Dépenses forfaitaire'!$D152,Listes!$A$57:$E$63,4,FALSE))))))</f>
        <v/>
      </c>
      <c r="N152" s="35" t="str">
        <f>IF($H152="","",IF($C152=Listes!$B$34,IF('Dépenses forfaitaire'!$E152&lt;=Listes!$B$45,('Dépenses forfaitaire'!$E152*(VLOOKUP('Dépenses forfaitaire'!$D152,Listes!$A$46:$E$52,2,FALSE))),IF('Dépenses forfaitaire'!$E152&gt;Listes!$D$45,('Dépenses forfaitaire'!$E152*(VLOOKUP('Dépenses forfaitaire'!$D152,Listes!$A$46:$E$52,5,FALSE))),('Dépenses forfaitaire'!$E152*(VLOOKUP('Dépenses forfaitaire'!$D152,Listes!$A$46:$E$52,3,FALSE)))+(VLOOKUP('Dépenses forfaitaire'!$D152,Listes!$A$46:$E$52,4,FALSE))))))</f>
        <v/>
      </c>
      <c r="O152" s="35" t="str">
        <f>IF($H152="","",IF($C152=Listes!$B$37,Listes!$I$34,IF($C152=Listes!$B$38,(VLOOKUP('Dépenses forfaitaire'!$F152,Listes!$E$34:$F$39,2,FALSE)),IF($C152=Listes!$B$36,IF('Dépenses forfaitaire'!$E152&lt;=Listes!$A$67,'Dépenses forfaitaire'!$E152*Listes!$A$68,IF('Dépenses forfaitaire'!$E152&gt;Listes!$D$67,'Dépenses forfaitaire'!$E152*Listes!$D$68,(('Dépenses forfaitaire'!$E152*Listes!$B$68)+Listes!$C$68)))))))</f>
        <v/>
      </c>
      <c r="P152" s="36" t="str">
        <f t="shared" si="7"/>
        <v/>
      </c>
      <c r="Q152" s="131"/>
    </row>
    <row r="153" spans="1:17" ht="22.5" customHeight="1" x14ac:dyDescent="0.25">
      <c r="A153" s="21">
        <v>147</v>
      </c>
      <c r="B153" s="123"/>
      <c r="C153" s="123"/>
      <c r="D153" s="123"/>
      <c r="E153" s="123"/>
      <c r="F153" s="123"/>
      <c r="G153" s="123"/>
      <c r="H153" s="424" t="str">
        <f>IF(C153="","",IF(C153="","",(VLOOKUP(C153,Listes!$B$34:$C$38,2,FALSE))))</f>
        <v/>
      </c>
      <c r="I153" s="123" t="str">
        <f t="shared" si="6"/>
        <v/>
      </c>
      <c r="J153" s="36" t="str">
        <f>IF(H153="","",IF(H153="","",(VLOOKUP(H153,Listes!$C$34:$D$38,2,FALSE))))</f>
        <v/>
      </c>
      <c r="K153" s="263"/>
      <c r="L153" s="263"/>
      <c r="M153" s="35" t="str">
        <f>IF($H153="","",IF($C153=Listes!$B$35,IF('Dépenses forfaitaire'!$E153&lt;=Listes!$B$56,('Dépenses forfaitaire'!$E153*(VLOOKUP('Dépenses forfaitaire'!$D153,Listes!$A$57:$E$63,2,FALSE))),IF('Dépenses forfaitaire'!$E153&gt;Listes!$E$56,('Dépenses forfaitaire'!$E153*(VLOOKUP('Dépenses forfaitaire'!$D153,Listes!$A$57:$E$63,5,FALSE))),('Dépenses forfaitaire'!$E153*(VLOOKUP('Dépenses forfaitaire'!$D153,Listes!$A$57:$E$63,3,FALSE)))+(VLOOKUP('Dépenses forfaitaire'!$D153,Listes!$A$57:$E$63,4,FALSE))))))</f>
        <v/>
      </c>
      <c r="N153" s="35" t="str">
        <f>IF($H153="","",IF($C153=Listes!$B$34,IF('Dépenses forfaitaire'!$E153&lt;=Listes!$B$45,('Dépenses forfaitaire'!$E153*(VLOOKUP('Dépenses forfaitaire'!$D153,Listes!$A$46:$E$52,2,FALSE))),IF('Dépenses forfaitaire'!$E153&gt;Listes!$D$45,('Dépenses forfaitaire'!$E153*(VLOOKUP('Dépenses forfaitaire'!$D153,Listes!$A$46:$E$52,5,FALSE))),('Dépenses forfaitaire'!$E153*(VLOOKUP('Dépenses forfaitaire'!$D153,Listes!$A$46:$E$52,3,FALSE)))+(VLOOKUP('Dépenses forfaitaire'!$D153,Listes!$A$46:$E$52,4,FALSE))))))</f>
        <v/>
      </c>
      <c r="O153" s="35" t="str">
        <f>IF($H153="","",IF($C153=Listes!$B$37,Listes!$I$34,IF($C153=Listes!$B$38,(VLOOKUP('Dépenses forfaitaire'!$F153,Listes!$E$34:$F$39,2,FALSE)),IF($C153=Listes!$B$36,IF('Dépenses forfaitaire'!$E153&lt;=Listes!$A$67,'Dépenses forfaitaire'!$E153*Listes!$A$68,IF('Dépenses forfaitaire'!$E153&gt;Listes!$D$67,'Dépenses forfaitaire'!$E153*Listes!$D$68,(('Dépenses forfaitaire'!$E153*Listes!$B$68)+Listes!$C$68)))))))</f>
        <v/>
      </c>
      <c r="P153" s="36" t="str">
        <f t="shared" si="7"/>
        <v/>
      </c>
      <c r="Q153" s="131"/>
    </row>
    <row r="154" spans="1:17" ht="22.5" customHeight="1" x14ac:dyDescent="0.25">
      <c r="A154" s="21">
        <v>148</v>
      </c>
      <c r="B154" s="123"/>
      <c r="C154" s="123"/>
      <c r="D154" s="123"/>
      <c r="E154" s="123"/>
      <c r="F154" s="123"/>
      <c r="G154" s="123"/>
      <c r="H154" s="424" t="str">
        <f>IF(C154="","",IF(C154="","",(VLOOKUP(C154,Listes!$B$34:$C$38,2,FALSE))))</f>
        <v/>
      </c>
      <c r="I154" s="123" t="str">
        <f t="shared" si="6"/>
        <v/>
      </c>
      <c r="J154" s="36" t="str">
        <f>IF(H154="","",IF(H154="","",(VLOOKUP(H154,Listes!$C$34:$D$38,2,FALSE))))</f>
        <v/>
      </c>
      <c r="K154" s="263"/>
      <c r="L154" s="263"/>
      <c r="M154" s="35" t="str">
        <f>IF($H154="","",IF($C154=Listes!$B$35,IF('Dépenses forfaitaire'!$E154&lt;=Listes!$B$56,('Dépenses forfaitaire'!$E154*(VLOOKUP('Dépenses forfaitaire'!$D154,Listes!$A$57:$E$63,2,FALSE))),IF('Dépenses forfaitaire'!$E154&gt;Listes!$E$56,('Dépenses forfaitaire'!$E154*(VLOOKUP('Dépenses forfaitaire'!$D154,Listes!$A$57:$E$63,5,FALSE))),('Dépenses forfaitaire'!$E154*(VLOOKUP('Dépenses forfaitaire'!$D154,Listes!$A$57:$E$63,3,FALSE)))+(VLOOKUP('Dépenses forfaitaire'!$D154,Listes!$A$57:$E$63,4,FALSE))))))</f>
        <v/>
      </c>
      <c r="N154" s="35" t="str">
        <f>IF($H154="","",IF($C154=Listes!$B$34,IF('Dépenses forfaitaire'!$E154&lt;=Listes!$B$45,('Dépenses forfaitaire'!$E154*(VLOOKUP('Dépenses forfaitaire'!$D154,Listes!$A$46:$E$52,2,FALSE))),IF('Dépenses forfaitaire'!$E154&gt;Listes!$D$45,('Dépenses forfaitaire'!$E154*(VLOOKUP('Dépenses forfaitaire'!$D154,Listes!$A$46:$E$52,5,FALSE))),('Dépenses forfaitaire'!$E154*(VLOOKUP('Dépenses forfaitaire'!$D154,Listes!$A$46:$E$52,3,FALSE)))+(VLOOKUP('Dépenses forfaitaire'!$D154,Listes!$A$46:$E$52,4,FALSE))))))</f>
        <v/>
      </c>
      <c r="O154" s="35" t="str">
        <f>IF($H154="","",IF($C154=Listes!$B$37,Listes!$I$34,IF($C154=Listes!$B$38,(VLOOKUP('Dépenses forfaitaire'!$F154,Listes!$E$34:$F$39,2,FALSE)),IF($C154=Listes!$B$36,IF('Dépenses forfaitaire'!$E154&lt;=Listes!$A$67,'Dépenses forfaitaire'!$E154*Listes!$A$68,IF('Dépenses forfaitaire'!$E154&gt;Listes!$D$67,'Dépenses forfaitaire'!$E154*Listes!$D$68,(('Dépenses forfaitaire'!$E154*Listes!$B$68)+Listes!$C$68)))))))</f>
        <v/>
      </c>
      <c r="P154" s="36" t="str">
        <f t="shared" si="7"/>
        <v/>
      </c>
      <c r="Q154" s="131"/>
    </row>
    <row r="155" spans="1:17" ht="22.5" customHeight="1" x14ac:dyDescent="0.25">
      <c r="A155" s="21">
        <v>149</v>
      </c>
      <c r="B155" s="123"/>
      <c r="C155" s="123"/>
      <c r="D155" s="123"/>
      <c r="E155" s="123"/>
      <c r="F155" s="123"/>
      <c r="G155" s="123"/>
      <c r="H155" s="424" t="str">
        <f>IF(C155="","",IF(C155="","",(VLOOKUP(C155,Listes!$B$34:$C$38,2,FALSE))))</f>
        <v/>
      </c>
      <c r="I155" s="123" t="str">
        <f t="shared" si="6"/>
        <v/>
      </c>
      <c r="J155" s="36" t="str">
        <f>IF(H155="","",IF(H155="","",(VLOOKUP(H155,Listes!$C$34:$D$38,2,FALSE))))</f>
        <v/>
      </c>
      <c r="K155" s="263"/>
      <c r="L155" s="263"/>
      <c r="M155" s="35" t="str">
        <f>IF($H155="","",IF($C155=Listes!$B$35,IF('Dépenses forfaitaire'!$E155&lt;=Listes!$B$56,('Dépenses forfaitaire'!$E155*(VLOOKUP('Dépenses forfaitaire'!$D155,Listes!$A$57:$E$63,2,FALSE))),IF('Dépenses forfaitaire'!$E155&gt;Listes!$E$56,('Dépenses forfaitaire'!$E155*(VLOOKUP('Dépenses forfaitaire'!$D155,Listes!$A$57:$E$63,5,FALSE))),('Dépenses forfaitaire'!$E155*(VLOOKUP('Dépenses forfaitaire'!$D155,Listes!$A$57:$E$63,3,FALSE)))+(VLOOKUP('Dépenses forfaitaire'!$D155,Listes!$A$57:$E$63,4,FALSE))))))</f>
        <v/>
      </c>
      <c r="N155" s="35" t="str">
        <f>IF($H155="","",IF($C155=Listes!$B$34,IF('Dépenses forfaitaire'!$E155&lt;=Listes!$B$45,('Dépenses forfaitaire'!$E155*(VLOOKUP('Dépenses forfaitaire'!$D155,Listes!$A$46:$E$52,2,FALSE))),IF('Dépenses forfaitaire'!$E155&gt;Listes!$D$45,('Dépenses forfaitaire'!$E155*(VLOOKUP('Dépenses forfaitaire'!$D155,Listes!$A$46:$E$52,5,FALSE))),('Dépenses forfaitaire'!$E155*(VLOOKUP('Dépenses forfaitaire'!$D155,Listes!$A$46:$E$52,3,FALSE)))+(VLOOKUP('Dépenses forfaitaire'!$D155,Listes!$A$46:$E$52,4,FALSE))))))</f>
        <v/>
      </c>
      <c r="O155" s="35" t="str">
        <f>IF($H155="","",IF($C155=Listes!$B$37,Listes!$I$34,IF($C155=Listes!$B$38,(VLOOKUP('Dépenses forfaitaire'!$F155,Listes!$E$34:$F$39,2,FALSE)),IF($C155=Listes!$B$36,IF('Dépenses forfaitaire'!$E155&lt;=Listes!$A$67,'Dépenses forfaitaire'!$E155*Listes!$A$68,IF('Dépenses forfaitaire'!$E155&gt;Listes!$D$67,'Dépenses forfaitaire'!$E155*Listes!$D$68,(('Dépenses forfaitaire'!$E155*Listes!$B$68)+Listes!$C$68)))))))</f>
        <v/>
      </c>
      <c r="P155" s="36" t="str">
        <f t="shared" si="7"/>
        <v/>
      </c>
      <c r="Q155" s="131"/>
    </row>
    <row r="156" spans="1:17" ht="22.5" customHeight="1" x14ac:dyDescent="0.25">
      <c r="A156" s="21">
        <v>150</v>
      </c>
      <c r="B156" s="123"/>
      <c r="C156" s="123"/>
      <c r="D156" s="123"/>
      <c r="E156" s="123"/>
      <c r="F156" s="123"/>
      <c r="G156" s="123"/>
      <c r="H156" s="424" t="str">
        <f>IF(C156="","",IF(C156="","",(VLOOKUP(C156,Listes!$B$34:$C$38,2,FALSE))))</f>
        <v/>
      </c>
      <c r="I156" s="123" t="str">
        <f t="shared" si="6"/>
        <v/>
      </c>
      <c r="J156" s="36" t="str">
        <f>IF(H156="","",IF(H156="","",(VLOOKUP(H156,Listes!$C$34:$D$38,2,FALSE))))</f>
        <v/>
      </c>
      <c r="K156" s="263"/>
      <c r="L156" s="263"/>
      <c r="M156" s="35" t="str">
        <f>IF($H156="","",IF($C156=Listes!$B$35,IF('Dépenses forfaitaire'!$E156&lt;=Listes!$B$56,('Dépenses forfaitaire'!$E156*(VLOOKUP('Dépenses forfaitaire'!$D156,Listes!$A$57:$E$63,2,FALSE))),IF('Dépenses forfaitaire'!$E156&gt;Listes!$E$56,('Dépenses forfaitaire'!$E156*(VLOOKUP('Dépenses forfaitaire'!$D156,Listes!$A$57:$E$63,5,FALSE))),('Dépenses forfaitaire'!$E156*(VLOOKUP('Dépenses forfaitaire'!$D156,Listes!$A$57:$E$63,3,FALSE)))+(VLOOKUP('Dépenses forfaitaire'!$D156,Listes!$A$57:$E$63,4,FALSE))))))</f>
        <v/>
      </c>
      <c r="N156" s="35" t="str">
        <f>IF($H156="","",IF($C156=Listes!$B$34,IF('Dépenses forfaitaire'!$E156&lt;=Listes!$B$45,('Dépenses forfaitaire'!$E156*(VLOOKUP('Dépenses forfaitaire'!$D156,Listes!$A$46:$E$52,2,FALSE))),IF('Dépenses forfaitaire'!$E156&gt;Listes!$D$45,('Dépenses forfaitaire'!$E156*(VLOOKUP('Dépenses forfaitaire'!$D156,Listes!$A$46:$E$52,5,FALSE))),('Dépenses forfaitaire'!$E156*(VLOOKUP('Dépenses forfaitaire'!$D156,Listes!$A$46:$E$52,3,FALSE)))+(VLOOKUP('Dépenses forfaitaire'!$D156,Listes!$A$46:$E$52,4,FALSE))))))</f>
        <v/>
      </c>
      <c r="O156" s="35" t="str">
        <f>IF($H156="","",IF($C156=Listes!$B$37,Listes!$I$34,IF($C156=Listes!$B$38,(VLOOKUP('Dépenses forfaitaire'!$F156,Listes!$E$34:$F$39,2,FALSE)),IF($C156=Listes!$B$36,IF('Dépenses forfaitaire'!$E156&lt;=Listes!$A$67,'Dépenses forfaitaire'!$E156*Listes!$A$68,IF('Dépenses forfaitaire'!$E156&gt;Listes!$D$67,'Dépenses forfaitaire'!$E156*Listes!$D$68,(('Dépenses forfaitaire'!$E156*Listes!$B$68)+Listes!$C$68)))))))</f>
        <v/>
      </c>
      <c r="P156" s="36" t="str">
        <f t="shared" si="7"/>
        <v/>
      </c>
      <c r="Q156" s="131"/>
    </row>
    <row r="157" spans="1:17" ht="22.5" customHeight="1" x14ac:dyDescent="0.25">
      <c r="A157" s="21">
        <v>151</v>
      </c>
      <c r="B157" s="123"/>
      <c r="C157" s="123"/>
      <c r="D157" s="123"/>
      <c r="E157" s="123"/>
      <c r="F157" s="123"/>
      <c r="G157" s="123"/>
      <c r="H157" s="424" t="str">
        <f>IF(C157="","",IF(C157="","",(VLOOKUP(C157,Listes!$B$34:$C$38,2,FALSE))))</f>
        <v/>
      </c>
      <c r="I157" s="123" t="str">
        <f t="shared" si="6"/>
        <v/>
      </c>
      <c r="J157" s="36" t="str">
        <f>IF(H157="","",IF(H157="","",(VLOOKUP(H157,Listes!$C$34:$D$38,2,FALSE))))</f>
        <v/>
      </c>
      <c r="K157" s="263"/>
      <c r="L157" s="263"/>
      <c r="M157" s="35" t="str">
        <f>IF($H157="","",IF($C157=Listes!$B$35,IF('Dépenses forfaitaire'!$E157&lt;=Listes!$B$56,('Dépenses forfaitaire'!$E157*(VLOOKUP('Dépenses forfaitaire'!$D157,Listes!$A$57:$E$63,2,FALSE))),IF('Dépenses forfaitaire'!$E157&gt;Listes!$E$56,('Dépenses forfaitaire'!$E157*(VLOOKUP('Dépenses forfaitaire'!$D157,Listes!$A$57:$E$63,5,FALSE))),('Dépenses forfaitaire'!$E157*(VLOOKUP('Dépenses forfaitaire'!$D157,Listes!$A$57:$E$63,3,FALSE)))+(VLOOKUP('Dépenses forfaitaire'!$D157,Listes!$A$57:$E$63,4,FALSE))))))</f>
        <v/>
      </c>
      <c r="N157" s="35" t="str">
        <f>IF($H157="","",IF($C157=Listes!$B$34,IF('Dépenses forfaitaire'!$E157&lt;=Listes!$B$45,('Dépenses forfaitaire'!$E157*(VLOOKUP('Dépenses forfaitaire'!$D157,Listes!$A$46:$E$52,2,FALSE))),IF('Dépenses forfaitaire'!$E157&gt;Listes!$D$45,('Dépenses forfaitaire'!$E157*(VLOOKUP('Dépenses forfaitaire'!$D157,Listes!$A$46:$E$52,5,FALSE))),('Dépenses forfaitaire'!$E157*(VLOOKUP('Dépenses forfaitaire'!$D157,Listes!$A$46:$E$52,3,FALSE)))+(VLOOKUP('Dépenses forfaitaire'!$D157,Listes!$A$46:$E$52,4,FALSE))))))</f>
        <v/>
      </c>
      <c r="O157" s="35" t="str">
        <f>IF($H157="","",IF($C157=Listes!$B$37,Listes!$I$34,IF($C157=Listes!$B$38,(VLOOKUP('Dépenses forfaitaire'!$F157,Listes!$E$34:$F$39,2,FALSE)),IF($C157=Listes!$B$36,IF('Dépenses forfaitaire'!$E157&lt;=Listes!$A$67,'Dépenses forfaitaire'!$E157*Listes!$A$68,IF('Dépenses forfaitaire'!$E157&gt;Listes!$D$67,'Dépenses forfaitaire'!$E157*Listes!$D$68,(('Dépenses forfaitaire'!$E157*Listes!$B$68)+Listes!$C$68)))))))</f>
        <v/>
      </c>
      <c r="P157" s="36" t="str">
        <f t="shared" si="7"/>
        <v/>
      </c>
      <c r="Q157" s="131"/>
    </row>
    <row r="158" spans="1:17" ht="22.5" customHeight="1" x14ac:dyDescent="0.25">
      <c r="A158" s="21">
        <v>152</v>
      </c>
      <c r="B158" s="123"/>
      <c r="C158" s="123"/>
      <c r="D158" s="123"/>
      <c r="E158" s="123"/>
      <c r="F158" s="123"/>
      <c r="G158" s="123"/>
      <c r="H158" s="424" t="str">
        <f>IF(C158="","",IF(C158="","",(VLOOKUP(C158,Listes!$B$34:$C$38,2,FALSE))))</f>
        <v/>
      </c>
      <c r="I158" s="123" t="str">
        <f t="shared" si="6"/>
        <v/>
      </c>
      <c r="J158" s="36" t="str">
        <f>IF(H158="","",IF(H158="","",(VLOOKUP(H158,Listes!$C$34:$D$38,2,FALSE))))</f>
        <v/>
      </c>
      <c r="K158" s="263"/>
      <c r="L158" s="263"/>
      <c r="M158" s="35" t="str">
        <f>IF($H158="","",IF($C158=Listes!$B$35,IF('Dépenses forfaitaire'!$E158&lt;=Listes!$B$56,('Dépenses forfaitaire'!$E158*(VLOOKUP('Dépenses forfaitaire'!$D158,Listes!$A$57:$E$63,2,FALSE))),IF('Dépenses forfaitaire'!$E158&gt;Listes!$E$56,('Dépenses forfaitaire'!$E158*(VLOOKUP('Dépenses forfaitaire'!$D158,Listes!$A$57:$E$63,5,FALSE))),('Dépenses forfaitaire'!$E158*(VLOOKUP('Dépenses forfaitaire'!$D158,Listes!$A$57:$E$63,3,FALSE)))+(VLOOKUP('Dépenses forfaitaire'!$D158,Listes!$A$57:$E$63,4,FALSE))))))</f>
        <v/>
      </c>
      <c r="N158" s="35" t="str">
        <f>IF($H158="","",IF($C158=Listes!$B$34,IF('Dépenses forfaitaire'!$E158&lt;=Listes!$B$45,('Dépenses forfaitaire'!$E158*(VLOOKUP('Dépenses forfaitaire'!$D158,Listes!$A$46:$E$52,2,FALSE))),IF('Dépenses forfaitaire'!$E158&gt;Listes!$D$45,('Dépenses forfaitaire'!$E158*(VLOOKUP('Dépenses forfaitaire'!$D158,Listes!$A$46:$E$52,5,FALSE))),('Dépenses forfaitaire'!$E158*(VLOOKUP('Dépenses forfaitaire'!$D158,Listes!$A$46:$E$52,3,FALSE)))+(VLOOKUP('Dépenses forfaitaire'!$D158,Listes!$A$46:$E$52,4,FALSE))))))</f>
        <v/>
      </c>
      <c r="O158" s="35" t="str">
        <f>IF($H158="","",IF($C158=Listes!$B$37,Listes!$I$34,IF($C158=Listes!$B$38,(VLOOKUP('Dépenses forfaitaire'!$F158,Listes!$E$34:$F$39,2,FALSE)),IF($C158=Listes!$B$36,IF('Dépenses forfaitaire'!$E158&lt;=Listes!$A$67,'Dépenses forfaitaire'!$E158*Listes!$A$68,IF('Dépenses forfaitaire'!$E158&gt;Listes!$D$67,'Dépenses forfaitaire'!$E158*Listes!$D$68,(('Dépenses forfaitaire'!$E158*Listes!$B$68)+Listes!$C$68)))))))</f>
        <v/>
      </c>
      <c r="P158" s="36" t="str">
        <f t="shared" si="7"/>
        <v/>
      </c>
      <c r="Q158" s="131"/>
    </row>
    <row r="159" spans="1:17" ht="22.5" customHeight="1" x14ac:dyDescent="0.25">
      <c r="A159" s="21">
        <v>153</v>
      </c>
      <c r="B159" s="123"/>
      <c r="C159" s="123"/>
      <c r="D159" s="123"/>
      <c r="E159" s="123"/>
      <c r="F159" s="123"/>
      <c r="G159" s="123"/>
      <c r="H159" s="424" t="str">
        <f>IF(C159="","",IF(C159="","",(VLOOKUP(C159,Listes!$B$34:$C$38,2,FALSE))))</f>
        <v/>
      </c>
      <c r="I159" s="123" t="str">
        <f t="shared" si="6"/>
        <v/>
      </c>
      <c r="J159" s="36" t="str">
        <f>IF(H159="","",IF(H159="","",(VLOOKUP(H159,Listes!$C$34:$D$38,2,FALSE))))</f>
        <v/>
      </c>
      <c r="K159" s="263"/>
      <c r="L159" s="263"/>
      <c r="M159" s="35" t="str">
        <f>IF($H159="","",IF($C159=Listes!$B$35,IF('Dépenses forfaitaire'!$E159&lt;=Listes!$B$56,('Dépenses forfaitaire'!$E159*(VLOOKUP('Dépenses forfaitaire'!$D159,Listes!$A$57:$E$63,2,FALSE))),IF('Dépenses forfaitaire'!$E159&gt;Listes!$E$56,('Dépenses forfaitaire'!$E159*(VLOOKUP('Dépenses forfaitaire'!$D159,Listes!$A$57:$E$63,5,FALSE))),('Dépenses forfaitaire'!$E159*(VLOOKUP('Dépenses forfaitaire'!$D159,Listes!$A$57:$E$63,3,FALSE)))+(VLOOKUP('Dépenses forfaitaire'!$D159,Listes!$A$57:$E$63,4,FALSE))))))</f>
        <v/>
      </c>
      <c r="N159" s="35" t="str">
        <f>IF($H159="","",IF($C159=Listes!$B$34,IF('Dépenses forfaitaire'!$E159&lt;=Listes!$B$45,('Dépenses forfaitaire'!$E159*(VLOOKUP('Dépenses forfaitaire'!$D159,Listes!$A$46:$E$52,2,FALSE))),IF('Dépenses forfaitaire'!$E159&gt;Listes!$D$45,('Dépenses forfaitaire'!$E159*(VLOOKUP('Dépenses forfaitaire'!$D159,Listes!$A$46:$E$52,5,FALSE))),('Dépenses forfaitaire'!$E159*(VLOOKUP('Dépenses forfaitaire'!$D159,Listes!$A$46:$E$52,3,FALSE)))+(VLOOKUP('Dépenses forfaitaire'!$D159,Listes!$A$46:$E$52,4,FALSE))))))</f>
        <v/>
      </c>
      <c r="O159" s="35" t="str">
        <f>IF($H159="","",IF($C159=Listes!$B$37,Listes!$I$34,IF($C159=Listes!$B$38,(VLOOKUP('Dépenses forfaitaire'!$F159,Listes!$E$34:$F$39,2,FALSE)),IF($C159=Listes!$B$36,IF('Dépenses forfaitaire'!$E159&lt;=Listes!$A$67,'Dépenses forfaitaire'!$E159*Listes!$A$68,IF('Dépenses forfaitaire'!$E159&gt;Listes!$D$67,'Dépenses forfaitaire'!$E159*Listes!$D$68,(('Dépenses forfaitaire'!$E159*Listes!$B$68)+Listes!$C$68)))))))</f>
        <v/>
      </c>
      <c r="P159" s="36" t="str">
        <f t="shared" si="7"/>
        <v/>
      </c>
      <c r="Q159" s="131"/>
    </row>
    <row r="160" spans="1:17" ht="22.5" customHeight="1" x14ac:dyDescent="0.25">
      <c r="A160" s="21">
        <v>154</v>
      </c>
      <c r="B160" s="123"/>
      <c r="C160" s="123"/>
      <c r="D160" s="123"/>
      <c r="E160" s="123"/>
      <c r="F160" s="123"/>
      <c r="G160" s="123"/>
      <c r="H160" s="424" t="str">
        <f>IF(C160="","",IF(C160="","",(VLOOKUP(C160,Listes!$B$34:$C$38,2,FALSE))))</f>
        <v/>
      </c>
      <c r="I160" s="123" t="str">
        <f t="shared" si="6"/>
        <v/>
      </c>
      <c r="J160" s="36" t="str">
        <f>IF(H160="","",IF(H160="","",(VLOOKUP(H160,Listes!$C$34:$D$38,2,FALSE))))</f>
        <v/>
      </c>
      <c r="K160" s="263"/>
      <c r="L160" s="263"/>
      <c r="M160" s="35" t="str">
        <f>IF($H160="","",IF($C160=Listes!$B$35,IF('Dépenses forfaitaire'!$E160&lt;=Listes!$B$56,('Dépenses forfaitaire'!$E160*(VLOOKUP('Dépenses forfaitaire'!$D160,Listes!$A$57:$E$63,2,FALSE))),IF('Dépenses forfaitaire'!$E160&gt;Listes!$E$56,('Dépenses forfaitaire'!$E160*(VLOOKUP('Dépenses forfaitaire'!$D160,Listes!$A$57:$E$63,5,FALSE))),('Dépenses forfaitaire'!$E160*(VLOOKUP('Dépenses forfaitaire'!$D160,Listes!$A$57:$E$63,3,FALSE)))+(VLOOKUP('Dépenses forfaitaire'!$D160,Listes!$A$57:$E$63,4,FALSE))))))</f>
        <v/>
      </c>
      <c r="N160" s="35" t="str">
        <f>IF($H160="","",IF($C160=Listes!$B$34,IF('Dépenses forfaitaire'!$E160&lt;=Listes!$B$45,('Dépenses forfaitaire'!$E160*(VLOOKUP('Dépenses forfaitaire'!$D160,Listes!$A$46:$E$52,2,FALSE))),IF('Dépenses forfaitaire'!$E160&gt;Listes!$D$45,('Dépenses forfaitaire'!$E160*(VLOOKUP('Dépenses forfaitaire'!$D160,Listes!$A$46:$E$52,5,FALSE))),('Dépenses forfaitaire'!$E160*(VLOOKUP('Dépenses forfaitaire'!$D160,Listes!$A$46:$E$52,3,FALSE)))+(VLOOKUP('Dépenses forfaitaire'!$D160,Listes!$A$46:$E$52,4,FALSE))))))</f>
        <v/>
      </c>
      <c r="O160" s="35" t="str">
        <f>IF($H160="","",IF($C160=Listes!$B$37,Listes!$I$34,IF($C160=Listes!$B$38,(VLOOKUP('Dépenses forfaitaire'!$F160,Listes!$E$34:$F$39,2,FALSE)),IF($C160=Listes!$B$36,IF('Dépenses forfaitaire'!$E160&lt;=Listes!$A$67,'Dépenses forfaitaire'!$E160*Listes!$A$68,IF('Dépenses forfaitaire'!$E160&gt;Listes!$D$67,'Dépenses forfaitaire'!$E160*Listes!$D$68,(('Dépenses forfaitaire'!$E160*Listes!$B$68)+Listes!$C$68)))))))</f>
        <v/>
      </c>
      <c r="P160" s="36" t="str">
        <f t="shared" si="7"/>
        <v/>
      </c>
      <c r="Q160" s="131"/>
    </row>
    <row r="161" spans="1:17" ht="22.5" customHeight="1" x14ac:dyDescent="0.25">
      <c r="A161" s="21">
        <v>155</v>
      </c>
      <c r="B161" s="123"/>
      <c r="C161" s="123"/>
      <c r="D161" s="123"/>
      <c r="E161" s="123"/>
      <c r="F161" s="123"/>
      <c r="G161" s="123"/>
      <c r="H161" s="424" t="str">
        <f>IF(C161="","",IF(C161="","",(VLOOKUP(C161,Listes!$B$34:$C$38,2,FALSE))))</f>
        <v/>
      </c>
      <c r="I161" s="123" t="str">
        <f t="shared" si="6"/>
        <v/>
      </c>
      <c r="J161" s="36" t="str">
        <f>IF(H161="","",IF(H161="","",(VLOOKUP(H161,Listes!$C$34:$D$38,2,FALSE))))</f>
        <v/>
      </c>
      <c r="K161" s="263"/>
      <c r="L161" s="263"/>
      <c r="M161" s="35" t="str">
        <f>IF($H161="","",IF($C161=Listes!$B$35,IF('Dépenses forfaitaire'!$E161&lt;=Listes!$B$56,('Dépenses forfaitaire'!$E161*(VLOOKUP('Dépenses forfaitaire'!$D161,Listes!$A$57:$E$63,2,FALSE))),IF('Dépenses forfaitaire'!$E161&gt;Listes!$E$56,('Dépenses forfaitaire'!$E161*(VLOOKUP('Dépenses forfaitaire'!$D161,Listes!$A$57:$E$63,5,FALSE))),('Dépenses forfaitaire'!$E161*(VLOOKUP('Dépenses forfaitaire'!$D161,Listes!$A$57:$E$63,3,FALSE)))+(VLOOKUP('Dépenses forfaitaire'!$D161,Listes!$A$57:$E$63,4,FALSE))))))</f>
        <v/>
      </c>
      <c r="N161" s="35" t="str">
        <f>IF($H161="","",IF($C161=Listes!$B$34,IF('Dépenses forfaitaire'!$E161&lt;=Listes!$B$45,('Dépenses forfaitaire'!$E161*(VLOOKUP('Dépenses forfaitaire'!$D161,Listes!$A$46:$E$52,2,FALSE))),IF('Dépenses forfaitaire'!$E161&gt;Listes!$D$45,('Dépenses forfaitaire'!$E161*(VLOOKUP('Dépenses forfaitaire'!$D161,Listes!$A$46:$E$52,5,FALSE))),('Dépenses forfaitaire'!$E161*(VLOOKUP('Dépenses forfaitaire'!$D161,Listes!$A$46:$E$52,3,FALSE)))+(VLOOKUP('Dépenses forfaitaire'!$D161,Listes!$A$46:$E$52,4,FALSE))))))</f>
        <v/>
      </c>
      <c r="O161" s="35" t="str">
        <f>IF($H161="","",IF($C161=Listes!$B$37,Listes!$I$34,IF($C161=Listes!$B$38,(VLOOKUP('Dépenses forfaitaire'!$F161,Listes!$E$34:$F$39,2,FALSE)),IF($C161=Listes!$B$36,IF('Dépenses forfaitaire'!$E161&lt;=Listes!$A$67,'Dépenses forfaitaire'!$E161*Listes!$A$68,IF('Dépenses forfaitaire'!$E161&gt;Listes!$D$67,'Dépenses forfaitaire'!$E161*Listes!$D$68,(('Dépenses forfaitaire'!$E161*Listes!$B$68)+Listes!$C$68)))))))</f>
        <v/>
      </c>
      <c r="P161" s="36" t="str">
        <f t="shared" si="7"/>
        <v/>
      </c>
      <c r="Q161" s="131"/>
    </row>
    <row r="162" spans="1:17" ht="22.5" customHeight="1" x14ac:dyDescent="0.25">
      <c r="A162" s="21">
        <v>156</v>
      </c>
      <c r="B162" s="123"/>
      <c r="C162" s="123"/>
      <c r="D162" s="123"/>
      <c r="E162" s="123"/>
      <c r="F162" s="123"/>
      <c r="G162" s="123"/>
      <c r="H162" s="424" t="str">
        <f>IF(C162="","",IF(C162="","",(VLOOKUP(C162,Listes!$B$34:$C$38,2,FALSE))))</f>
        <v/>
      </c>
      <c r="I162" s="123" t="str">
        <f t="shared" si="6"/>
        <v/>
      </c>
      <c r="J162" s="36" t="str">
        <f>IF(H162="","",IF(H162="","",(VLOOKUP(H162,Listes!$C$34:$D$38,2,FALSE))))</f>
        <v/>
      </c>
      <c r="K162" s="263"/>
      <c r="L162" s="263"/>
      <c r="M162" s="35" t="str">
        <f>IF($H162="","",IF($C162=Listes!$B$35,IF('Dépenses forfaitaire'!$E162&lt;=Listes!$B$56,('Dépenses forfaitaire'!$E162*(VLOOKUP('Dépenses forfaitaire'!$D162,Listes!$A$57:$E$63,2,FALSE))),IF('Dépenses forfaitaire'!$E162&gt;Listes!$E$56,('Dépenses forfaitaire'!$E162*(VLOOKUP('Dépenses forfaitaire'!$D162,Listes!$A$57:$E$63,5,FALSE))),('Dépenses forfaitaire'!$E162*(VLOOKUP('Dépenses forfaitaire'!$D162,Listes!$A$57:$E$63,3,FALSE)))+(VLOOKUP('Dépenses forfaitaire'!$D162,Listes!$A$57:$E$63,4,FALSE))))))</f>
        <v/>
      </c>
      <c r="N162" s="35" t="str">
        <f>IF($H162="","",IF($C162=Listes!$B$34,IF('Dépenses forfaitaire'!$E162&lt;=Listes!$B$45,('Dépenses forfaitaire'!$E162*(VLOOKUP('Dépenses forfaitaire'!$D162,Listes!$A$46:$E$52,2,FALSE))),IF('Dépenses forfaitaire'!$E162&gt;Listes!$D$45,('Dépenses forfaitaire'!$E162*(VLOOKUP('Dépenses forfaitaire'!$D162,Listes!$A$46:$E$52,5,FALSE))),('Dépenses forfaitaire'!$E162*(VLOOKUP('Dépenses forfaitaire'!$D162,Listes!$A$46:$E$52,3,FALSE)))+(VLOOKUP('Dépenses forfaitaire'!$D162,Listes!$A$46:$E$52,4,FALSE))))))</f>
        <v/>
      </c>
      <c r="O162" s="35" t="str">
        <f>IF($H162="","",IF($C162=Listes!$B$37,Listes!$I$34,IF($C162=Listes!$B$38,(VLOOKUP('Dépenses forfaitaire'!$F162,Listes!$E$34:$F$39,2,FALSE)),IF($C162=Listes!$B$36,IF('Dépenses forfaitaire'!$E162&lt;=Listes!$A$67,'Dépenses forfaitaire'!$E162*Listes!$A$68,IF('Dépenses forfaitaire'!$E162&gt;Listes!$D$67,'Dépenses forfaitaire'!$E162*Listes!$D$68,(('Dépenses forfaitaire'!$E162*Listes!$B$68)+Listes!$C$68)))))))</f>
        <v/>
      </c>
      <c r="P162" s="36" t="str">
        <f t="shared" si="7"/>
        <v/>
      </c>
      <c r="Q162" s="131"/>
    </row>
    <row r="163" spans="1:17" ht="22.5" customHeight="1" x14ac:dyDescent="0.25">
      <c r="A163" s="21">
        <v>157</v>
      </c>
      <c r="B163" s="123"/>
      <c r="C163" s="123"/>
      <c r="D163" s="123"/>
      <c r="E163" s="123"/>
      <c r="F163" s="123"/>
      <c r="G163" s="123"/>
      <c r="H163" s="424" t="str">
        <f>IF(C163="","",IF(C163="","",(VLOOKUP(C163,Listes!$B$34:$C$38,2,FALSE))))</f>
        <v/>
      </c>
      <c r="I163" s="123" t="str">
        <f t="shared" si="6"/>
        <v/>
      </c>
      <c r="J163" s="36" t="str">
        <f>IF(H163="","",IF(H163="","",(VLOOKUP(H163,Listes!$C$34:$D$38,2,FALSE))))</f>
        <v/>
      </c>
      <c r="K163" s="263"/>
      <c r="L163" s="263"/>
      <c r="M163" s="35" t="str">
        <f>IF($H163="","",IF($C163=Listes!$B$35,IF('Dépenses forfaitaire'!$E163&lt;=Listes!$B$56,('Dépenses forfaitaire'!$E163*(VLOOKUP('Dépenses forfaitaire'!$D163,Listes!$A$57:$E$63,2,FALSE))),IF('Dépenses forfaitaire'!$E163&gt;Listes!$E$56,('Dépenses forfaitaire'!$E163*(VLOOKUP('Dépenses forfaitaire'!$D163,Listes!$A$57:$E$63,5,FALSE))),('Dépenses forfaitaire'!$E163*(VLOOKUP('Dépenses forfaitaire'!$D163,Listes!$A$57:$E$63,3,FALSE)))+(VLOOKUP('Dépenses forfaitaire'!$D163,Listes!$A$57:$E$63,4,FALSE))))))</f>
        <v/>
      </c>
      <c r="N163" s="35" t="str">
        <f>IF($H163="","",IF($C163=Listes!$B$34,IF('Dépenses forfaitaire'!$E163&lt;=Listes!$B$45,('Dépenses forfaitaire'!$E163*(VLOOKUP('Dépenses forfaitaire'!$D163,Listes!$A$46:$E$52,2,FALSE))),IF('Dépenses forfaitaire'!$E163&gt;Listes!$D$45,('Dépenses forfaitaire'!$E163*(VLOOKUP('Dépenses forfaitaire'!$D163,Listes!$A$46:$E$52,5,FALSE))),('Dépenses forfaitaire'!$E163*(VLOOKUP('Dépenses forfaitaire'!$D163,Listes!$A$46:$E$52,3,FALSE)))+(VLOOKUP('Dépenses forfaitaire'!$D163,Listes!$A$46:$E$52,4,FALSE))))))</f>
        <v/>
      </c>
      <c r="O163" s="35" t="str">
        <f>IF($H163="","",IF($C163=Listes!$B$37,Listes!$I$34,IF($C163=Listes!$B$38,(VLOOKUP('Dépenses forfaitaire'!$F163,Listes!$E$34:$F$39,2,FALSE)),IF($C163=Listes!$B$36,IF('Dépenses forfaitaire'!$E163&lt;=Listes!$A$67,'Dépenses forfaitaire'!$E163*Listes!$A$68,IF('Dépenses forfaitaire'!$E163&gt;Listes!$D$67,'Dépenses forfaitaire'!$E163*Listes!$D$68,(('Dépenses forfaitaire'!$E163*Listes!$B$68)+Listes!$C$68)))))))</f>
        <v/>
      </c>
      <c r="P163" s="36" t="str">
        <f t="shared" si="7"/>
        <v/>
      </c>
      <c r="Q163" s="131"/>
    </row>
    <row r="164" spans="1:17" ht="22.5" customHeight="1" x14ac:dyDescent="0.25">
      <c r="A164" s="21">
        <v>158</v>
      </c>
      <c r="B164" s="123"/>
      <c r="C164" s="123"/>
      <c r="D164" s="123"/>
      <c r="E164" s="123"/>
      <c r="F164" s="123"/>
      <c r="G164" s="123"/>
      <c r="H164" s="424" t="str">
        <f>IF(C164="","",IF(C164="","",(VLOOKUP(C164,Listes!$B$34:$C$38,2,FALSE))))</f>
        <v/>
      </c>
      <c r="I164" s="123" t="str">
        <f t="shared" si="6"/>
        <v/>
      </c>
      <c r="J164" s="36" t="str">
        <f>IF(H164="","",IF(H164="","",(VLOOKUP(H164,Listes!$C$34:$D$38,2,FALSE))))</f>
        <v/>
      </c>
      <c r="K164" s="263"/>
      <c r="L164" s="263"/>
      <c r="M164" s="35" t="str">
        <f>IF($H164="","",IF($C164=Listes!$B$35,IF('Dépenses forfaitaire'!$E164&lt;=Listes!$B$56,('Dépenses forfaitaire'!$E164*(VLOOKUP('Dépenses forfaitaire'!$D164,Listes!$A$57:$E$63,2,FALSE))),IF('Dépenses forfaitaire'!$E164&gt;Listes!$E$56,('Dépenses forfaitaire'!$E164*(VLOOKUP('Dépenses forfaitaire'!$D164,Listes!$A$57:$E$63,5,FALSE))),('Dépenses forfaitaire'!$E164*(VLOOKUP('Dépenses forfaitaire'!$D164,Listes!$A$57:$E$63,3,FALSE)))+(VLOOKUP('Dépenses forfaitaire'!$D164,Listes!$A$57:$E$63,4,FALSE))))))</f>
        <v/>
      </c>
      <c r="N164" s="35" t="str">
        <f>IF($H164="","",IF($C164=Listes!$B$34,IF('Dépenses forfaitaire'!$E164&lt;=Listes!$B$45,('Dépenses forfaitaire'!$E164*(VLOOKUP('Dépenses forfaitaire'!$D164,Listes!$A$46:$E$52,2,FALSE))),IF('Dépenses forfaitaire'!$E164&gt;Listes!$D$45,('Dépenses forfaitaire'!$E164*(VLOOKUP('Dépenses forfaitaire'!$D164,Listes!$A$46:$E$52,5,FALSE))),('Dépenses forfaitaire'!$E164*(VLOOKUP('Dépenses forfaitaire'!$D164,Listes!$A$46:$E$52,3,FALSE)))+(VLOOKUP('Dépenses forfaitaire'!$D164,Listes!$A$46:$E$52,4,FALSE))))))</f>
        <v/>
      </c>
      <c r="O164" s="35" t="str">
        <f>IF($H164="","",IF($C164=Listes!$B$37,Listes!$I$34,IF($C164=Listes!$B$38,(VLOOKUP('Dépenses forfaitaire'!$F164,Listes!$E$34:$F$39,2,FALSE)),IF($C164=Listes!$B$36,IF('Dépenses forfaitaire'!$E164&lt;=Listes!$A$67,'Dépenses forfaitaire'!$E164*Listes!$A$68,IF('Dépenses forfaitaire'!$E164&gt;Listes!$D$67,'Dépenses forfaitaire'!$E164*Listes!$D$68,(('Dépenses forfaitaire'!$E164*Listes!$B$68)+Listes!$C$68)))))))</f>
        <v/>
      </c>
      <c r="P164" s="36" t="str">
        <f t="shared" si="7"/>
        <v/>
      </c>
      <c r="Q164" s="131"/>
    </row>
    <row r="165" spans="1:17" ht="22.5" customHeight="1" x14ac:dyDescent="0.25">
      <c r="A165" s="21">
        <v>159</v>
      </c>
      <c r="B165" s="123"/>
      <c r="C165" s="123"/>
      <c r="D165" s="123"/>
      <c r="E165" s="123"/>
      <c r="F165" s="123"/>
      <c r="G165" s="123"/>
      <c r="H165" s="424" t="str">
        <f>IF(C165="","",IF(C165="","",(VLOOKUP(C165,Listes!$B$34:$C$38,2,FALSE))))</f>
        <v/>
      </c>
      <c r="I165" s="123" t="str">
        <f t="shared" si="6"/>
        <v/>
      </c>
      <c r="J165" s="36" t="str">
        <f>IF(H165="","",IF(H165="","",(VLOOKUP(H165,Listes!$C$34:$D$38,2,FALSE))))</f>
        <v/>
      </c>
      <c r="K165" s="263"/>
      <c r="L165" s="263"/>
      <c r="M165" s="35" t="str">
        <f>IF($H165="","",IF($C165=Listes!$B$35,IF('Dépenses forfaitaire'!$E165&lt;=Listes!$B$56,('Dépenses forfaitaire'!$E165*(VLOOKUP('Dépenses forfaitaire'!$D165,Listes!$A$57:$E$63,2,FALSE))),IF('Dépenses forfaitaire'!$E165&gt;Listes!$E$56,('Dépenses forfaitaire'!$E165*(VLOOKUP('Dépenses forfaitaire'!$D165,Listes!$A$57:$E$63,5,FALSE))),('Dépenses forfaitaire'!$E165*(VLOOKUP('Dépenses forfaitaire'!$D165,Listes!$A$57:$E$63,3,FALSE)))+(VLOOKUP('Dépenses forfaitaire'!$D165,Listes!$A$57:$E$63,4,FALSE))))))</f>
        <v/>
      </c>
      <c r="N165" s="35" t="str">
        <f>IF($H165="","",IF($C165=Listes!$B$34,IF('Dépenses forfaitaire'!$E165&lt;=Listes!$B$45,('Dépenses forfaitaire'!$E165*(VLOOKUP('Dépenses forfaitaire'!$D165,Listes!$A$46:$E$52,2,FALSE))),IF('Dépenses forfaitaire'!$E165&gt;Listes!$D$45,('Dépenses forfaitaire'!$E165*(VLOOKUP('Dépenses forfaitaire'!$D165,Listes!$A$46:$E$52,5,FALSE))),('Dépenses forfaitaire'!$E165*(VLOOKUP('Dépenses forfaitaire'!$D165,Listes!$A$46:$E$52,3,FALSE)))+(VLOOKUP('Dépenses forfaitaire'!$D165,Listes!$A$46:$E$52,4,FALSE))))))</f>
        <v/>
      </c>
      <c r="O165" s="35" t="str">
        <f>IF($H165="","",IF($C165=Listes!$B$37,Listes!$I$34,IF($C165=Listes!$B$38,(VLOOKUP('Dépenses forfaitaire'!$F165,Listes!$E$34:$F$39,2,FALSE)),IF($C165=Listes!$B$36,IF('Dépenses forfaitaire'!$E165&lt;=Listes!$A$67,'Dépenses forfaitaire'!$E165*Listes!$A$68,IF('Dépenses forfaitaire'!$E165&gt;Listes!$D$67,'Dépenses forfaitaire'!$E165*Listes!$D$68,(('Dépenses forfaitaire'!$E165*Listes!$B$68)+Listes!$C$68)))))))</f>
        <v/>
      </c>
      <c r="P165" s="36" t="str">
        <f t="shared" si="7"/>
        <v/>
      </c>
      <c r="Q165" s="131"/>
    </row>
    <row r="166" spans="1:17" ht="22.5" customHeight="1" x14ac:dyDescent="0.25">
      <c r="A166" s="21">
        <v>160</v>
      </c>
      <c r="B166" s="123"/>
      <c r="C166" s="123"/>
      <c r="D166" s="123"/>
      <c r="E166" s="123"/>
      <c r="F166" s="123"/>
      <c r="G166" s="123"/>
      <c r="H166" s="424" t="str">
        <f>IF(C166="","",IF(C166="","",(VLOOKUP(C166,Listes!$B$34:$C$38,2,FALSE))))</f>
        <v/>
      </c>
      <c r="I166" s="123" t="str">
        <f t="shared" si="6"/>
        <v/>
      </c>
      <c r="J166" s="36" t="str">
        <f>IF(H166="","",IF(H166="","",(VLOOKUP(H166,Listes!$C$34:$D$38,2,FALSE))))</f>
        <v/>
      </c>
      <c r="K166" s="263"/>
      <c r="L166" s="263"/>
      <c r="M166" s="35" t="str">
        <f>IF($H166="","",IF($C166=Listes!$B$35,IF('Dépenses forfaitaire'!$E166&lt;=Listes!$B$56,('Dépenses forfaitaire'!$E166*(VLOOKUP('Dépenses forfaitaire'!$D166,Listes!$A$57:$E$63,2,FALSE))),IF('Dépenses forfaitaire'!$E166&gt;Listes!$E$56,('Dépenses forfaitaire'!$E166*(VLOOKUP('Dépenses forfaitaire'!$D166,Listes!$A$57:$E$63,5,FALSE))),('Dépenses forfaitaire'!$E166*(VLOOKUP('Dépenses forfaitaire'!$D166,Listes!$A$57:$E$63,3,FALSE)))+(VLOOKUP('Dépenses forfaitaire'!$D166,Listes!$A$57:$E$63,4,FALSE))))))</f>
        <v/>
      </c>
      <c r="N166" s="35" t="str">
        <f>IF($H166="","",IF($C166=Listes!$B$34,IF('Dépenses forfaitaire'!$E166&lt;=Listes!$B$45,('Dépenses forfaitaire'!$E166*(VLOOKUP('Dépenses forfaitaire'!$D166,Listes!$A$46:$E$52,2,FALSE))),IF('Dépenses forfaitaire'!$E166&gt;Listes!$D$45,('Dépenses forfaitaire'!$E166*(VLOOKUP('Dépenses forfaitaire'!$D166,Listes!$A$46:$E$52,5,FALSE))),('Dépenses forfaitaire'!$E166*(VLOOKUP('Dépenses forfaitaire'!$D166,Listes!$A$46:$E$52,3,FALSE)))+(VLOOKUP('Dépenses forfaitaire'!$D166,Listes!$A$46:$E$52,4,FALSE))))))</f>
        <v/>
      </c>
      <c r="O166" s="35" t="str">
        <f>IF($H166="","",IF($C166=Listes!$B$37,Listes!$I$34,IF($C166=Listes!$B$38,(VLOOKUP('Dépenses forfaitaire'!$F166,Listes!$E$34:$F$39,2,FALSE)),IF($C166=Listes!$B$36,IF('Dépenses forfaitaire'!$E166&lt;=Listes!$A$67,'Dépenses forfaitaire'!$E166*Listes!$A$68,IF('Dépenses forfaitaire'!$E166&gt;Listes!$D$67,'Dépenses forfaitaire'!$E166*Listes!$D$68,(('Dépenses forfaitaire'!$E166*Listes!$B$68)+Listes!$C$68)))))))</f>
        <v/>
      </c>
      <c r="P166" s="36" t="str">
        <f t="shared" si="7"/>
        <v/>
      </c>
      <c r="Q166" s="131"/>
    </row>
    <row r="167" spans="1:17" ht="22.5" customHeight="1" x14ac:dyDescent="0.25">
      <c r="A167" s="21">
        <v>161</v>
      </c>
      <c r="B167" s="123"/>
      <c r="C167" s="123"/>
      <c r="D167" s="123"/>
      <c r="E167" s="123"/>
      <c r="F167" s="123"/>
      <c r="G167" s="123"/>
      <c r="H167" s="424" t="str">
        <f>IF(C167="","",IF(C167="","",(VLOOKUP(C167,Listes!$B$34:$C$38,2,FALSE))))</f>
        <v/>
      </c>
      <c r="I167" s="123" t="str">
        <f t="shared" si="6"/>
        <v/>
      </c>
      <c r="J167" s="36" t="str">
        <f>IF(H167="","",IF(H167="","",(VLOOKUP(H167,Listes!$C$34:$D$38,2,FALSE))))</f>
        <v/>
      </c>
      <c r="K167" s="263"/>
      <c r="L167" s="263"/>
      <c r="M167" s="35" t="str">
        <f>IF($H167="","",IF($C167=Listes!$B$35,IF('Dépenses forfaitaire'!$E167&lt;=Listes!$B$56,('Dépenses forfaitaire'!$E167*(VLOOKUP('Dépenses forfaitaire'!$D167,Listes!$A$57:$E$63,2,FALSE))),IF('Dépenses forfaitaire'!$E167&gt;Listes!$E$56,('Dépenses forfaitaire'!$E167*(VLOOKUP('Dépenses forfaitaire'!$D167,Listes!$A$57:$E$63,5,FALSE))),('Dépenses forfaitaire'!$E167*(VLOOKUP('Dépenses forfaitaire'!$D167,Listes!$A$57:$E$63,3,FALSE)))+(VLOOKUP('Dépenses forfaitaire'!$D167,Listes!$A$57:$E$63,4,FALSE))))))</f>
        <v/>
      </c>
      <c r="N167" s="35" t="str">
        <f>IF($H167="","",IF($C167=Listes!$B$34,IF('Dépenses forfaitaire'!$E167&lt;=Listes!$B$45,('Dépenses forfaitaire'!$E167*(VLOOKUP('Dépenses forfaitaire'!$D167,Listes!$A$46:$E$52,2,FALSE))),IF('Dépenses forfaitaire'!$E167&gt;Listes!$D$45,('Dépenses forfaitaire'!$E167*(VLOOKUP('Dépenses forfaitaire'!$D167,Listes!$A$46:$E$52,5,FALSE))),('Dépenses forfaitaire'!$E167*(VLOOKUP('Dépenses forfaitaire'!$D167,Listes!$A$46:$E$52,3,FALSE)))+(VLOOKUP('Dépenses forfaitaire'!$D167,Listes!$A$46:$E$52,4,FALSE))))))</f>
        <v/>
      </c>
      <c r="O167" s="35" t="str">
        <f>IF($H167="","",IF($C167=Listes!$B$37,Listes!$I$34,IF($C167=Listes!$B$38,(VLOOKUP('Dépenses forfaitaire'!$F167,Listes!$E$34:$F$39,2,FALSE)),IF($C167=Listes!$B$36,IF('Dépenses forfaitaire'!$E167&lt;=Listes!$A$67,'Dépenses forfaitaire'!$E167*Listes!$A$68,IF('Dépenses forfaitaire'!$E167&gt;Listes!$D$67,'Dépenses forfaitaire'!$E167*Listes!$D$68,(('Dépenses forfaitaire'!$E167*Listes!$B$68)+Listes!$C$68)))))))</f>
        <v/>
      </c>
      <c r="P167" s="36" t="str">
        <f t="shared" si="7"/>
        <v/>
      </c>
      <c r="Q167" s="131"/>
    </row>
    <row r="168" spans="1:17" ht="22.5" customHeight="1" x14ac:dyDescent="0.25">
      <c r="A168" s="21">
        <v>162</v>
      </c>
      <c r="B168" s="123"/>
      <c r="C168" s="123"/>
      <c r="D168" s="123"/>
      <c r="E168" s="123"/>
      <c r="F168" s="123"/>
      <c r="G168" s="123"/>
      <c r="H168" s="424" t="str">
        <f>IF(C168="","",IF(C168="","",(VLOOKUP(C168,Listes!$B$34:$C$38,2,FALSE))))</f>
        <v/>
      </c>
      <c r="I168" s="123" t="str">
        <f t="shared" si="6"/>
        <v/>
      </c>
      <c r="J168" s="36" t="str">
        <f>IF(H168="","",IF(H168="","",(VLOOKUP(H168,Listes!$C$34:$D$38,2,FALSE))))</f>
        <v/>
      </c>
      <c r="K168" s="263"/>
      <c r="L168" s="263"/>
      <c r="M168" s="35" t="str">
        <f>IF($H168="","",IF($C168=Listes!$B$35,IF('Dépenses forfaitaire'!$E168&lt;=Listes!$B$56,('Dépenses forfaitaire'!$E168*(VLOOKUP('Dépenses forfaitaire'!$D168,Listes!$A$57:$E$63,2,FALSE))),IF('Dépenses forfaitaire'!$E168&gt;Listes!$E$56,('Dépenses forfaitaire'!$E168*(VLOOKUP('Dépenses forfaitaire'!$D168,Listes!$A$57:$E$63,5,FALSE))),('Dépenses forfaitaire'!$E168*(VLOOKUP('Dépenses forfaitaire'!$D168,Listes!$A$57:$E$63,3,FALSE)))+(VLOOKUP('Dépenses forfaitaire'!$D168,Listes!$A$57:$E$63,4,FALSE))))))</f>
        <v/>
      </c>
      <c r="N168" s="35" t="str">
        <f>IF($H168="","",IF($C168=Listes!$B$34,IF('Dépenses forfaitaire'!$E168&lt;=Listes!$B$45,('Dépenses forfaitaire'!$E168*(VLOOKUP('Dépenses forfaitaire'!$D168,Listes!$A$46:$E$52,2,FALSE))),IF('Dépenses forfaitaire'!$E168&gt;Listes!$D$45,('Dépenses forfaitaire'!$E168*(VLOOKUP('Dépenses forfaitaire'!$D168,Listes!$A$46:$E$52,5,FALSE))),('Dépenses forfaitaire'!$E168*(VLOOKUP('Dépenses forfaitaire'!$D168,Listes!$A$46:$E$52,3,FALSE)))+(VLOOKUP('Dépenses forfaitaire'!$D168,Listes!$A$46:$E$52,4,FALSE))))))</f>
        <v/>
      </c>
      <c r="O168" s="35" t="str">
        <f>IF($H168="","",IF($C168=Listes!$B$37,Listes!$I$34,IF($C168=Listes!$B$38,(VLOOKUP('Dépenses forfaitaire'!$F168,Listes!$E$34:$F$39,2,FALSE)),IF($C168=Listes!$B$36,IF('Dépenses forfaitaire'!$E168&lt;=Listes!$A$67,'Dépenses forfaitaire'!$E168*Listes!$A$68,IF('Dépenses forfaitaire'!$E168&gt;Listes!$D$67,'Dépenses forfaitaire'!$E168*Listes!$D$68,(('Dépenses forfaitaire'!$E168*Listes!$B$68)+Listes!$C$68)))))))</f>
        <v/>
      </c>
      <c r="P168" s="36" t="str">
        <f t="shared" si="7"/>
        <v/>
      </c>
      <c r="Q168" s="131"/>
    </row>
    <row r="169" spans="1:17" ht="22.5" customHeight="1" x14ac:dyDescent="0.25">
      <c r="A169" s="21">
        <v>163</v>
      </c>
      <c r="B169" s="123"/>
      <c r="C169" s="123"/>
      <c r="D169" s="123"/>
      <c r="E169" s="123"/>
      <c r="F169" s="123"/>
      <c r="G169" s="123"/>
      <c r="H169" s="424" t="str">
        <f>IF(C169="","",IF(C169="","",(VLOOKUP(C169,Listes!$B$34:$C$38,2,FALSE))))</f>
        <v/>
      </c>
      <c r="I169" s="123" t="str">
        <f t="shared" si="6"/>
        <v/>
      </c>
      <c r="J169" s="36" t="str">
        <f>IF(H169="","",IF(H169="","",(VLOOKUP(H169,Listes!$C$34:$D$38,2,FALSE))))</f>
        <v/>
      </c>
      <c r="K169" s="263"/>
      <c r="L169" s="263"/>
      <c r="M169" s="35" t="str">
        <f>IF($H169="","",IF($C169=Listes!$B$35,IF('Dépenses forfaitaire'!$E169&lt;=Listes!$B$56,('Dépenses forfaitaire'!$E169*(VLOOKUP('Dépenses forfaitaire'!$D169,Listes!$A$57:$E$63,2,FALSE))),IF('Dépenses forfaitaire'!$E169&gt;Listes!$E$56,('Dépenses forfaitaire'!$E169*(VLOOKUP('Dépenses forfaitaire'!$D169,Listes!$A$57:$E$63,5,FALSE))),('Dépenses forfaitaire'!$E169*(VLOOKUP('Dépenses forfaitaire'!$D169,Listes!$A$57:$E$63,3,FALSE)))+(VLOOKUP('Dépenses forfaitaire'!$D169,Listes!$A$57:$E$63,4,FALSE))))))</f>
        <v/>
      </c>
      <c r="N169" s="35" t="str">
        <f>IF($H169="","",IF($C169=Listes!$B$34,IF('Dépenses forfaitaire'!$E169&lt;=Listes!$B$45,('Dépenses forfaitaire'!$E169*(VLOOKUP('Dépenses forfaitaire'!$D169,Listes!$A$46:$E$52,2,FALSE))),IF('Dépenses forfaitaire'!$E169&gt;Listes!$D$45,('Dépenses forfaitaire'!$E169*(VLOOKUP('Dépenses forfaitaire'!$D169,Listes!$A$46:$E$52,5,FALSE))),('Dépenses forfaitaire'!$E169*(VLOOKUP('Dépenses forfaitaire'!$D169,Listes!$A$46:$E$52,3,FALSE)))+(VLOOKUP('Dépenses forfaitaire'!$D169,Listes!$A$46:$E$52,4,FALSE))))))</f>
        <v/>
      </c>
      <c r="O169" s="35" t="str">
        <f>IF($H169="","",IF($C169=Listes!$B$37,Listes!$I$34,IF($C169=Listes!$B$38,(VLOOKUP('Dépenses forfaitaire'!$F169,Listes!$E$34:$F$39,2,FALSE)),IF($C169=Listes!$B$36,IF('Dépenses forfaitaire'!$E169&lt;=Listes!$A$67,'Dépenses forfaitaire'!$E169*Listes!$A$68,IF('Dépenses forfaitaire'!$E169&gt;Listes!$D$67,'Dépenses forfaitaire'!$E169*Listes!$D$68,(('Dépenses forfaitaire'!$E169*Listes!$B$68)+Listes!$C$68)))))))</f>
        <v/>
      </c>
      <c r="P169" s="36" t="str">
        <f t="shared" si="7"/>
        <v/>
      </c>
      <c r="Q169" s="131"/>
    </row>
    <row r="170" spans="1:17" ht="22.5" customHeight="1" x14ac:dyDescent="0.25">
      <c r="A170" s="21">
        <v>164</v>
      </c>
      <c r="B170" s="123"/>
      <c r="C170" s="123"/>
      <c r="D170" s="123"/>
      <c r="E170" s="123"/>
      <c r="F170" s="123"/>
      <c r="G170" s="123"/>
      <c r="H170" s="424" t="str">
        <f>IF(C170="","",IF(C170="","",(VLOOKUP(C170,Listes!$B$34:$C$38,2,FALSE))))</f>
        <v/>
      </c>
      <c r="I170" s="123" t="str">
        <f t="shared" si="6"/>
        <v/>
      </c>
      <c r="J170" s="36" t="str">
        <f>IF(H170="","",IF(H170="","",(VLOOKUP(H170,Listes!$C$34:$D$38,2,FALSE))))</f>
        <v/>
      </c>
      <c r="K170" s="263"/>
      <c r="L170" s="263"/>
      <c r="M170" s="35" t="str">
        <f>IF($H170="","",IF($C170=Listes!$B$35,IF('Dépenses forfaitaire'!$E170&lt;=Listes!$B$56,('Dépenses forfaitaire'!$E170*(VLOOKUP('Dépenses forfaitaire'!$D170,Listes!$A$57:$E$63,2,FALSE))),IF('Dépenses forfaitaire'!$E170&gt;Listes!$E$56,('Dépenses forfaitaire'!$E170*(VLOOKUP('Dépenses forfaitaire'!$D170,Listes!$A$57:$E$63,5,FALSE))),('Dépenses forfaitaire'!$E170*(VLOOKUP('Dépenses forfaitaire'!$D170,Listes!$A$57:$E$63,3,FALSE)))+(VLOOKUP('Dépenses forfaitaire'!$D170,Listes!$A$57:$E$63,4,FALSE))))))</f>
        <v/>
      </c>
      <c r="N170" s="35" t="str">
        <f>IF($H170="","",IF($C170=Listes!$B$34,IF('Dépenses forfaitaire'!$E170&lt;=Listes!$B$45,('Dépenses forfaitaire'!$E170*(VLOOKUP('Dépenses forfaitaire'!$D170,Listes!$A$46:$E$52,2,FALSE))),IF('Dépenses forfaitaire'!$E170&gt;Listes!$D$45,('Dépenses forfaitaire'!$E170*(VLOOKUP('Dépenses forfaitaire'!$D170,Listes!$A$46:$E$52,5,FALSE))),('Dépenses forfaitaire'!$E170*(VLOOKUP('Dépenses forfaitaire'!$D170,Listes!$A$46:$E$52,3,FALSE)))+(VLOOKUP('Dépenses forfaitaire'!$D170,Listes!$A$46:$E$52,4,FALSE))))))</f>
        <v/>
      </c>
      <c r="O170" s="35" t="str">
        <f>IF($H170="","",IF($C170=Listes!$B$37,Listes!$I$34,IF($C170=Listes!$B$38,(VLOOKUP('Dépenses forfaitaire'!$F170,Listes!$E$34:$F$39,2,FALSE)),IF($C170=Listes!$B$36,IF('Dépenses forfaitaire'!$E170&lt;=Listes!$A$67,'Dépenses forfaitaire'!$E170*Listes!$A$68,IF('Dépenses forfaitaire'!$E170&gt;Listes!$D$67,'Dépenses forfaitaire'!$E170*Listes!$D$68,(('Dépenses forfaitaire'!$E170*Listes!$B$68)+Listes!$C$68)))))))</f>
        <v/>
      </c>
      <c r="P170" s="36" t="str">
        <f t="shared" si="7"/>
        <v/>
      </c>
      <c r="Q170" s="131"/>
    </row>
    <row r="171" spans="1:17" ht="22.5" customHeight="1" x14ac:dyDescent="0.25">
      <c r="A171" s="21">
        <v>165</v>
      </c>
      <c r="B171" s="123"/>
      <c r="C171" s="123"/>
      <c r="D171" s="123"/>
      <c r="E171" s="123"/>
      <c r="F171" s="123"/>
      <c r="G171" s="123"/>
      <c r="H171" s="424" t="str">
        <f>IF(C171="","",IF(C171="","",(VLOOKUP(C171,Listes!$B$34:$C$38,2,FALSE))))</f>
        <v/>
      </c>
      <c r="I171" s="123" t="str">
        <f t="shared" si="6"/>
        <v/>
      </c>
      <c r="J171" s="36" t="str">
        <f>IF(H171="","",IF(H171="","",(VLOOKUP(H171,Listes!$C$34:$D$38,2,FALSE))))</f>
        <v/>
      </c>
      <c r="K171" s="263"/>
      <c r="L171" s="263"/>
      <c r="M171" s="35" t="str">
        <f>IF($H171="","",IF($C171=Listes!$B$35,IF('Dépenses forfaitaire'!$E171&lt;=Listes!$B$56,('Dépenses forfaitaire'!$E171*(VLOOKUP('Dépenses forfaitaire'!$D171,Listes!$A$57:$E$63,2,FALSE))),IF('Dépenses forfaitaire'!$E171&gt;Listes!$E$56,('Dépenses forfaitaire'!$E171*(VLOOKUP('Dépenses forfaitaire'!$D171,Listes!$A$57:$E$63,5,FALSE))),('Dépenses forfaitaire'!$E171*(VLOOKUP('Dépenses forfaitaire'!$D171,Listes!$A$57:$E$63,3,FALSE)))+(VLOOKUP('Dépenses forfaitaire'!$D171,Listes!$A$57:$E$63,4,FALSE))))))</f>
        <v/>
      </c>
      <c r="N171" s="35" t="str">
        <f>IF($H171="","",IF($C171=Listes!$B$34,IF('Dépenses forfaitaire'!$E171&lt;=Listes!$B$45,('Dépenses forfaitaire'!$E171*(VLOOKUP('Dépenses forfaitaire'!$D171,Listes!$A$46:$E$52,2,FALSE))),IF('Dépenses forfaitaire'!$E171&gt;Listes!$D$45,('Dépenses forfaitaire'!$E171*(VLOOKUP('Dépenses forfaitaire'!$D171,Listes!$A$46:$E$52,5,FALSE))),('Dépenses forfaitaire'!$E171*(VLOOKUP('Dépenses forfaitaire'!$D171,Listes!$A$46:$E$52,3,FALSE)))+(VLOOKUP('Dépenses forfaitaire'!$D171,Listes!$A$46:$E$52,4,FALSE))))))</f>
        <v/>
      </c>
      <c r="O171" s="35" t="str">
        <f>IF($H171="","",IF($C171=Listes!$B$37,Listes!$I$34,IF($C171=Listes!$B$38,(VLOOKUP('Dépenses forfaitaire'!$F171,Listes!$E$34:$F$39,2,FALSE)),IF($C171=Listes!$B$36,IF('Dépenses forfaitaire'!$E171&lt;=Listes!$A$67,'Dépenses forfaitaire'!$E171*Listes!$A$68,IF('Dépenses forfaitaire'!$E171&gt;Listes!$D$67,'Dépenses forfaitaire'!$E171*Listes!$D$68,(('Dépenses forfaitaire'!$E171*Listes!$B$68)+Listes!$C$68)))))))</f>
        <v/>
      </c>
      <c r="P171" s="36" t="str">
        <f t="shared" si="7"/>
        <v/>
      </c>
      <c r="Q171" s="131"/>
    </row>
    <row r="172" spans="1:17" ht="22.5" customHeight="1" x14ac:dyDescent="0.25">
      <c r="A172" s="21">
        <v>166</v>
      </c>
      <c r="B172" s="123"/>
      <c r="C172" s="123"/>
      <c r="D172" s="123"/>
      <c r="E172" s="123"/>
      <c r="F172" s="123"/>
      <c r="G172" s="123"/>
      <c r="H172" s="424" t="str">
        <f>IF(C172="","",IF(C172="","",(VLOOKUP(C172,Listes!$B$34:$C$38,2,FALSE))))</f>
        <v/>
      </c>
      <c r="I172" s="123" t="str">
        <f t="shared" si="6"/>
        <v/>
      </c>
      <c r="J172" s="36" t="str">
        <f>IF(H172="","",IF(H172="","",(VLOOKUP(H172,Listes!$C$34:$D$38,2,FALSE))))</f>
        <v/>
      </c>
      <c r="K172" s="263"/>
      <c r="L172" s="263"/>
      <c r="M172" s="35" t="str">
        <f>IF($H172="","",IF($C172=Listes!$B$35,IF('Dépenses forfaitaire'!$E172&lt;=Listes!$B$56,('Dépenses forfaitaire'!$E172*(VLOOKUP('Dépenses forfaitaire'!$D172,Listes!$A$57:$E$63,2,FALSE))),IF('Dépenses forfaitaire'!$E172&gt;Listes!$E$56,('Dépenses forfaitaire'!$E172*(VLOOKUP('Dépenses forfaitaire'!$D172,Listes!$A$57:$E$63,5,FALSE))),('Dépenses forfaitaire'!$E172*(VLOOKUP('Dépenses forfaitaire'!$D172,Listes!$A$57:$E$63,3,FALSE)))+(VLOOKUP('Dépenses forfaitaire'!$D172,Listes!$A$57:$E$63,4,FALSE))))))</f>
        <v/>
      </c>
      <c r="N172" s="35" t="str">
        <f>IF($H172="","",IF($C172=Listes!$B$34,IF('Dépenses forfaitaire'!$E172&lt;=Listes!$B$45,('Dépenses forfaitaire'!$E172*(VLOOKUP('Dépenses forfaitaire'!$D172,Listes!$A$46:$E$52,2,FALSE))),IF('Dépenses forfaitaire'!$E172&gt;Listes!$D$45,('Dépenses forfaitaire'!$E172*(VLOOKUP('Dépenses forfaitaire'!$D172,Listes!$A$46:$E$52,5,FALSE))),('Dépenses forfaitaire'!$E172*(VLOOKUP('Dépenses forfaitaire'!$D172,Listes!$A$46:$E$52,3,FALSE)))+(VLOOKUP('Dépenses forfaitaire'!$D172,Listes!$A$46:$E$52,4,FALSE))))))</f>
        <v/>
      </c>
      <c r="O172" s="35" t="str">
        <f>IF($H172="","",IF($C172=Listes!$B$37,Listes!$I$34,IF($C172=Listes!$B$38,(VLOOKUP('Dépenses forfaitaire'!$F172,Listes!$E$34:$F$39,2,FALSE)),IF($C172=Listes!$B$36,IF('Dépenses forfaitaire'!$E172&lt;=Listes!$A$67,'Dépenses forfaitaire'!$E172*Listes!$A$68,IF('Dépenses forfaitaire'!$E172&gt;Listes!$D$67,'Dépenses forfaitaire'!$E172*Listes!$D$68,(('Dépenses forfaitaire'!$E172*Listes!$B$68)+Listes!$C$68)))))))</f>
        <v/>
      </c>
      <c r="P172" s="36" t="str">
        <f t="shared" si="7"/>
        <v/>
      </c>
      <c r="Q172" s="131"/>
    </row>
    <row r="173" spans="1:17" ht="22.5" customHeight="1" x14ac:dyDescent="0.25">
      <c r="A173" s="21">
        <v>167</v>
      </c>
      <c r="B173" s="123"/>
      <c r="C173" s="123"/>
      <c r="D173" s="123"/>
      <c r="E173" s="123"/>
      <c r="F173" s="123"/>
      <c r="G173" s="123"/>
      <c r="H173" s="424" t="str">
        <f>IF(C173="","",IF(C173="","",(VLOOKUP(C173,Listes!$B$34:$C$38,2,FALSE))))</f>
        <v/>
      </c>
      <c r="I173" s="123" t="str">
        <f t="shared" si="6"/>
        <v/>
      </c>
      <c r="J173" s="36" t="str">
        <f>IF(H173="","",IF(H173="","",(VLOOKUP(H173,Listes!$C$34:$D$38,2,FALSE))))</f>
        <v/>
      </c>
      <c r="K173" s="263"/>
      <c r="L173" s="263"/>
      <c r="M173" s="35" t="str">
        <f>IF($H173="","",IF($C173=Listes!$B$35,IF('Dépenses forfaitaire'!$E173&lt;=Listes!$B$56,('Dépenses forfaitaire'!$E173*(VLOOKUP('Dépenses forfaitaire'!$D173,Listes!$A$57:$E$63,2,FALSE))),IF('Dépenses forfaitaire'!$E173&gt;Listes!$E$56,('Dépenses forfaitaire'!$E173*(VLOOKUP('Dépenses forfaitaire'!$D173,Listes!$A$57:$E$63,5,FALSE))),('Dépenses forfaitaire'!$E173*(VLOOKUP('Dépenses forfaitaire'!$D173,Listes!$A$57:$E$63,3,FALSE)))+(VLOOKUP('Dépenses forfaitaire'!$D173,Listes!$A$57:$E$63,4,FALSE))))))</f>
        <v/>
      </c>
      <c r="N173" s="35" t="str">
        <f>IF($H173="","",IF($C173=Listes!$B$34,IF('Dépenses forfaitaire'!$E173&lt;=Listes!$B$45,('Dépenses forfaitaire'!$E173*(VLOOKUP('Dépenses forfaitaire'!$D173,Listes!$A$46:$E$52,2,FALSE))),IF('Dépenses forfaitaire'!$E173&gt;Listes!$D$45,('Dépenses forfaitaire'!$E173*(VLOOKUP('Dépenses forfaitaire'!$D173,Listes!$A$46:$E$52,5,FALSE))),('Dépenses forfaitaire'!$E173*(VLOOKUP('Dépenses forfaitaire'!$D173,Listes!$A$46:$E$52,3,FALSE)))+(VLOOKUP('Dépenses forfaitaire'!$D173,Listes!$A$46:$E$52,4,FALSE))))))</f>
        <v/>
      </c>
      <c r="O173" s="35" t="str">
        <f>IF($H173="","",IF($C173=Listes!$B$37,Listes!$I$34,IF($C173=Listes!$B$38,(VLOOKUP('Dépenses forfaitaire'!$F173,Listes!$E$34:$F$39,2,FALSE)),IF($C173=Listes!$B$36,IF('Dépenses forfaitaire'!$E173&lt;=Listes!$A$67,'Dépenses forfaitaire'!$E173*Listes!$A$68,IF('Dépenses forfaitaire'!$E173&gt;Listes!$D$67,'Dépenses forfaitaire'!$E173*Listes!$D$68,(('Dépenses forfaitaire'!$E173*Listes!$B$68)+Listes!$C$68)))))))</f>
        <v/>
      </c>
      <c r="P173" s="36" t="str">
        <f t="shared" si="7"/>
        <v/>
      </c>
      <c r="Q173" s="131"/>
    </row>
    <row r="174" spans="1:17" ht="22.5" customHeight="1" x14ac:dyDescent="0.25">
      <c r="A174" s="21">
        <v>168</v>
      </c>
      <c r="B174" s="123"/>
      <c r="C174" s="123"/>
      <c r="D174" s="123"/>
      <c r="E174" s="123"/>
      <c r="F174" s="123"/>
      <c r="G174" s="123"/>
      <c r="H174" s="424" t="str">
        <f>IF(C174="","",IF(C174="","",(VLOOKUP(C174,Listes!$B$34:$C$38,2,FALSE))))</f>
        <v/>
      </c>
      <c r="I174" s="123" t="str">
        <f t="shared" si="6"/>
        <v/>
      </c>
      <c r="J174" s="36" t="str">
        <f>IF(H174="","",IF(H174="","",(VLOOKUP(H174,Listes!$C$34:$D$38,2,FALSE))))</f>
        <v/>
      </c>
      <c r="K174" s="263"/>
      <c r="L174" s="263"/>
      <c r="M174" s="35" t="str">
        <f>IF($H174="","",IF($C174=Listes!$B$35,IF('Dépenses forfaitaire'!$E174&lt;=Listes!$B$56,('Dépenses forfaitaire'!$E174*(VLOOKUP('Dépenses forfaitaire'!$D174,Listes!$A$57:$E$63,2,FALSE))),IF('Dépenses forfaitaire'!$E174&gt;Listes!$E$56,('Dépenses forfaitaire'!$E174*(VLOOKUP('Dépenses forfaitaire'!$D174,Listes!$A$57:$E$63,5,FALSE))),('Dépenses forfaitaire'!$E174*(VLOOKUP('Dépenses forfaitaire'!$D174,Listes!$A$57:$E$63,3,FALSE)))+(VLOOKUP('Dépenses forfaitaire'!$D174,Listes!$A$57:$E$63,4,FALSE))))))</f>
        <v/>
      </c>
      <c r="N174" s="35" t="str">
        <f>IF($H174="","",IF($C174=Listes!$B$34,IF('Dépenses forfaitaire'!$E174&lt;=Listes!$B$45,('Dépenses forfaitaire'!$E174*(VLOOKUP('Dépenses forfaitaire'!$D174,Listes!$A$46:$E$52,2,FALSE))),IF('Dépenses forfaitaire'!$E174&gt;Listes!$D$45,('Dépenses forfaitaire'!$E174*(VLOOKUP('Dépenses forfaitaire'!$D174,Listes!$A$46:$E$52,5,FALSE))),('Dépenses forfaitaire'!$E174*(VLOOKUP('Dépenses forfaitaire'!$D174,Listes!$A$46:$E$52,3,FALSE)))+(VLOOKUP('Dépenses forfaitaire'!$D174,Listes!$A$46:$E$52,4,FALSE))))))</f>
        <v/>
      </c>
      <c r="O174" s="35" t="str">
        <f>IF($H174="","",IF($C174=Listes!$B$37,Listes!$I$34,IF($C174=Listes!$B$38,(VLOOKUP('Dépenses forfaitaire'!$F174,Listes!$E$34:$F$39,2,FALSE)),IF($C174=Listes!$B$36,IF('Dépenses forfaitaire'!$E174&lt;=Listes!$A$67,'Dépenses forfaitaire'!$E174*Listes!$A$68,IF('Dépenses forfaitaire'!$E174&gt;Listes!$D$67,'Dépenses forfaitaire'!$E174*Listes!$D$68,(('Dépenses forfaitaire'!$E174*Listes!$B$68)+Listes!$C$68)))))))</f>
        <v/>
      </c>
      <c r="P174" s="36" t="str">
        <f t="shared" si="7"/>
        <v/>
      </c>
      <c r="Q174" s="131"/>
    </row>
    <row r="175" spans="1:17" ht="22.5" customHeight="1" x14ac:dyDescent="0.25">
      <c r="A175" s="21">
        <v>169</v>
      </c>
      <c r="B175" s="123"/>
      <c r="C175" s="123"/>
      <c r="D175" s="123"/>
      <c r="E175" s="123"/>
      <c r="F175" s="123"/>
      <c r="G175" s="123"/>
      <c r="H175" s="424" t="str">
        <f>IF(C175="","",IF(C175="","",(VLOOKUP(C175,Listes!$B$34:$C$38,2,FALSE))))</f>
        <v/>
      </c>
      <c r="I175" s="123" t="str">
        <f t="shared" si="6"/>
        <v/>
      </c>
      <c r="J175" s="36" t="str">
        <f>IF(H175="","",IF(H175="","",(VLOOKUP(H175,Listes!$C$34:$D$38,2,FALSE))))</f>
        <v/>
      </c>
      <c r="K175" s="263"/>
      <c r="L175" s="263"/>
      <c r="M175" s="35" t="str">
        <f>IF($H175="","",IF($C175=Listes!$B$35,IF('Dépenses forfaitaire'!$E175&lt;=Listes!$B$56,('Dépenses forfaitaire'!$E175*(VLOOKUP('Dépenses forfaitaire'!$D175,Listes!$A$57:$E$63,2,FALSE))),IF('Dépenses forfaitaire'!$E175&gt;Listes!$E$56,('Dépenses forfaitaire'!$E175*(VLOOKUP('Dépenses forfaitaire'!$D175,Listes!$A$57:$E$63,5,FALSE))),('Dépenses forfaitaire'!$E175*(VLOOKUP('Dépenses forfaitaire'!$D175,Listes!$A$57:$E$63,3,FALSE)))+(VLOOKUP('Dépenses forfaitaire'!$D175,Listes!$A$57:$E$63,4,FALSE))))))</f>
        <v/>
      </c>
      <c r="N175" s="35" t="str">
        <f>IF($H175="","",IF($C175=Listes!$B$34,IF('Dépenses forfaitaire'!$E175&lt;=Listes!$B$45,('Dépenses forfaitaire'!$E175*(VLOOKUP('Dépenses forfaitaire'!$D175,Listes!$A$46:$E$52,2,FALSE))),IF('Dépenses forfaitaire'!$E175&gt;Listes!$D$45,('Dépenses forfaitaire'!$E175*(VLOOKUP('Dépenses forfaitaire'!$D175,Listes!$A$46:$E$52,5,FALSE))),('Dépenses forfaitaire'!$E175*(VLOOKUP('Dépenses forfaitaire'!$D175,Listes!$A$46:$E$52,3,FALSE)))+(VLOOKUP('Dépenses forfaitaire'!$D175,Listes!$A$46:$E$52,4,FALSE))))))</f>
        <v/>
      </c>
      <c r="O175" s="35" t="str">
        <f>IF($H175="","",IF($C175=Listes!$B$37,Listes!$I$34,IF($C175=Listes!$B$38,(VLOOKUP('Dépenses forfaitaire'!$F175,Listes!$E$34:$F$39,2,FALSE)),IF($C175=Listes!$B$36,IF('Dépenses forfaitaire'!$E175&lt;=Listes!$A$67,'Dépenses forfaitaire'!$E175*Listes!$A$68,IF('Dépenses forfaitaire'!$E175&gt;Listes!$D$67,'Dépenses forfaitaire'!$E175*Listes!$D$68,(('Dépenses forfaitaire'!$E175*Listes!$B$68)+Listes!$C$68)))))))</f>
        <v/>
      </c>
      <c r="P175" s="36" t="str">
        <f t="shared" si="7"/>
        <v/>
      </c>
      <c r="Q175" s="131"/>
    </row>
    <row r="176" spans="1:17" ht="22.5" customHeight="1" x14ac:dyDescent="0.25">
      <c r="A176" s="21">
        <v>170</v>
      </c>
      <c r="B176" s="123"/>
      <c r="C176" s="123"/>
      <c r="D176" s="123"/>
      <c r="E176" s="123"/>
      <c r="F176" s="123"/>
      <c r="G176" s="123"/>
      <c r="H176" s="424" t="str">
        <f>IF(C176="","",IF(C176="","",(VLOOKUP(C176,Listes!$B$34:$C$38,2,FALSE))))</f>
        <v/>
      </c>
      <c r="I176" s="123" t="str">
        <f t="shared" si="6"/>
        <v/>
      </c>
      <c r="J176" s="36" t="str">
        <f>IF(H176="","",IF(H176="","",(VLOOKUP(H176,Listes!$C$34:$D$38,2,FALSE))))</f>
        <v/>
      </c>
      <c r="K176" s="263"/>
      <c r="L176" s="263"/>
      <c r="M176" s="35" t="str">
        <f>IF($H176="","",IF($C176=Listes!$B$35,IF('Dépenses forfaitaire'!$E176&lt;=Listes!$B$56,('Dépenses forfaitaire'!$E176*(VLOOKUP('Dépenses forfaitaire'!$D176,Listes!$A$57:$E$63,2,FALSE))),IF('Dépenses forfaitaire'!$E176&gt;Listes!$E$56,('Dépenses forfaitaire'!$E176*(VLOOKUP('Dépenses forfaitaire'!$D176,Listes!$A$57:$E$63,5,FALSE))),('Dépenses forfaitaire'!$E176*(VLOOKUP('Dépenses forfaitaire'!$D176,Listes!$A$57:$E$63,3,FALSE)))+(VLOOKUP('Dépenses forfaitaire'!$D176,Listes!$A$57:$E$63,4,FALSE))))))</f>
        <v/>
      </c>
      <c r="N176" s="35" t="str">
        <f>IF($H176="","",IF($C176=Listes!$B$34,IF('Dépenses forfaitaire'!$E176&lt;=Listes!$B$45,('Dépenses forfaitaire'!$E176*(VLOOKUP('Dépenses forfaitaire'!$D176,Listes!$A$46:$E$52,2,FALSE))),IF('Dépenses forfaitaire'!$E176&gt;Listes!$D$45,('Dépenses forfaitaire'!$E176*(VLOOKUP('Dépenses forfaitaire'!$D176,Listes!$A$46:$E$52,5,FALSE))),('Dépenses forfaitaire'!$E176*(VLOOKUP('Dépenses forfaitaire'!$D176,Listes!$A$46:$E$52,3,FALSE)))+(VLOOKUP('Dépenses forfaitaire'!$D176,Listes!$A$46:$E$52,4,FALSE))))))</f>
        <v/>
      </c>
      <c r="O176" s="35" t="str">
        <f>IF($H176="","",IF($C176=Listes!$B$37,Listes!$I$34,IF($C176=Listes!$B$38,(VLOOKUP('Dépenses forfaitaire'!$F176,Listes!$E$34:$F$39,2,FALSE)),IF($C176=Listes!$B$36,IF('Dépenses forfaitaire'!$E176&lt;=Listes!$A$67,'Dépenses forfaitaire'!$E176*Listes!$A$68,IF('Dépenses forfaitaire'!$E176&gt;Listes!$D$67,'Dépenses forfaitaire'!$E176*Listes!$D$68,(('Dépenses forfaitaire'!$E176*Listes!$B$68)+Listes!$C$68)))))))</f>
        <v/>
      </c>
      <c r="P176" s="36" t="str">
        <f t="shared" si="7"/>
        <v/>
      </c>
      <c r="Q176" s="131"/>
    </row>
    <row r="177" spans="1:17" ht="22.5" customHeight="1" x14ac:dyDescent="0.25">
      <c r="A177" s="21">
        <v>171</v>
      </c>
      <c r="B177" s="123"/>
      <c r="C177" s="123"/>
      <c r="D177" s="123"/>
      <c r="E177" s="123"/>
      <c r="F177" s="123"/>
      <c r="G177" s="123"/>
      <c r="H177" s="424" t="str">
        <f>IF(C177="","",IF(C177="","",(VLOOKUP(C177,Listes!$B$34:$C$38,2,FALSE))))</f>
        <v/>
      </c>
      <c r="I177" s="123" t="str">
        <f t="shared" si="6"/>
        <v/>
      </c>
      <c r="J177" s="36" t="str">
        <f>IF(H177="","",IF(H177="","",(VLOOKUP(H177,Listes!$C$34:$D$38,2,FALSE))))</f>
        <v/>
      </c>
      <c r="K177" s="263"/>
      <c r="L177" s="263"/>
      <c r="M177" s="35" t="str">
        <f>IF($H177="","",IF($C177=Listes!$B$35,IF('Dépenses forfaitaire'!$E177&lt;=Listes!$B$56,('Dépenses forfaitaire'!$E177*(VLOOKUP('Dépenses forfaitaire'!$D177,Listes!$A$57:$E$63,2,FALSE))),IF('Dépenses forfaitaire'!$E177&gt;Listes!$E$56,('Dépenses forfaitaire'!$E177*(VLOOKUP('Dépenses forfaitaire'!$D177,Listes!$A$57:$E$63,5,FALSE))),('Dépenses forfaitaire'!$E177*(VLOOKUP('Dépenses forfaitaire'!$D177,Listes!$A$57:$E$63,3,FALSE)))+(VLOOKUP('Dépenses forfaitaire'!$D177,Listes!$A$57:$E$63,4,FALSE))))))</f>
        <v/>
      </c>
      <c r="N177" s="35" t="str">
        <f>IF($H177="","",IF($C177=Listes!$B$34,IF('Dépenses forfaitaire'!$E177&lt;=Listes!$B$45,('Dépenses forfaitaire'!$E177*(VLOOKUP('Dépenses forfaitaire'!$D177,Listes!$A$46:$E$52,2,FALSE))),IF('Dépenses forfaitaire'!$E177&gt;Listes!$D$45,('Dépenses forfaitaire'!$E177*(VLOOKUP('Dépenses forfaitaire'!$D177,Listes!$A$46:$E$52,5,FALSE))),('Dépenses forfaitaire'!$E177*(VLOOKUP('Dépenses forfaitaire'!$D177,Listes!$A$46:$E$52,3,FALSE)))+(VLOOKUP('Dépenses forfaitaire'!$D177,Listes!$A$46:$E$52,4,FALSE))))))</f>
        <v/>
      </c>
      <c r="O177" s="35" t="str">
        <f>IF($H177="","",IF($C177=Listes!$B$37,Listes!$I$34,IF($C177=Listes!$B$38,(VLOOKUP('Dépenses forfaitaire'!$F177,Listes!$E$34:$F$39,2,FALSE)),IF($C177=Listes!$B$36,IF('Dépenses forfaitaire'!$E177&lt;=Listes!$A$67,'Dépenses forfaitaire'!$E177*Listes!$A$68,IF('Dépenses forfaitaire'!$E177&gt;Listes!$D$67,'Dépenses forfaitaire'!$E177*Listes!$D$68,(('Dépenses forfaitaire'!$E177*Listes!$B$68)+Listes!$C$68)))))))</f>
        <v/>
      </c>
      <c r="P177" s="36" t="str">
        <f t="shared" si="7"/>
        <v/>
      </c>
      <c r="Q177" s="131"/>
    </row>
    <row r="178" spans="1:17" ht="22.5" customHeight="1" x14ac:dyDescent="0.25">
      <c r="A178" s="21">
        <v>172</v>
      </c>
      <c r="B178" s="123"/>
      <c r="C178" s="123"/>
      <c r="D178" s="123"/>
      <c r="E178" s="123"/>
      <c r="F178" s="123"/>
      <c r="G178" s="123"/>
      <c r="H178" s="424" t="str">
        <f>IF(C178="","",IF(C178="","",(VLOOKUP(C178,Listes!$B$34:$C$38,2,FALSE))))</f>
        <v/>
      </c>
      <c r="I178" s="123" t="str">
        <f t="shared" si="6"/>
        <v/>
      </c>
      <c r="J178" s="36" t="str">
        <f>IF(H178="","",IF(H178="","",(VLOOKUP(H178,Listes!$C$34:$D$38,2,FALSE))))</f>
        <v/>
      </c>
      <c r="K178" s="263"/>
      <c r="L178" s="263"/>
      <c r="M178" s="35" t="str">
        <f>IF($H178="","",IF($C178=Listes!$B$35,IF('Dépenses forfaitaire'!$E178&lt;=Listes!$B$56,('Dépenses forfaitaire'!$E178*(VLOOKUP('Dépenses forfaitaire'!$D178,Listes!$A$57:$E$63,2,FALSE))),IF('Dépenses forfaitaire'!$E178&gt;Listes!$E$56,('Dépenses forfaitaire'!$E178*(VLOOKUP('Dépenses forfaitaire'!$D178,Listes!$A$57:$E$63,5,FALSE))),('Dépenses forfaitaire'!$E178*(VLOOKUP('Dépenses forfaitaire'!$D178,Listes!$A$57:$E$63,3,FALSE)))+(VLOOKUP('Dépenses forfaitaire'!$D178,Listes!$A$57:$E$63,4,FALSE))))))</f>
        <v/>
      </c>
      <c r="N178" s="35" t="str">
        <f>IF($H178="","",IF($C178=Listes!$B$34,IF('Dépenses forfaitaire'!$E178&lt;=Listes!$B$45,('Dépenses forfaitaire'!$E178*(VLOOKUP('Dépenses forfaitaire'!$D178,Listes!$A$46:$E$52,2,FALSE))),IF('Dépenses forfaitaire'!$E178&gt;Listes!$D$45,('Dépenses forfaitaire'!$E178*(VLOOKUP('Dépenses forfaitaire'!$D178,Listes!$A$46:$E$52,5,FALSE))),('Dépenses forfaitaire'!$E178*(VLOOKUP('Dépenses forfaitaire'!$D178,Listes!$A$46:$E$52,3,FALSE)))+(VLOOKUP('Dépenses forfaitaire'!$D178,Listes!$A$46:$E$52,4,FALSE))))))</f>
        <v/>
      </c>
      <c r="O178" s="35" t="str">
        <f>IF($H178="","",IF($C178=Listes!$B$37,Listes!$I$34,IF($C178=Listes!$B$38,(VLOOKUP('Dépenses forfaitaire'!$F178,Listes!$E$34:$F$39,2,FALSE)),IF($C178=Listes!$B$36,IF('Dépenses forfaitaire'!$E178&lt;=Listes!$A$67,'Dépenses forfaitaire'!$E178*Listes!$A$68,IF('Dépenses forfaitaire'!$E178&gt;Listes!$D$67,'Dépenses forfaitaire'!$E178*Listes!$D$68,(('Dépenses forfaitaire'!$E178*Listes!$B$68)+Listes!$C$68)))))))</f>
        <v/>
      </c>
      <c r="P178" s="36" t="str">
        <f t="shared" si="7"/>
        <v/>
      </c>
      <c r="Q178" s="131"/>
    </row>
    <row r="179" spans="1:17" ht="22.5" customHeight="1" x14ac:dyDescent="0.25">
      <c r="A179" s="21">
        <v>173</v>
      </c>
      <c r="B179" s="123"/>
      <c r="C179" s="123"/>
      <c r="D179" s="123"/>
      <c r="E179" s="123"/>
      <c r="F179" s="123"/>
      <c r="G179" s="123"/>
      <c r="H179" s="424" t="str">
        <f>IF(C179="","",IF(C179="","",(VLOOKUP(C179,Listes!$B$34:$C$38,2,FALSE))))</f>
        <v/>
      </c>
      <c r="I179" s="123" t="str">
        <f t="shared" si="6"/>
        <v/>
      </c>
      <c r="J179" s="36" t="str">
        <f>IF(H179="","",IF(H179="","",(VLOOKUP(H179,Listes!$C$34:$D$38,2,FALSE))))</f>
        <v/>
      </c>
      <c r="K179" s="263"/>
      <c r="L179" s="263"/>
      <c r="M179" s="35" t="str">
        <f>IF($H179="","",IF($C179=Listes!$B$35,IF('Dépenses forfaitaire'!$E179&lt;=Listes!$B$56,('Dépenses forfaitaire'!$E179*(VLOOKUP('Dépenses forfaitaire'!$D179,Listes!$A$57:$E$63,2,FALSE))),IF('Dépenses forfaitaire'!$E179&gt;Listes!$E$56,('Dépenses forfaitaire'!$E179*(VLOOKUP('Dépenses forfaitaire'!$D179,Listes!$A$57:$E$63,5,FALSE))),('Dépenses forfaitaire'!$E179*(VLOOKUP('Dépenses forfaitaire'!$D179,Listes!$A$57:$E$63,3,FALSE)))+(VLOOKUP('Dépenses forfaitaire'!$D179,Listes!$A$57:$E$63,4,FALSE))))))</f>
        <v/>
      </c>
      <c r="N179" s="35" t="str">
        <f>IF($H179="","",IF($C179=Listes!$B$34,IF('Dépenses forfaitaire'!$E179&lt;=Listes!$B$45,('Dépenses forfaitaire'!$E179*(VLOOKUP('Dépenses forfaitaire'!$D179,Listes!$A$46:$E$52,2,FALSE))),IF('Dépenses forfaitaire'!$E179&gt;Listes!$D$45,('Dépenses forfaitaire'!$E179*(VLOOKUP('Dépenses forfaitaire'!$D179,Listes!$A$46:$E$52,5,FALSE))),('Dépenses forfaitaire'!$E179*(VLOOKUP('Dépenses forfaitaire'!$D179,Listes!$A$46:$E$52,3,FALSE)))+(VLOOKUP('Dépenses forfaitaire'!$D179,Listes!$A$46:$E$52,4,FALSE))))))</f>
        <v/>
      </c>
      <c r="O179" s="35" t="str">
        <f>IF($H179="","",IF($C179=Listes!$B$37,Listes!$I$34,IF($C179=Listes!$B$38,(VLOOKUP('Dépenses forfaitaire'!$F179,Listes!$E$34:$F$39,2,FALSE)),IF($C179=Listes!$B$36,IF('Dépenses forfaitaire'!$E179&lt;=Listes!$A$67,'Dépenses forfaitaire'!$E179*Listes!$A$68,IF('Dépenses forfaitaire'!$E179&gt;Listes!$D$67,'Dépenses forfaitaire'!$E179*Listes!$D$68,(('Dépenses forfaitaire'!$E179*Listes!$B$68)+Listes!$C$68)))))))</f>
        <v/>
      </c>
      <c r="P179" s="36" t="str">
        <f t="shared" si="7"/>
        <v/>
      </c>
      <c r="Q179" s="131"/>
    </row>
    <row r="180" spans="1:17" ht="22.5" customHeight="1" x14ac:dyDescent="0.25">
      <c r="A180" s="21">
        <v>174</v>
      </c>
      <c r="B180" s="123"/>
      <c r="C180" s="123"/>
      <c r="D180" s="123"/>
      <c r="E180" s="123"/>
      <c r="F180" s="123"/>
      <c r="G180" s="123"/>
      <c r="H180" s="424" t="str">
        <f>IF(C180="","",IF(C180="","",(VLOOKUP(C180,Listes!$B$34:$C$38,2,FALSE))))</f>
        <v/>
      </c>
      <c r="I180" s="123" t="str">
        <f t="shared" si="6"/>
        <v/>
      </c>
      <c r="J180" s="36" t="str">
        <f>IF(H180="","",IF(H180="","",(VLOOKUP(H180,Listes!$C$34:$D$38,2,FALSE))))</f>
        <v/>
      </c>
      <c r="K180" s="263"/>
      <c r="L180" s="263"/>
      <c r="M180" s="35" t="str">
        <f>IF($H180="","",IF($C180=Listes!$B$35,IF('Dépenses forfaitaire'!$E180&lt;=Listes!$B$56,('Dépenses forfaitaire'!$E180*(VLOOKUP('Dépenses forfaitaire'!$D180,Listes!$A$57:$E$63,2,FALSE))),IF('Dépenses forfaitaire'!$E180&gt;Listes!$E$56,('Dépenses forfaitaire'!$E180*(VLOOKUP('Dépenses forfaitaire'!$D180,Listes!$A$57:$E$63,5,FALSE))),('Dépenses forfaitaire'!$E180*(VLOOKUP('Dépenses forfaitaire'!$D180,Listes!$A$57:$E$63,3,FALSE)))+(VLOOKUP('Dépenses forfaitaire'!$D180,Listes!$A$57:$E$63,4,FALSE))))))</f>
        <v/>
      </c>
      <c r="N180" s="35" t="str">
        <f>IF($H180="","",IF($C180=Listes!$B$34,IF('Dépenses forfaitaire'!$E180&lt;=Listes!$B$45,('Dépenses forfaitaire'!$E180*(VLOOKUP('Dépenses forfaitaire'!$D180,Listes!$A$46:$E$52,2,FALSE))),IF('Dépenses forfaitaire'!$E180&gt;Listes!$D$45,('Dépenses forfaitaire'!$E180*(VLOOKUP('Dépenses forfaitaire'!$D180,Listes!$A$46:$E$52,5,FALSE))),('Dépenses forfaitaire'!$E180*(VLOOKUP('Dépenses forfaitaire'!$D180,Listes!$A$46:$E$52,3,FALSE)))+(VLOOKUP('Dépenses forfaitaire'!$D180,Listes!$A$46:$E$52,4,FALSE))))))</f>
        <v/>
      </c>
      <c r="O180" s="35" t="str">
        <f>IF($H180="","",IF($C180=Listes!$B$37,Listes!$I$34,IF($C180=Listes!$B$38,(VLOOKUP('Dépenses forfaitaire'!$F180,Listes!$E$34:$F$39,2,FALSE)),IF($C180=Listes!$B$36,IF('Dépenses forfaitaire'!$E180&lt;=Listes!$A$67,'Dépenses forfaitaire'!$E180*Listes!$A$68,IF('Dépenses forfaitaire'!$E180&gt;Listes!$D$67,'Dépenses forfaitaire'!$E180*Listes!$D$68,(('Dépenses forfaitaire'!$E180*Listes!$B$68)+Listes!$C$68)))))))</f>
        <v/>
      </c>
      <c r="P180" s="36" t="str">
        <f t="shared" si="7"/>
        <v/>
      </c>
      <c r="Q180" s="131"/>
    </row>
    <row r="181" spans="1:17" ht="22.5" customHeight="1" x14ac:dyDescent="0.25">
      <c r="A181" s="21">
        <v>175</v>
      </c>
      <c r="B181" s="123"/>
      <c r="C181" s="123"/>
      <c r="D181" s="123"/>
      <c r="E181" s="123"/>
      <c r="F181" s="123"/>
      <c r="G181" s="123"/>
      <c r="H181" s="424" t="str">
        <f>IF(C181="","",IF(C181="","",(VLOOKUP(C181,Listes!$B$34:$C$38,2,FALSE))))</f>
        <v/>
      </c>
      <c r="I181" s="123" t="str">
        <f t="shared" si="6"/>
        <v/>
      </c>
      <c r="J181" s="36" t="str">
        <f>IF(H181="","",IF(H181="","",(VLOOKUP(H181,Listes!$C$34:$D$38,2,FALSE))))</f>
        <v/>
      </c>
      <c r="K181" s="263"/>
      <c r="L181" s="263"/>
      <c r="M181" s="35" t="str">
        <f>IF($H181="","",IF($C181=Listes!$B$35,IF('Dépenses forfaitaire'!$E181&lt;=Listes!$B$56,('Dépenses forfaitaire'!$E181*(VLOOKUP('Dépenses forfaitaire'!$D181,Listes!$A$57:$E$63,2,FALSE))),IF('Dépenses forfaitaire'!$E181&gt;Listes!$E$56,('Dépenses forfaitaire'!$E181*(VLOOKUP('Dépenses forfaitaire'!$D181,Listes!$A$57:$E$63,5,FALSE))),('Dépenses forfaitaire'!$E181*(VLOOKUP('Dépenses forfaitaire'!$D181,Listes!$A$57:$E$63,3,FALSE)))+(VLOOKUP('Dépenses forfaitaire'!$D181,Listes!$A$57:$E$63,4,FALSE))))))</f>
        <v/>
      </c>
      <c r="N181" s="35" t="str">
        <f>IF($H181="","",IF($C181=Listes!$B$34,IF('Dépenses forfaitaire'!$E181&lt;=Listes!$B$45,('Dépenses forfaitaire'!$E181*(VLOOKUP('Dépenses forfaitaire'!$D181,Listes!$A$46:$E$52,2,FALSE))),IF('Dépenses forfaitaire'!$E181&gt;Listes!$D$45,('Dépenses forfaitaire'!$E181*(VLOOKUP('Dépenses forfaitaire'!$D181,Listes!$A$46:$E$52,5,FALSE))),('Dépenses forfaitaire'!$E181*(VLOOKUP('Dépenses forfaitaire'!$D181,Listes!$A$46:$E$52,3,FALSE)))+(VLOOKUP('Dépenses forfaitaire'!$D181,Listes!$A$46:$E$52,4,FALSE))))))</f>
        <v/>
      </c>
      <c r="O181" s="35" t="str">
        <f>IF($H181="","",IF($C181=Listes!$B$37,Listes!$I$34,IF($C181=Listes!$B$38,(VLOOKUP('Dépenses forfaitaire'!$F181,Listes!$E$34:$F$39,2,FALSE)),IF($C181=Listes!$B$36,IF('Dépenses forfaitaire'!$E181&lt;=Listes!$A$67,'Dépenses forfaitaire'!$E181*Listes!$A$68,IF('Dépenses forfaitaire'!$E181&gt;Listes!$D$67,'Dépenses forfaitaire'!$E181*Listes!$D$68,(('Dépenses forfaitaire'!$E181*Listes!$B$68)+Listes!$C$68)))))))</f>
        <v/>
      </c>
      <c r="P181" s="36" t="str">
        <f t="shared" si="7"/>
        <v/>
      </c>
      <c r="Q181" s="131"/>
    </row>
    <row r="182" spans="1:17" ht="22.5" customHeight="1" x14ac:dyDescent="0.25">
      <c r="A182" s="21">
        <v>176</v>
      </c>
      <c r="B182" s="123"/>
      <c r="C182" s="123"/>
      <c r="D182" s="123"/>
      <c r="E182" s="123"/>
      <c r="F182" s="123"/>
      <c r="G182" s="123"/>
      <c r="H182" s="424" t="str">
        <f>IF(C182="","",IF(C182="","",(VLOOKUP(C182,Listes!$B$34:$C$38,2,FALSE))))</f>
        <v/>
      </c>
      <c r="I182" s="123" t="str">
        <f t="shared" si="6"/>
        <v/>
      </c>
      <c r="J182" s="36" t="str">
        <f>IF(H182="","",IF(H182="","",(VLOOKUP(H182,Listes!$C$34:$D$38,2,FALSE))))</f>
        <v/>
      </c>
      <c r="K182" s="263"/>
      <c r="L182" s="263"/>
      <c r="M182" s="35" t="str">
        <f>IF($H182="","",IF($C182=Listes!$B$35,IF('Dépenses forfaitaire'!$E182&lt;=Listes!$B$56,('Dépenses forfaitaire'!$E182*(VLOOKUP('Dépenses forfaitaire'!$D182,Listes!$A$57:$E$63,2,FALSE))),IF('Dépenses forfaitaire'!$E182&gt;Listes!$E$56,('Dépenses forfaitaire'!$E182*(VLOOKUP('Dépenses forfaitaire'!$D182,Listes!$A$57:$E$63,5,FALSE))),('Dépenses forfaitaire'!$E182*(VLOOKUP('Dépenses forfaitaire'!$D182,Listes!$A$57:$E$63,3,FALSE)))+(VLOOKUP('Dépenses forfaitaire'!$D182,Listes!$A$57:$E$63,4,FALSE))))))</f>
        <v/>
      </c>
      <c r="N182" s="35" t="str">
        <f>IF($H182="","",IF($C182=Listes!$B$34,IF('Dépenses forfaitaire'!$E182&lt;=Listes!$B$45,('Dépenses forfaitaire'!$E182*(VLOOKUP('Dépenses forfaitaire'!$D182,Listes!$A$46:$E$52,2,FALSE))),IF('Dépenses forfaitaire'!$E182&gt;Listes!$D$45,('Dépenses forfaitaire'!$E182*(VLOOKUP('Dépenses forfaitaire'!$D182,Listes!$A$46:$E$52,5,FALSE))),('Dépenses forfaitaire'!$E182*(VLOOKUP('Dépenses forfaitaire'!$D182,Listes!$A$46:$E$52,3,FALSE)))+(VLOOKUP('Dépenses forfaitaire'!$D182,Listes!$A$46:$E$52,4,FALSE))))))</f>
        <v/>
      </c>
      <c r="O182" s="35" t="str">
        <f>IF($H182="","",IF($C182=Listes!$B$37,Listes!$I$34,IF($C182=Listes!$B$38,(VLOOKUP('Dépenses forfaitaire'!$F182,Listes!$E$34:$F$39,2,FALSE)),IF($C182=Listes!$B$36,IF('Dépenses forfaitaire'!$E182&lt;=Listes!$A$67,'Dépenses forfaitaire'!$E182*Listes!$A$68,IF('Dépenses forfaitaire'!$E182&gt;Listes!$D$67,'Dépenses forfaitaire'!$E182*Listes!$D$68,(('Dépenses forfaitaire'!$E182*Listes!$B$68)+Listes!$C$68)))))))</f>
        <v/>
      </c>
      <c r="P182" s="36" t="str">
        <f t="shared" si="7"/>
        <v/>
      </c>
      <c r="Q182" s="131"/>
    </row>
    <row r="183" spans="1:17" ht="22.5" customHeight="1" x14ac:dyDescent="0.25">
      <c r="A183" s="21">
        <v>177</v>
      </c>
      <c r="B183" s="123"/>
      <c r="C183" s="123"/>
      <c r="D183" s="123"/>
      <c r="E183" s="123"/>
      <c r="F183" s="123"/>
      <c r="G183" s="123"/>
      <c r="H183" s="424" t="str">
        <f>IF(C183="","",IF(C183="","",(VLOOKUP(C183,Listes!$B$34:$C$38,2,FALSE))))</f>
        <v/>
      </c>
      <c r="I183" s="123" t="str">
        <f t="shared" si="6"/>
        <v/>
      </c>
      <c r="J183" s="36" t="str">
        <f>IF(H183="","",IF(H183="","",(VLOOKUP(H183,Listes!$C$34:$D$38,2,FALSE))))</f>
        <v/>
      </c>
      <c r="K183" s="263"/>
      <c r="L183" s="263"/>
      <c r="M183" s="35" t="str">
        <f>IF($H183="","",IF($C183=Listes!$B$35,IF('Dépenses forfaitaire'!$E183&lt;=Listes!$B$56,('Dépenses forfaitaire'!$E183*(VLOOKUP('Dépenses forfaitaire'!$D183,Listes!$A$57:$E$63,2,FALSE))),IF('Dépenses forfaitaire'!$E183&gt;Listes!$E$56,('Dépenses forfaitaire'!$E183*(VLOOKUP('Dépenses forfaitaire'!$D183,Listes!$A$57:$E$63,5,FALSE))),('Dépenses forfaitaire'!$E183*(VLOOKUP('Dépenses forfaitaire'!$D183,Listes!$A$57:$E$63,3,FALSE)))+(VLOOKUP('Dépenses forfaitaire'!$D183,Listes!$A$57:$E$63,4,FALSE))))))</f>
        <v/>
      </c>
      <c r="N183" s="35" t="str">
        <f>IF($H183="","",IF($C183=Listes!$B$34,IF('Dépenses forfaitaire'!$E183&lt;=Listes!$B$45,('Dépenses forfaitaire'!$E183*(VLOOKUP('Dépenses forfaitaire'!$D183,Listes!$A$46:$E$52,2,FALSE))),IF('Dépenses forfaitaire'!$E183&gt;Listes!$D$45,('Dépenses forfaitaire'!$E183*(VLOOKUP('Dépenses forfaitaire'!$D183,Listes!$A$46:$E$52,5,FALSE))),('Dépenses forfaitaire'!$E183*(VLOOKUP('Dépenses forfaitaire'!$D183,Listes!$A$46:$E$52,3,FALSE)))+(VLOOKUP('Dépenses forfaitaire'!$D183,Listes!$A$46:$E$52,4,FALSE))))))</f>
        <v/>
      </c>
      <c r="O183" s="35" t="str">
        <f>IF($H183="","",IF($C183=Listes!$B$37,Listes!$I$34,IF($C183=Listes!$B$38,(VLOOKUP('Dépenses forfaitaire'!$F183,Listes!$E$34:$F$39,2,FALSE)),IF($C183=Listes!$B$36,IF('Dépenses forfaitaire'!$E183&lt;=Listes!$A$67,'Dépenses forfaitaire'!$E183*Listes!$A$68,IF('Dépenses forfaitaire'!$E183&gt;Listes!$D$67,'Dépenses forfaitaire'!$E183*Listes!$D$68,(('Dépenses forfaitaire'!$E183*Listes!$B$68)+Listes!$C$68)))))))</f>
        <v/>
      </c>
      <c r="P183" s="36" t="str">
        <f t="shared" si="7"/>
        <v/>
      </c>
      <c r="Q183" s="131"/>
    </row>
    <row r="184" spans="1:17" ht="22.5" customHeight="1" x14ac:dyDescent="0.25">
      <c r="A184" s="21">
        <v>178</v>
      </c>
      <c r="B184" s="123"/>
      <c r="C184" s="123"/>
      <c r="D184" s="123"/>
      <c r="E184" s="123"/>
      <c r="F184" s="123"/>
      <c r="G184" s="123"/>
      <c r="H184" s="424" t="str">
        <f>IF(C184="","",IF(C184="","",(VLOOKUP(C184,Listes!$B$34:$C$38,2,FALSE))))</f>
        <v/>
      </c>
      <c r="I184" s="123" t="str">
        <f t="shared" si="6"/>
        <v/>
      </c>
      <c r="J184" s="36" t="str">
        <f>IF(H184="","",IF(H184="","",(VLOOKUP(H184,Listes!$C$34:$D$38,2,FALSE))))</f>
        <v/>
      </c>
      <c r="K184" s="263"/>
      <c r="L184" s="263"/>
      <c r="M184" s="35" t="str">
        <f>IF($H184="","",IF($C184=Listes!$B$35,IF('Dépenses forfaitaire'!$E184&lt;=Listes!$B$56,('Dépenses forfaitaire'!$E184*(VLOOKUP('Dépenses forfaitaire'!$D184,Listes!$A$57:$E$63,2,FALSE))),IF('Dépenses forfaitaire'!$E184&gt;Listes!$E$56,('Dépenses forfaitaire'!$E184*(VLOOKUP('Dépenses forfaitaire'!$D184,Listes!$A$57:$E$63,5,FALSE))),('Dépenses forfaitaire'!$E184*(VLOOKUP('Dépenses forfaitaire'!$D184,Listes!$A$57:$E$63,3,FALSE)))+(VLOOKUP('Dépenses forfaitaire'!$D184,Listes!$A$57:$E$63,4,FALSE))))))</f>
        <v/>
      </c>
      <c r="N184" s="35" t="str">
        <f>IF($H184="","",IF($C184=Listes!$B$34,IF('Dépenses forfaitaire'!$E184&lt;=Listes!$B$45,('Dépenses forfaitaire'!$E184*(VLOOKUP('Dépenses forfaitaire'!$D184,Listes!$A$46:$E$52,2,FALSE))),IF('Dépenses forfaitaire'!$E184&gt;Listes!$D$45,('Dépenses forfaitaire'!$E184*(VLOOKUP('Dépenses forfaitaire'!$D184,Listes!$A$46:$E$52,5,FALSE))),('Dépenses forfaitaire'!$E184*(VLOOKUP('Dépenses forfaitaire'!$D184,Listes!$A$46:$E$52,3,FALSE)))+(VLOOKUP('Dépenses forfaitaire'!$D184,Listes!$A$46:$E$52,4,FALSE))))))</f>
        <v/>
      </c>
      <c r="O184" s="35" t="str">
        <f>IF($H184="","",IF($C184=Listes!$B$37,Listes!$I$34,IF($C184=Listes!$B$38,(VLOOKUP('Dépenses forfaitaire'!$F184,Listes!$E$34:$F$39,2,FALSE)),IF($C184=Listes!$B$36,IF('Dépenses forfaitaire'!$E184&lt;=Listes!$A$67,'Dépenses forfaitaire'!$E184*Listes!$A$68,IF('Dépenses forfaitaire'!$E184&gt;Listes!$D$67,'Dépenses forfaitaire'!$E184*Listes!$D$68,(('Dépenses forfaitaire'!$E184*Listes!$B$68)+Listes!$C$68)))))))</f>
        <v/>
      </c>
      <c r="P184" s="36" t="str">
        <f t="shared" si="7"/>
        <v/>
      </c>
      <c r="Q184" s="131"/>
    </row>
    <row r="185" spans="1:17" ht="22.5" customHeight="1" x14ac:dyDescent="0.25">
      <c r="A185" s="21">
        <v>179</v>
      </c>
      <c r="B185" s="123"/>
      <c r="C185" s="123"/>
      <c r="D185" s="123"/>
      <c r="E185" s="123"/>
      <c r="F185" s="123"/>
      <c r="G185" s="123"/>
      <c r="H185" s="424" t="str">
        <f>IF(C185="","",IF(C185="","",(VLOOKUP(C185,Listes!$B$34:$C$38,2,FALSE))))</f>
        <v/>
      </c>
      <c r="I185" s="123" t="str">
        <f t="shared" si="6"/>
        <v/>
      </c>
      <c r="J185" s="36" t="str">
        <f>IF(H185="","",IF(H185="","",(VLOOKUP(H185,Listes!$C$34:$D$38,2,FALSE))))</f>
        <v/>
      </c>
      <c r="K185" s="263"/>
      <c r="L185" s="263"/>
      <c r="M185" s="35" t="str">
        <f>IF($H185="","",IF($C185=Listes!$B$35,IF('Dépenses forfaitaire'!$E185&lt;=Listes!$B$56,('Dépenses forfaitaire'!$E185*(VLOOKUP('Dépenses forfaitaire'!$D185,Listes!$A$57:$E$63,2,FALSE))),IF('Dépenses forfaitaire'!$E185&gt;Listes!$E$56,('Dépenses forfaitaire'!$E185*(VLOOKUP('Dépenses forfaitaire'!$D185,Listes!$A$57:$E$63,5,FALSE))),('Dépenses forfaitaire'!$E185*(VLOOKUP('Dépenses forfaitaire'!$D185,Listes!$A$57:$E$63,3,FALSE)))+(VLOOKUP('Dépenses forfaitaire'!$D185,Listes!$A$57:$E$63,4,FALSE))))))</f>
        <v/>
      </c>
      <c r="N185" s="35" t="str">
        <f>IF($H185="","",IF($C185=Listes!$B$34,IF('Dépenses forfaitaire'!$E185&lt;=Listes!$B$45,('Dépenses forfaitaire'!$E185*(VLOOKUP('Dépenses forfaitaire'!$D185,Listes!$A$46:$E$52,2,FALSE))),IF('Dépenses forfaitaire'!$E185&gt;Listes!$D$45,('Dépenses forfaitaire'!$E185*(VLOOKUP('Dépenses forfaitaire'!$D185,Listes!$A$46:$E$52,5,FALSE))),('Dépenses forfaitaire'!$E185*(VLOOKUP('Dépenses forfaitaire'!$D185,Listes!$A$46:$E$52,3,FALSE)))+(VLOOKUP('Dépenses forfaitaire'!$D185,Listes!$A$46:$E$52,4,FALSE))))))</f>
        <v/>
      </c>
      <c r="O185" s="35" t="str">
        <f>IF($H185="","",IF($C185=Listes!$B$37,Listes!$I$34,IF($C185=Listes!$B$38,(VLOOKUP('Dépenses forfaitaire'!$F185,Listes!$E$34:$F$39,2,FALSE)),IF($C185=Listes!$B$36,IF('Dépenses forfaitaire'!$E185&lt;=Listes!$A$67,'Dépenses forfaitaire'!$E185*Listes!$A$68,IF('Dépenses forfaitaire'!$E185&gt;Listes!$D$67,'Dépenses forfaitaire'!$E185*Listes!$D$68,(('Dépenses forfaitaire'!$E185*Listes!$B$68)+Listes!$C$68)))))))</f>
        <v/>
      </c>
      <c r="P185" s="36" t="str">
        <f t="shared" si="7"/>
        <v/>
      </c>
      <c r="Q185" s="131"/>
    </row>
    <row r="186" spans="1:17" ht="22.5" customHeight="1" x14ac:dyDescent="0.25">
      <c r="A186" s="21">
        <v>180</v>
      </c>
      <c r="B186" s="123"/>
      <c r="C186" s="123"/>
      <c r="D186" s="123"/>
      <c r="E186" s="123"/>
      <c r="F186" s="123"/>
      <c r="G186" s="123"/>
      <c r="H186" s="424" t="str">
        <f>IF(C186="","",IF(C186="","",(VLOOKUP(C186,Listes!$B$34:$C$38,2,FALSE))))</f>
        <v/>
      </c>
      <c r="I186" s="123" t="str">
        <f t="shared" si="6"/>
        <v/>
      </c>
      <c r="J186" s="36" t="str">
        <f>IF(H186="","",IF(H186="","",(VLOOKUP(H186,Listes!$C$34:$D$38,2,FALSE))))</f>
        <v/>
      </c>
      <c r="K186" s="263"/>
      <c r="L186" s="263"/>
      <c r="M186" s="35" t="str">
        <f>IF($H186="","",IF($C186=Listes!$B$35,IF('Dépenses forfaitaire'!$E186&lt;=Listes!$B$56,('Dépenses forfaitaire'!$E186*(VLOOKUP('Dépenses forfaitaire'!$D186,Listes!$A$57:$E$63,2,FALSE))),IF('Dépenses forfaitaire'!$E186&gt;Listes!$E$56,('Dépenses forfaitaire'!$E186*(VLOOKUP('Dépenses forfaitaire'!$D186,Listes!$A$57:$E$63,5,FALSE))),('Dépenses forfaitaire'!$E186*(VLOOKUP('Dépenses forfaitaire'!$D186,Listes!$A$57:$E$63,3,FALSE)))+(VLOOKUP('Dépenses forfaitaire'!$D186,Listes!$A$57:$E$63,4,FALSE))))))</f>
        <v/>
      </c>
      <c r="N186" s="35" t="str">
        <f>IF($H186="","",IF($C186=Listes!$B$34,IF('Dépenses forfaitaire'!$E186&lt;=Listes!$B$45,('Dépenses forfaitaire'!$E186*(VLOOKUP('Dépenses forfaitaire'!$D186,Listes!$A$46:$E$52,2,FALSE))),IF('Dépenses forfaitaire'!$E186&gt;Listes!$D$45,('Dépenses forfaitaire'!$E186*(VLOOKUP('Dépenses forfaitaire'!$D186,Listes!$A$46:$E$52,5,FALSE))),('Dépenses forfaitaire'!$E186*(VLOOKUP('Dépenses forfaitaire'!$D186,Listes!$A$46:$E$52,3,FALSE)))+(VLOOKUP('Dépenses forfaitaire'!$D186,Listes!$A$46:$E$52,4,FALSE))))))</f>
        <v/>
      </c>
      <c r="O186" s="35" t="str">
        <f>IF($H186="","",IF($C186=Listes!$B$37,Listes!$I$34,IF($C186=Listes!$B$38,(VLOOKUP('Dépenses forfaitaire'!$F186,Listes!$E$34:$F$39,2,FALSE)),IF($C186=Listes!$B$36,IF('Dépenses forfaitaire'!$E186&lt;=Listes!$A$67,'Dépenses forfaitaire'!$E186*Listes!$A$68,IF('Dépenses forfaitaire'!$E186&gt;Listes!$D$67,'Dépenses forfaitaire'!$E186*Listes!$D$68,(('Dépenses forfaitaire'!$E186*Listes!$B$68)+Listes!$C$68)))))))</f>
        <v/>
      </c>
      <c r="P186" s="36" t="str">
        <f t="shared" si="7"/>
        <v/>
      </c>
      <c r="Q186" s="131"/>
    </row>
    <row r="187" spans="1:17" ht="22.5" customHeight="1" x14ac:dyDescent="0.25">
      <c r="A187" s="21">
        <v>181</v>
      </c>
      <c r="B187" s="123"/>
      <c r="C187" s="123"/>
      <c r="D187" s="123"/>
      <c r="E187" s="123"/>
      <c r="F187" s="123"/>
      <c r="G187" s="123"/>
      <c r="H187" s="424" t="str">
        <f>IF(C187="","",IF(C187="","",(VLOOKUP(C187,Listes!$B$34:$C$38,2,FALSE))))</f>
        <v/>
      </c>
      <c r="I187" s="123" t="str">
        <f t="shared" si="6"/>
        <v/>
      </c>
      <c r="J187" s="36" t="str">
        <f>IF(H187="","",IF(H187="","",(VLOOKUP(H187,Listes!$C$34:$D$38,2,FALSE))))</f>
        <v/>
      </c>
      <c r="K187" s="263"/>
      <c r="L187" s="263"/>
      <c r="M187" s="35" t="str">
        <f>IF($H187="","",IF($C187=Listes!$B$35,IF('Dépenses forfaitaire'!$E187&lt;=Listes!$B$56,('Dépenses forfaitaire'!$E187*(VLOOKUP('Dépenses forfaitaire'!$D187,Listes!$A$57:$E$63,2,FALSE))),IF('Dépenses forfaitaire'!$E187&gt;Listes!$E$56,('Dépenses forfaitaire'!$E187*(VLOOKUP('Dépenses forfaitaire'!$D187,Listes!$A$57:$E$63,5,FALSE))),('Dépenses forfaitaire'!$E187*(VLOOKUP('Dépenses forfaitaire'!$D187,Listes!$A$57:$E$63,3,FALSE)))+(VLOOKUP('Dépenses forfaitaire'!$D187,Listes!$A$57:$E$63,4,FALSE))))))</f>
        <v/>
      </c>
      <c r="N187" s="35" t="str">
        <f>IF($H187="","",IF($C187=Listes!$B$34,IF('Dépenses forfaitaire'!$E187&lt;=Listes!$B$45,('Dépenses forfaitaire'!$E187*(VLOOKUP('Dépenses forfaitaire'!$D187,Listes!$A$46:$E$52,2,FALSE))),IF('Dépenses forfaitaire'!$E187&gt;Listes!$D$45,('Dépenses forfaitaire'!$E187*(VLOOKUP('Dépenses forfaitaire'!$D187,Listes!$A$46:$E$52,5,FALSE))),('Dépenses forfaitaire'!$E187*(VLOOKUP('Dépenses forfaitaire'!$D187,Listes!$A$46:$E$52,3,FALSE)))+(VLOOKUP('Dépenses forfaitaire'!$D187,Listes!$A$46:$E$52,4,FALSE))))))</f>
        <v/>
      </c>
      <c r="O187" s="35" t="str">
        <f>IF($H187="","",IF($C187=Listes!$B$37,Listes!$I$34,IF($C187=Listes!$B$38,(VLOOKUP('Dépenses forfaitaire'!$F187,Listes!$E$34:$F$39,2,FALSE)),IF($C187=Listes!$B$36,IF('Dépenses forfaitaire'!$E187&lt;=Listes!$A$67,'Dépenses forfaitaire'!$E187*Listes!$A$68,IF('Dépenses forfaitaire'!$E187&gt;Listes!$D$67,'Dépenses forfaitaire'!$E187*Listes!$D$68,(('Dépenses forfaitaire'!$E187*Listes!$B$68)+Listes!$C$68)))))))</f>
        <v/>
      </c>
      <c r="P187" s="36" t="str">
        <f t="shared" si="7"/>
        <v/>
      </c>
      <c r="Q187" s="131"/>
    </row>
    <row r="188" spans="1:17" ht="22.5" customHeight="1" x14ac:dyDescent="0.25">
      <c r="A188" s="21">
        <v>182</v>
      </c>
      <c r="B188" s="123"/>
      <c r="C188" s="123"/>
      <c r="D188" s="123"/>
      <c r="E188" s="123"/>
      <c r="F188" s="123"/>
      <c r="G188" s="123"/>
      <c r="H188" s="424" t="str">
        <f>IF(C188="","",IF(C188="","",(VLOOKUP(C188,Listes!$B$34:$C$38,2,FALSE))))</f>
        <v/>
      </c>
      <c r="I188" s="123" t="str">
        <f t="shared" si="6"/>
        <v/>
      </c>
      <c r="J188" s="36" t="str">
        <f>IF(H188="","",IF(H188="","",(VLOOKUP(H188,Listes!$C$34:$D$38,2,FALSE))))</f>
        <v/>
      </c>
      <c r="K188" s="263"/>
      <c r="L188" s="263"/>
      <c r="M188" s="35" t="str">
        <f>IF($H188="","",IF($C188=Listes!$B$35,IF('Dépenses forfaitaire'!$E188&lt;=Listes!$B$56,('Dépenses forfaitaire'!$E188*(VLOOKUP('Dépenses forfaitaire'!$D188,Listes!$A$57:$E$63,2,FALSE))),IF('Dépenses forfaitaire'!$E188&gt;Listes!$E$56,('Dépenses forfaitaire'!$E188*(VLOOKUP('Dépenses forfaitaire'!$D188,Listes!$A$57:$E$63,5,FALSE))),('Dépenses forfaitaire'!$E188*(VLOOKUP('Dépenses forfaitaire'!$D188,Listes!$A$57:$E$63,3,FALSE)))+(VLOOKUP('Dépenses forfaitaire'!$D188,Listes!$A$57:$E$63,4,FALSE))))))</f>
        <v/>
      </c>
      <c r="N188" s="35" t="str">
        <f>IF($H188="","",IF($C188=Listes!$B$34,IF('Dépenses forfaitaire'!$E188&lt;=Listes!$B$45,('Dépenses forfaitaire'!$E188*(VLOOKUP('Dépenses forfaitaire'!$D188,Listes!$A$46:$E$52,2,FALSE))),IF('Dépenses forfaitaire'!$E188&gt;Listes!$D$45,('Dépenses forfaitaire'!$E188*(VLOOKUP('Dépenses forfaitaire'!$D188,Listes!$A$46:$E$52,5,FALSE))),('Dépenses forfaitaire'!$E188*(VLOOKUP('Dépenses forfaitaire'!$D188,Listes!$A$46:$E$52,3,FALSE)))+(VLOOKUP('Dépenses forfaitaire'!$D188,Listes!$A$46:$E$52,4,FALSE))))))</f>
        <v/>
      </c>
      <c r="O188" s="35" t="str">
        <f>IF($H188="","",IF($C188=Listes!$B$37,Listes!$I$34,IF($C188=Listes!$B$38,(VLOOKUP('Dépenses forfaitaire'!$F188,Listes!$E$34:$F$39,2,FALSE)),IF($C188=Listes!$B$36,IF('Dépenses forfaitaire'!$E188&lt;=Listes!$A$67,'Dépenses forfaitaire'!$E188*Listes!$A$68,IF('Dépenses forfaitaire'!$E188&gt;Listes!$D$67,'Dépenses forfaitaire'!$E188*Listes!$D$68,(('Dépenses forfaitaire'!$E188*Listes!$B$68)+Listes!$C$68)))))))</f>
        <v/>
      </c>
      <c r="P188" s="36" t="str">
        <f t="shared" si="7"/>
        <v/>
      </c>
      <c r="Q188" s="131"/>
    </row>
    <row r="189" spans="1:17" ht="22.5" customHeight="1" x14ac:dyDescent="0.25">
      <c r="A189" s="21">
        <v>183</v>
      </c>
      <c r="B189" s="123"/>
      <c r="C189" s="123"/>
      <c r="D189" s="123"/>
      <c r="E189" s="123"/>
      <c r="F189" s="123"/>
      <c r="G189" s="123"/>
      <c r="H189" s="424" t="str">
        <f>IF(C189="","",IF(C189="","",(VLOOKUP(C189,Listes!$B$34:$C$38,2,FALSE))))</f>
        <v/>
      </c>
      <c r="I189" s="123" t="str">
        <f t="shared" si="6"/>
        <v/>
      </c>
      <c r="J189" s="36" t="str">
        <f>IF(H189="","",IF(H189="","",(VLOOKUP(H189,Listes!$C$34:$D$38,2,FALSE))))</f>
        <v/>
      </c>
      <c r="K189" s="263"/>
      <c r="L189" s="263"/>
      <c r="M189" s="35" t="str">
        <f>IF($H189="","",IF($C189=Listes!$B$35,IF('Dépenses forfaitaire'!$E189&lt;=Listes!$B$56,('Dépenses forfaitaire'!$E189*(VLOOKUP('Dépenses forfaitaire'!$D189,Listes!$A$57:$E$63,2,FALSE))),IF('Dépenses forfaitaire'!$E189&gt;Listes!$E$56,('Dépenses forfaitaire'!$E189*(VLOOKUP('Dépenses forfaitaire'!$D189,Listes!$A$57:$E$63,5,FALSE))),('Dépenses forfaitaire'!$E189*(VLOOKUP('Dépenses forfaitaire'!$D189,Listes!$A$57:$E$63,3,FALSE)))+(VLOOKUP('Dépenses forfaitaire'!$D189,Listes!$A$57:$E$63,4,FALSE))))))</f>
        <v/>
      </c>
      <c r="N189" s="35" t="str">
        <f>IF($H189="","",IF($C189=Listes!$B$34,IF('Dépenses forfaitaire'!$E189&lt;=Listes!$B$45,('Dépenses forfaitaire'!$E189*(VLOOKUP('Dépenses forfaitaire'!$D189,Listes!$A$46:$E$52,2,FALSE))),IF('Dépenses forfaitaire'!$E189&gt;Listes!$D$45,('Dépenses forfaitaire'!$E189*(VLOOKUP('Dépenses forfaitaire'!$D189,Listes!$A$46:$E$52,5,FALSE))),('Dépenses forfaitaire'!$E189*(VLOOKUP('Dépenses forfaitaire'!$D189,Listes!$A$46:$E$52,3,FALSE)))+(VLOOKUP('Dépenses forfaitaire'!$D189,Listes!$A$46:$E$52,4,FALSE))))))</f>
        <v/>
      </c>
      <c r="O189" s="35" t="str">
        <f>IF($H189="","",IF($C189=Listes!$B$37,Listes!$I$34,IF($C189=Listes!$B$38,(VLOOKUP('Dépenses forfaitaire'!$F189,Listes!$E$34:$F$39,2,FALSE)),IF($C189=Listes!$B$36,IF('Dépenses forfaitaire'!$E189&lt;=Listes!$A$67,'Dépenses forfaitaire'!$E189*Listes!$A$68,IF('Dépenses forfaitaire'!$E189&gt;Listes!$D$67,'Dépenses forfaitaire'!$E189*Listes!$D$68,(('Dépenses forfaitaire'!$E189*Listes!$B$68)+Listes!$C$68)))))))</f>
        <v/>
      </c>
      <c r="P189" s="36" t="str">
        <f t="shared" si="7"/>
        <v/>
      </c>
      <c r="Q189" s="131"/>
    </row>
    <row r="190" spans="1:17" ht="22.5" customHeight="1" x14ac:dyDescent="0.25">
      <c r="A190" s="21">
        <v>184</v>
      </c>
      <c r="B190" s="123"/>
      <c r="C190" s="123"/>
      <c r="D190" s="123"/>
      <c r="E190" s="123"/>
      <c r="F190" s="123"/>
      <c r="G190" s="123"/>
      <c r="H190" s="424" t="str">
        <f>IF(C190="","",IF(C190="","",(VLOOKUP(C190,Listes!$B$34:$C$38,2,FALSE))))</f>
        <v/>
      </c>
      <c r="I190" s="123" t="str">
        <f t="shared" si="6"/>
        <v/>
      </c>
      <c r="J190" s="36" t="str">
        <f>IF(H190="","",IF(H190="","",(VLOOKUP(H190,Listes!$C$34:$D$38,2,FALSE))))</f>
        <v/>
      </c>
      <c r="K190" s="263"/>
      <c r="L190" s="263"/>
      <c r="M190" s="35" t="str">
        <f>IF($H190="","",IF($C190=Listes!$B$35,IF('Dépenses forfaitaire'!$E190&lt;=Listes!$B$56,('Dépenses forfaitaire'!$E190*(VLOOKUP('Dépenses forfaitaire'!$D190,Listes!$A$57:$E$63,2,FALSE))),IF('Dépenses forfaitaire'!$E190&gt;Listes!$E$56,('Dépenses forfaitaire'!$E190*(VLOOKUP('Dépenses forfaitaire'!$D190,Listes!$A$57:$E$63,5,FALSE))),('Dépenses forfaitaire'!$E190*(VLOOKUP('Dépenses forfaitaire'!$D190,Listes!$A$57:$E$63,3,FALSE)))+(VLOOKUP('Dépenses forfaitaire'!$D190,Listes!$A$57:$E$63,4,FALSE))))))</f>
        <v/>
      </c>
      <c r="N190" s="35" t="str">
        <f>IF($H190="","",IF($C190=Listes!$B$34,IF('Dépenses forfaitaire'!$E190&lt;=Listes!$B$45,('Dépenses forfaitaire'!$E190*(VLOOKUP('Dépenses forfaitaire'!$D190,Listes!$A$46:$E$52,2,FALSE))),IF('Dépenses forfaitaire'!$E190&gt;Listes!$D$45,('Dépenses forfaitaire'!$E190*(VLOOKUP('Dépenses forfaitaire'!$D190,Listes!$A$46:$E$52,5,FALSE))),('Dépenses forfaitaire'!$E190*(VLOOKUP('Dépenses forfaitaire'!$D190,Listes!$A$46:$E$52,3,FALSE)))+(VLOOKUP('Dépenses forfaitaire'!$D190,Listes!$A$46:$E$52,4,FALSE))))))</f>
        <v/>
      </c>
      <c r="O190" s="35" t="str">
        <f>IF($H190="","",IF($C190=Listes!$B$37,Listes!$I$34,IF($C190=Listes!$B$38,(VLOOKUP('Dépenses forfaitaire'!$F190,Listes!$E$34:$F$39,2,FALSE)),IF($C190=Listes!$B$36,IF('Dépenses forfaitaire'!$E190&lt;=Listes!$A$67,'Dépenses forfaitaire'!$E190*Listes!$A$68,IF('Dépenses forfaitaire'!$E190&gt;Listes!$D$67,'Dépenses forfaitaire'!$E190*Listes!$D$68,(('Dépenses forfaitaire'!$E190*Listes!$B$68)+Listes!$C$68)))))))</f>
        <v/>
      </c>
      <c r="P190" s="36" t="str">
        <f t="shared" si="7"/>
        <v/>
      </c>
      <c r="Q190" s="131"/>
    </row>
    <row r="191" spans="1:17" ht="22.5" customHeight="1" x14ac:dyDescent="0.25">
      <c r="A191" s="21">
        <v>185</v>
      </c>
      <c r="B191" s="123"/>
      <c r="C191" s="123"/>
      <c r="D191" s="123"/>
      <c r="E191" s="123"/>
      <c r="F191" s="123"/>
      <c r="G191" s="123"/>
      <c r="H191" s="424" t="str">
        <f>IF(C191="","",IF(C191="","",(VLOOKUP(C191,Listes!$B$34:$C$38,2,FALSE))))</f>
        <v/>
      </c>
      <c r="I191" s="123" t="str">
        <f t="shared" si="6"/>
        <v/>
      </c>
      <c r="J191" s="36" t="str">
        <f>IF(H191="","",IF(H191="","",(VLOOKUP(H191,Listes!$C$34:$D$38,2,FALSE))))</f>
        <v/>
      </c>
      <c r="K191" s="263"/>
      <c r="L191" s="263"/>
      <c r="M191" s="35" t="str">
        <f>IF($H191="","",IF($C191=Listes!$B$35,IF('Dépenses forfaitaire'!$E191&lt;=Listes!$B$56,('Dépenses forfaitaire'!$E191*(VLOOKUP('Dépenses forfaitaire'!$D191,Listes!$A$57:$E$63,2,FALSE))),IF('Dépenses forfaitaire'!$E191&gt;Listes!$E$56,('Dépenses forfaitaire'!$E191*(VLOOKUP('Dépenses forfaitaire'!$D191,Listes!$A$57:$E$63,5,FALSE))),('Dépenses forfaitaire'!$E191*(VLOOKUP('Dépenses forfaitaire'!$D191,Listes!$A$57:$E$63,3,FALSE)))+(VLOOKUP('Dépenses forfaitaire'!$D191,Listes!$A$57:$E$63,4,FALSE))))))</f>
        <v/>
      </c>
      <c r="N191" s="35" t="str">
        <f>IF($H191="","",IF($C191=Listes!$B$34,IF('Dépenses forfaitaire'!$E191&lt;=Listes!$B$45,('Dépenses forfaitaire'!$E191*(VLOOKUP('Dépenses forfaitaire'!$D191,Listes!$A$46:$E$52,2,FALSE))),IF('Dépenses forfaitaire'!$E191&gt;Listes!$D$45,('Dépenses forfaitaire'!$E191*(VLOOKUP('Dépenses forfaitaire'!$D191,Listes!$A$46:$E$52,5,FALSE))),('Dépenses forfaitaire'!$E191*(VLOOKUP('Dépenses forfaitaire'!$D191,Listes!$A$46:$E$52,3,FALSE)))+(VLOOKUP('Dépenses forfaitaire'!$D191,Listes!$A$46:$E$52,4,FALSE))))))</f>
        <v/>
      </c>
      <c r="O191" s="35" t="str">
        <f>IF($H191="","",IF($C191=Listes!$B$37,Listes!$I$34,IF($C191=Listes!$B$38,(VLOOKUP('Dépenses forfaitaire'!$F191,Listes!$E$34:$F$39,2,FALSE)),IF($C191=Listes!$B$36,IF('Dépenses forfaitaire'!$E191&lt;=Listes!$A$67,'Dépenses forfaitaire'!$E191*Listes!$A$68,IF('Dépenses forfaitaire'!$E191&gt;Listes!$D$67,'Dépenses forfaitaire'!$E191*Listes!$D$68,(('Dépenses forfaitaire'!$E191*Listes!$B$68)+Listes!$C$68)))))))</f>
        <v/>
      </c>
      <c r="P191" s="36" t="str">
        <f t="shared" si="7"/>
        <v/>
      </c>
      <c r="Q191" s="131"/>
    </row>
    <row r="192" spans="1:17" ht="22.5" customHeight="1" x14ac:dyDescent="0.25">
      <c r="A192" s="21">
        <v>186</v>
      </c>
      <c r="B192" s="123"/>
      <c r="C192" s="123"/>
      <c r="D192" s="123"/>
      <c r="E192" s="123"/>
      <c r="F192" s="123"/>
      <c r="G192" s="123"/>
      <c r="H192" s="424" t="str">
        <f>IF(C192="","",IF(C192="","",(VLOOKUP(C192,Listes!$B$34:$C$38,2,FALSE))))</f>
        <v/>
      </c>
      <c r="I192" s="123" t="str">
        <f t="shared" si="6"/>
        <v/>
      </c>
      <c r="J192" s="36" t="str">
        <f>IF(H192="","",IF(H192="","",(VLOOKUP(H192,Listes!$C$34:$D$38,2,FALSE))))</f>
        <v/>
      </c>
      <c r="K192" s="263"/>
      <c r="L192" s="263"/>
      <c r="M192" s="35" t="str">
        <f>IF($H192="","",IF($C192=Listes!$B$35,IF('Dépenses forfaitaire'!$E192&lt;=Listes!$B$56,('Dépenses forfaitaire'!$E192*(VLOOKUP('Dépenses forfaitaire'!$D192,Listes!$A$57:$E$63,2,FALSE))),IF('Dépenses forfaitaire'!$E192&gt;Listes!$E$56,('Dépenses forfaitaire'!$E192*(VLOOKUP('Dépenses forfaitaire'!$D192,Listes!$A$57:$E$63,5,FALSE))),('Dépenses forfaitaire'!$E192*(VLOOKUP('Dépenses forfaitaire'!$D192,Listes!$A$57:$E$63,3,FALSE)))+(VLOOKUP('Dépenses forfaitaire'!$D192,Listes!$A$57:$E$63,4,FALSE))))))</f>
        <v/>
      </c>
      <c r="N192" s="35" t="str">
        <f>IF($H192="","",IF($C192=Listes!$B$34,IF('Dépenses forfaitaire'!$E192&lt;=Listes!$B$45,('Dépenses forfaitaire'!$E192*(VLOOKUP('Dépenses forfaitaire'!$D192,Listes!$A$46:$E$52,2,FALSE))),IF('Dépenses forfaitaire'!$E192&gt;Listes!$D$45,('Dépenses forfaitaire'!$E192*(VLOOKUP('Dépenses forfaitaire'!$D192,Listes!$A$46:$E$52,5,FALSE))),('Dépenses forfaitaire'!$E192*(VLOOKUP('Dépenses forfaitaire'!$D192,Listes!$A$46:$E$52,3,FALSE)))+(VLOOKUP('Dépenses forfaitaire'!$D192,Listes!$A$46:$E$52,4,FALSE))))))</f>
        <v/>
      </c>
      <c r="O192" s="35" t="str">
        <f>IF($H192="","",IF($C192=Listes!$B$37,Listes!$I$34,IF($C192=Listes!$B$38,(VLOOKUP('Dépenses forfaitaire'!$F192,Listes!$E$34:$F$39,2,FALSE)),IF($C192=Listes!$B$36,IF('Dépenses forfaitaire'!$E192&lt;=Listes!$A$67,'Dépenses forfaitaire'!$E192*Listes!$A$68,IF('Dépenses forfaitaire'!$E192&gt;Listes!$D$67,'Dépenses forfaitaire'!$E192*Listes!$D$68,(('Dépenses forfaitaire'!$E192*Listes!$B$68)+Listes!$C$68)))))))</f>
        <v/>
      </c>
      <c r="P192" s="36" t="str">
        <f t="shared" si="7"/>
        <v/>
      </c>
      <c r="Q192" s="131"/>
    </row>
    <row r="193" spans="1:17" ht="22.5" customHeight="1" x14ac:dyDescent="0.25">
      <c r="A193" s="21">
        <v>187</v>
      </c>
      <c r="B193" s="123"/>
      <c r="C193" s="123"/>
      <c r="D193" s="123"/>
      <c r="E193" s="123"/>
      <c r="F193" s="123"/>
      <c r="G193" s="123"/>
      <c r="H193" s="424" t="str">
        <f>IF(C193="","",IF(C193="","",(VLOOKUP(C193,Listes!$B$34:$C$38,2,FALSE))))</f>
        <v/>
      </c>
      <c r="I193" s="123" t="str">
        <f t="shared" si="6"/>
        <v/>
      </c>
      <c r="J193" s="36" t="str">
        <f>IF(H193="","",IF(H193="","",(VLOOKUP(H193,Listes!$C$34:$D$38,2,FALSE))))</f>
        <v/>
      </c>
      <c r="K193" s="263"/>
      <c r="L193" s="263"/>
      <c r="M193" s="35" t="str">
        <f>IF($H193="","",IF($C193=Listes!$B$35,IF('Dépenses forfaitaire'!$E193&lt;=Listes!$B$56,('Dépenses forfaitaire'!$E193*(VLOOKUP('Dépenses forfaitaire'!$D193,Listes!$A$57:$E$63,2,FALSE))),IF('Dépenses forfaitaire'!$E193&gt;Listes!$E$56,('Dépenses forfaitaire'!$E193*(VLOOKUP('Dépenses forfaitaire'!$D193,Listes!$A$57:$E$63,5,FALSE))),('Dépenses forfaitaire'!$E193*(VLOOKUP('Dépenses forfaitaire'!$D193,Listes!$A$57:$E$63,3,FALSE)))+(VLOOKUP('Dépenses forfaitaire'!$D193,Listes!$A$57:$E$63,4,FALSE))))))</f>
        <v/>
      </c>
      <c r="N193" s="35" t="str">
        <f>IF($H193="","",IF($C193=Listes!$B$34,IF('Dépenses forfaitaire'!$E193&lt;=Listes!$B$45,('Dépenses forfaitaire'!$E193*(VLOOKUP('Dépenses forfaitaire'!$D193,Listes!$A$46:$E$52,2,FALSE))),IF('Dépenses forfaitaire'!$E193&gt;Listes!$D$45,('Dépenses forfaitaire'!$E193*(VLOOKUP('Dépenses forfaitaire'!$D193,Listes!$A$46:$E$52,5,FALSE))),('Dépenses forfaitaire'!$E193*(VLOOKUP('Dépenses forfaitaire'!$D193,Listes!$A$46:$E$52,3,FALSE)))+(VLOOKUP('Dépenses forfaitaire'!$D193,Listes!$A$46:$E$52,4,FALSE))))))</f>
        <v/>
      </c>
      <c r="O193" s="35" t="str">
        <f>IF($H193="","",IF($C193=Listes!$B$37,Listes!$I$34,IF($C193=Listes!$B$38,(VLOOKUP('Dépenses forfaitaire'!$F193,Listes!$E$34:$F$39,2,FALSE)),IF($C193=Listes!$B$36,IF('Dépenses forfaitaire'!$E193&lt;=Listes!$A$67,'Dépenses forfaitaire'!$E193*Listes!$A$68,IF('Dépenses forfaitaire'!$E193&gt;Listes!$D$67,'Dépenses forfaitaire'!$E193*Listes!$D$68,(('Dépenses forfaitaire'!$E193*Listes!$B$68)+Listes!$C$68)))))))</f>
        <v/>
      </c>
      <c r="P193" s="36" t="str">
        <f t="shared" si="7"/>
        <v/>
      </c>
      <c r="Q193" s="131"/>
    </row>
    <row r="194" spans="1:17" ht="22.5" customHeight="1" x14ac:dyDescent="0.25">
      <c r="A194" s="21">
        <v>188</v>
      </c>
      <c r="B194" s="123"/>
      <c r="C194" s="123"/>
      <c r="D194" s="123"/>
      <c r="E194" s="123"/>
      <c r="F194" s="123"/>
      <c r="G194" s="123"/>
      <c r="H194" s="424" t="str">
        <f>IF(C194="","",IF(C194="","",(VLOOKUP(C194,Listes!$B$34:$C$38,2,FALSE))))</f>
        <v/>
      </c>
      <c r="I194" s="123" t="str">
        <f t="shared" si="6"/>
        <v/>
      </c>
      <c r="J194" s="36" t="str">
        <f>IF(H194="","",IF(H194="","",(VLOOKUP(H194,Listes!$C$34:$D$38,2,FALSE))))</f>
        <v/>
      </c>
      <c r="K194" s="263"/>
      <c r="L194" s="263"/>
      <c r="M194" s="35" t="str">
        <f>IF($H194="","",IF($C194=Listes!$B$35,IF('Dépenses forfaitaire'!$E194&lt;=Listes!$B$56,('Dépenses forfaitaire'!$E194*(VLOOKUP('Dépenses forfaitaire'!$D194,Listes!$A$57:$E$63,2,FALSE))),IF('Dépenses forfaitaire'!$E194&gt;Listes!$E$56,('Dépenses forfaitaire'!$E194*(VLOOKUP('Dépenses forfaitaire'!$D194,Listes!$A$57:$E$63,5,FALSE))),('Dépenses forfaitaire'!$E194*(VLOOKUP('Dépenses forfaitaire'!$D194,Listes!$A$57:$E$63,3,FALSE)))+(VLOOKUP('Dépenses forfaitaire'!$D194,Listes!$A$57:$E$63,4,FALSE))))))</f>
        <v/>
      </c>
      <c r="N194" s="35" t="str">
        <f>IF($H194="","",IF($C194=Listes!$B$34,IF('Dépenses forfaitaire'!$E194&lt;=Listes!$B$45,('Dépenses forfaitaire'!$E194*(VLOOKUP('Dépenses forfaitaire'!$D194,Listes!$A$46:$E$52,2,FALSE))),IF('Dépenses forfaitaire'!$E194&gt;Listes!$D$45,('Dépenses forfaitaire'!$E194*(VLOOKUP('Dépenses forfaitaire'!$D194,Listes!$A$46:$E$52,5,FALSE))),('Dépenses forfaitaire'!$E194*(VLOOKUP('Dépenses forfaitaire'!$D194,Listes!$A$46:$E$52,3,FALSE)))+(VLOOKUP('Dépenses forfaitaire'!$D194,Listes!$A$46:$E$52,4,FALSE))))))</f>
        <v/>
      </c>
      <c r="O194" s="35" t="str">
        <f>IF($H194="","",IF($C194=Listes!$B$37,Listes!$I$34,IF($C194=Listes!$B$38,(VLOOKUP('Dépenses forfaitaire'!$F194,Listes!$E$34:$F$39,2,FALSE)),IF($C194=Listes!$B$36,IF('Dépenses forfaitaire'!$E194&lt;=Listes!$A$67,'Dépenses forfaitaire'!$E194*Listes!$A$68,IF('Dépenses forfaitaire'!$E194&gt;Listes!$D$67,'Dépenses forfaitaire'!$E194*Listes!$D$68,(('Dépenses forfaitaire'!$E194*Listes!$B$68)+Listes!$C$68)))))))</f>
        <v/>
      </c>
      <c r="P194" s="36" t="str">
        <f t="shared" si="7"/>
        <v/>
      </c>
      <c r="Q194" s="131"/>
    </row>
    <row r="195" spans="1:17" ht="22.5" customHeight="1" x14ac:dyDescent="0.25">
      <c r="A195" s="21">
        <v>189</v>
      </c>
      <c r="B195" s="123"/>
      <c r="C195" s="123"/>
      <c r="D195" s="123"/>
      <c r="E195" s="123"/>
      <c r="F195" s="123"/>
      <c r="G195" s="123"/>
      <c r="H195" s="424" t="str">
        <f>IF(C195="","",IF(C195="","",(VLOOKUP(C195,Listes!$B$34:$C$38,2,FALSE))))</f>
        <v/>
      </c>
      <c r="I195" s="123" t="str">
        <f t="shared" si="6"/>
        <v/>
      </c>
      <c r="J195" s="36" t="str">
        <f>IF(H195="","",IF(H195="","",(VLOOKUP(H195,Listes!$C$34:$D$38,2,FALSE))))</f>
        <v/>
      </c>
      <c r="K195" s="263"/>
      <c r="L195" s="263"/>
      <c r="M195" s="35" t="str">
        <f>IF($H195="","",IF($C195=Listes!$B$35,IF('Dépenses forfaitaire'!$E195&lt;=Listes!$B$56,('Dépenses forfaitaire'!$E195*(VLOOKUP('Dépenses forfaitaire'!$D195,Listes!$A$57:$E$63,2,FALSE))),IF('Dépenses forfaitaire'!$E195&gt;Listes!$E$56,('Dépenses forfaitaire'!$E195*(VLOOKUP('Dépenses forfaitaire'!$D195,Listes!$A$57:$E$63,5,FALSE))),('Dépenses forfaitaire'!$E195*(VLOOKUP('Dépenses forfaitaire'!$D195,Listes!$A$57:$E$63,3,FALSE)))+(VLOOKUP('Dépenses forfaitaire'!$D195,Listes!$A$57:$E$63,4,FALSE))))))</f>
        <v/>
      </c>
      <c r="N195" s="35" t="str">
        <f>IF($H195="","",IF($C195=Listes!$B$34,IF('Dépenses forfaitaire'!$E195&lt;=Listes!$B$45,('Dépenses forfaitaire'!$E195*(VLOOKUP('Dépenses forfaitaire'!$D195,Listes!$A$46:$E$52,2,FALSE))),IF('Dépenses forfaitaire'!$E195&gt;Listes!$D$45,('Dépenses forfaitaire'!$E195*(VLOOKUP('Dépenses forfaitaire'!$D195,Listes!$A$46:$E$52,5,FALSE))),('Dépenses forfaitaire'!$E195*(VLOOKUP('Dépenses forfaitaire'!$D195,Listes!$A$46:$E$52,3,FALSE)))+(VLOOKUP('Dépenses forfaitaire'!$D195,Listes!$A$46:$E$52,4,FALSE))))))</f>
        <v/>
      </c>
      <c r="O195" s="35" t="str">
        <f>IF($H195="","",IF($C195=Listes!$B$37,Listes!$I$34,IF($C195=Listes!$B$38,(VLOOKUP('Dépenses forfaitaire'!$F195,Listes!$E$34:$F$39,2,FALSE)),IF($C195=Listes!$B$36,IF('Dépenses forfaitaire'!$E195&lt;=Listes!$A$67,'Dépenses forfaitaire'!$E195*Listes!$A$68,IF('Dépenses forfaitaire'!$E195&gt;Listes!$D$67,'Dépenses forfaitaire'!$E195*Listes!$D$68,(('Dépenses forfaitaire'!$E195*Listes!$B$68)+Listes!$C$68)))))))</f>
        <v/>
      </c>
      <c r="P195" s="36" t="str">
        <f t="shared" si="7"/>
        <v/>
      </c>
      <c r="Q195" s="131"/>
    </row>
    <row r="196" spans="1:17" ht="22.5" customHeight="1" x14ac:dyDescent="0.25">
      <c r="A196" s="21">
        <v>190</v>
      </c>
      <c r="B196" s="123"/>
      <c r="C196" s="123"/>
      <c r="D196" s="123"/>
      <c r="E196" s="123"/>
      <c r="F196" s="123"/>
      <c r="G196" s="123"/>
      <c r="H196" s="424" t="str">
        <f>IF(C196="","",IF(C196="","",(VLOOKUP(C196,Listes!$B$34:$C$38,2,FALSE))))</f>
        <v/>
      </c>
      <c r="I196" s="123" t="str">
        <f t="shared" si="6"/>
        <v/>
      </c>
      <c r="J196" s="36" t="str">
        <f>IF(H196="","",IF(H196="","",(VLOOKUP(H196,Listes!$C$34:$D$38,2,FALSE))))</f>
        <v/>
      </c>
      <c r="K196" s="263"/>
      <c r="L196" s="263"/>
      <c r="M196" s="35" t="str">
        <f>IF($H196="","",IF($C196=Listes!$B$35,IF('Dépenses forfaitaire'!$E196&lt;=Listes!$B$56,('Dépenses forfaitaire'!$E196*(VLOOKUP('Dépenses forfaitaire'!$D196,Listes!$A$57:$E$63,2,FALSE))),IF('Dépenses forfaitaire'!$E196&gt;Listes!$E$56,('Dépenses forfaitaire'!$E196*(VLOOKUP('Dépenses forfaitaire'!$D196,Listes!$A$57:$E$63,5,FALSE))),('Dépenses forfaitaire'!$E196*(VLOOKUP('Dépenses forfaitaire'!$D196,Listes!$A$57:$E$63,3,FALSE)))+(VLOOKUP('Dépenses forfaitaire'!$D196,Listes!$A$57:$E$63,4,FALSE))))))</f>
        <v/>
      </c>
      <c r="N196" s="35" t="str">
        <f>IF($H196="","",IF($C196=Listes!$B$34,IF('Dépenses forfaitaire'!$E196&lt;=Listes!$B$45,('Dépenses forfaitaire'!$E196*(VLOOKUP('Dépenses forfaitaire'!$D196,Listes!$A$46:$E$52,2,FALSE))),IF('Dépenses forfaitaire'!$E196&gt;Listes!$D$45,('Dépenses forfaitaire'!$E196*(VLOOKUP('Dépenses forfaitaire'!$D196,Listes!$A$46:$E$52,5,FALSE))),('Dépenses forfaitaire'!$E196*(VLOOKUP('Dépenses forfaitaire'!$D196,Listes!$A$46:$E$52,3,FALSE)))+(VLOOKUP('Dépenses forfaitaire'!$D196,Listes!$A$46:$E$52,4,FALSE))))))</f>
        <v/>
      </c>
      <c r="O196" s="35" t="str">
        <f>IF($H196="","",IF($C196=Listes!$B$37,Listes!$I$34,IF($C196=Listes!$B$38,(VLOOKUP('Dépenses forfaitaire'!$F196,Listes!$E$34:$F$39,2,FALSE)),IF($C196=Listes!$B$36,IF('Dépenses forfaitaire'!$E196&lt;=Listes!$A$67,'Dépenses forfaitaire'!$E196*Listes!$A$68,IF('Dépenses forfaitaire'!$E196&gt;Listes!$D$67,'Dépenses forfaitaire'!$E196*Listes!$D$68,(('Dépenses forfaitaire'!$E196*Listes!$B$68)+Listes!$C$68)))))))</f>
        <v/>
      </c>
      <c r="P196" s="36" t="str">
        <f t="shared" si="7"/>
        <v/>
      </c>
      <c r="Q196" s="131"/>
    </row>
    <row r="197" spans="1:17" ht="22.5" customHeight="1" x14ac:dyDescent="0.25">
      <c r="A197" s="21">
        <v>191</v>
      </c>
      <c r="B197" s="123"/>
      <c r="C197" s="123"/>
      <c r="D197" s="123"/>
      <c r="E197" s="123"/>
      <c r="F197" s="123"/>
      <c r="G197" s="123"/>
      <c r="H197" s="424" t="str">
        <f>IF(C197="","",IF(C197="","",(VLOOKUP(C197,Listes!$B$34:$C$38,2,FALSE))))</f>
        <v/>
      </c>
      <c r="I197" s="123" t="str">
        <f t="shared" si="6"/>
        <v/>
      </c>
      <c r="J197" s="36" t="str">
        <f>IF(H197="","",IF(H197="","",(VLOOKUP(H197,Listes!$C$34:$D$38,2,FALSE))))</f>
        <v/>
      </c>
      <c r="K197" s="263"/>
      <c r="L197" s="263"/>
      <c r="M197" s="35" t="str">
        <f>IF($H197="","",IF($C197=Listes!$B$35,IF('Dépenses forfaitaire'!$E197&lt;=Listes!$B$56,('Dépenses forfaitaire'!$E197*(VLOOKUP('Dépenses forfaitaire'!$D197,Listes!$A$57:$E$63,2,FALSE))),IF('Dépenses forfaitaire'!$E197&gt;Listes!$E$56,('Dépenses forfaitaire'!$E197*(VLOOKUP('Dépenses forfaitaire'!$D197,Listes!$A$57:$E$63,5,FALSE))),('Dépenses forfaitaire'!$E197*(VLOOKUP('Dépenses forfaitaire'!$D197,Listes!$A$57:$E$63,3,FALSE)))+(VLOOKUP('Dépenses forfaitaire'!$D197,Listes!$A$57:$E$63,4,FALSE))))))</f>
        <v/>
      </c>
      <c r="N197" s="35" t="str">
        <f>IF($H197="","",IF($C197=Listes!$B$34,IF('Dépenses forfaitaire'!$E197&lt;=Listes!$B$45,('Dépenses forfaitaire'!$E197*(VLOOKUP('Dépenses forfaitaire'!$D197,Listes!$A$46:$E$52,2,FALSE))),IF('Dépenses forfaitaire'!$E197&gt;Listes!$D$45,('Dépenses forfaitaire'!$E197*(VLOOKUP('Dépenses forfaitaire'!$D197,Listes!$A$46:$E$52,5,FALSE))),('Dépenses forfaitaire'!$E197*(VLOOKUP('Dépenses forfaitaire'!$D197,Listes!$A$46:$E$52,3,FALSE)))+(VLOOKUP('Dépenses forfaitaire'!$D197,Listes!$A$46:$E$52,4,FALSE))))))</f>
        <v/>
      </c>
      <c r="O197" s="35" t="str">
        <f>IF($H197="","",IF($C197=Listes!$B$37,Listes!$I$34,IF($C197=Listes!$B$38,(VLOOKUP('Dépenses forfaitaire'!$F197,Listes!$E$34:$F$39,2,FALSE)),IF($C197=Listes!$B$36,IF('Dépenses forfaitaire'!$E197&lt;=Listes!$A$67,'Dépenses forfaitaire'!$E197*Listes!$A$68,IF('Dépenses forfaitaire'!$E197&gt;Listes!$D$67,'Dépenses forfaitaire'!$E197*Listes!$D$68,(('Dépenses forfaitaire'!$E197*Listes!$B$68)+Listes!$C$68)))))))</f>
        <v/>
      </c>
      <c r="P197" s="36" t="str">
        <f t="shared" si="7"/>
        <v/>
      </c>
      <c r="Q197" s="131"/>
    </row>
    <row r="198" spans="1:17" ht="22.5" customHeight="1" x14ac:dyDescent="0.25">
      <c r="A198" s="21">
        <v>192</v>
      </c>
      <c r="B198" s="123"/>
      <c r="C198" s="123"/>
      <c r="D198" s="123"/>
      <c r="E198" s="123"/>
      <c r="F198" s="123"/>
      <c r="G198" s="123"/>
      <c r="H198" s="424" t="str">
        <f>IF(C198="","",IF(C198="","",(VLOOKUP(C198,Listes!$B$34:$C$38,2,FALSE))))</f>
        <v/>
      </c>
      <c r="I198" s="123" t="str">
        <f t="shared" si="6"/>
        <v/>
      </c>
      <c r="J198" s="36" t="str">
        <f>IF(H198="","",IF(H198="","",(VLOOKUP(H198,Listes!$C$34:$D$38,2,FALSE))))</f>
        <v/>
      </c>
      <c r="K198" s="263"/>
      <c r="L198" s="263"/>
      <c r="M198" s="35" t="str">
        <f>IF($H198="","",IF($C198=Listes!$B$35,IF('Dépenses forfaitaire'!$E198&lt;=Listes!$B$56,('Dépenses forfaitaire'!$E198*(VLOOKUP('Dépenses forfaitaire'!$D198,Listes!$A$57:$E$63,2,FALSE))),IF('Dépenses forfaitaire'!$E198&gt;Listes!$E$56,('Dépenses forfaitaire'!$E198*(VLOOKUP('Dépenses forfaitaire'!$D198,Listes!$A$57:$E$63,5,FALSE))),('Dépenses forfaitaire'!$E198*(VLOOKUP('Dépenses forfaitaire'!$D198,Listes!$A$57:$E$63,3,FALSE)))+(VLOOKUP('Dépenses forfaitaire'!$D198,Listes!$A$57:$E$63,4,FALSE))))))</f>
        <v/>
      </c>
      <c r="N198" s="35" t="str">
        <f>IF($H198="","",IF($C198=Listes!$B$34,IF('Dépenses forfaitaire'!$E198&lt;=Listes!$B$45,('Dépenses forfaitaire'!$E198*(VLOOKUP('Dépenses forfaitaire'!$D198,Listes!$A$46:$E$52,2,FALSE))),IF('Dépenses forfaitaire'!$E198&gt;Listes!$D$45,('Dépenses forfaitaire'!$E198*(VLOOKUP('Dépenses forfaitaire'!$D198,Listes!$A$46:$E$52,5,FALSE))),('Dépenses forfaitaire'!$E198*(VLOOKUP('Dépenses forfaitaire'!$D198,Listes!$A$46:$E$52,3,FALSE)))+(VLOOKUP('Dépenses forfaitaire'!$D198,Listes!$A$46:$E$52,4,FALSE))))))</f>
        <v/>
      </c>
      <c r="O198" s="35" t="str">
        <f>IF($H198="","",IF($C198=Listes!$B$37,Listes!$I$34,IF($C198=Listes!$B$38,(VLOOKUP('Dépenses forfaitaire'!$F198,Listes!$E$34:$F$39,2,FALSE)),IF($C198=Listes!$B$36,IF('Dépenses forfaitaire'!$E198&lt;=Listes!$A$67,'Dépenses forfaitaire'!$E198*Listes!$A$68,IF('Dépenses forfaitaire'!$E198&gt;Listes!$D$67,'Dépenses forfaitaire'!$E198*Listes!$D$68,(('Dépenses forfaitaire'!$E198*Listes!$B$68)+Listes!$C$68)))))))</f>
        <v/>
      </c>
      <c r="P198" s="36" t="str">
        <f t="shared" si="7"/>
        <v/>
      </c>
      <c r="Q198" s="131"/>
    </row>
    <row r="199" spans="1:17" ht="22.5" customHeight="1" x14ac:dyDescent="0.25">
      <c r="A199" s="21">
        <v>193</v>
      </c>
      <c r="B199" s="123"/>
      <c r="C199" s="123"/>
      <c r="D199" s="123"/>
      <c r="E199" s="123"/>
      <c r="F199" s="123"/>
      <c r="G199" s="123"/>
      <c r="H199" s="424" t="str">
        <f>IF(C199="","",IF(C199="","",(VLOOKUP(C199,Listes!$B$34:$C$38,2,FALSE))))</f>
        <v/>
      </c>
      <c r="I199" s="123" t="str">
        <f t="shared" ref="I199:I262" si="8">IF(H199="Frais de déplacement (barèmes kilométriques) ",1,"")</f>
        <v/>
      </c>
      <c r="J199" s="36" t="str">
        <f>IF(H199="","",IF(H199="","",(VLOOKUP(H199,Listes!$C$34:$D$38,2,FALSE))))</f>
        <v/>
      </c>
      <c r="K199" s="263"/>
      <c r="L199" s="263"/>
      <c r="M199" s="35" t="str">
        <f>IF($H199="","",IF($C199=Listes!$B$35,IF('Dépenses forfaitaire'!$E199&lt;=Listes!$B$56,('Dépenses forfaitaire'!$E199*(VLOOKUP('Dépenses forfaitaire'!$D199,Listes!$A$57:$E$63,2,FALSE))),IF('Dépenses forfaitaire'!$E199&gt;Listes!$E$56,('Dépenses forfaitaire'!$E199*(VLOOKUP('Dépenses forfaitaire'!$D199,Listes!$A$57:$E$63,5,FALSE))),('Dépenses forfaitaire'!$E199*(VLOOKUP('Dépenses forfaitaire'!$D199,Listes!$A$57:$E$63,3,FALSE)))+(VLOOKUP('Dépenses forfaitaire'!$D199,Listes!$A$57:$E$63,4,FALSE))))))</f>
        <v/>
      </c>
      <c r="N199" s="35" t="str">
        <f>IF($H199="","",IF($C199=Listes!$B$34,IF('Dépenses forfaitaire'!$E199&lt;=Listes!$B$45,('Dépenses forfaitaire'!$E199*(VLOOKUP('Dépenses forfaitaire'!$D199,Listes!$A$46:$E$52,2,FALSE))),IF('Dépenses forfaitaire'!$E199&gt;Listes!$D$45,('Dépenses forfaitaire'!$E199*(VLOOKUP('Dépenses forfaitaire'!$D199,Listes!$A$46:$E$52,5,FALSE))),('Dépenses forfaitaire'!$E199*(VLOOKUP('Dépenses forfaitaire'!$D199,Listes!$A$46:$E$52,3,FALSE)))+(VLOOKUP('Dépenses forfaitaire'!$D199,Listes!$A$46:$E$52,4,FALSE))))))</f>
        <v/>
      </c>
      <c r="O199" s="35" t="str">
        <f>IF($H199="","",IF($C199=Listes!$B$37,Listes!$I$34,IF($C199=Listes!$B$38,(VLOOKUP('Dépenses forfaitaire'!$F199,Listes!$E$34:$F$39,2,FALSE)),IF($C199=Listes!$B$36,IF('Dépenses forfaitaire'!$E199&lt;=Listes!$A$67,'Dépenses forfaitaire'!$E199*Listes!$A$68,IF('Dépenses forfaitaire'!$E199&gt;Listes!$D$67,'Dépenses forfaitaire'!$E199*Listes!$D$68,(('Dépenses forfaitaire'!$E199*Listes!$B$68)+Listes!$C$68)))))))</f>
        <v/>
      </c>
      <c r="P199" s="36" t="str">
        <f t="shared" ref="P199:P262" si="9">IF($I199="","",($O199+$N199+$M199)*$I199)</f>
        <v/>
      </c>
      <c r="Q199" s="131"/>
    </row>
    <row r="200" spans="1:17" ht="22.5" customHeight="1" x14ac:dyDescent="0.25">
      <c r="A200" s="21">
        <v>194</v>
      </c>
      <c r="B200" s="123"/>
      <c r="C200" s="123"/>
      <c r="D200" s="123"/>
      <c r="E200" s="123"/>
      <c r="F200" s="123"/>
      <c r="G200" s="123"/>
      <c r="H200" s="424" t="str">
        <f>IF(C200="","",IF(C200="","",(VLOOKUP(C200,Listes!$B$34:$C$38,2,FALSE))))</f>
        <v/>
      </c>
      <c r="I200" s="123" t="str">
        <f t="shared" si="8"/>
        <v/>
      </c>
      <c r="J200" s="36" t="str">
        <f>IF(H200="","",IF(H200="","",(VLOOKUP(H200,Listes!$C$34:$D$38,2,FALSE))))</f>
        <v/>
      </c>
      <c r="K200" s="263"/>
      <c r="L200" s="263"/>
      <c r="M200" s="35" t="str">
        <f>IF($H200="","",IF($C200=Listes!$B$35,IF('Dépenses forfaitaire'!$E200&lt;=Listes!$B$56,('Dépenses forfaitaire'!$E200*(VLOOKUP('Dépenses forfaitaire'!$D200,Listes!$A$57:$E$63,2,FALSE))),IF('Dépenses forfaitaire'!$E200&gt;Listes!$E$56,('Dépenses forfaitaire'!$E200*(VLOOKUP('Dépenses forfaitaire'!$D200,Listes!$A$57:$E$63,5,FALSE))),('Dépenses forfaitaire'!$E200*(VLOOKUP('Dépenses forfaitaire'!$D200,Listes!$A$57:$E$63,3,FALSE)))+(VLOOKUP('Dépenses forfaitaire'!$D200,Listes!$A$57:$E$63,4,FALSE))))))</f>
        <v/>
      </c>
      <c r="N200" s="35" t="str">
        <f>IF($H200="","",IF($C200=Listes!$B$34,IF('Dépenses forfaitaire'!$E200&lt;=Listes!$B$45,('Dépenses forfaitaire'!$E200*(VLOOKUP('Dépenses forfaitaire'!$D200,Listes!$A$46:$E$52,2,FALSE))),IF('Dépenses forfaitaire'!$E200&gt;Listes!$D$45,('Dépenses forfaitaire'!$E200*(VLOOKUP('Dépenses forfaitaire'!$D200,Listes!$A$46:$E$52,5,FALSE))),('Dépenses forfaitaire'!$E200*(VLOOKUP('Dépenses forfaitaire'!$D200,Listes!$A$46:$E$52,3,FALSE)))+(VLOOKUP('Dépenses forfaitaire'!$D200,Listes!$A$46:$E$52,4,FALSE))))))</f>
        <v/>
      </c>
      <c r="O200" s="35" t="str">
        <f>IF($H200="","",IF($C200=Listes!$B$37,Listes!$I$34,IF($C200=Listes!$B$38,(VLOOKUP('Dépenses forfaitaire'!$F200,Listes!$E$34:$F$39,2,FALSE)),IF($C200=Listes!$B$36,IF('Dépenses forfaitaire'!$E200&lt;=Listes!$A$67,'Dépenses forfaitaire'!$E200*Listes!$A$68,IF('Dépenses forfaitaire'!$E200&gt;Listes!$D$67,'Dépenses forfaitaire'!$E200*Listes!$D$68,(('Dépenses forfaitaire'!$E200*Listes!$B$68)+Listes!$C$68)))))))</f>
        <v/>
      </c>
      <c r="P200" s="36" t="str">
        <f t="shared" si="9"/>
        <v/>
      </c>
      <c r="Q200" s="131"/>
    </row>
    <row r="201" spans="1:17" ht="22.5" customHeight="1" x14ac:dyDescent="0.25">
      <c r="A201" s="21">
        <v>195</v>
      </c>
      <c r="B201" s="123"/>
      <c r="C201" s="123"/>
      <c r="D201" s="123"/>
      <c r="E201" s="123"/>
      <c r="F201" s="123"/>
      <c r="G201" s="123"/>
      <c r="H201" s="424" t="str">
        <f>IF(C201="","",IF(C201="","",(VLOOKUP(C201,Listes!$B$34:$C$38,2,FALSE))))</f>
        <v/>
      </c>
      <c r="I201" s="123" t="str">
        <f t="shared" si="8"/>
        <v/>
      </c>
      <c r="J201" s="36" t="str">
        <f>IF(H201="","",IF(H201="","",(VLOOKUP(H201,Listes!$C$34:$D$38,2,FALSE))))</f>
        <v/>
      </c>
      <c r="K201" s="263"/>
      <c r="L201" s="263"/>
      <c r="M201" s="35" t="str">
        <f>IF($H201="","",IF($C201=Listes!$B$35,IF('Dépenses forfaitaire'!$E201&lt;=Listes!$B$56,('Dépenses forfaitaire'!$E201*(VLOOKUP('Dépenses forfaitaire'!$D201,Listes!$A$57:$E$63,2,FALSE))),IF('Dépenses forfaitaire'!$E201&gt;Listes!$E$56,('Dépenses forfaitaire'!$E201*(VLOOKUP('Dépenses forfaitaire'!$D201,Listes!$A$57:$E$63,5,FALSE))),('Dépenses forfaitaire'!$E201*(VLOOKUP('Dépenses forfaitaire'!$D201,Listes!$A$57:$E$63,3,FALSE)))+(VLOOKUP('Dépenses forfaitaire'!$D201,Listes!$A$57:$E$63,4,FALSE))))))</f>
        <v/>
      </c>
      <c r="N201" s="35" t="str">
        <f>IF($H201="","",IF($C201=Listes!$B$34,IF('Dépenses forfaitaire'!$E201&lt;=Listes!$B$45,('Dépenses forfaitaire'!$E201*(VLOOKUP('Dépenses forfaitaire'!$D201,Listes!$A$46:$E$52,2,FALSE))),IF('Dépenses forfaitaire'!$E201&gt;Listes!$D$45,('Dépenses forfaitaire'!$E201*(VLOOKUP('Dépenses forfaitaire'!$D201,Listes!$A$46:$E$52,5,FALSE))),('Dépenses forfaitaire'!$E201*(VLOOKUP('Dépenses forfaitaire'!$D201,Listes!$A$46:$E$52,3,FALSE)))+(VLOOKUP('Dépenses forfaitaire'!$D201,Listes!$A$46:$E$52,4,FALSE))))))</f>
        <v/>
      </c>
      <c r="O201" s="35" t="str">
        <f>IF($H201="","",IF($C201=Listes!$B$37,Listes!$I$34,IF($C201=Listes!$B$38,(VLOOKUP('Dépenses forfaitaire'!$F201,Listes!$E$34:$F$39,2,FALSE)),IF($C201=Listes!$B$36,IF('Dépenses forfaitaire'!$E201&lt;=Listes!$A$67,'Dépenses forfaitaire'!$E201*Listes!$A$68,IF('Dépenses forfaitaire'!$E201&gt;Listes!$D$67,'Dépenses forfaitaire'!$E201*Listes!$D$68,(('Dépenses forfaitaire'!$E201*Listes!$B$68)+Listes!$C$68)))))))</f>
        <v/>
      </c>
      <c r="P201" s="36" t="str">
        <f t="shared" si="9"/>
        <v/>
      </c>
      <c r="Q201" s="131"/>
    </row>
    <row r="202" spans="1:17" ht="22.5" customHeight="1" x14ac:dyDescent="0.25">
      <c r="A202" s="21">
        <v>196</v>
      </c>
      <c r="B202" s="123"/>
      <c r="C202" s="123"/>
      <c r="D202" s="123"/>
      <c r="E202" s="123"/>
      <c r="F202" s="123"/>
      <c r="G202" s="123"/>
      <c r="H202" s="424" t="str">
        <f>IF(C202="","",IF(C202="","",(VLOOKUP(C202,Listes!$B$34:$C$38,2,FALSE))))</f>
        <v/>
      </c>
      <c r="I202" s="123" t="str">
        <f t="shared" si="8"/>
        <v/>
      </c>
      <c r="J202" s="36" t="str">
        <f>IF(H202="","",IF(H202="","",(VLOOKUP(H202,Listes!$C$34:$D$38,2,FALSE))))</f>
        <v/>
      </c>
      <c r="K202" s="263"/>
      <c r="L202" s="263"/>
      <c r="M202" s="35" t="str">
        <f>IF($H202="","",IF($C202=Listes!$B$35,IF('Dépenses forfaitaire'!$E202&lt;=Listes!$B$56,('Dépenses forfaitaire'!$E202*(VLOOKUP('Dépenses forfaitaire'!$D202,Listes!$A$57:$E$63,2,FALSE))),IF('Dépenses forfaitaire'!$E202&gt;Listes!$E$56,('Dépenses forfaitaire'!$E202*(VLOOKUP('Dépenses forfaitaire'!$D202,Listes!$A$57:$E$63,5,FALSE))),('Dépenses forfaitaire'!$E202*(VLOOKUP('Dépenses forfaitaire'!$D202,Listes!$A$57:$E$63,3,FALSE)))+(VLOOKUP('Dépenses forfaitaire'!$D202,Listes!$A$57:$E$63,4,FALSE))))))</f>
        <v/>
      </c>
      <c r="N202" s="35" t="str">
        <f>IF($H202="","",IF($C202=Listes!$B$34,IF('Dépenses forfaitaire'!$E202&lt;=Listes!$B$45,('Dépenses forfaitaire'!$E202*(VLOOKUP('Dépenses forfaitaire'!$D202,Listes!$A$46:$E$52,2,FALSE))),IF('Dépenses forfaitaire'!$E202&gt;Listes!$D$45,('Dépenses forfaitaire'!$E202*(VLOOKUP('Dépenses forfaitaire'!$D202,Listes!$A$46:$E$52,5,FALSE))),('Dépenses forfaitaire'!$E202*(VLOOKUP('Dépenses forfaitaire'!$D202,Listes!$A$46:$E$52,3,FALSE)))+(VLOOKUP('Dépenses forfaitaire'!$D202,Listes!$A$46:$E$52,4,FALSE))))))</f>
        <v/>
      </c>
      <c r="O202" s="35" t="str">
        <f>IF($H202="","",IF($C202=Listes!$B$37,Listes!$I$34,IF($C202=Listes!$B$38,(VLOOKUP('Dépenses forfaitaire'!$F202,Listes!$E$34:$F$39,2,FALSE)),IF($C202=Listes!$B$36,IF('Dépenses forfaitaire'!$E202&lt;=Listes!$A$67,'Dépenses forfaitaire'!$E202*Listes!$A$68,IF('Dépenses forfaitaire'!$E202&gt;Listes!$D$67,'Dépenses forfaitaire'!$E202*Listes!$D$68,(('Dépenses forfaitaire'!$E202*Listes!$B$68)+Listes!$C$68)))))))</f>
        <v/>
      </c>
      <c r="P202" s="36" t="str">
        <f t="shared" si="9"/>
        <v/>
      </c>
      <c r="Q202" s="131"/>
    </row>
    <row r="203" spans="1:17" ht="22.5" customHeight="1" x14ac:dyDescent="0.25">
      <c r="A203" s="21">
        <v>197</v>
      </c>
      <c r="B203" s="123"/>
      <c r="C203" s="123"/>
      <c r="D203" s="123"/>
      <c r="E203" s="123"/>
      <c r="F203" s="123"/>
      <c r="G203" s="123"/>
      <c r="H203" s="424" t="str">
        <f>IF(C203="","",IF(C203="","",(VLOOKUP(C203,Listes!$B$34:$C$38,2,FALSE))))</f>
        <v/>
      </c>
      <c r="I203" s="123" t="str">
        <f t="shared" si="8"/>
        <v/>
      </c>
      <c r="J203" s="36" t="str">
        <f>IF(H203="","",IF(H203="","",(VLOOKUP(H203,Listes!$C$34:$D$38,2,FALSE))))</f>
        <v/>
      </c>
      <c r="K203" s="263"/>
      <c r="L203" s="263"/>
      <c r="M203" s="35" t="str">
        <f>IF($H203="","",IF($C203=Listes!$B$35,IF('Dépenses forfaitaire'!$E203&lt;=Listes!$B$56,('Dépenses forfaitaire'!$E203*(VLOOKUP('Dépenses forfaitaire'!$D203,Listes!$A$57:$E$63,2,FALSE))),IF('Dépenses forfaitaire'!$E203&gt;Listes!$E$56,('Dépenses forfaitaire'!$E203*(VLOOKUP('Dépenses forfaitaire'!$D203,Listes!$A$57:$E$63,5,FALSE))),('Dépenses forfaitaire'!$E203*(VLOOKUP('Dépenses forfaitaire'!$D203,Listes!$A$57:$E$63,3,FALSE)))+(VLOOKUP('Dépenses forfaitaire'!$D203,Listes!$A$57:$E$63,4,FALSE))))))</f>
        <v/>
      </c>
      <c r="N203" s="35" t="str">
        <f>IF($H203="","",IF($C203=Listes!$B$34,IF('Dépenses forfaitaire'!$E203&lt;=Listes!$B$45,('Dépenses forfaitaire'!$E203*(VLOOKUP('Dépenses forfaitaire'!$D203,Listes!$A$46:$E$52,2,FALSE))),IF('Dépenses forfaitaire'!$E203&gt;Listes!$D$45,('Dépenses forfaitaire'!$E203*(VLOOKUP('Dépenses forfaitaire'!$D203,Listes!$A$46:$E$52,5,FALSE))),('Dépenses forfaitaire'!$E203*(VLOOKUP('Dépenses forfaitaire'!$D203,Listes!$A$46:$E$52,3,FALSE)))+(VLOOKUP('Dépenses forfaitaire'!$D203,Listes!$A$46:$E$52,4,FALSE))))))</f>
        <v/>
      </c>
      <c r="O203" s="35" t="str">
        <f>IF($H203="","",IF($C203=Listes!$B$37,Listes!$I$34,IF($C203=Listes!$B$38,(VLOOKUP('Dépenses forfaitaire'!$F203,Listes!$E$34:$F$39,2,FALSE)),IF($C203=Listes!$B$36,IF('Dépenses forfaitaire'!$E203&lt;=Listes!$A$67,'Dépenses forfaitaire'!$E203*Listes!$A$68,IF('Dépenses forfaitaire'!$E203&gt;Listes!$D$67,'Dépenses forfaitaire'!$E203*Listes!$D$68,(('Dépenses forfaitaire'!$E203*Listes!$B$68)+Listes!$C$68)))))))</f>
        <v/>
      </c>
      <c r="P203" s="36" t="str">
        <f t="shared" si="9"/>
        <v/>
      </c>
      <c r="Q203" s="131"/>
    </row>
    <row r="204" spans="1:17" ht="22.5" customHeight="1" x14ac:dyDescent="0.25">
      <c r="A204" s="21">
        <v>198</v>
      </c>
      <c r="B204" s="123"/>
      <c r="C204" s="123"/>
      <c r="D204" s="123"/>
      <c r="E204" s="123"/>
      <c r="F204" s="123"/>
      <c r="G204" s="123"/>
      <c r="H204" s="424" t="str">
        <f>IF(C204="","",IF(C204="","",(VLOOKUP(C204,Listes!$B$34:$C$38,2,FALSE))))</f>
        <v/>
      </c>
      <c r="I204" s="123" t="str">
        <f t="shared" si="8"/>
        <v/>
      </c>
      <c r="J204" s="36" t="str">
        <f>IF(H204="","",IF(H204="","",(VLOOKUP(H204,Listes!$C$34:$D$38,2,FALSE))))</f>
        <v/>
      </c>
      <c r="K204" s="263"/>
      <c r="L204" s="263"/>
      <c r="M204" s="35" t="str">
        <f>IF($H204="","",IF($C204=Listes!$B$35,IF('Dépenses forfaitaire'!$E204&lt;=Listes!$B$56,('Dépenses forfaitaire'!$E204*(VLOOKUP('Dépenses forfaitaire'!$D204,Listes!$A$57:$E$63,2,FALSE))),IF('Dépenses forfaitaire'!$E204&gt;Listes!$E$56,('Dépenses forfaitaire'!$E204*(VLOOKUP('Dépenses forfaitaire'!$D204,Listes!$A$57:$E$63,5,FALSE))),('Dépenses forfaitaire'!$E204*(VLOOKUP('Dépenses forfaitaire'!$D204,Listes!$A$57:$E$63,3,FALSE)))+(VLOOKUP('Dépenses forfaitaire'!$D204,Listes!$A$57:$E$63,4,FALSE))))))</f>
        <v/>
      </c>
      <c r="N204" s="35" t="str">
        <f>IF($H204="","",IF($C204=Listes!$B$34,IF('Dépenses forfaitaire'!$E204&lt;=Listes!$B$45,('Dépenses forfaitaire'!$E204*(VLOOKUP('Dépenses forfaitaire'!$D204,Listes!$A$46:$E$52,2,FALSE))),IF('Dépenses forfaitaire'!$E204&gt;Listes!$D$45,('Dépenses forfaitaire'!$E204*(VLOOKUP('Dépenses forfaitaire'!$D204,Listes!$A$46:$E$52,5,FALSE))),('Dépenses forfaitaire'!$E204*(VLOOKUP('Dépenses forfaitaire'!$D204,Listes!$A$46:$E$52,3,FALSE)))+(VLOOKUP('Dépenses forfaitaire'!$D204,Listes!$A$46:$E$52,4,FALSE))))))</f>
        <v/>
      </c>
      <c r="O204" s="35" t="str">
        <f>IF($H204="","",IF($C204=Listes!$B$37,Listes!$I$34,IF($C204=Listes!$B$38,(VLOOKUP('Dépenses forfaitaire'!$F204,Listes!$E$34:$F$39,2,FALSE)),IF($C204=Listes!$B$36,IF('Dépenses forfaitaire'!$E204&lt;=Listes!$A$67,'Dépenses forfaitaire'!$E204*Listes!$A$68,IF('Dépenses forfaitaire'!$E204&gt;Listes!$D$67,'Dépenses forfaitaire'!$E204*Listes!$D$68,(('Dépenses forfaitaire'!$E204*Listes!$B$68)+Listes!$C$68)))))))</f>
        <v/>
      </c>
      <c r="P204" s="36" t="str">
        <f t="shared" si="9"/>
        <v/>
      </c>
      <c r="Q204" s="131"/>
    </row>
    <row r="205" spans="1:17" ht="22.5" customHeight="1" x14ac:dyDescent="0.25">
      <c r="A205" s="21">
        <v>199</v>
      </c>
      <c r="B205" s="123"/>
      <c r="C205" s="123"/>
      <c r="D205" s="123"/>
      <c r="E205" s="123"/>
      <c r="F205" s="123"/>
      <c r="G205" s="123"/>
      <c r="H205" s="424" t="str">
        <f>IF(C205="","",IF(C205="","",(VLOOKUP(C205,Listes!$B$34:$C$38,2,FALSE))))</f>
        <v/>
      </c>
      <c r="I205" s="123" t="str">
        <f t="shared" si="8"/>
        <v/>
      </c>
      <c r="J205" s="36" t="str">
        <f>IF(H205="","",IF(H205="","",(VLOOKUP(H205,Listes!$C$34:$D$38,2,FALSE))))</f>
        <v/>
      </c>
      <c r="K205" s="263"/>
      <c r="L205" s="263"/>
      <c r="M205" s="35" t="str">
        <f>IF($H205="","",IF($C205=Listes!$B$35,IF('Dépenses forfaitaire'!$E205&lt;=Listes!$B$56,('Dépenses forfaitaire'!$E205*(VLOOKUP('Dépenses forfaitaire'!$D205,Listes!$A$57:$E$63,2,FALSE))),IF('Dépenses forfaitaire'!$E205&gt;Listes!$E$56,('Dépenses forfaitaire'!$E205*(VLOOKUP('Dépenses forfaitaire'!$D205,Listes!$A$57:$E$63,5,FALSE))),('Dépenses forfaitaire'!$E205*(VLOOKUP('Dépenses forfaitaire'!$D205,Listes!$A$57:$E$63,3,FALSE)))+(VLOOKUP('Dépenses forfaitaire'!$D205,Listes!$A$57:$E$63,4,FALSE))))))</f>
        <v/>
      </c>
      <c r="N205" s="35" t="str">
        <f>IF($H205="","",IF($C205=Listes!$B$34,IF('Dépenses forfaitaire'!$E205&lt;=Listes!$B$45,('Dépenses forfaitaire'!$E205*(VLOOKUP('Dépenses forfaitaire'!$D205,Listes!$A$46:$E$52,2,FALSE))),IF('Dépenses forfaitaire'!$E205&gt;Listes!$D$45,('Dépenses forfaitaire'!$E205*(VLOOKUP('Dépenses forfaitaire'!$D205,Listes!$A$46:$E$52,5,FALSE))),('Dépenses forfaitaire'!$E205*(VLOOKUP('Dépenses forfaitaire'!$D205,Listes!$A$46:$E$52,3,FALSE)))+(VLOOKUP('Dépenses forfaitaire'!$D205,Listes!$A$46:$E$52,4,FALSE))))))</f>
        <v/>
      </c>
      <c r="O205" s="35" t="str">
        <f>IF($H205="","",IF($C205=Listes!$B$37,Listes!$I$34,IF($C205=Listes!$B$38,(VLOOKUP('Dépenses forfaitaire'!$F205,Listes!$E$34:$F$39,2,FALSE)),IF($C205=Listes!$B$36,IF('Dépenses forfaitaire'!$E205&lt;=Listes!$A$67,'Dépenses forfaitaire'!$E205*Listes!$A$68,IF('Dépenses forfaitaire'!$E205&gt;Listes!$D$67,'Dépenses forfaitaire'!$E205*Listes!$D$68,(('Dépenses forfaitaire'!$E205*Listes!$B$68)+Listes!$C$68)))))))</f>
        <v/>
      </c>
      <c r="P205" s="36" t="str">
        <f t="shared" si="9"/>
        <v/>
      </c>
      <c r="Q205" s="131"/>
    </row>
    <row r="206" spans="1:17" ht="22.5" customHeight="1" x14ac:dyDescent="0.25">
      <c r="A206" s="21">
        <v>200</v>
      </c>
      <c r="B206" s="123"/>
      <c r="C206" s="123"/>
      <c r="D206" s="123"/>
      <c r="E206" s="123"/>
      <c r="F206" s="123"/>
      <c r="G206" s="123"/>
      <c r="H206" s="424" t="str">
        <f>IF(C206="","",IF(C206="","",(VLOOKUP(C206,Listes!$B$34:$C$38,2,FALSE))))</f>
        <v/>
      </c>
      <c r="I206" s="123" t="str">
        <f t="shared" si="8"/>
        <v/>
      </c>
      <c r="J206" s="36" t="str">
        <f>IF(H206="","",IF(H206="","",(VLOOKUP(H206,Listes!$C$34:$D$38,2,FALSE))))</f>
        <v/>
      </c>
      <c r="K206" s="263"/>
      <c r="L206" s="263"/>
      <c r="M206" s="35" t="str">
        <f>IF($H206="","",IF($C206=Listes!$B$35,IF('Dépenses forfaitaire'!$E206&lt;=Listes!$B$56,('Dépenses forfaitaire'!$E206*(VLOOKUP('Dépenses forfaitaire'!$D206,Listes!$A$57:$E$63,2,FALSE))),IF('Dépenses forfaitaire'!$E206&gt;Listes!$E$56,('Dépenses forfaitaire'!$E206*(VLOOKUP('Dépenses forfaitaire'!$D206,Listes!$A$57:$E$63,5,FALSE))),('Dépenses forfaitaire'!$E206*(VLOOKUP('Dépenses forfaitaire'!$D206,Listes!$A$57:$E$63,3,FALSE)))+(VLOOKUP('Dépenses forfaitaire'!$D206,Listes!$A$57:$E$63,4,FALSE))))))</f>
        <v/>
      </c>
      <c r="N206" s="35" t="str">
        <f>IF($H206="","",IF($C206=Listes!$B$34,IF('Dépenses forfaitaire'!$E206&lt;=Listes!$B$45,('Dépenses forfaitaire'!$E206*(VLOOKUP('Dépenses forfaitaire'!$D206,Listes!$A$46:$E$52,2,FALSE))),IF('Dépenses forfaitaire'!$E206&gt;Listes!$D$45,('Dépenses forfaitaire'!$E206*(VLOOKUP('Dépenses forfaitaire'!$D206,Listes!$A$46:$E$52,5,FALSE))),('Dépenses forfaitaire'!$E206*(VLOOKUP('Dépenses forfaitaire'!$D206,Listes!$A$46:$E$52,3,FALSE)))+(VLOOKUP('Dépenses forfaitaire'!$D206,Listes!$A$46:$E$52,4,FALSE))))))</f>
        <v/>
      </c>
      <c r="O206" s="35" t="str">
        <f>IF($H206="","",IF($C206=Listes!$B$37,Listes!$I$34,IF($C206=Listes!$B$38,(VLOOKUP('Dépenses forfaitaire'!$F206,Listes!$E$34:$F$39,2,FALSE)),IF($C206=Listes!$B$36,IF('Dépenses forfaitaire'!$E206&lt;=Listes!$A$67,'Dépenses forfaitaire'!$E206*Listes!$A$68,IF('Dépenses forfaitaire'!$E206&gt;Listes!$D$67,'Dépenses forfaitaire'!$E206*Listes!$D$68,(('Dépenses forfaitaire'!$E206*Listes!$B$68)+Listes!$C$68)))))))</f>
        <v/>
      </c>
      <c r="P206" s="36" t="str">
        <f t="shared" si="9"/>
        <v/>
      </c>
      <c r="Q206" s="131"/>
    </row>
    <row r="207" spans="1:17" ht="22.5" customHeight="1" x14ac:dyDescent="0.25">
      <c r="A207" s="21">
        <v>201</v>
      </c>
      <c r="B207" s="123"/>
      <c r="C207" s="123"/>
      <c r="D207" s="123"/>
      <c r="E207" s="123"/>
      <c r="F207" s="123"/>
      <c r="G207" s="123"/>
      <c r="H207" s="424" t="str">
        <f>IF(C207="","",IF(C207="","",(VLOOKUP(C207,Listes!$B$34:$C$38,2,FALSE))))</f>
        <v/>
      </c>
      <c r="I207" s="123" t="str">
        <f t="shared" si="8"/>
        <v/>
      </c>
      <c r="J207" s="36" t="str">
        <f>IF(H207="","",IF(H207="","",(VLOOKUP(H207,Listes!$C$34:$D$38,2,FALSE))))</f>
        <v/>
      </c>
      <c r="K207" s="263"/>
      <c r="L207" s="263"/>
      <c r="M207" s="35" t="str">
        <f>IF($H207="","",IF($C207=Listes!$B$35,IF('Dépenses forfaitaire'!$E207&lt;=Listes!$B$56,('Dépenses forfaitaire'!$E207*(VLOOKUP('Dépenses forfaitaire'!$D207,Listes!$A$57:$E$63,2,FALSE))),IF('Dépenses forfaitaire'!$E207&gt;Listes!$E$56,('Dépenses forfaitaire'!$E207*(VLOOKUP('Dépenses forfaitaire'!$D207,Listes!$A$57:$E$63,5,FALSE))),('Dépenses forfaitaire'!$E207*(VLOOKUP('Dépenses forfaitaire'!$D207,Listes!$A$57:$E$63,3,FALSE)))+(VLOOKUP('Dépenses forfaitaire'!$D207,Listes!$A$57:$E$63,4,FALSE))))))</f>
        <v/>
      </c>
      <c r="N207" s="35" t="str">
        <f>IF($H207="","",IF($C207=Listes!$B$34,IF('Dépenses forfaitaire'!$E207&lt;=Listes!$B$45,('Dépenses forfaitaire'!$E207*(VLOOKUP('Dépenses forfaitaire'!$D207,Listes!$A$46:$E$52,2,FALSE))),IF('Dépenses forfaitaire'!$E207&gt;Listes!$D$45,('Dépenses forfaitaire'!$E207*(VLOOKUP('Dépenses forfaitaire'!$D207,Listes!$A$46:$E$52,5,FALSE))),('Dépenses forfaitaire'!$E207*(VLOOKUP('Dépenses forfaitaire'!$D207,Listes!$A$46:$E$52,3,FALSE)))+(VLOOKUP('Dépenses forfaitaire'!$D207,Listes!$A$46:$E$52,4,FALSE))))))</f>
        <v/>
      </c>
      <c r="O207" s="35" t="str">
        <f>IF($H207="","",IF($C207=Listes!$B$37,Listes!$I$34,IF($C207=Listes!$B$38,(VLOOKUP('Dépenses forfaitaire'!$F207,Listes!$E$34:$F$39,2,FALSE)),IF($C207=Listes!$B$36,IF('Dépenses forfaitaire'!$E207&lt;=Listes!$A$67,'Dépenses forfaitaire'!$E207*Listes!$A$68,IF('Dépenses forfaitaire'!$E207&gt;Listes!$D$67,'Dépenses forfaitaire'!$E207*Listes!$D$68,(('Dépenses forfaitaire'!$E207*Listes!$B$68)+Listes!$C$68)))))))</f>
        <v/>
      </c>
      <c r="P207" s="36" t="str">
        <f t="shared" si="9"/>
        <v/>
      </c>
      <c r="Q207" s="131"/>
    </row>
    <row r="208" spans="1:17" ht="22.5" customHeight="1" x14ac:dyDescent="0.25">
      <c r="A208" s="21">
        <v>202</v>
      </c>
      <c r="B208" s="123"/>
      <c r="C208" s="123"/>
      <c r="D208" s="123"/>
      <c r="E208" s="123"/>
      <c r="F208" s="123"/>
      <c r="G208" s="123"/>
      <c r="H208" s="424" t="str">
        <f>IF(C208="","",IF(C208="","",(VLOOKUP(C208,Listes!$B$34:$C$38,2,FALSE))))</f>
        <v/>
      </c>
      <c r="I208" s="123" t="str">
        <f t="shared" si="8"/>
        <v/>
      </c>
      <c r="J208" s="36" t="str">
        <f>IF(H208="","",IF(H208="","",(VLOOKUP(H208,Listes!$C$34:$D$38,2,FALSE))))</f>
        <v/>
      </c>
      <c r="K208" s="263"/>
      <c r="L208" s="263"/>
      <c r="M208" s="35" t="str">
        <f>IF($H208="","",IF($C208=Listes!$B$35,IF('Dépenses forfaitaire'!$E208&lt;=Listes!$B$56,('Dépenses forfaitaire'!$E208*(VLOOKUP('Dépenses forfaitaire'!$D208,Listes!$A$57:$E$63,2,FALSE))),IF('Dépenses forfaitaire'!$E208&gt;Listes!$E$56,('Dépenses forfaitaire'!$E208*(VLOOKUP('Dépenses forfaitaire'!$D208,Listes!$A$57:$E$63,5,FALSE))),('Dépenses forfaitaire'!$E208*(VLOOKUP('Dépenses forfaitaire'!$D208,Listes!$A$57:$E$63,3,FALSE)))+(VLOOKUP('Dépenses forfaitaire'!$D208,Listes!$A$57:$E$63,4,FALSE))))))</f>
        <v/>
      </c>
      <c r="N208" s="35" t="str">
        <f>IF($H208="","",IF($C208=Listes!$B$34,IF('Dépenses forfaitaire'!$E208&lt;=Listes!$B$45,('Dépenses forfaitaire'!$E208*(VLOOKUP('Dépenses forfaitaire'!$D208,Listes!$A$46:$E$52,2,FALSE))),IF('Dépenses forfaitaire'!$E208&gt;Listes!$D$45,('Dépenses forfaitaire'!$E208*(VLOOKUP('Dépenses forfaitaire'!$D208,Listes!$A$46:$E$52,5,FALSE))),('Dépenses forfaitaire'!$E208*(VLOOKUP('Dépenses forfaitaire'!$D208,Listes!$A$46:$E$52,3,FALSE)))+(VLOOKUP('Dépenses forfaitaire'!$D208,Listes!$A$46:$E$52,4,FALSE))))))</f>
        <v/>
      </c>
      <c r="O208" s="35" t="str">
        <f>IF($H208="","",IF($C208=Listes!$B$37,Listes!$I$34,IF($C208=Listes!$B$38,(VLOOKUP('Dépenses forfaitaire'!$F208,Listes!$E$34:$F$39,2,FALSE)),IF($C208=Listes!$B$36,IF('Dépenses forfaitaire'!$E208&lt;=Listes!$A$67,'Dépenses forfaitaire'!$E208*Listes!$A$68,IF('Dépenses forfaitaire'!$E208&gt;Listes!$D$67,'Dépenses forfaitaire'!$E208*Listes!$D$68,(('Dépenses forfaitaire'!$E208*Listes!$B$68)+Listes!$C$68)))))))</f>
        <v/>
      </c>
      <c r="P208" s="36" t="str">
        <f t="shared" si="9"/>
        <v/>
      </c>
      <c r="Q208" s="131"/>
    </row>
    <row r="209" spans="1:17" ht="22.5" customHeight="1" x14ac:dyDescent="0.25">
      <c r="A209" s="21">
        <v>203</v>
      </c>
      <c r="B209" s="123"/>
      <c r="C209" s="123"/>
      <c r="D209" s="123"/>
      <c r="E209" s="123"/>
      <c r="F209" s="123"/>
      <c r="G209" s="123"/>
      <c r="H209" s="424" t="str">
        <f>IF(C209="","",IF(C209="","",(VLOOKUP(C209,Listes!$B$34:$C$38,2,FALSE))))</f>
        <v/>
      </c>
      <c r="I209" s="123" t="str">
        <f t="shared" si="8"/>
        <v/>
      </c>
      <c r="J209" s="36" t="str">
        <f>IF(H209="","",IF(H209="","",(VLOOKUP(H209,Listes!$C$34:$D$38,2,FALSE))))</f>
        <v/>
      </c>
      <c r="K209" s="263"/>
      <c r="L209" s="263"/>
      <c r="M209" s="35" t="str">
        <f>IF($H209="","",IF($C209=Listes!$B$35,IF('Dépenses forfaitaire'!$E209&lt;=Listes!$B$56,('Dépenses forfaitaire'!$E209*(VLOOKUP('Dépenses forfaitaire'!$D209,Listes!$A$57:$E$63,2,FALSE))),IF('Dépenses forfaitaire'!$E209&gt;Listes!$E$56,('Dépenses forfaitaire'!$E209*(VLOOKUP('Dépenses forfaitaire'!$D209,Listes!$A$57:$E$63,5,FALSE))),('Dépenses forfaitaire'!$E209*(VLOOKUP('Dépenses forfaitaire'!$D209,Listes!$A$57:$E$63,3,FALSE)))+(VLOOKUP('Dépenses forfaitaire'!$D209,Listes!$A$57:$E$63,4,FALSE))))))</f>
        <v/>
      </c>
      <c r="N209" s="35" t="str">
        <f>IF($H209="","",IF($C209=Listes!$B$34,IF('Dépenses forfaitaire'!$E209&lt;=Listes!$B$45,('Dépenses forfaitaire'!$E209*(VLOOKUP('Dépenses forfaitaire'!$D209,Listes!$A$46:$E$52,2,FALSE))),IF('Dépenses forfaitaire'!$E209&gt;Listes!$D$45,('Dépenses forfaitaire'!$E209*(VLOOKUP('Dépenses forfaitaire'!$D209,Listes!$A$46:$E$52,5,FALSE))),('Dépenses forfaitaire'!$E209*(VLOOKUP('Dépenses forfaitaire'!$D209,Listes!$A$46:$E$52,3,FALSE)))+(VLOOKUP('Dépenses forfaitaire'!$D209,Listes!$A$46:$E$52,4,FALSE))))))</f>
        <v/>
      </c>
      <c r="O209" s="35" t="str">
        <f>IF($H209="","",IF($C209=Listes!$B$37,Listes!$I$34,IF($C209=Listes!$B$38,(VLOOKUP('Dépenses forfaitaire'!$F209,Listes!$E$34:$F$39,2,FALSE)),IF($C209=Listes!$B$36,IF('Dépenses forfaitaire'!$E209&lt;=Listes!$A$67,'Dépenses forfaitaire'!$E209*Listes!$A$68,IF('Dépenses forfaitaire'!$E209&gt;Listes!$D$67,'Dépenses forfaitaire'!$E209*Listes!$D$68,(('Dépenses forfaitaire'!$E209*Listes!$B$68)+Listes!$C$68)))))))</f>
        <v/>
      </c>
      <c r="P209" s="36" t="str">
        <f t="shared" si="9"/>
        <v/>
      </c>
      <c r="Q209" s="131"/>
    </row>
    <row r="210" spans="1:17" ht="22.5" customHeight="1" x14ac:dyDescent="0.25">
      <c r="A210" s="21">
        <v>204</v>
      </c>
      <c r="B210" s="123"/>
      <c r="C210" s="123"/>
      <c r="D210" s="123"/>
      <c r="E210" s="123"/>
      <c r="F210" s="123"/>
      <c r="G210" s="123"/>
      <c r="H210" s="424" t="str">
        <f>IF(C210="","",IF(C210="","",(VLOOKUP(C210,Listes!$B$34:$C$38,2,FALSE))))</f>
        <v/>
      </c>
      <c r="I210" s="123" t="str">
        <f t="shared" si="8"/>
        <v/>
      </c>
      <c r="J210" s="36" t="str">
        <f>IF(H210="","",IF(H210="","",(VLOOKUP(H210,Listes!$C$34:$D$38,2,FALSE))))</f>
        <v/>
      </c>
      <c r="K210" s="263"/>
      <c r="L210" s="263"/>
      <c r="M210" s="35" t="str">
        <f>IF($H210="","",IF($C210=Listes!$B$35,IF('Dépenses forfaitaire'!$E210&lt;=Listes!$B$56,('Dépenses forfaitaire'!$E210*(VLOOKUP('Dépenses forfaitaire'!$D210,Listes!$A$57:$E$63,2,FALSE))),IF('Dépenses forfaitaire'!$E210&gt;Listes!$E$56,('Dépenses forfaitaire'!$E210*(VLOOKUP('Dépenses forfaitaire'!$D210,Listes!$A$57:$E$63,5,FALSE))),('Dépenses forfaitaire'!$E210*(VLOOKUP('Dépenses forfaitaire'!$D210,Listes!$A$57:$E$63,3,FALSE)))+(VLOOKUP('Dépenses forfaitaire'!$D210,Listes!$A$57:$E$63,4,FALSE))))))</f>
        <v/>
      </c>
      <c r="N210" s="35" t="str">
        <f>IF($H210="","",IF($C210=Listes!$B$34,IF('Dépenses forfaitaire'!$E210&lt;=Listes!$B$45,('Dépenses forfaitaire'!$E210*(VLOOKUP('Dépenses forfaitaire'!$D210,Listes!$A$46:$E$52,2,FALSE))),IF('Dépenses forfaitaire'!$E210&gt;Listes!$D$45,('Dépenses forfaitaire'!$E210*(VLOOKUP('Dépenses forfaitaire'!$D210,Listes!$A$46:$E$52,5,FALSE))),('Dépenses forfaitaire'!$E210*(VLOOKUP('Dépenses forfaitaire'!$D210,Listes!$A$46:$E$52,3,FALSE)))+(VLOOKUP('Dépenses forfaitaire'!$D210,Listes!$A$46:$E$52,4,FALSE))))))</f>
        <v/>
      </c>
      <c r="O210" s="35" t="str">
        <f>IF($H210="","",IF($C210=Listes!$B$37,Listes!$I$34,IF($C210=Listes!$B$38,(VLOOKUP('Dépenses forfaitaire'!$F210,Listes!$E$34:$F$39,2,FALSE)),IF($C210=Listes!$B$36,IF('Dépenses forfaitaire'!$E210&lt;=Listes!$A$67,'Dépenses forfaitaire'!$E210*Listes!$A$68,IF('Dépenses forfaitaire'!$E210&gt;Listes!$D$67,'Dépenses forfaitaire'!$E210*Listes!$D$68,(('Dépenses forfaitaire'!$E210*Listes!$B$68)+Listes!$C$68)))))))</f>
        <v/>
      </c>
      <c r="P210" s="36" t="str">
        <f t="shared" si="9"/>
        <v/>
      </c>
      <c r="Q210" s="131"/>
    </row>
    <row r="211" spans="1:17" ht="22.5" customHeight="1" x14ac:dyDescent="0.25">
      <c r="A211" s="21">
        <v>205</v>
      </c>
      <c r="B211" s="123"/>
      <c r="C211" s="123"/>
      <c r="D211" s="123"/>
      <c r="E211" s="123"/>
      <c r="F211" s="123"/>
      <c r="G211" s="123"/>
      <c r="H211" s="424" t="str">
        <f>IF(C211="","",IF(C211="","",(VLOOKUP(C211,Listes!$B$34:$C$38,2,FALSE))))</f>
        <v/>
      </c>
      <c r="I211" s="123" t="str">
        <f t="shared" si="8"/>
        <v/>
      </c>
      <c r="J211" s="36" t="str">
        <f>IF(H211="","",IF(H211="","",(VLOOKUP(H211,Listes!$C$34:$D$38,2,FALSE))))</f>
        <v/>
      </c>
      <c r="K211" s="263"/>
      <c r="L211" s="263"/>
      <c r="M211" s="35" t="str">
        <f>IF($H211="","",IF($C211=Listes!$B$35,IF('Dépenses forfaitaire'!$E211&lt;=Listes!$B$56,('Dépenses forfaitaire'!$E211*(VLOOKUP('Dépenses forfaitaire'!$D211,Listes!$A$57:$E$63,2,FALSE))),IF('Dépenses forfaitaire'!$E211&gt;Listes!$E$56,('Dépenses forfaitaire'!$E211*(VLOOKUP('Dépenses forfaitaire'!$D211,Listes!$A$57:$E$63,5,FALSE))),('Dépenses forfaitaire'!$E211*(VLOOKUP('Dépenses forfaitaire'!$D211,Listes!$A$57:$E$63,3,FALSE)))+(VLOOKUP('Dépenses forfaitaire'!$D211,Listes!$A$57:$E$63,4,FALSE))))))</f>
        <v/>
      </c>
      <c r="N211" s="35" t="str">
        <f>IF($H211="","",IF($C211=Listes!$B$34,IF('Dépenses forfaitaire'!$E211&lt;=Listes!$B$45,('Dépenses forfaitaire'!$E211*(VLOOKUP('Dépenses forfaitaire'!$D211,Listes!$A$46:$E$52,2,FALSE))),IF('Dépenses forfaitaire'!$E211&gt;Listes!$D$45,('Dépenses forfaitaire'!$E211*(VLOOKUP('Dépenses forfaitaire'!$D211,Listes!$A$46:$E$52,5,FALSE))),('Dépenses forfaitaire'!$E211*(VLOOKUP('Dépenses forfaitaire'!$D211,Listes!$A$46:$E$52,3,FALSE)))+(VLOOKUP('Dépenses forfaitaire'!$D211,Listes!$A$46:$E$52,4,FALSE))))))</f>
        <v/>
      </c>
      <c r="O211" s="35" t="str">
        <f>IF($H211="","",IF($C211=Listes!$B$37,Listes!$I$34,IF($C211=Listes!$B$38,(VLOOKUP('Dépenses forfaitaire'!$F211,Listes!$E$34:$F$39,2,FALSE)),IF($C211=Listes!$B$36,IF('Dépenses forfaitaire'!$E211&lt;=Listes!$A$67,'Dépenses forfaitaire'!$E211*Listes!$A$68,IF('Dépenses forfaitaire'!$E211&gt;Listes!$D$67,'Dépenses forfaitaire'!$E211*Listes!$D$68,(('Dépenses forfaitaire'!$E211*Listes!$B$68)+Listes!$C$68)))))))</f>
        <v/>
      </c>
      <c r="P211" s="36" t="str">
        <f t="shared" si="9"/>
        <v/>
      </c>
      <c r="Q211" s="131"/>
    </row>
    <row r="212" spans="1:17" ht="22.5" customHeight="1" x14ac:dyDescent="0.25">
      <c r="A212" s="21">
        <v>206</v>
      </c>
      <c r="B212" s="123"/>
      <c r="C212" s="123"/>
      <c r="D212" s="123"/>
      <c r="E212" s="123"/>
      <c r="F212" s="123"/>
      <c r="G212" s="123"/>
      <c r="H212" s="424" t="str">
        <f>IF(C212="","",IF(C212="","",(VLOOKUP(C212,Listes!$B$34:$C$38,2,FALSE))))</f>
        <v/>
      </c>
      <c r="I212" s="123" t="str">
        <f t="shared" si="8"/>
        <v/>
      </c>
      <c r="J212" s="36" t="str">
        <f>IF(H212="","",IF(H212="","",(VLOOKUP(H212,Listes!$C$34:$D$38,2,FALSE))))</f>
        <v/>
      </c>
      <c r="K212" s="263"/>
      <c r="L212" s="263"/>
      <c r="M212" s="35" t="str">
        <f>IF($H212="","",IF($C212=Listes!$B$35,IF('Dépenses forfaitaire'!$E212&lt;=Listes!$B$56,('Dépenses forfaitaire'!$E212*(VLOOKUP('Dépenses forfaitaire'!$D212,Listes!$A$57:$E$63,2,FALSE))),IF('Dépenses forfaitaire'!$E212&gt;Listes!$E$56,('Dépenses forfaitaire'!$E212*(VLOOKUP('Dépenses forfaitaire'!$D212,Listes!$A$57:$E$63,5,FALSE))),('Dépenses forfaitaire'!$E212*(VLOOKUP('Dépenses forfaitaire'!$D212,Listes!$A$57:$E$63,3,FALSE)))+(VLOOKUP('Dépenses forfaitaire'!$D212,Listes!$A$57:$E$63,4,FALSE))))))</f>
        <v/>
      </c>
      <c r="N212" s="35" t="str">
        <f>IF($H212="","",IF($C212=Listes!$B$34,IF('Dépenses forfaitaire'!$E212&lt;=Listes!$B$45,('Dépenses forfaitaire'!$E212*(VLOOKUP('Dépenses forfaitaire'!$D212,Listes!$A$46:$E$52,2,FALSE))),IF('Dépenses forfaitaire'!$E212&gt;Listes!$D$45,('Dépenses forfaitaire'!$E212*(VLOOKUP('Dépenses forfaitaire'!$D212,Listes!$A$46:$E$52,5,FALSE))),('Dépenses forfaitaire'!$E212*(VLOOKUP('Dépenses forfaitaire'!$D212,Listes!$A$46:$E$52,3,FALSE)))+(VLOOKUP('Dépenses forfaitaire'!$D212,Listes!$A$46:$E$52,4,FALSE))))))</f>
        <v/>
      </c>
      <c r="O212" s="35" t="str">
        <f>IF($H212="","",IF($C212=Listes!$B$37,Listes!$I$34,IF($C212=Listes!$B$38,(VLOOKUP('Dépenses forfaitaire'!$F212,Listes!$E$34:$F$39,2,FALSE)),IF($C212=Listes!$B$36,IF('Dépenses forfaitaire'!$E212&lt;=Listes!$A$67,'Dépenses forfaitaire'!$E212*Listes!$A$68,IF('Dépenses forfaitaire'!$E212&gt;Listes!$D$67,'Dépenses forfaitaire'!$E212*Listes!$D$68,(('Dépenses forfaitaire'!$E212*Listes!$B$68)+Listes!$C$68)))))))</f>
        <v/>
      </c>
      <c r="P212" s="36" t="str">
        <f t="shared" si="9"/>
        <v/>
      </c>
      <c r="Q212" s="131"/>
    </row>
    <row r="213" spans="1:17" ht="22.5" customHeight="1" x14ac:dyDescent="0.25">
      <c r="A213" s="21">
        <v>207</v>
      </c>
      <c r="B213" s="123"/>
      <c r="C213" s="123"/>
      <c r="D213" s="123"/>
      <c r="E213" s="123"/>
      <c r="F213" s="123"/>
      <c r="G213" s="123"/>
      <c r="H213" s="424" t="str">
        <f>IF(C213="","",IF(C213="","",(VLOOKUP(C213,Listes!$B$34:$C$38,2,FALSE))))</f>
        <v/>
      </c>
      <c r="I213" s="123" t="str">
        <f t="shared" si="8"/>
        <v/>
      </c>
      <c r="J213" s="36" t="str">
        <f>IF(H213="","",IF(H213="","",(VLOOKUP(H213,Listes!$C$34:$D$38,2,FALSE))))</f>
        <v/>
      </c>
      <c r="K213" s="263"/>
      <c r="L213" s="263"/>
      <c r="M213" s="35" t="str">
        <f>IF($H213="","",IF($C213=Listes!$B$35,IF('Dépenses forfaitaire'!$E213&lt;=Listes!$B$56,('Dépenses forfaitaire'!$E213*(VLOOKUP('Dépenses forfaitaire'!$D213,Listes!$A$57:$E$63,2,FALSE))),IF('Dépenses forfaitaire'!$E213&gt;Listes!$E$56,('Dépenses forfaitaire'!$E213*(VLOOKUP('Dépenses forfaitaire'!$D213,Listes!$A$57:$E$63,5,FALSE))),('Dépenses forfaitaire'!$E213*(VLOOKUP('Dépenses forfaitaire'!$D213,Listes!$A$57:$E$63,3,FALSE)))+(VLOOKUP('Dépenses forfaitaire'!$D213,Listes!$A$57:$E$63,4,FALSE))))))</f>
        <v/>
      </c>
      <c r="N213" s="35" t="str">
        <f>IF($H213="","",IF($C213=Listes!$B$34,IF('Dépenses forfaitaire'!$E213&lt;=Listes!$B$45,('Dépenses forfaitaire'!$E213*(VLOOKUP('Dépenses forfaitaire'!$D213,Listes!$A$46:$E$52,2,FALSE))),IF('Dépenses forfaitaire'!$E213&gt;Listes!$D$45,('Dépenses forfaitaire'!$E213*(VLOOKUP('Dépenses forfaitaire'!$D213,Listes!$A$46:$E$52,5,FALSE))),('Dépenses forfaitaire'!$E213*(VLOOKUP('Dépenses forfaitaire'!$D213,Listes!$A$46:$E$52,3,FALSE)))+(VLOOKUP('Dépenses forfaitaire'!$D213,Listes!$A$46:$E$52,4,FALSE))))))</f>
        <v/>
      </c>
      <c r="O213" s="35" t="str">
        <f>IF($H213="","",IF($C213=Listes!$B$37,Listes!$I$34,IF($C213=Listes!$B$38,(VLOOKUP('Dépenses forfaitaire'!$F213,Listes!$E$34:$F$39,2,FALSE)),IF($C213=Listes!$B$36,IF('Dépenses forfaitaire'!$E213&lt;=Listes!$A$67,'Dépenses forfaitaire'!$E213*Listes!$A$68,IF('Dépenses forfaitaire'!$E213&gt;Listes!$D$67,'Dépenses forfaitaire'!$E213*Listes!$D$68,(('Dépenses forfaitaire'!$E213*Listes!$B$68)+Listes!$C$68)))))))</f>
        <v/>
      </c>
      <c r="P213" s="36" t="str">
        <f t="shared" si="9"/>
        <v/>
      </c>
      <c r="Q213" s="131"/>
    </row>
    <row r="214" spans="1:17" ht="22.5" customHeight="1" x14ac:dyDescent="0.25">
      <c r="A214" s="21">
        <v>208</v>
      </c>
      <c r="B214" s="123"/>
      <c r="C214" s="123"/>
      <c r="D214" s="123"/>
      <c r="E214" s="123"/>
      <c r="F214" s="123"/>
      <c r="G214" s="123"/>
      <c r="H214" s="424" t="str">
        <f>IF(C214="","",IF(C214="","",(VLOOKUP(C214,Listes!$B$34:$C$38,2,FALSE))))</f>
        <v/>
      </c>
      <c r="I214" s="123" t="str">
        <f t="shared" si="8"/>
        <v/>
      </c>
      <c r="J214" s="36" t="str">
        <f>IF(H214="","",IF(H214="","",(VLOOKUP(H214,Listes!$C$34:$D$38,2,FALSE))))</f>
        <v/>
      </c>
      <c r="K214" s="263"/>
      <c r="L214" s="263"/>
      <c r="M214" s="35" t="str">
        <f>IF($H214="","",IF($C214=Listes!$B$35,IF('Dépenses forfaitaire'!$E214&lt;=Listes!$B$56,('Dépenses forfaitaire'!$E214*(VLOOKUP('Dépenses forfaitaire'!$D214,Listes!$A$57:$E$63,2,FALSE))),IF('Dépenses forfaitaire'!$E214&gt;Listes!$E$56,('Dépenses forfaitaire'!$E214*(VLOOKUP('Dépenses forfaitaire'!$D214,Listes!$A$57:$E$63,5,FALSE))),('Dépenses forfaitaire'!$E214*(VLOOKUP('Dépenses forfaitaire'!$D214,Listes!$A$57:$E$63,3,FALSE)))+(VLOOKUP('Dépenses forfaitaire'!$D214,Listes!$A$57:$E$63,4,FALSE))))))</f>
        <v/>
      </c>
      <c r="N214" s="35" t="str">
        <f>IF($H214="","",IF($C214=Listes!$B$34,IF('Dépenses forfaitaire'!$E214&lt;=Listes!$B$45,('Dépenses forfaitaire'!$E214*(VLOOKUP('Dépenses forfaitaire'!$D214,Listes!$A$46:$E$52,2,FALSE))),IF('Dépenses forfaitaire'!$E214&gt;Listes!$D$45,('Dépenses forfaitaire'!$E214*(VLOOKUP('Dépenses forfaitaire'!$D214,Listes!$A$46:$E$52,5,FALSE))),('Dépenses forfaitaire'!$E214*(VLOOKUP('Dépenses forfaitaire'!$D214,Listes!$A$46:$E$52,3,FALSE)))+(VLOOKUP('Dépenses forfaitaire'!$D214,Listes!$A$46:$E$52,4,FALSE))))))</f>
        <v/>
      </c>
      <c r="O214" s="35" t="str">
        <f>IF($H214="","",IF($C214=Listes!$B$37,Listes!$I$34,IF($C214=Listes!$B$38,(VLOOKUP('Dépenses forfaitaire'!$F214,Listes!$E$34:$F$39,2,FALSE)),IF($C214=Listes!$B$36,IF('Dépenses forfaitaire'!$E214&lt;=Listes!$A$67,'Dépenses forfaitaire'!$E214*Listes!$A$68,IF('Dépenses forfaitaire'!$E214&gt;Listes!$D$67,'Dépenses forfaitaire'!$E214*Listes!$D$68,(('Dépenses forfaitaire'!$E214*Listes!$B$68)+Listes!$C$68)))))))</f>
        <v/>
      </c>
      <c r="P214" s="36" t="str">
        <f t="shared" si="9"/>
        <v/>
      </c>
      <c r="Q214" s="131"/>
    </row>
    <row r="215" spans="1:17" ht="22.5" customHeight="1" x14ac:dyDescent="0.25">
      <c r="A215" s="21">
        <v>209</v>
      </c>
      <c r="B215" s="123"/>
      <c r="C215" s="123"/>
      <c r="D215" s="123"/>
      <c r="E215" s="123"/>
      <c r="F215" s="123"/>
      <c r="G215" s="123"/>
      <c r="H215" s="424" t="str">
        <f>IF(C215="","",IF(C215="","",(VLOOKUP(C215,Listes!$B$34:$C$38,2,FALSE))))</f>
        <v/>
      </c>
      <c r="I215" s="123" t="str">
        <f t="shared" si="8"/>
        <v/>
      </c>
      <c r="J215" s="36" t="str">
        <f>IF(H215="","",IF(H215="","",(VLOOKUP(H215,Listes!$C$34:$D$38,2,FALSE))))</f>
        <v/>
      </c>
      <c r="K215" s="263"/>
      <c r="L215" s="263"/>
      <c r="M215" s="35" t="str">
        <f>IF($H215="","",IF($C215=Listes!$B$35,IF('Dépenses forfaitaire'!$E215&lt;=Listes!$B$56,('Dépenses forfaitaire'!$E215*(VLOOKUP('Dépenses forfaitaire'!$D215,Listes!$A$57:$E$63,2,FALSE))),IF('Dépenses forfaitaire'!$E215&gt;Listes!$E$56,('Dépenses forfaitaire'!$E215*(VLOOKUP('Dépenses forfaitaire'!$D215,Listes!$A$57:$E$63,5,FALSE))),('Dépenses forfaitaire'!$E215*(VLOOKUP('Dépenses forfaitaire'!$D215,Listes!$A$57:$E$63,3,FALSE)))+(VLOOKUP('Dépenses forfaitaire'!$D215,Listes!$A$57:$E$63,4,FALSE))))))</f>
        <v/>
      </c>
      <c r="N215" s="35" t="str">
        <f>IF($H215="","",IF($C215=Listes!$B$34,IF('Dépenses forfaitaire'!$E215&lt;=Listes!$B$45,('Dépenses forfaitaire'!$E215*(VLOOKUP('Dépenses forfaitaire'!$D215,Listes!$A$46:$E$52,2,FALSE))),IF('Dépenses forfaitaire'!$E215&gt;Listes!$D$45,('Dépenses forfaitaire'!$E215*(VLOOKUP('Dépenses forfaitaire'!$D215,Listes!$A$46:$E$52,5,FALSE))),('Dépenses forfaitaire'!$E215*(VLOOKUP('Dépenses forfaitaire'!$D215,Listes!$A$46:$E$52,3,FALSE)))+(VLOOKUP('Dépenses forfaitaire'!$D215,Listes!$A$46:$E$52,4,FALSE))))))</f>
        <v/>
      </c>
      <c r="O215" s="35" t="str">
        <f>IF($H215="","",IF($C215=Listes!$B$37,Listes!$I$34,IF($C215=Listes!$B$38,(VLOOKUP('Dépenses forfaitaire'!$F215,Listes!$E$34:$F$39,2,FALSE)),IF($C215=Listes!$B$36,IF('Dépenses forfaitaire'!$E215&lt;=Listes!$A$67,'Dépenses forfaitaire'!$E215*Listes!$A$68,IF('Dépenses forfaitaire'!$E215&gt;Listes!$D$67,'Dépenses forfaitaire'!$E215*Listes!$D$68,(('Dépenses forfaitaire'!$E215*Listes!$B$68)+Listes!$C$68)))))))</f>
        <v/>
      </c>
      <c r="P215" s="36" t="str">
        <f t="shared" si="9"/>
        <v/>
      </c>
      <c r="Q215" s="131"/>
    </row>
    <row r="216" spans="1:17" ht="22.5" customHeight="1" x14ac:dyDescent="0.25">
      <c r="A216" s="21">
        <v>210</v>
      </c>
      <c r="B216" s="123"/>
      <c r="C216" s="123"/>
      <c r="D216" s="123"/>
      <c r="E216" s="123"/>
      <c r="F216" s="123"/>
      <c r="G216" s="123"/>
      <c r="H216" s="424" t="str">
        <f>IF(C216="","",IF(C216="","",(VLOOKUP(C216,Listes!$B$34:$C$38,2,FALSE))))</f>
        <v/>
      </c>
      <c r="I216" s="123" t="str">
        <f t="shared" si="8"/>
        <v/>
      </c>
      <c r="J216" s="36" t="str">
        <f>IF(H216="","",IF(H216="","",(VLOOKUP(H216,Listes!$C$34:$D$38,2,FALSE))))</f>
        <v/>
      </c>
      <c r="K216" s="263"/>
      <c r="L216" s="263"/>
      <c r="M216" s="35" t="str">
        <f>IF($H216="","",IF($C216=Listes!$B$35,IF('Dépenses forfaitaire'!$E216&lt;=Listes!$B$56,('Dépenses forfaitaire'!$E216*(VLOOKUP('Dépenses forfaitaire'!$D216,Listes!$A$57:$E$63,2,FALSE))),IF('Dépenses forfaitaire'!$E216&gt;Listes!$E$56,('Dépenses forfaitaire'!$E216*(VLOOKUP('Dépenses forfaitaire'!$D216,Listes!$A$57:$E$63,5,FALSE))),('Dépenses forfaitaire'!$E216*(VLOOKUP('Dépenses forfaitaire'!$D216,Listes!$A$57:$E$63,3,FALSE)))+(VLOOKUP('Dépenses forfaitaire'!$D216,Listes!$A$57:$E$63,4,FALSE))))))</f>
        <v/>
      </c>
      <c r="N216" s="35" t="str">
        <f>IF($H216="","",IF($C216=Listes!$B$34,IF('Dépenses forfaitaire'!$E216&lt;=Listes!$B$45,('Dépenses forfaitaire'!$E216*(VLOOKUP('Dépenses forfaitaire'!$D216,Listes!$A$46:$E$52,2,FALSE))),IF('Dépenses forfaitaire'!$E216&gt;Listes!$D$45,('Dépenses forfaitaire'!$E216*(VLOOKUP('Dépenses forfaitaire'!$D216,Listes!$A$46:$E$52,5,FALSE))),('Dépenses forfaitaire'!$E216*(VLOOKUP('Dépenses forfaitaire'!$D216,Listes!$A$46:$E$52,3,FALSE)))+(VLOOKUP('Dépenses forfaitaire'!$D216,Listes!$A$46:$E$52,4,FALSE))))))</f>
        <v/>
      </c>
      <c r="O216" s="35" t="str">
        <f>IF($H216="","",IF($C216=Listes!$B$37,Listes!$I$34,IF($C216=Listes!$B$38,(VLOOKUP('Dépenses forfaitaire'!$F216,Listes!$E$34:$F$39,2,FALSE)),IF($C216=Listes!$B$36,IF('Dépenses forfaitaire'!$E216&lt;=Listes!$A$67,'Dépenses forfaitaire'!$E216*Listes!$A$68,IF('Dépenses forfaitaire'!$E216&gt;Listes!$D$67,'Dépenses forfaitaire'!$E216*Listes!$D$68,(('Dépenses forfaitaire'!$E216*Listes!$B$68)+Listes!$C$68)))))))</f>
        <v/>
      </c>
      <c r="P216" s="36" t="str">
        <f t="shared" si="9"/>
        <v/>
      </c>
      <c r="Q216" s="131"/>
    </row>
    <row r="217" spans="1:17" ht="22.5" customHeight="1" x14ac:dyDescent="0.25">
      <c r="A217" s="21">
        <v>211</v>
      </c>
      <c r="B217" s="123"/>
      <c r="C217" s="123"/>
      <c r="D217" s="123"/>
      <c r="E217" s="123"/>
      <c r="F217" s="123"/>
      <c r="G217" s="123"/>
      <c r="H217" s="424" t="str">
        <f>IF(C217="","",IF(C217="","",(VLOOKUP(C217,Listes!$B$34:$C$38,2,FALSE))))</f>
        <v/>
      </c>
      <c r="I217" s="123" t="str">
        <f t="shared" si="8"/>
        <v/>
      </c>
      <c r="J217" s="36" t="str">
        <f>IF(H217="","",IF(H217="","",(VLOOKUP(H217,Listes!$C$34:$D$38,2,FALSE))))</f>
        <v/>
      </c>
      <c r="K217" s="263"/>
      <c r="L217" s="263"/>
      <c r="M217" s="35" t="str">
        <f>IF($H217="","",IF($C217=Listes!$B$35,IF('Dépenses forfaitaire'!$E217&lt;=Listes!$B$56,('Dépenses forfaitaire'!$E217*(VLOOKUP('Dépenses forfaitaire'!$D217,Listes!$A$57:$E$63,2,FALSE))),IF('Dépenses forfaitaire'!$E217&gt;Listes!$E$56,('Dépenses forfaitaire'!$E217*(VLOOKUP('Dépenses forfaitaire'!$D217,Listes!$A$57:$E$63,5,FALSE))),('Dépenses forfaitaire'!$E217*(VLOOKUP('Dépenses forfaitaire'!$D217,Listes!$A$57:$E$63,3,FALSE)))+(VLOOKUP('Dépenses forfaitaire'!$D217,Listes!$A$57:$E$63,4,FALSE))))))</f>
        <v/>
      </c>
      <c r="N217" s="35" t="str">
        <f>IF($H217="","",IF($C217=Listes!$B$34,IF('Dépenses forfaitaire'!$E217&lt;=Listes!$B$45,('Dépenses forfaitaire'!$E217*(VLOOKUP('Dépenses forfaitaire'!$D217,Listes!$A$46:$E$52,2,FALSE))),IF('Dépenses forfaitaire'!$E217&gt;Listes!$D$45,('Dépenses forfaitaire'!$E217*(VLOOKUP('Dépenses forfaitaire'!$D217,Listes!$A$46:$E$52,5,FALSE))),('Dépenses forfaitaire'!$E217*(VLOOKUP('Dépenses forfaitaire'!$D217,Listes!$A$46:$E$52,3,FALSE)))+(VLOOKUP('Dépenses forfaitaire'!$D217,Listes!$A$46:$E$52,4,FALSE))))))</f>
        <v/>
      </c>
      <c r="O217" s="35" t="str">
        <f>IF($H217="","",IF($C217=Listes!$B$37,Listes!$I$34,IF($C217=Listes!$B$38,(VLOOKUP('Dépenses forfaitaire'!$F217,Listes!$E$34:$F$39,2,FALSE)),IF($C217=Listes!$B$36,IF('Dépenses forfaitaire'!$E217&lt;=Listes!$A$67,'Dépenses forfaitaire'!$E217*Listes!$A$68,IF('Dépenses forfaitaire'!$E217&gt;Listes!$D$67,'Dépenses forfaitaire'!$E217*Listes!$D$68,(('Dépenses forfaitaire'!$E217*Listes!$B$68)+Listes!$C$68)))))))</f>
        <v/>
      </c>
      <c r="P217" s="36" t="str">
        <f t="shared" si="9"/>
        <v/>
      </c>
      <c r="Q217" s="131"/>
    </row>
    <row r="218" spans="1:17" ht="22.5" customHeight="1" x14ac:dyDescent="0.25">
      <c r="A218" s="21">
        <v>212</v>
      </c>
      <c r="B218" s="123"/>
      <c r="C218" s="123"/>
      <c r="D218" s="123"/>
      <c r="E218" s="123"/>
      <c r="F218" s="123"/>
      <c r="G218" s="123"/>
      <c r="H218" s="424" t="str">
        <f>IF(C218="","",IF(C218="","",(VLOOKUP(C218,Listes!$B$34:$C$38,2,FALSE))))</f>
        <v/>
      </c>
      <c r="I218" s="123" t="str">
        <f t="shared" si="8"/>
        <v/>
      </c>
      <c r="J218" s="36" t="str">
        <f>IF(H218="","",IF(H218="","",(VLOOKUP(H218,Listes!$C$34:$D$38,2,FALSE))))</f>
        <v/>
      </c>
      <c r="K218" s="263"/>
      <c r="L218" s="263"/>
      <c r="M218" s="35" t="str">
        <f>IF($H218="","",IF($C218=Listes!$B$35,IF('Dépenses forfaitaire'!$E218&lt;=Listes!$B$56,('Dépenses forfaitaire'!$E218*(VLOOKUP('Dépenses forfaitaire'!$D218,Listes!$A$57:$E$63,2,FALSE))),IF('Dépenses forfaitaire'!$E218&gt;Listes!$E$56,('Dépenses forfaitaire'!$E218*(VLOOKUP('Dépenses forfaitaire'!$D218,Listes!$A$57:$E$63,5,FALSE))),('Dépenses forfaitaire'!$E218*(VLOOKUP('Dépenses forfaitaire'!$D218,Listes!$A$57:$E$63,3,FALSE)))+(VLOOKUP('Dépenses forfaitaire'!$D218,Listes!$A$57:$E$63,4,FALSE))))))</f>
        <v/>
      </c>
      <c r="N218" s="35" t="str">
        <f>IF($H218="","",IF($C218=Listes!$B$34,IF('Dépenses forfaitaire'!$E218&lt;=Listes!$B$45,('Dépenses forfaitaire'!$E218*(VLOOKUP('Dépenses forfaitaire'!$D218,Listes!$A$46:$E$52,2,FALSE))),IF('Dépenses forfaitaire'!$E218&gt;Listes!$D$45,('Dépenses forfaitaire'!$E218*(VLOOKUP('Dépenses forfaitaire'!$D218,Listes!$A$46:$E$52,5,FALSE))),('Dépenses forfaitaire'!$E218*(VLOOKUP('Dépenses forfaitaire'!$D218,Listes!$A$46:$E$52,3,FALSE)))+(VLOOKUP('Dépenses forfaitaire'!$D218,Listes!$A$46:$E$52,4,FALSE))))))</f>
        <v/>
      </c>
      <c r="O218" s="35" t="str">
        <f>IF($H218="","",IF($C218=Listes!$B$37,Listes!$I$34,IF($C218=Listes!$B$38,(VLOOKUP('Dépenses forfaitaire'!$F218,Listes!$E$34:$F$39,2,FALSE)),IF($C218=Listes!$B$36,IF('Dépenses forfaitaire'!$E218&lt;=Listes!$A$67,'Dépenses forfaitaire'!$E218*Listes!$A$68,IF('Dépenses forfaitaire'!$E218&gt;Listes!$D$67,'Dépenses forfaitaire'!$E218*Listes!$D$68,(('Dépenses forfaitaire'!$E218*Listes!$B$68)+Listes!$C$68)))))))</f>
        <v/>
      </c>
      <c r="P218" s="36" t="str">
        <f t="shared" si="9"/>
        <v/>
      </c>
      <c r="Q218" s="131"/>
    </row>
    <row r="219" spans="1:17" ht="22.5" customHeight="1" x14ac:dyDescent="0.25">
      <c r="A219" s="21">
        <v>213</v>
      </c>
      <c r="B219" s="123"/>
      <c r="C219" s="123"/>
      <c r="D219" s="123"/>
      <c r="E219" s="123"/>
      <c r="F219" s="123"/>
      <c r="G219" s="123"/>
      <c r="H219" s="424" t="str">
        <f>IF(C219="","",IF(C219="","",(VLOOKUP(C219,Listes!$B$34:$C$38,2,FALSE))))</f>
        <v/>
      </c>
      <c r="I219" s="123" t="str">
        <f t="shared" si="8"/>
        <v/>
      </c>
      <c r="J219" s="36" t="str">
        <f>IF(H219="","",IF(H219="","",(VLOOKUP(H219,Listes!$C$34:$D$38,2,FALSE))))</f>
        <v/>
      </c>
      <c r="K219" s="263"/>
      <c r="L219" s="263"/>
      <c r="M219" s="35" t="str">
        <f>IF($H219="","",IF($C219=Listes!$B$35,IF('Dépenses forfaitaire'!$E219&lt;=Listes!$B$56,('Dépenses forfaitaire'!$E219*(VLOOKUP('Dépenses forfaitaire'!$D219,Listes!$A$57:$E$63,2,FALSE))),IF('Dépenses forfaitaire'!$E219&gt;Listes!$E$56,('Dépenses forfaitaire'!$E219*(VLOOKUP('Dépenses forfaitaire'!$D219,Listes!$A$57:$E$63,5,FALSE))),('Dépenses forfaitaire'!$E219*(VLOOKUP('Dépenses forfaitaire'!$D219,Listes!$A$57:$E$63,3,FALSE)))+(VLOOKUP('Dépenses forfaitaire'!$D219,Listes!$A$57:$E$63,4,FALSE))))))</f>
        <v/>
      </c>
      <c r="N219" s="35" t="str">
        <f>IF($H219="","",IF($C219=Listes!$B$34,IF('Dépenses forfaitaire'!$E219&lt;=Listes!$B$45,('Dépenses forfaitaire'!$E219*(VLOOKUP('Dépenses forfaitaire'!$D219,Listes!$A$46:$E$52,2,FALSE))),IF('Dépenses forfaitaire'!$E219&gt;Listes!$D$45,('Dépenses forfaitaire'!$E219*(VLOOKUP('Dépenses forfaitaire'!$D219,Listes!$A$46:$E$52,5,FALSE))),('Dépenses forfaitaire'!$E219*(VLOOKUP('Dépenses forfaitaire'!$D219,Listes!$A$46:$E$52,3,FALSE)))+(VLOOKUP('Dépenses forfaitaire'!$D219,Listes!$A$46:$E$52,4,FALSE))))))</f>
        <v/>
      </c>
      <c r="O219" s="35" t="str">
        <f>IF($H219="","",IF($C219=Listes!$B$37,Listes!$I$34,IF($C219=Listes!$B$38,(VLOOKUP('Dépenses forfaitaire'!$F219,Listes!$E$34:$F$39,2,FALSE)),IF($C219=Listes!$B$36,IF('Dépenses forfaitaire'!$E219&lt;=Listes!$A$67,'Dépenses forfaitaire'!$E219*Listes!$A$68,IF('Dépenses forfaitaire'!$E219&gt;Listes!$D$67,'Dépenses forfaitaire'!$E219*Listes!$D$68,(('Dépenses forfaitaire'!$E219*Listes!$B$68)+Listes!$C$68)))))))</f>
        <v/>
      </c>
      <c r="P219" s="36" t="str">
        <f t="shared" si="9"/>
        <v/>
      </c>
      <c r="Q219" s="131"/>
    </row>
    <row r="220" spans="1:17" ht="22.5" customHeight="1" x14ac:dyDescent="0.25">
      <c r="A220" s="21">
        <v>214</v>
      </c>
      <c r="B220" s="123"/>
      <c r="C220" s="123"/>
      <c r="D220" s="123"/>
      <c r="E220" s="123"/>
      <c r="F220" s="123"/>
      <c r="G220" s="123"/>
      <c r="H220" s="424" t="str">
        <f>IF(C220="","",IF(C220="","",(VLOOKUP(C220,Listes!$B$34:$C$38,2,FALSE))))</f>
        <v/>
      </c>
      <c r="I220" s="123" t="str">
        <f t="shared" si="8"/>
        <v/>
      </c>
      <c r="J220" s="36" t="str">
        <f>IF(H220="","",IF(H220="","",(VLOOKUP(H220,Listes!$C$34:$D$38,2,FALSE))))</f>
        <v/>
      </c>
      <c r="K220" s="263"/>
      <c r="L220" s="263"/>
      <c r="M220" s="35" t="str">
        <f>IF($H220="","",IF($C220=Listes!$B$35,IF('Dépenses forfaitaire'!$E220&lt;=Listes!$B$56,('Dépenses forfaitaire'!$E220*(VLOOKUP('Dépenses forfaitaire'!$D220,Listes!$A$57:$E$63,2,FALSE))),IF('Dépenses forfaitaire'!$E220&gt;Listes!$E$56,('Dépenses forfaitaire'!$E220*(VLOOKUP('Dépenses forfaitaire'!$D220,Listes!$A$57:$E$63,5,FALSE))),('Dépenses forfaitaire'!$E220*(VLOOKUP('Dépenses forfaitaire'!$D220,Listes!$A$57:$E$63,3,FALSE)))+(VLOOKUP('Dépenses forfaitaire'!$D220,Listes!$A$57:$E$63,4,FALSE))))))</f>
        <v/>
      </c>
      <c r="N220" s="35" t="str">
        <f>IF($H220="","",IF($C220=Listes!$B$34,IF('Dépenses forfaitaire'!$E220&lt;=Listes!$B$45,('Dépenses forfaitaire'!$E220*(VLOOKUP('Dépenses forfaitaire'!$D220,Listes!$A$46:$E$52,2,FALSE))),IF('Dépenses forfaitaire'!$E220&gt;Listes!$D$45,('Dépenses forfaitaire'!$E220*(VLOOKUP('Dépenses forfaitaire'!$D220,Listes!$A$46:$E$52,5,FALSE))),('Dépenses forfaitaire'!$E220*(VLOOKUP('Dépenses forfaitaire'!$D220,Listes!$A$46:$E$52,3,FALSE)))+(VLOOKUP('Dépenses forfaitaire'!$D220,Listes!$A$46:$E$52,4,FALSE))))))</f>
        <v/>
      </c>
      <c r="O220" s="35" t="str">
        <f>IF($H220="","",IF($C220=Listes!$B$37,Listes!$I$34,IF($C220=Listes!$B$38,(VLOOKUP('Dépenses forfaitaire'!$F220,Listes!$E$34:$F$39,2,FALSE)),IF($C220=Listes!$B$36,IF('Dépenses forfaitaire'!$E220&lt;=Listes!$A$67,'Dépenses forfaitaire'!$E220*Listes!$A$68,IF('Dépenses forfaitaire'!$E220&gt;Listes!$D$67,'Dépenses forfaitaire'!$E220*Listes!$D$68,(('Dépenses forfaitaire'!$E220*Listes!$B$68)+Listes!$C$68)))))))</f>
        <v/>
      </c>
      <c r="P220" s="36" t="str">
        <f t="shared" si="9"/>
        <v/>
      </c>
      <c r="Q220" s="131"/>
    </row>
    <row r="221" spans="1:17" ht="22.5" customHeight="1" x14ac:dyDescent="0.25">
      <c r="A221" s="21">
        <v>215</v>
      </c>
      <c r="B221" s="123"/>
      <c r="C221" s="123"/>
      <c r="D221" s="123"/>
      <c r="E221" s="123"/>
      <c r="F221" s="123"/>
      <c r="G221" s="123"/>
      <c r="H221" s="424" t="str">
        <f>IF(C221="","",IF(C221="","",(VLOOKUP(C221,Listes!$B$34:$C$38,2,FALSE))))</f>
        <v/>
      </c>
      <c r="I221" s="123" t="str">
        <f t="shared" si="8"/>
        <v/>
      </c>
      <c r="J221" s="36" t="str">
        <f>IF(H221="","",IF(H221="","",(VLOOKUP(H221,Listes!$C$34:$D$38,2,FALSE))))</f>
        <v/>
      </c>
      <c r="K221" s="263"/>
      <c r="L221" s="263"/>
      <c r="M221" s="35" t="str">
        <f>IF($H221="","",IF($C221=Listes!$B$35,IF('Dépenses forfaitaire'!$E221&lt;=Listes!$B$56,('Dépenses forfaitaire'!$E221*(VLOOKUP('Dépenses forfaitaire'!$D221,Listes!$A$57:$E$63,2,FALSE))),IF('Dépenses forfaitaire'!$E221&gt;Listes!$E$56,('Dépenses forfaitaire'!$E221*(VLOOKUP('Dépenses forfaitaire'!$D221,Listes!$A$57:$E$63,5,FALSE))),('Dépenses forfaitaire'!$E221*(VLOOKUP('Dépenses forfaitaire'!$D221,Listes!$A$57:$E$63,3,FALSE)))+(VLOOKUP('Dépenses forfaitaire'!$D221,Listes!$A$57:$E$63,4,FALSE))))))</f>
        <v/>
      </c>
      <c r="N221" s="35" t="str">
        <f>IF($H221="","",IF($C221=Listes!$B$34,IF('Dépenses forfaitaire'!$E221&lt;=Listes!$B$45,('Dépenses forfaitaire'!$E221*(VLOOKUP('Dépenses forfaitaire'!$D221,Listes!$A$46:$E$52,2,FALSE))),IF('Dépenses forfaitaire'!$E221&gt;Listes!$D$45,('Dépenses forfaitaire'!$E221*(VLOOKUP('Dépenses forfaitaire'!$D221,Listes!$A$46:$E$52,5,FALSE))),('Dépenses forfaitaire'!$E221*(VLOOKUP('Dépenses forfaitaire'!$D221,Listes!$A$46:$E$52,3,FALSE)))+(VLOOKUP('Dépenses forfaitaire'!$D221,Listes!$A$46:$E$52,4,FALSE))))))</f>
        <v/>
      </c>
      <c r="O221" s="35" t="str">
        <f>IF($H221="","",IF($C221=Listes!$B$37,Listes!$I$34,IF($C221=Listes!$B$38,(VLOOKUP('Dépenses forfaitaire'!$F221,Listes!$E$34:$F$39,2,FALSE)),IF($C221=Listes!$B$36,IF('Dépenses forfaitaire'!$E221&lt;=Listes!$A$67,'Dépenses forfaitaire'!$E221*Listes!$A$68,IF('Dépenses forfaitaire'!$E221&gt;Listes!$D$67,'Dépenses forfaitaire'!$E221*Listes!$D$68,(('Dépenses forfaitaire'!$E221*Listes!$B$68)+Listes!$C$68)))))))</f>
        <v/>
      </c>
      <c r="P221" s="36" t="str">
        <f t="shared" si="9"/>
        <v/>
      </c>
      <c r="Q221" s="131"/>
    </row>
    <row r="222" spans="1:17" ht="22.5" customHeight="1" x14ac:dyDescent="0.25">
      <c r="A222" s="21">
        <v>216</v>
      </c>
      <c r="B222" s="123"/>
      <c r="C222" s="123"/>
      <c r="D222" s="123"/>
      <c r="E222" s="123"/>
      <c r="F222" s="123"/>
      <c r="G222" s="123"/>
      <c r="H222" s="424" t="str">
        <f>IF(C222="","",IF(C222="","",(VLOOKUP(C222,Listes!$B$34:$C$38,2,FALSE))))</f>
        <v/>
      </c>
      <c r="I222" s="123" t="str">
        <f t="shared" si="8"/>
        <v/>
      </c>
      <c r="J222" s="36" t="str">
        <f>IF(H222="","",IF(H222="","",(VLOOKUP(H222,Listes!$C$34:$D$38,2,FALSE))))</f>
        <v/>
      </c>
      <c r="K222" s="263"/>
      <c r="L222" s="263"/>
      <c r="M222" s="35" t="str">
        <f>IF($H222="","",IF($C222=Listes!$B$35,IF('Dépenses forfaitaire'!$E222&lt;=Listes!$B$56,('Dépenses forfaitaire'!$E222*(VLOOKUP('Dépenses forfaitaire'!$D222,Listes!$A$57:$E$63,2,FALSE))),IF('Dépenses forfaitaire'!$E222&gt;Listes!$E$56,('Dépenses forfaitaire'!$E222*(VLOOKUP('Dépenses forfaitaire'!$D222,Listes!$A$57:$E$63,5,FALSE))),('Dépenses forfaitaire'!$E222*(VLOOKUP('Dépenses forfaitaire'!$D222,Listes!$A$57:$E$63,3,FALSE)))+(VLOOKUP('Dépenses forfaitaire'!$D222,Listes!$A$57:$E$63,4,FALSE))))))</f>
        <v/>
      </c>
      <c r="N222" s="35" t="str">
        <f>IF($H222="","",IF($C222=Listes!$B$34,IF('Dépenses forfaitaire'!$E222&lt;=Listes!$B$45,('Dépenses forfaitaire'!$E222*(VLOOKUP('Dépenses forfaitaire'!$D222,Listes!$A$46:$E$52,2,FALSE))),IF('Dépenses forfaitaire'!$E222&gt;Listes!$D$45,('Dépenses forfaitaire'!$E222*(VLOOKUP('Dépenses forfaitaire'!$D222,Listes!$A$46:$E$52,5,FALSE))),('Dépenses forfaitaire'!$E222*(VLOOKUP('Dépenses forfaitaire'!$D222,Listes!$A$46:$E$52,3,FALSE)))+(VLOOKUP('Dépenses forfaitaire'!$D222,Listes!$A$46:$E$52,4,FALSE))))))</f>
        <v/>
      </c>
      <c r="O222" s="35" t="str">
        <f>IF($H222="","",IF($C222=Listes!$B$37,Listes!$I$34,IF($C222=Listes!$B$38,(VLOOKUP('Dépenses forfaitaire'!$F222,Listes!$E$34:$F$39,2,FALSE)),IF($C222=Listes!$B$36,IF('Dépenses forfaitaire'!$E222&lt;=Listes!$A$67,'Dépenses forfaitaire'!$E222*Listes!$A$68,IF('Dépenses forfaitaire'!$E222&gt;Listes!$D$67,'Dépenses forfaitaire'!$E222*Listes!$D$68,(('Dépenses forfaitaire'!$E222*Listes!$B$68)+Listes!$C$68)))))))</f>
        <v/>
      </c>
      <c r="P222" s="36" t="str">
        <f t="shared" si="9"/>
        <v/>
      </c>
      <c r="Q222" s="131"/>
    </row>
    <row r="223" spans="1:17" ht="22.5" customHeight="1" x14ac:dyDescent="0.25">
      <c r="A223" s="21">
        <v>217</v>
      </c>
      <c r="B223" s="123"/>
      <c r="C223" s="123"/>
      <c r="D223" s="123"/>
      <c r="E223" s="123"/>
      <c r="F223" s="123"/>
      <c r="G223" s="123"/>
      <c r="H223" s="424" t="str">
        <f>IF(C223="","",IF(C223="","",(VLOOKUP(C223,Listes!$B$34:$C$38,2,FALSE))))</f>
        <v/>
      </c>
      <c r="I223" s="123" t="str">
        <f t="shared" si="8"/>
        <v/>
      </c>
      <c r="J223" s="36" t="str">
        <f>IF(H223="","",IF(H223="","",(VLOOKUP(H223,Listes!$C$34:$D$38,2,FALSE))))</f>
        <v/>
      </c>
      <c r="K223" s="263"/>
      <c r="L223" s="263"/>
      <c r="M223" s="35" t="str">
        <f>IF($H223="","",IF($C223=Listes!$B$35,IF('Dépenses forfaitaire'!$E223&lt;=Listes!$B$56,('Dépenses forfaitaire'!$E223*(VLOOKUP('Dépenses forfaitaire'!$D223,Listes!$A$57:$E$63,2,FALSE))),IF('Dépenses forfaitaire'!$E223&gt;Listes!$E$56,('Dépenses forfaitaire'!$E223*(VLOOKUP('Dépenses forfaitaire'!$D223,Listes!$A$57:$E$63,5,FALSE))),('Dépenses forfaitaire'!$E223*(VLOOKUP('Dépenses forfaitaire'!$D223,Listes!$A$57:$E$63,3,FALSE)))+(VLOOKUP('Dépenses forfaitaire'!$D223,Listes!$A$57:$E$63,4,FALSE))))))</f>
        <v/>
      </c>
      <c r="N223" s="35" t="str">
        <f>IF($H223="","",IF($C223=Listes!$B$34,IF('Dépenses forfaitaire'!$E223&lt;=Listes!$B$45,('Dépenses forfaitaire'!$E223*(VLOOKUP('Dépenses forfaitaire'!$D223,Listes!$A$46:$E$52,2,FALSE))),IF('Dépenses forfaitaire'!$E223&gt;Listes!$D$45,('Dépenses forfaitaire'!$E223*(VLOOKUP('Dépenses forfaitaire'!$D223,Listes!$A$46:$E$52,5,FALSE))),('Dépenses forfaitaire'!$E223*(VLOOKUP('Dépenses forfaitaire'!$D223,Listes!$A$46:$E$52,3,FALSE)))+(VLOOKUP('Dépenses forfaitaire'!$D223,Listes!$A$46:$E$52,4,FALSE))))))</f>
        <v/>
      </c>
      <c r="O223" s="35" t="str">
        <f>IF($H223="","",IF($C223=Listes!$B$37,Listes!$I$34,IF($C223=Listes!$B$38,(VLOOKUP('Dépenses forfaitaire'!$F223,Listes!$E$34:$F$39,2,FALSE)),IF($C223=Listes!$B$36,IF('Dépenses forfaitaire'!$E223&lt;=Listes!$A$67,'Dépenses forfaitaire'!$E223*Listes!$A$68,IF('Dépenses forfaitaire'!$E223&gt;Listes!$D$67,'Dépenses forfaitaire'!$E223*Listes!$D$68,(('Dépenses forfaitaire'!$E223*Listes!$B$68)+Listes!$C$68)))))))</f>
        <v/>
      </c>
      <c r="P223" s="36" t="str">
        <f t="shared" si="9"/>
        <v/>
      </c>
      <c r="Q223" s="131"/>
    </row>
    <row r="224" spans="1:17" ht="22.5" customHeight="1" x14ac:dyDescent="0.25">
      <c r="A224" s="21">
        <v>218</v>
      </c>
      <c r="B224" s="123"/>
      <c r="C224" s="123"/>
      <c r="D224" s="123"/>
      <c r="E224" s="123"/>
      <c r="F224" s="123"/>
      <c r="G224" s="123"/>
      <c r="H224" s="424" t="str">
        <f>IF(C224="","",IF(C224="","",(VLOOKUP(C224,Listes!$B$34:$C$38,2,FALSE))))</f>
        <v/>
      </c>
      <c r="I224" s="123" t="str">
        <f t="shared" si="8"/>
        <v/>
      </c>
      <c r="J224" s="36" t="str">
        <f>IF(H224="","",IF(H224="","",(VLOOKUP(H224,Listes!$C$34:$D$38,2,FALSE))))</f>
        <v/>
      </c>
      <c r="K224" s="263"/>
      <c r="L224" s="263"/>
      <c r="M224" s="35" t="str">
        <f>IF($H224="","",IF($C224=Listes!$B$35,IF('Dépenses forfaitaire'!$E224&lt;=Listes!$B$56,('Dépenses forfaitaire'!$E224*(VLOOKUP('Dépenses forfaitaire'!$D224,Listes!$A$57:$E$63,2,FALSE))),IF('Dépenses forfaitaire'!$E224&gt;Listes!$E$56,('Dépenses forfaitaire'!$E224*(VLOOKUP('Dépenses forfaitaire'!$D224,Listes!$A$57:$E$63,5,FALSE))),('Dépenses forfaitaire'!$E224*(VLOOKUP('Dépenses forfaitaire'!$D224,Listes!$A$57:$E$63,3,FALSE)))+(VLOOKUP('Dépenses forfaitaire'!$D224,Listes!$A$57:$E$63,4,FALSE))))))</f>
        <v/>
      </c>
      <c r="N224" s="35" t="str">
        <f>IF($H224="","",IF($C224=Listes!$B$34,IF('Dépenses forfaitaire'!$E224&lt;=Listes!$B$45,('Dépenses forfaitaire'!$E224*(VLOOKUP('Dépenses forfaitaire'!$D224,Listes!$A$46:$E$52,2,FALSE))),IF('Dépenses forfaitaire'!$E224&gt;Listes!$D$45,('Dépenses forfaitaire'!$E224*(VLOOKUP('Dépenses forfaitaire'!$D224,Listes!$A$46:$E$52,5,FALSE))),('Dépenses forfaitaire'!$E224*(VLOOKUP('Dépenses forfaitaire'!$D224,Listes!$A$46:$E$52,3,FALSE)))+(VLOOKUP('Dépenses forfaitaire'!$D224,Listes!$A$46:$E$52,4,FALSE))))))</f>
        <v/>
      </c>
      <c r="O224" s="35" t="str">
        <f>IF($H224="","",IF($C224=Listes!$B$37,Listes!$I$34,IF($C224=Listes!$B$38,(VLOOKUP('Dépenses forfaitaire'!$F224,Listes!$E$34:$F$39,2,FALSE)),IF($C224=Listes!$B$36,IF('Dépenses forfaitaire'!$E224&lt;=Listes!$A$67,'Dépenses forfaitaire'!$E224*Listes!$A$68,IF('Dépenses forfaitaire'!$E224&gt;Listes!$D$67,'Dépenses forfaitaire'!$E224*Listes!$D$68,(('Dépenses forfaitaire'!$E224*Listes!$B$68)+Listes!$C$68)))))))</f>
        <v/>
      </c>
      <c r="P224" s="36" t="str">
        <f t="shared" si="9"/>
        <v/>
      </c>
      <c r="Q224" s="131"/>
    </row>
    <row r="225" spans="1:17" ht="22.5" customHeight="1" x14ac:dyDescent="0.25">
      <c r="A225" s="21">
        <v>219</v>
      </c>
      <c r="B225" s="123"/>
      <c r="C225" s="123"/>
      <c r="D225" s="123"/>
      <c r="E225" s="123"/>
      <c r="F225" s="123"/>
      <c r="G225" s="123"/>
      <c r="H225" s="424" t="str">
        <f>IF(C225="","",IF(C225="","",(VLOOKUP(C225,Listes!$B$34:$C$38,2,FALSE))))</f>
        <v/>
      </c>
      <c r="I225" s="123" t="str">
        <f t="shared" si="8"/>
        <v/>
      </c>
      <c r="J225" s="36" t="str">
        <f>IF(H225="","",IF(H225="","",(VLOOKUP(H225,Listes!$C$34:$D$38,2,FALSE))))</f>
        <v/>
      </c>
      <c r="K225" s="263"/>
      <c r="L225" s="263"/>
      <c r="M225" s="35" t="str">
        <f>IF($H225="","",IF($C225=Listes!$B$35,IF('Dépenses forfaitaire'!$E225&lt;=Listes!$B$56,('Dépenses forfaitaire'!$E225*(VLOOKUP('Dépenses forfaitaire'!$D225,Listes!$A$57:$E$63,2,FALSE))),IF('Dépenses forfaitaire'!$E225&gt;Listes!$E$56,('Dépenses forfaitaire'!$E225*(VLOOKUP('Dépenses forfaitaire'!$D225,Listes!$A$57:$E$63,5,FALSE))),('Dépenses forfaitaire'!$E225*(VLOOKUP('Dépenses forfaitaire'!$D225,Listes!$A$57:$E$63,3,FALSE)))+(VLOOKUP('Dépenses forfaitaire'!$D225,Listes!$A$57:$E$63,4,FALSE))))))</f>
        <v/>
      </c>
      <c r="N225" s="35" t="str">
        <f>IF($H225="","",IF($C225=Listes!$B$34,IF('Dépenses forfaitaire'!$E225&lt;=Listes!$B$45,('Dépenses forfaitaire'!$E225*(VLOOKUP('Dépenses forfaitaire'!$D225,Listes!$A$46:$E$52,2,FALSE))),IF('Dépenses forfaitaire'!$E225&gt;Listes!$D$45,('Dépenses forfaitaire'!$E225*(VLOOKUP('Dépenses forfaitaire'!$D225,Listes!$A$46:$E$52,5,FALSE))),('Dépenses forfaitaire'!$E225*(VLOOKUP('Dépenses forfaitaire'!$D225,Listes!$A$46:$E$52,3,FALSE)))+(VLOOKUP('Dépenses forfaitaire'!$D225,Listes!$A$46:$E$52,4,FALSE))))))</f>
        <v/>
      </c>
      <c r="O225" s="35" t="str">
        <f>IF($H225="","",IF($C225=Listes!$B$37,Listes!$I$34,IF($C225=Listes!$B$38,(VLOOKUP('Dépenses forfaitaire'!$F225,Listes!$E$34:$F$39,2,FALSE)),IF($C225=Listes!$B$36,IF('Dépenses forfaitaire'!$E225&lt;=Listes!$A$67,'Dépenses forfaitaire'!$E225*Listes!$A$68,IF('Dépenses forfaitaire'!$E225&gt;Listes!$D$67,'Dépenses forfaitaire'!$E225*Listes!$D$68,(('Dépenses forfaitaire'!$E225*Listes!$B$68)+Listes!$C$68)))))))</f>
        <v/>
      </c>
      <c r="P225" s="36" t="str">
        <f t="shared" si="9"/>
        <v/>
      </c>
      <c r="Q225" s="131"/>
    </row>
    <row r="226" spans="1:17" ht="22.5" customHeight="1" x14ac:dyDescent="0.25">
      <c r="A226" s="21">
        <v>220</v>
      </c>
      <c r="B226" s="123"/>
      <c r="C226" s="123"/>
      <c r="D226" s="123"/>
      <c r="E226" s="123"/>
      <c r="F226" s="123"/>
      <c r="G226" s="123"/>
      <c r="H226" s="424" t="str">
        <f>IF(C226="","",IF(C226="","",(VLOOKUP(C226,Listes!$B$34:$C$38,2,FALSE))))</f>
        <v/>
      </c>
      <c r="I226" s="123" t="str">
        <f t="shared" si="8"/>
        <v/>
      </c>
      <c r="J226" s="36" t="str">
        <f>IF(H226="","",IF(H226="","",(VLOOKUP(H226,Listes!$C$34:$D$38,2,FALSE))))</f>
        <v/>
      </c>
      <c r="K226" s="263"/>
      <c r="L226" s="263"/>
      <c r="M226" s="35" t="str">
        <f>IF($H226="","",IF($C226=Listes!$B$35,IF('Dépenses forfaitaire'!$E226&lt;=Listes!$B$56,('Dépenses forfaitaire'!$E226*(VLOOKUP('Dépenses forfaitaire'!$D226,Listes!$A$57:$E$63,2,FALSE))),IF('Dépenses forfaitaire'!$E226&gt;Listes!$E$56,('Dépenses forfaitaire'!$E226*(VLOOKUP('Dépenses forfaitaire'!$D226,Listes!$A$57:$E$63,5,FALSE))),('Dépenses forfaitaire'!$E226*(VLOOKUP('Dépenses forfaitaire'!$D226,Listes!$A$57:$E$63,3,FALSE)))+(VLOOKUP('Dépenses forfaitaire'!$D226,Listes!$A$57:$E$63,4,FALSE))))))</f>
        <v/>
      </c>
      <c r="N226" s="35" t="str">
        <f>IF($H226="","",IF($C226=Listes!$B$34,IF('Dépenses forfaitaire'!$E226&lt;=Listes!$B$45,('Dépenses forfaitaire'!$E226*(VLOOKUP('Dépenses forfaitaire'!$D226,Listes!$A$46:$E$52,2,FALSE))),IF('Dépenses forfaitaire'!$E226&gt;Listes!$D$45,('Dépenses forfaitaire'!$E226*(VLOOKUP('Dépenses forfaitaire'!$D226,Listes!$A$46:$E$52,5,FALSE))),('Dépenses forfaitaire'!$E226*(VLOOKUP('Dépenses forfaitaire'!$D226,Listes!$A$46:$E$52,3,FALSE)))+(VLOOKUP('Dépenses forfaitaire'!$D226,Listes!$A$46:$E$52,4,FALSE))))))</f>
        <v/>
      </c>
      <c r="O226" s="35" t="str">
        <f>IF($H226="","",IF($C226=Listes!$B$37,Listes!$I$34,IF($C226=Listes!$B$38,(VLOOKUP('Dépenses forfaitaire'!$F226,Listes!$E$34:$F$39,2,FALSE)),IF($C226=Listes!$B$36,IF('Dépenses forfaitaire'!$E226&lt;=Listes!$A$67,'Dépenses forfaitaire'!$E226*Listes!$A$68,IF('Dépenses forfaitaire'!$E226&gt;Listes!$D$67,'Dépenses forfaitaire'!$E226*Listes!$D$68,(('Dépenses forfaitaire'!$E226*Listes!$B$68)+Listes!$C$68)))))))</f>
        <v/>
      </c>
      <c r="P226" s="36" t="str">
        <f t="shared" si="9"/>
        <v/>
      </c>
      <c r="Q226" s="131"/>
    </row>
    <row r="227" spans="1:17" ht="22.5" customHeight="1" x14ac:dyDescent="0.25">
      <c r="A227" s="21">
        <v>221</v>
      </c>
      <c r="B227" s="123"/>
      <c r="C227" s="123"/>
      <c r="D227" s="123"/>
      <c r="E227" s="123"/>
      <c r="F227" s="123"/>
      <c r="G227" s="123"/>
      <c r="H227" s="424" t="str">
        <f>IF(C227="","",IF(C227="","",(VLOOKUP(C227,Listes!$B$34:$C$38,2,FALSE))))</f>
        <v/>
      </c>
      <c r="I227" s="123" t="str">
        <f t="shared" si="8"/>
        <v/>
      </c>
      <c r="J227" s="36" t="str">
        <f>IF(H227="","",IF(H227="","",(VLOOKUP(H227,Listes!$C$34:$D$38,2,FALSE))))</f>
        <v/>
      </c>
      <c r="K227" s="263"/>
      <c r="L227" s="263"/>
      <c r="M227" s="35" t="str">
        <f>IF($H227="","",IF($C227=Listes!$B$35,IF('Dépenses forfaitaire'!$E227&lt;=Listes!$B$56,('Dépenses forfaitaire'!$E227*(VLOOKUP('Dépenses forfaitaire'!$D227,Listes!$A$57:$E$63,2,FALSE))),IF('Dépenses forfaitaire'!$E227&gt;Listes!$E$56,('Dépenses forfaitaire'!$E227*(VLOOKUP('Dépenses forfaitaire'!$D227,Listes!$A$57:$E$63,5,FALSE))),('Dépenses forfaitaire'!$E227*(VLOOKUP('Dépenses forfaitaire'!$D227,Listes!$A$57:$E$63,3,FALSE)))+(VLOOKUP('Dépenses forfaitaire'!$D227,Listes!$A$57:$E$63,4,FALSE))))))</f>
        <v/>
      </c>
      <c r="N227" s="35" t="str">
        <f>IF($H227="","",IF($C227=Listes!$B$34,IF('Dépenses forfaitaire'!$E227&lt;=Listes!$B$45,('Dépenses forfaitaire'!$E227*(VLOOKUP('Dépenses forfaitaire'!$D227,Listes!$A$46:$E$52,2,FALSE))),IF('Dépenses forfaitaire'!$E227&gt;Listes!$D$45,('Dépenses forfaitaire'!$E227*(VLOOKUP('Dépenses forfaitaire'!$D227,Listes!$A$46:$E$52,5,FALSE))),('Dépenses forfaitaire'!$E227*(VLOOKUP('Dépenses forfaitaire'!$D227,Listes!$A$46:$E$52,3,FALSE)))+(VLOOKUP('Dépenses forfaitaire'!$D227,Listes!$A$46:$E$52,4,FALSE))))))</f>
        <v/>
      </c>
      <c r="O227" s="35" t="str">
        <f>IF($H227="","",IF($C227=Listes!$B$37,Listes!$I$34,IF($C227=Listes!$B$38,(VLOOKUP('Dépenses forfaitaire'!$F227,Listes!$E$34:$F$39,2,FALSE)),IF($C227=Listes!$B$36,IF('Dépenses forfaitaire'!$E227&lt;=Listes!$A$67,'Dépenses forfaitaire'!$E227*Listes!$A$68,IF('Dépenses forfaitaire'!$E227&gt;Listes!$D$67,'Dépenses forfaitaire'!$E227*Listes!$D$68,(('Dépenses forfaitaire'!$E227*Listes!$B$68)+Listes!$C$68)))))))</f>
        <v/>
      </c>
      <c r="P227" s="36" t="str">
        <f t="shared" si="9"/>
        <v/>
      </c>
      <c r="Q227" s="131"/>
    </row>
    <row r="228" spans="1:17" ht="22.5" customHeight="1" x14ac:dyDescent="0.25">
      <c r="A228" s="21">
        <v>222</v>
      </c>
      <c r="B228" s="123"/>
      <c r="C228" s="123"/>
      <c r="D228" s="123"/>
      <c r="E228" s="123"/>
      <c r="F228" s="123"/>
      <c r="G228" s="123"/>
      <c r="H228" s="424" t="str">
        <f>IF(C228="","",IF(C228="","",(VLOOKUP(C228,Listes!$B$34:$C$38,2,FALSE))))</f>
        <v/>
      </c>
      <c r="I228" s="123" t="str">
        <f t="shared" si="8"/>
        <v/>
      </c>
      <c r="J228" s="36" t="str">
        <f>IF(H228="","",IF(H228="","",(VLOOKUP(H228,Listes!$C$34:$D$38,2,FALSE))))</f>
        <v/>
      </c>
      <c r="K228" s="263"/>
      <c r="L228" s="263"/>
      <c r="M228" s="35" t="str">
        <f>IF($H228="","",IF($C228=Listes!$B$35,IF('Dépenses forfaitaire'!$E228&lt;=Listes!$B$56,('Dépenses forfaitaire'!$E228*(VLOOKUP('Dépenses forfaitaire'!$D228,Listes!$A$57:$E$63,2,FALSE))),IF('Dépenses forfaitaire'!$E228&gt;Listes!$E$56,('Dépenses forfaitaire'!$E228*(VLOOKUP('Dépenses forfaitaire'!$D228,Listes!$A$57:$E$63,5,FALSE))),('Dépenses forfaitaire'!$E228*(VLOOKUP('Dépenses forfaitaire'!$D228,Listes!$A$57:$E$63,3,FALSE)))+(VLOOKUP('Dépenses forfaitaire'!$D228,Listes!$A$57:$E$63,4,FALSE))))))</f>
        <v/>
      </c>
      <c r="N228" s="35" t="str">
        <f>IF($H228="","",IF($C228=Listes!$B$34,IF('Dépenses forfaitaire'!$E228&lt;=Listes!$B$45,('Dépenses forfaitaire'!$E228*(VLOOKUP('Dépenses forfaitaire'!$D228,Listes!$A$46:$E$52,2,FALSE))),IF('Dépenses forfaitaire'!$E228&gt;Listes!$D$45,('Dépenses forfaitaire'!$E228*(VLOOKUP('Dépenses forfaitaire'!$D228,Listes!$A$46:$E$52,5,FALSE))),('Dépenses forfaitaire'!$E228*(VLOOKUP('Dépenses forfaitaire'!$D228,Listes!$A$46:$E$52,3,FALSE)))+(VLOOKUP('Dépenses forfaitaire'!$D228,Listes!$A$46:$E$52,4,FALSE))))))</f>
        <v/>
      </c>
      <c r="O228" s="35" t="str">
        <f>IF($H228="","",IF($C228=Listes!$B$37,Listes!$I$34,IF($C228=Listes!$B$38,(VLOOKUP('Dépenses forfaitaire'!$F228,Listes!$E$34:$F$39,2,FALSE)),IF($C228=Listes!$B$36,IF('Dépenses forfaitaire'!$E228&lt;=Listes!$A$67,'Dépenses forfaitaire'!$E228*Listes!$A$68,IF('Dépenses forfaitaire'!$E228&gt;Listes!$D$67,'Dépenses forfaitaire'!$E228*Listes!$D$68,(('Dépenses forfaitaire'!$E228*Listes!$B$68)+Listes!$C$68)))))))</f>
        <v/>
      </c>
      <c r="P228" s="36" t="str">
        <f t="shared" si="9"/>
        <v/>
      </c>
      <c r="Q228" s="131"/>
    </row>
    <row r="229" spans="1:17" ht="22.5" customHeight="1" x14ac:dyDescent="0.25">
      <c r="A229" s="21">
        <v>223</v>
      </c>
      <c r="B229" s="123"/>
      <c r="C229" s="123"/>
      <c r="D229" s="123"/>
      <c r="E229" s="123"/>
      <c r="F229" s="123"/>
      <c r="G229" s="123"/>
      <c r="H229" s="424" t="str">
        <f>IF(C229="","",IF(C229="","",(VLOOKUP(C229,Listes!$B$34:$C$38,2,FALSE))))</f>
        <v/>
      </c>
      <c r="I229" s="123" t="str">
        <f t="shared" si="8"/>
        <v/>
      </c>
      <c r="J229" s="36" t="str">
        <f>IF(H229="","",IF(H229="","",(VLOOKUP(H229,Listes!$C$34:$D$38,2,FALSE))))</f>
        <v/>
      </c>
      <c r="K229" s="263"/>
      <c r="L229" s="263"/>
      <c r="M229" s="35" t="str">
        <f>IF($H229="","",IF($C229=Listes!$B$35,IF('Dépenses forfaitaire'!$E229&lt;=Listes!$B$56,('Dépenses forfaitaire'!$E229*(VLOOKUP('Dépenses forfaitaire'!$D229,Listes!$A$57:$E$63,2,FALSE))),IF('Dépenses forfaitaire'!$E229&gt;Listes!$E$56,('Dépenses forfaitaire'!$E229*(VLOOKUP('Dépenses forfaitaire'!$D229,Listes!$A$57:$E$63,5,FALSE))),('Dépenses forfaitaire'!$E229*(VLOOKUP('Dépenses forfaitaire'!$D229,Listes!$A$57:$E$63,3,FALSE)))+(VLOOKUP('Dépenses forfaitaire'!$D229,Listes!$A$57:$E$63,4,FALSE))))))</f>
        <v/>
      </c>
      <c r="N229" s="35" t="str">
        <f>IF($H229="","",IF($C229=Listes!$B$34,IF('Dépenses forfaitaire'!$E229&lt;=Listes!$B$45,('Dépenses forfaitaire'!$E229*(VLOOKUP('Dépenses forfaitaire'!$D229,Listes!$A$46:$E$52,2,FALSE))),IF('Dépenses forfaitaire'!$E229&gt;Listes!$D$45,('Dépenses forfaitaire'!$E229*(VLOOKUP('Dépenses forfaitaire'!$D229,Listes!$A$46:$E$52,5,FALSE))),('Dépenses forfaitaire'!$E229*(VLOOKUP('Dépenses forfaitaire'!$D229,Listes!$A$46:$E$52,3,FALSE)))+(VLOOKUP('Dépenses forfaitaire'!$D229,Listes!$A$46:$E$52,4,FALSE))))))</f>
        <v/>
      </c>
      <c r="O229" s="35" t="str">
        <f>IF($H229="","",IF($C229=Listes!$B$37,Listes!$I$34,IF($C229=Listes!$B$38,(VLOOKUP('Dépenses forfaitaire'!$F229,Listes!$E$34:$F$39,2,FALSE)),IF($C229=Listes!$B$36,IF('Dépenses forfaitaire'!$E229&lt;=Listes!$A$67,'Dépenses forfaitaire'!$E229*Listes!$A$68,IF('Dépenses forfaitaire'!$E229&gt;Listes!$D$67,'Dépenses forfaitaire'!$E229*Listes!$D$68,(('Dépenses forfaitaire'!$E229*Listes!$B$68)+Listes!$C$68)))))))</f>
        <v/>
      </c>
      <c r="P229" s="36" t="str">
        <f t="shared" si="9"/>
        <v/>
      </c>
      <c r="Q229" s="131"/>
    </row>
    <row r="230" spans="1:17" ht="22.5" customHeight="1" x14ac:dyDescent="0.25">
      <c r="A230" s="21">
        <v>224</v>
      </c>
      <c r="B230" s="123"/>
      <c r="C230" s="123"/>
      <c r="D230" s="123"/>
      <c r="E230" s="123"/>
      <c r="F230" s="123"/>
      <c r="G230" s="123"/>
      <c r="H230" s="424" t="str">
        <f>IF(C230="","",IF(C230="","",(VLOOKUP(C230,Listes!$B$34:$C$38,2,FALSE))))</f>
        <v/>
      </c>
      <c r="I230" s="123" t="str">
        <f t="shared" si="8"/>
        <v/>
      </c>
      <c r="J230" s="36" t="str">
        <f>IF(H230="","",IF(H230="","",(VLOOKUP(H230,Listes!$C$34:$D$38,2,FALSE))))</f>
        <v/>
      </c>
      <c r="K230" s="263"/>
      <c r="L230" s="263"/>
      <c r="M230" s="35" t="str">
        <f>IF($H230="","",IF($C230=Listes!$B$35,IF('Dépenses forfaitaire'!$E230&lt;=Listes!$B$56,('Dépenses forfaitaire'!$E230*(VLOOKUP('Dépenses forfaitaire'!$D230,Listes!$A$57:$E$63,2,FALSE))),IF('Dépenses forfaitaire'!$E230&gt;Listes!$E$56,('Dépenses forfaitaire'!$E230*(VLOOKUP('Dépenses forfaitaire'!$D230,Listes!$A$57:$E$63,5,FALSE))),('Dépenses forfaitaire'!$E230*(VLOOKUP('Dépenses forfaitaire'!$D230,Listes!$A$57:$E$63,3,FALSE)))+(VLOOKUP('Dépenses forfaitaire'!$D230,Listes!$A$57:$E$63,4,FALSE))))))</f>
        <v/>
      </c>
      <c r="N230" s="35" t="str">
        <f>IF($H230="","",IF($C230=Listes!$B$34,IF('Dépenses forfaitaire'!$E230&lt;=Listes!$B$45,('Dépenses forfaitaire'!$E230*(VLOOKUP('Dépenses forfaitaire'!$D230,Listes!$A$46:$E$52,2,FALSE))),IF('Dépenses forfaitaire'!$E230&gt;Listes!$D$45,('Dépenses forfaitaire'!$E230*(VLOOKUP('Dépenses forfaitaire'!$D230,Listes!$A$46:$E$52,5,FALSE))),('Dépenses forfaitaire'!$E230*(VLOOKUP('Dépenses forfaitaire'!$D230,Listes!$A$46:$E$52,3,FALSE)))+(VLOOKUP('Dépenses forfaitaire'!$D230,Listes!$A$46:$E$52,4,FALSE))))))</f>
        <v/>
      </c>
      <c r="O230" s="35" t="str">
        <f>IF($H230="","",IF($C230=Listes!$B$37,Listes!$I$34,IF($C230=Listes!$B$38,(VLOOKUP('Dépenses forfaitaire'!$F230,Listes!$E$34:$F$39,2,FALSE)),IF($C230=Listes!$B$36,IF('Dépenses forfaitaire'!$E230&lt;=Listes!$A$67,'Dépenses forfaitaire'!$E230*Listes!$A$68,IF('Dépenses forfaitaire'!$E230&gt;Listes!$D$67,'Dépenses forfaitaire'!$E230*Listes!$D$68,(('Dépenses forfaitaire'!$E230*Listes!$B$68)+Listes!$C$68)))))))</f>
        <v/>
      </c>
      <c r="P230" s="36" t="str">
        <f t="shared" si="9"/>
        <v/>
      </c>
      <c r="Q230" s="131"/>
    </row>
    <row r="231" spans="1:17" ht="22.5" customHeight="1" x14ac:dyDescent="0.25">
      <c r="A231" s="21">
        <v>225</v>
      </c>
      <c r="B231" s="123"/>
      <c r="C231" s="123"/>
      <c r="D231" s="123"/>
      <c r="E231" s="123"/>
      <c r="F231" s="123"/>
      <c r="G231" s="123"/>
      <c r="H231" s="424" t="str">
        <f>IF(C231="","",IF(C231="","",(VLOOKUP(C231,Listes!$B$34:$C$38,2,FALSE))))</f>
        <v/>
      </c>
      <c r="I231" s="123" t="str">
        <f t="shared" si="8"/>
        <v/>
      </c>
      <c r="J231" s="36" t="str">
        <f>IF(H231="","",IF(H231="","",(VLOOKUP(H231,Listes!$C$34:$D$38,2,FALSE))))</f>
        <v/>
      </c>
      <c r="K231" s="263"/>
      <c r="L231" s="263"/>
      <c r="M231" s="35" t="str">
        <f>IF($H231="","",IF($C231=Listes!$B$35,IF('Dépenses forfaitaire'!$E231&lt;=Listes!$B$56,('Dépenses forfaitaire'!$E231*(VLOOKUP('Dépenses forfaitaire'!$D231,Listes!$A$57:$E$63,2,FALSE))),IF('Dépenses forfaitaire'!$E231&gt;Listes!$E$56,('Dépenses forfaitaire'!$E231*(VLOOKUP('Dépenses forfaitaire'!$D231,Listes!$A$57:$E$63,5,FALSE))),('Dépenses forfaitaire'!$E231*(VLOOKUP('Dépenses forfaitaire'!$D231,Listes!$A$57:$E$63,3,FALSE)))+(VLOOKUP('Dépenses forfaitaire'!$D231,Listes!$A$57:$E$63,4,FALSE))))))</f>
        <v/>
      </c>
      <c r="N231" s="35" t="str">
        <f>IF($H231="","",IF($C231=Listes!$B$34,IF('Dépenses forfaitaire'!$E231&lt;=Listes!$B$45,('Dépenses forfaitaire'!$E231*(VLOOKUP('Dépenses forfaitaire'!$D231,Listes!$A$46:$E$52,2,FALSE))),IF('Dépenses forfaitaire'!$E231&gt;Listes!$D$45,('Dépenses forfaitaire'!$E231*(VLOOKUP('Dépenses forfaitaire'!$D231,Listes!$A$46:$E$52,5,FALSE))),('Dépenses forfaitaire'!$E231*(VLOOKUP('Dépenses forfaitaire'!$D231,Listes!$A$46:$E$52,3,FALSE)))+(VLOOKUP('Dépenses forfaitaire'!$D231,Listes!$A$46:$E$52,4,FALSE))))))</f>
        <v/>
      </c>
      <c r="O231" s="35" t="str">
        <f>IF($H231="","",IF($C231=Listes!$B$37,Listes!$I$34,IF($C231=Listes!$B$38,(VLOOKUP('Dépenses forfaitaire'!$F231,Listes!$E$34:$F$39,2,FALSE)),IF($C231=Listes!$B$36,IF('Dépenses forfaitaire'!$E231&lt;=Listes!$A$67,'Dépenses forfaitaire'!$E231*Listes!$A$68,IF('Dépenses forfaitaire'!$E231&gt;Listes!$D$67,'Dépenses forfaitaire'!$E231*Listes!$D$68,(('Dépenses forfaitaire'!$E231*Listes!$B$68)+Listes!$C$68)))))))</f>
        <v/>
      </c>
      <c r="P231" s="36" t="str">
        <f t="shared" si="9"/>
        <v/>
      </c>
      <c r="Q231" s="131"/>
    </row>
    <row r="232" spans="1:17" ht="22.5" customHeight="1" x14ac:dyDescent="0.25">
      <c r="A232" s="21">
        <v>226</v>
      </c>
      <c r="B232" s="123"/>
      <c r="C232" s="123"/>
      <c r="D232" s="123"/>
      <c r="E232" s="123"/>
      <c r="F232" s="123"/>
      <c r="G232" s="123"/>
      <c r="H232" s="424" t="str">
        <f>IF(C232="","",IF(C232="","",(VLOOKUP(C232,Listes!$B$34:$C$38,2,FALSE))))</f>
        <v/>
      </c>
      <c r="I232" s="123" t="str">
        <f t="shared" si="8"/>
        <v/>
      </c>
      <c r="J232" s="36" t="str">
        <f>IF(H232="","",IF(H232="","",(VLOOKUP(H232,Listes!$C$34:$D$38,2,FALSE))))</f>
        <v/>
      </c>
      <c r="K232" s="263"/>
      <c r="L232" s="263"/>
      <c r="M232" s="35" t="str">
        <f>IF($H232="","",IF($C232=Listes!$B$35,IF('Dépenses forfaitaire'!$E232&lt;=Listes!$B$56,('Dépenses forfaitaire'!$E232*(VLOOKUP('Dépenses forfaitaire'!$D232,Listes!$A$57:$E$63,2,FALSE))),IF('Dépenses forfaitaire'!$E232&gt;Listes!$E$56,('Dépenses forfaitaire'!$E232*(VLOOKUP('Dépenses forfaitaire'!$D232,Listes!$A$57:$E$63,5,FALSE))),('Dépenses forfaitaire'!$E232*(VLOOKUP('Dépenses forfaitaire'!$D232,Listes!$A$57:$E$63,3,FALSE)))+(VLOOKUP('Dépenses forfaitaire'!$D232,Listes!$A$57:$E$63,4,FALSE))))))</f>
        <v/>
      </c>
      <c r="N232" s="35" t="str">
        <f>IF($H232="","",IF($C232=Listes!$B$34,IF('Dépenses forfaitaire'!$E232&lt;=Listes!$B$45,('Dépenses forfaitaire'!$E232*(VLOOKUP('Dépenses forfaitaire'!$D232,Listes!$A$46:$E$52,2,FALSE))),IF('Dépenses forfaitaire'!$E232&gt;Listes!$D$45,('Dépenses forfaitaire'!$E232*(VLOOKUP('Dépenses forfaitaire'!$D232,Listes!$A$46:$E$52,5,FALSE))),('Dépenses forfaitaire'!$E232*(VLOOKUP('Dépenses forfaitaire'!$D232,Listes!$A$46:$E$52,3,FALSE)))+(VLOOKUP('Dépenses forfaitaire'!$D232,Listes!$A$46:$E$52,4,FALSE))))))</f>
        <v/>
      </c>
      <c r="O232" s="35" t="str">
        <f>IF($H232="","",IF($C232=Listes!$B$37,Listes!$I$34,IF($C232=Listes!$B$38,(VLOOKUP('Dépenses forfaitaire'!$F232,Listes!$E$34:$F$39,2,FALSE)),IF($C232=Listes!$B$36,IF('Dépenses forfaitaire'!$E232&lt;=Listes!$A$67,'Dépenses forfaitaire'!$E232*Listes!$A$68,IF('Dépenses forfaitaire'!$E232&gt;Listes!$D$67,'Dépenses forfaitaire'!$E232*Listes!$D$68,(('Dépenses forfaitaire'!$E232*Listes!$B$68)+Listes!$C$68)))))))</f>
        <v/>
      </c>
      <c r="P232" s="36" t="str">
        <f t="shared" si="9"/>
        <v/>
      </c>
      <c r="Q232" s="131"/>
    </row>
    <row r="233" spans="1:17" ht="22.5" customHeight="1" x14ac:dyDescent="0.25">
      <c r="A233" s="21">
        <v>227</v>
      </c>
      <c r="B233" s="123"/>
      <c r="C233" s="123"/>
      <c r="D233" s="123"/>
      <c r="E233" s="123"/>
      <c r="F233" s="123"/>
      <c r="G233" s="123"/>
      <c r="H233" s="424" t="str">
        <f>IF(C233="","",IF(C233="","",(VLOOKUP(C233,Listes!$B$34:$C$38,2,FALSE))))</f>
        <v/>
      </c>
      <c r="I233" s="123" t="str">
        <f t="shared" si="8"/>
        <v/>
      </c>
      <c r="J233" s="36" t="str">
        <f>IF(H233="","",IF(H233="","",(VLOOKUP(H233,Listes!$C$34:$D$38,2,FALSE))))</f>
        <v/>
      </c>
      <c r="K233" s="263"/>
      <c r="L233" s="263"/>
      <c r="M233" s="35" t="str">
        <f>IF($H233="","",IF($C233=Listes!$B$35,IF('Dépenses forfaitaire'!$E233&lt;=Listes!$B$56,('Dépenses forfaitaire'!$E233*(VLOOKUP('Dépenses forfaitaire'!$D233,Listes!$A$57:$E$63,2,FALSE))),IF('Dépenses forfaitaire'!$E233&gt;Listes!$E$56,('Dépenses forfaitaire'!$E233*(VLOOKUP('Dépenses forfaitaire'!$D233,Listes!$A$57:$E$63,5,FALSE))),('Dépenses forfaitaire'!$E233*(VLOOKUP('Dépenses forfaitaire'!$D233,Listes!$A$57:$E$63,3,FALSE)))+(VLOOKUP('Dépenses forfaitaire'!$D233,Listes!$A$57:$E$63,4,FALSE))))))</f>
        <v/>
      </c>
      <c r="N233" s="35" t="str">
        <f>IF($H233="","",IF($C233=Listes!$B$34,IF('Dépenses forfaitaire'!$E233&lt;=Listes!$B$45,('Dépenses forfaitaire'!$E233*(VLOOKUP('Dépenses forfaitaire'!$D233,Listes!$A$46:$E$52,2,FALSE))),IF('Dépenses forfaitaire'!$E233&gt;Listes!$D$45,('Dépenses forfaitaire'!$E233*(VLOOKUP('Dépenses forfaitaire'!$D233,Listes!$A$46:$E$52,5,FALSE))),('Dépenses forfaitaire'!$E233*(VLOOKUP('Dépenses forfaitaire'!$D233,Listes!$A$46:$E$52,3,FALSE)))+(VLOOKUP('Dépenses forfaitaire'!$D233,Listes!$A$46:$E$52,4,FALSE))))))</f>
        <v/>
      </c>
      <c r="O233" s="35" t="str">
        <f>IF($H233="","",IF($C233=Listes!$B$37,Listes!$I$34,IF($C233=Listes!$B$38,(VLOOKUP('Dépenses forfaitaire'!$F233,Listes!$E$34:$F$39,2,FALSE)),IF($C233=Listes!$B$36,IF('Dépenses forfaitaire'!$E233&lt;=Listes!$A$67,'Dépenses forfaitaire'!$E233*Listes!$A$68,IF('Dépenses forfaitaire'!$E233&gt;Listes!$D$67,'Dépenses forfaitaire'!$E233*Listes!$D$68,(('Dépenses forfaitaire'!$E233*Listes!$B$68)+Listes!$C$68)))))))</f>
        <v/>
      </c>
      <c r="P233" s="36" t="str">
        <f t="shared" si="9"/>
        <v/>
      </c>
      <c r="Q233" s="131"/>
    </row>
    <row r="234" spans="1:17" ht="22.5" customHeight="1" x14ac:dyDescent="0.25">
      <c r="A234" s="21">
        <v>228</v>
      </c>
      <c r="B234" s="123"/>
      <c r="C234" s="123"/>
      <c r="D234" s="123"/>
      <c r="E234" s="123"/>
      <c r="F234" s="123"/>
      <c r="G234" s="123"/>
      <c r="H234" s="424" t="str">
        <f>IF(C234="","",IF(C234="","",(VLOOKUP(C234,Listes!$B$34:$C$38,2,FALSE))))</f>
        <v/>
      </c>
      <c r="I234" s="123" t="str">
        <f t="shared" si="8"/>
        <v/>
      </c>
      <c r="J234" s="36" t="str">
        <f>IF(H234="","",IF(H234="","",(VLOOKUP(H234,Listes!$C$34:$D$38,2,FALSE))))</f>
        <v/>
      </c>
      <c r="K234" s="263"/>
      <c r="L234" s="263"/>
      <c r="M234" s="35" t="str">
        <f>IF($H234="","",IF($C234=Listes!$B$35,IF('Dépenses forfaitaire'!$E234&lt;=Listes!$B$56,('Dépenses forfaitaire'!$E234*(VLOOKUP('Dépenses forfaitaire'!$D234,Listes!$A$57:$E$63,2,FALSE))),IF('Dépenses forfaitaire'!$E234&gt;Listes!$E$56,('Dépenses forfaitaire'!$E234*(VLOOKUP('Dépenses forfaitaire'!$D234,Listes!$A$57:$E$63,5,FALSE))),('Dépenses forfaitaire'!$E234*(VLOOKUP('Dépenses forfaitaire'!$D234,Listes!$A$57:$E$63,3,FALSE)))+(VLOOKUP('Dépenses forfaitaire'!$D234,Listes!$A$57:$E$63,4,FALSE))))))</f>
        <v/>
      </c>
      <c r="N234" s="35" t="str">
        <f>IF($H234="","",IF($C234=Listes!$B$34,IF('Dépenses forfaitaire'!$E234&lt;=Listes!$B$45,('Dépenses forfaitaire'!$E234*(VLOOKUP('Dépenses forfaitaire'!$D234,Listes!$A$46:$E$52,2,FALSE))),IF('Dépenses forfaitaire'!$E234&gt;Listes!$D$45,('Dépenses forfaitaire'!$E234*(VLOOKUP('Dépenses forfaitaire'!$D234,Listes!$A$46:$E$52,5,FALSE))),('Dépenses forfaitaire'!$E234*(VLOOKUP('Dépenses forfaitaire'!$D234,Listes!$A$46:$E$52,3,FALSE)))+(VLOOKUP('Dépenses forfaitaire'!$D234,Listes!$A$46:$E$52,4,FALSE))))))</f>
        <v/>
      </c>
      <c r="O234" s="35" t="str">
        <f>IF($H234="","",IF($C234=Listes!$B$37,Listes!$I$34,IF($C234=Listes!$B$38,(VLOOKUP('Dépenses forfaitaire'!$F234,Listes!$E$34:$F$39,2,FALSE)),IF($C234=Listes!$B$36,IF('Dépenses forfaitaire'!$E234&lt;=Listes!$A$67,'Dépenses forfaitaire'!$E234*Listes!$A$68,IF('Dépenses forfaitaire'!$E234&gt;Listes!$D$67,'Dépenses forfaitaire'!$E234*Listes!$D$68,(('Dépenses forfaitaire'!$E234*Listes!$B$68)+Listes!$C$68)))))))</f>
        <v/>
      </c>
      <c r="P234" s="36" t="str">
        <f t="shared" si="9"/>
        <v/>
      </c>
      <c r="Q234" s="131"/>
    </row>
    <row r="235" spans="1:17" ht="22.5" customHeight="1" x14ac:dyDescent="0.25">
      <c r="A235" s="21">
        <v>229</v>
      </c>
      <c r="B235" s="123"/>
      <c r="C235" s="123"/>
      <c r="D235" s="123"/>
      <c r="E235" s="123"/>
      <c r="F235" s="123"/>
      <c r="G235" s="123"/>
      <c r="H235" s="424" t="str">
        <f>IF(C235="","",IF(C235="","",(VLOOKUP(C235,Listes!$B$34:$C$38,2,FALSE))))</f>
        <v/>
      </c>
      <c r="I235" s="123" t="str">
        <f t="shared" si="8"/>
        <v/>
      </c>
      <c r="J235" s="36" t="str">
        <f>IF(H235="","",IF(H235="","",(VLOOKUP(H235,Listes!$C$34:$D$38,2,FALSE))))</f>
        <v/>
      </c>
      <c r="K235" s="263"/>
      <c r="L235" s="263"/>
      <c r="M235" s="35" t="str">
        <f>IF($H235="","",IF($C235=Listes!$B$35,IF('Dépenses forfaitaire'!$E235&lt;=Listes!$B$56,('Dépenses forfaitaire'!$E235*(VLOOKUP('Dépenses forfaitaire'!$D235,Listes!$A$57:$E$63,2,FALSE))),IF('Dépenses forfaitaire'!$E235&gt;Listes!$E$56,('Dépenses forfaitaire'!$E235*(VLOOKUP('Dépenses forfaitaire'!$D235,Listes!$A$57:$E$63,5,FALSE))),('Dépenses forfaitaire'!$E235*(VLOOKUP('Dépenses forfaitaire'!$D235,Listes!$A$57:$E$63,3,FALSE)))+(VLOOKUP('Dépenses forfaitaire'!$D235,Listes!$A$57:$E$63,4,FALSE))))))</f>
        <v/>
      </c>
      <c r="N235" s="35" t="str">
        <f>IF($H235="","",IF($C235=Listes!$B$34,IF('Dépenses forfaitaire'!$E235&lt;=Listes!$B$45,('Dépenses forfaitaire'!$E235*(VLOOKUP('Dépenses forfaitaire'!$D235,Listes!$A$46:$E$52,2,FALSE))),IF('Dépenses forfaitaire'!$E235&gt;Listes!$D$45,('Dépenses forfaitaire'!$E235*(VLOOKUP('Dépenses forfaitaire'!$D235,Listes!$A$46:$E$52,5,FALSE))),('Dépenses forfaitaire'!$E235*(VLOOKUP('Dépenses forfaitaire'!$D235,Listes!$A$46:$E$52,3,FALSE)))+(VLOOKUP('Dépenses forfaitaire'!$D235,Listes!$A$46:$E$52,4,FALSE))))))</f>
        <v/>
      </c>
      <c r="O235" s="35" t="str">
        <f>IF($H235="","",IF($C235=Listes!$B$37,Listes!$I$34,IF($C235=Listes!$B$38,(VLOOKUP('Dépenses forfaitaire'!$F235,Listes!$E$34:$F$39,2,FALSE)),IF($C235=Listes!$B$36,IF('Dépenses forfaitaire'!$E235&lt;=Listes!$A$67,'Dépenses forfaitaire'!$E235*Listes!$A$68,IF('Dépenses forfaitaire'!$E235&gt;Listes!$D$67,'Dépenses forfaitaire'!$E235*Listes!$D$68,(('Dépenses forfaitaire'!$E235*Listes!$B$68)+Listes!$C$68)))))))</f>
        <v/>
      </c>
      <c r="P235" s="36" t="str">
        <f t="shared" si="9"/>
        <v/>
      </c>
      <c r="Q235" s="131"/>
    </row>
    <row r="236" spans="1:17" ht="22.5" customHeight="1" x14ac:dyDescent="0.25">
      <c r="A236" s="21">
        <v>230</v>
      </c>
      <c r="B236" s="123"/>
      <c r="C236" s="123"/>
      <c r="D236" s="123"/>
      <c r="E236" s="123"/>
      <c r="F236" s="123"/>
      <c r="G236" s="123"/>
      <c r="H236" s="424" t="str">
        <f>IF(C236="","",IF(C236="","",(VLOOKUP(C236,Listes!$B$34:$C$38,2,FALSE))))</f>
        <v/>
      </c>
      <c r="I236" s="123" t="str">
        <f t="shared" si="8"/>
        <v/>
      </c>
      <c r="J236" s="36" t="str">
        <f>IF(H236="","",IF(H236="","",(VLOOKUP(H236,Listes!$C$34:$D$38,2,FALSE))))</f>
        <v/>
      </c>
      <c r="K236" s="263"/>
      <c r="L236" s="263"/>
      <c r="M236" s="35" t="str">
        <f>IF($H236="","",IF($C236=Listes!$B$35,IF('Dépenses forfaitaire'!$E236&lt;=Listes!$B$56,('Dépenses forfaitaire'!$E236*(VLOOKUP('Dépenses forfaitaire'!$D236,Listes!$A$57:$E$63,2,FALSE))),IF('Dépenses forfaitaire'!$E236&gt;Listes!$E$56,('Dépenses forfaitaire'!$E236*(VLOOKUP('Dépenses forfaitaire'!$D236,Listes!$A$57:$E$63,5,FALSE))),('Dépenses forfaitaire'!$E236*(VLOOKUP('Dépenses forfaitaire'!$D236,Listes!$A$57:$E$63,3,FALSE)))+(VLOOKUP('Dépenses forfaitaire'!$D236,Listes!$A$57:$E$63,4,FALSE))))))</f>
        <v/>
      </c>
      <c r="N236" s="35" t="str">
        <f>IF($H236="","",IF($C236=Listes!$B$34,IF('Dépenses forfaitaire'!$E236&lt;=Listes!$B$45,('Dépenses forfaitaire'!$E236*(VLOOKUP('Dépenses forfaitaire'!$D236,Listes!$A$46:$E$52,2,FALSE))),IF('Dépenses forfaitaire'!$E236&gt;Listes!$D$45,('Dépenses forfaitaire'!$E236*(VLOOKUP('Dépenses forfaitaire'!$D236,Listes!$A$46:$E$52,5,FALSE))),('Dépenses forfaitaire'!$E236*(VLOOKUP('Dépenses forfaitaire'!$D236,Listes!$A$46:$E$52,3,FALSE)))+(VLOOKUP('Dépenses forfaitaire'!$D236,Listes!$A$46:$E$52,4,FALSE))))))</f>
        <v/>
      </c>
      <c r="O236" s="35" t="str">
        <f>IF($H236="","",IF($C236=Listes!$B$37,Listes!$I$34,IF($C236=Listes!$B$38,(VLOOKUP('Dépenses forfaitaire'!$F236,Listes!$E$34:$F$39,2,FALSE)),IF($C236=Listes!$B$36,IF('Dépenses forfaitaire'!$E236&lt;=Listes!$A$67,'Dépenses forfaitaire'!$E236*Listes!$A$68,IF('Dépenses forfaitaire'!$E236&gt;Listes!$D$67,'Dépenses forfaitaire'!$E236*Listes!$D$68,(('Dépenses forfaitaire'!$E236*Listes!$B$68)+Listes!$C$68)))))))</f>
        <v/>
      </c>
      <c r="P236" s="36" t="str">
        <f t="shared" si="9"/>
        <v/>
      </c>
      <c r="Q236" s="131"/>
    </row>
    <row r="237" spans="1:17" ht="22.5" customHeight="1" x14ac:dyDescent="0.25">
      <c r="A237" s="21">
        <v>231</v>
      </c>
      <c r="B237" s="123"/>
      <c r="C237" s="123"/>
      <c r="D237" s="123"/>
      <c r="E237" s="123"/>
      <c r="F237" s="123"/>
      <c r="G237" s="123"/>
      <c r="H237" s="424" t="str">
        <f>IF(C237="","",IF(C237="","",(VLOOKUP(C237,Listes!$B$34:$C$38,2,FALSE))))</f>
        <v/>
      </c>
      <c r="I237" s="123" t="str">
        <f t="shared" si="8"/>
        <v/>
      </c>
      <c r="J237" s="36" t="str">
        <f>IF(H237="","",IF(H237="","",(VLOOKUP(H237,Listes!$C$34:$D$38,2,FALSE))))</f>
        <v/>
      </c>
      <c r="K237" s="263"/>
      <c r="L237" s="263"/>
      <c r="M237" s="35" t="str">
        <f>IF($H237="","",IF($C237=Listes!$B$35,IF('Dépenses forfaitaire'!$E237&lt;=Listes!$B$56,('Dépenses forfaitaire'!$E237*(VLOOKUP('Dépenses forfaitaire'!$D237,Listes!$A$57:$E$63,2,FALSE))),IF('Dépenses forfaitaire'!$E237&gt;Listes!$E$56,('Dépenses forfaitaire'!$E237*(VLOOKUP('Dépenses forfaitaire'!$D237,Listes!$A$57:$E$63,5,FALSE))),('Dépenses forfaitaire'!$E237*(VLOOKUP('Dépenses forfaitaire'!$D237,Listes!$A$57:$E$63,3,FALSE)))+(VLOOKUP('Dépenses forfaitaire'!$D237,Listes!$A$57:$E$63,4,FALSE))))))</f>
        <v/>
      </c>
      <c r="N237" s="35" t="str">
        <f>IF($H237="","",IF($C237=Listes!$B$34,IF('Dépenses forfaitaire'!$E237&lt;=Listes!$B$45,('Dépenses forfaitaire'!$E237*(VLOOKUP('Dépenses forfaitaire'!$D237,Listes!$A$46:$E$52,2,FALSE))),IF('Dépenses forfaitaire'!$E237&gt;Listes!$D$45,('Dépenses forfaitaire'!$E237*(VLOOKUP('Dépenses forfaitaire'!$D237,Listes!$A$46:$E$52,5,FALSE))),('Dépenses forfaitaire'!$E237*(VLOOKUP('Dépenses forfaitaire'!$D237,Listes!$A$46:$E$52,3,FALSE)))+(VLOOKUP('Dépenses forfaitaire'!$D237,Listes!$A$46:$E$52,4,FALSE))))))</f>
        <v/>
      </c>
      <c r="O237" s="35" t="str">
        <f>IF($H237="","",IF($C237=Listes!$B$37,Listes!$I$34,IF($C237=Listes!$B$38,(VLOOKUP('Dépenses forfaitaire'!$F237,Listes!$E$34:$F$39,2,FALSE)),IF($C237=Listes!$B$36,IF('Dépenses forfaitaire'!$E237&lt;=Listes!$A$67,'Dépenses forfaitaire'!$E237*Listes!$A$68,IF('Dépenses forfaitaire'!$E237&gt;Listes!$D$67,'Dépenses forfaitaire'!$E237*Listes!$D$68,(('Dépenses forfaitaire'!$E237*Listes!$B$68)+Listes!$C$68)))))))</f>
        <v/>
      </c>
      <c r="P237" s="36" t="str">
        <f t="shared" si="9"/>
        <v/>
      </c>
      <c r="Q237" s="131"/>
    </row>
    <row r="238" spans="1:17" ht="22.5" customHeight="1" x14ac:dyDescent="0.25">
      <c r="A238" s="21">
        <v>232</v>
      </c>
      <c r="B238" s="123"/>
      <c r="C238" s="123"/>
      <c r="D238" s="123"/>
      <c r="E238" s="123"/>
      <c r="F238" s="123"/>
      <c r="G238" s="123"/>
      <c r="H238" s="424" t="str">
        <f>IF(C238="","",IF(C238="","",(VLOOKUP(C238,Listes!$B$34:$C$38,2,FALSE))))</f>
        <v/>
      </c>
      <c r="I238" s="123" t="str">
        <f t="shared" si="8"/>
        <v/>
      </c>
      <c r="J238" s="36" t="str">
        <f>IF(H238="","",IF(H238="","",(VLOOKUP(H238,Listes!$C$34:$D$38,2,FALSE))))</f>
        <v/>
      </c>
      <c r="K238" s="263"/>
      <c r="L238" s="263"/>
      <c r="M238" s="35" t="str">
        <f>IF($H238="","",IF($C238=Listes!$B$35,IF('Dépenses forfaitaire'!$E238&lt;=Listes!$B$56,('Dépenses forfaitaire'!$E238*(VLOOKUP('Dépenses forfaitaire'!$D238,Listes!$A$57:$E$63,2,FALSE))),IF('Dépenses forfaitaire'!$E238&gt;Listes!$E$56,('Dépenses forfaitaire'!$E238*(VLOOKUP('Dépenses forfaitaire'!$D238,Listes!$A$57:$E$63,5,FALSE))),('Dépenses forfaitaire'!$E238*(VLOOKUP('Dépenses forfaitaire'!$D238,Listes!$A$57:$E$63,3,FALSE)))+(VLOOKUP('Dépenses forfaitaire'!$D238,Listes!$A$57:$E$63,4,FALSE))))))</f>
        <v/>
      </c>
      <c r="N238" s="35" t="str">
        <f>IF($H238="","",IF($C238=Listes!$B$34,IF('Dépenses forfaitaire'!$E238&lt;=Listes!$B$45,('Dépenses forfaitaire'!$E238*(VLOOKUP('Dépenses forfaitaire'!$D238,Listes!$A$46:$E$52,2,FALSE))),IF('Dépenses forfaitaire'!$E238&gt;Listes!$D$45,('Dépenses forfaitaire'!$E238*(VLOOKUP('Dépenses forfaitaire'!$D238,Listes!$A$46:$E$52,5,FALSE))),('Dépenses forfaitaire'!$E238*(VLOOKUP('Dépenses forfaitaire'!$D238,Listes!$A$46:$E$52,3,FALSE)))+(VLOOKUP('Dépenses forfaitaire'!$D238,Listes!$A$46:$E$52,4,FALSE))))))</f>
        <v/>
      </c>
      <c r="O238" s="35" t="str">
        <f>IF($H238="","",IF($C238=Listes!$B$37,Listes!$I$34,IF($C238=Listes!$B$38,(VLOOKUP('Dépenses forfaitaire'!$F238,Listes!$E$34:$F$39,2,FALSE)),IF($C238=Listes!$B$36,IF('Dépenses forfaitaire'!$E238&lt;=Listes!$A$67,'Dépenses forfaitaire'!$E238*Listes!$A$68,IF('Dépenses forfaitaire'!$E238&gt;Listes!$D$67,'Dépenses forfaitaire'!$E238*Listes!$D$68,(('Dépenses forfaitaire'!$E238*Listes!$B$68)+Listes!$C$68)))))))</f>
        <v/>
      </c>
      <c r="P238" s="36" t="str">
        <f t="shared" si="9"/>
        <v/>
      </c>
      <c r="Q238" s="131"/>
    </row>
    <row r="239" spans="1:17" ht="22.5" customHeight="1" x14ac:dyDescent="0.25">
      <c r="A239" s="21">
        <v>233</v>
      </c>
      <c r="B239" s="123"/>
      <c r="C239" s="123"/>
      <c r="D239" s="123"/>
      <c r="E239" s="123"/>
      <c r="F239" s="123"/>
      <c r="G239" s="123"/>
      <c r="H239" s="424" t="str">
        <f>IF(C239="","",IF(C239="","",(VLOOKUP(C239,Listes!$B$34:$C$38,2,FALSE))))</f>
        <v/>
      </c>
      <c r="I239" s="123" t="str">
        <f t="shared" si="8"/>
        <v/>
      </c>
      <c r="J239" s="36" t="str">
        <f>IF(H239="","",IF(H239="","",(VLOOKUP(H239,Listes!$C$34:$D$38,2,FALSE))))</f>
        <v/>
      </c>
      <c r="K239" s="263"/>
      <c r="L239" s="263"/>
      <c r="M239" s="35" t="str">
        <f>IF($H239="","",IF($C239=Listes!$B$35,IF('Dépenses forfaitaire'!$E239&lt;=Listes!$B$56,('Dépenses forfaitaire'!$E239*(VLOOKUP('Dépenses forfaitaire'!$D239,Listes!$A$57:$E$63,2,FALSE))),IF('Dépenses forfaitaire'!$E239&gt;Listes!$E$56,('Dépenses forfaitaire'!$E239*(VLOOKUP('Dépenses forfaitaire'!$D239,Listes!$A$57:$E$63,5,FALSE))),('Dépenses forfaitaire'!$E239*(VLOOKUP('Dépenses forfaitaire'!$D239,Listes!$A$57:$E$63,3,FALSE)))+(VLOOKUP('Dépenses forfaitaire'!$D239,Listes!$A$57:$E$63,4,FALSE))))))</f>
        <v/>
      </c>
      <c r="N239" s="35" t="str">
        <f>IF($H239="","",IF($C239=Listes!$B$34,IF('Dépenses forfaitaire'!$E239&lt;=Listes!$B$45,('Dépenses forfaitaire'!$E239*(VLOOKUP('Dépenses forfaitaire'!$D239,Listes!$A$46:$E$52,2,FALSE))),IF('Dépenses forfaitaire'!$E239&gt;Listes!$D$45,('Dépenses forfaitaire'!$E239*(VLOOKUP('Dépenses forfaitaire'!$D239,Listes!$A$46:$E$52,5,FALSE))),('Dépenses forfaitaire'!$E239*(VLOOKUP('Dépenses forfaitaire'!$D239,Listes!$A$46:$E$52,3,FALSE)))+(VLOOKUP('Dépenses forfaitaire'!$D239,Listes!$A$46:$E$52,4,FALSE))))))</f>
        <v/>
      </c>
      <c r="O239" s="35" t="str">
        <f>IF($H239="","",IF($C239=Listes!$B$37,Listes!$I$34,IF($C239=Listes!$B$38,(VLOOKUP('Dépenses forfaitaire'!$F239,Listes!$E$34:$F$39,2,FALSE)),IF($C239=Listes!$B$36,IF('Dépenses forfaitaire'!$E239&lt;=Listes!$A$67,'Dépenses forfaitaire'!$E239*Listes!$A$68,IF('Dépenses forfaitaire'!$E239&gt;Listes!$D$67,'Dépenses forfaitaire'!$E239*Listes!$D$68,(('Dépenses forfaitaire'!$E239*Listes!$B$68)+Listes!$C$68)))))))</f>
        <v/>
      </c>
      <c r="P239" s="36" t="str">
        <f t="shared" si="9"/>
        <v/>
      </c>
      <c r="Q239" s="131"/>
    </row>
    <row r="240" spans="1:17" ht="22.5" customHeight="1" x14ac:dyDescent="0.25">
      <c r="A240" s="21">
        <v>234</v>
      </c>
      <c r="B240" s="123"/>
      <c r="C240" s="123"/>
      <c r="D240" s="123"/>
      <c r="E240" s="123"/>
      <c r="F240" s="123"/>
      <c r="G240" s="123"/>
      <c r="H240" s="424" t="str">
        <f>IF(C240="","",IF(C240="","",(VLOOKUP(C240,Listes!$B$34:$C$38,2,FALSE))))</f>
        <v/>
      </c>
      <c r="I240" s="123" t="str">
        <f t="shared" si="8"/>
        <v/>
      </c>
      <c r="J240" s="36" t="str">
        <f>IF(H240="","",IF(H240="","",(VLOOKUP(H240,Listes!$C$34:$D$38,2,FALSE))))</f>
        <v/>
      </c>
      <c r="K240" s="263"/>
      <c r="L240" s="263"/>
      <c r="M240" s="35" t="str">
        <f>IF($H240="","",IF($C240=Listes!$B$35,IF('Dépenses forfaitaire'!$E240&lt;=Listes!$B$56,('Dépenses forfaitaire'!$E240*(VLOOKUP('Dépenses forfaitaire'!$D240,Listes!$A$57:$E$63,2,FALSE))),IF('Dépenses forfaitaire'!$E240&gt;Listes!$E$56,('Dépenses forfaitaire'!$E240*(VLOOKUP('Dépenses forfaitaire'!$D240,Listes!$A$57:$E$63,5,FALSE))),('Dépenses forfaitaire'!$E240*(VLOOKUP('Dépenses forfaitaire'!$D240,Listes!$A$57:$E$63,3,FALSE)))+(VLOOKUP('Dépenses forfaitaire'!$D240,Listes!$A$57:$E$63,4,FALSE))))))</f>
        <v/>
      </c>
      <c r="N240" s="35" t="str">
        <f>IF($H240="","",IF($C240=Listes!$B$34,IF('Dépenses forfaitaire'!$E240&lt;=Listes!$B$45,('Dépenses forfaitaire'!$E240*(VLOOKUP('Dépenses forfaitaire'!$D240,Listes!$A$46:$E$52,2,FALSE))),IF('Dépenses forfaitaire'!$E240&gt;Listes!$D$45,('Dépenses forfaitaire'!$E240*(VLOOKUP('Dépenses forfaitaire'!$D240,Listes!$A$46:$E$52,5,FALSE))),('Dépenses forfaitaire'!$E240*(VLOOKUP('Dépenses forfaitaire'!$D240,Listes!$A$46:$E$52,3,FALSE)))+(VLOOKUP('Dépenses forfaitaire'!$D240,Listes!$A$46:$E$52,4,FALSE))))))</f>
        <v/>
      </c>
      <c r="O240" s="35" t="str">
        <f>IF($H240="","",IF($C240=Listes!$B$37,Listes!$I$34,IF($C240=Listes!$B$38,(VLOOKUP('Dépenses forfaitaire'!$F240,Listes!$E$34:$F$39,2,FALSE)),IF($C240=Listes!$B$36,IF('Dépenses forfaitaire'!$E240&lt;=Listes!$A$67,'Dépenses forfaitaire'!$E240*Listes!$A$68,IF('Dépenses forfaitaire'!$E240&gt;Listes!$D$67,'Dépenses forfaitaire'!$E240*Listes!$D$68,(('Dépenses forfaitaire'!$E240*Listes!$B$68)+Listes!$C$68)))))))</f>
        <v/>
      </c>
      <c r="P240" s="36" t="str">
        <f t="shared" si="9"/>
        <v/>
      </c>
      <c r="Q240" s="131"/>
    </row>
    <row r="241" spans="1:17" ht="22.5" customHeight="1" x14ac:dyDescent="0.25">
      <c r="A241" s="21">
        <v>235</v>
      </c>
      <c r="B241" s="123"/>
      <c r="C241" s="123"/>
      <c r="D241" s="123"/>
      <c r="E241" s="123"/>
      <c r="F241" s="123"/>
      <c r="G241" s="123"/>
      <c r="H241" s="424" t="str">
        <f>IF(C241="","",IF(C241="","",(VLOOKUP(C241,Listes!$B$34:$C$38,2,FALSE))))</f>
        <v/>
      </c>
      <c r="I241" s="123" t="str">
        <f t="shared" si="8"/>
        <v/>
      </c>
      <c r="J241" s="36" t="str">
        <f>IF(H241="","",IF(H241="","",(VLOOKUP(H241,Listes!$C$34:$D$38,2,FALSE))))</f>
        <v/>
      </c>
      <c r="K241" s="263"/>
      <c r="L241" s="263"/>
      <c r="M241" s="35" t="str">
        <f>IF($H241="","",IF($C241=Listes!$B$35,IF('Dépenses forfaitaire'!$E241&lt;=Listes!$B$56,('Dépenses forfaitaire'!$E241*(VLOOKUP('Dépenses forfaitaire'!$D241,Listes!$A$57:$E$63,2,FALSE))),IF('Dépenses forfaitaire'!$E241&gt;Listes!$E$56,('Dépenses forfaitaire'!$E241*(VLOOKUP('Dépenses forfaitaire'!$D241,Listes!$A$57:$E$63,5,FALSE))),('Dépenses forfaitaire'!$E241*(VLOOKUP('Dépenses forfaitaire'!$D241,Listes!$A$57:$E$63,3,FALSE)))+(VLOOKUP('Dépenses forfaitaire'!$D241,Listes!$A$57:$E$63,4,FALSE))))))</f>
        <v/>
      </c>
      <c r="N241" s="35" t="str">
        <f>IF($H241="","",IF($C241=Listes!$B$34,IF('Dépenses forfaitaire'!$E241&lt;=Listes!$B$45,('Dépenses forfaitaire'!$E241*(VLOOKUP('Dépenses forfaitaire'!$D241,Listes!$A$46:$E$52,2,FALSE))),IF('Dépenses forfaitaire'!$E241&gt;Listes!$D$45,('Dépenses forfaitaire'!$E241*(VLOOKUP('Dépenses forfaitaire'!$D241,Listes!$A$46:$E$52,5,FALSE))),('Dépenses forfaitaire'!$E241*(VLOOKUP('Dépenses forfaitaire'!$D241,Listes!$A$46:$E$52,3,FALSE)))+(VLOOKUP('Dépenses forfaitaire'!$D241,Listes!$A$46:$E$52,4,FALSE))))))</f>
        <v/>
      </c>
      <c r="O241" s="35" t="str">
        <f>IF($H241="","",IF($C241=Listes!$B$37,Listes!$I$34,IF($C241=Listes!$B$38,(VLOOKUP('Dépenses forfaitaire'!$F241,Listes!$E$34:$F$39,2,FALSE)),IF($C241=Listes!$B$36,IF('Dépenses forfaitaire'!$E241&lt;=Listes!$A$67,'Dépenses forfaitaire'!$E241*Listes!$A$68,IF('Dépenses forfaitaire'!$E241&gt;Listes!$D$67,'Dépenses forfaitaire'!$E241*Listes!$D$68,(('Dépenses forfaitaire'!$E241*Listes!$B$68)+Listes!$C$68)))))))</f>
        <v/>
      </c>
      <c r="P241" s="36" t="str">
        <f t="shared" si="9"/>
        <v/>
      </c>
      <c r="Q241" s="131"/>
    </row>
    <row r="242" spans="1:17" ht="22.5" customHeight="1" x14ac:dyDescent="0.25">
      <c r="A242" s="21">
        <v>236</v>
      </c>
      <c r="B242" s="123"/>
      <c r="C242" s="123"/>
      <c r="D242" s="123"/>
      <c r="E242" s="123"/>
      <c r="F242" s="123"/>
      <c r="G242" s="123"/>
      <c r="H242" s="424" t="str">
        <f>IF(C242="","",IF(C242="","",(VLOOKUP(C242,Listes!$B$34:$C$38,2,FALSE))))</f>
        <v/>
      </c>
      <c r="I242" s="123" t="str">
        <f t="shared" si="8"/>
        <v/>
      </c>
      <c r="J242" s="36" t="str">
        <f>IF(H242="","",IF(H242="","",(VLOOKUP(H242,Listes!$C$34:$D$38,2,FALSE))))</f>
        <v/>
      </c>
      <c r="K242" s="263"/>
      <c r="L242" s="263"/>
      <c r="M242" s="35" t="str">
        <f>IF($H242="","",IF($C242=Listes!$B$35,IF('Dépenses forfaitaire'!$E242&lt;=Listes!$B$56,('Dépenses forfaitaire'!$E242*(VLOOKUP('Dépenses forfaitaire'!$D242,Listes!$A$57:$E$63,2,FALSE))),IF('Dépenses forfaitaire'!$E242&gt;Listes!$E$56,('Dépenses forfaitaire'!$E242*(VLOOKUP('Dépenses forfaitaire'!$D242,Listes!$A$57:$E$63,5,FALSE))),('Dépenses forfaitaire'!$E242*(VLOOKUP('Dépenses forfaitaire'!$D242,Listes!$A$57:$E$63,3,FALSE)))+(VLOOKUP('Dépenses forfaitaire'!$D242,Listes!$A$57:$E$63,4,FALSE))))))</f>
        <v/>
      </c>
      <c r="N242" s="35" t="str">
        <f>IF($H242="","",IF($C242=Listes!$B$34,IF('Dépenses forfaitaire'!$E242&lt;=Listes!$B$45,('Dépenses forfaitaire'!$E242*(VLOOKUP('Dépenses forfaitaire'!$D242,Listes!$A$46:$E$52,2,FALSE))),IF('Dépenses forfaitaire'!$E242&gt;Listes!$D$45,('Dépenses forfaitaire'!$E242*(VLOOKUP('Dépenses forfaitaire'!$D242,Listes!$A$46:$E$52,5,FALSE))),('Dépenses forfaitaire'!$E242*(VLOOKUP('Dépenses forfaitaire'!$D242,Listes!$A$46:$E$52,3,FALSE)))+(VLOOKUP('Dépenses forfaitaire'!$D242,Listes!$A$46:$E$52,4,FALSE))))))</f>
        <v/>
      </c>
      <c r="O242" s="35" t="str">
        <f>IF($H242="","",IF($C242=Listes!$B$37,Listes!$I$34,IF($C242=Listes!$B$38,(VLOOKUP('Dépenses forfaitaire'!$F242,Listes!$E$34:$F$39,2,FALSE)),IF($C242=Listes!$B$36,IF('Dépenses forfaitaire'!$E242&lt;=Listes!$A$67,'Dépenses forfaitaire'!$E242*Listes!$A$68,IF('Dépenses forfaitaire'!$E242&gt;Listes!$D$67,'Dépenses forfaitaire'!$E242*Listes!$D$68,(('Dépenses forfaitaire'!$E242*Listes!$B$68)+Listes!$C$68)))))))</f>
        <v/>
      </c>
      <c r="P242" s="36" t="str">
        <f t="shared" si="9"/>
        <v/>
      </c>
      <c r="Q242" s="131"/>
    </row>
    <row r="243" spans="1:17" ht="22.5" customHeight="1" x14ac:dyDescent="0.25">
      <c r="A243" s="21">
        <v>237</v>
      </c>
      <c r="B243" s="123"/>
      <c r="C243" s="123"/>
      <c r="D243" s="123"/>
      <c r="E243" s="123"/>
      <c r="F243" s="123"/>
      <c r="G243" s="123"/>
      <c r="H243" s="424" t="str">
        <f>IF(C243="","",IF(C243="","",(VLOOKUP(C243,Listes!$B$34:$C$38,2,FALSE))))</f>
        <v/>
      </c>
      <c r="I243" s="123" t="str">
        <f t="shared" si="8"/>
        <v/>
      </c>
      <c r="J243" s="36" t="str">
        <f>IF(H243="","",IF(H243="","",(VLOOKUP(H243,Listes!$C$34:$D$38,2,FALSE))))</f>
        <v/>
      </c>
      <c r="K243" s="263"/>
      <c r="L243" s="263"/>
      <c r="M243" s="35" t="str">
        <f>IF($H243="","",IF($C243=Listes!$B$35,IF('Dépenses forfaitaire'!$E243&lt;=Listes!$B$56,('Dépenses forfaitaire'!$E243*(VLOOKUP('Dépenses forfaitaire'!$D243,Listes!$A$57:$E$63,2,FALSE))),IF('Dépenses forfaitaire'!$E243&gt;Listes!$E$56,('Dépenses forfaitaire'!$E243*(VLOOKUP('Dépenses forfaitaire'!$D243,Listes!$A$57:$E$63,5,FALSE))),('Dépenses forfaitaire'!$E243*(VLOOKUP('Dépenses forfaitaire'!$D243,Listes!$A$57:$E$63,3,FALSE)))+(VLOOKUP('Dépenses forfaitaire'!$D243,Listes!$A$57:$E$63,4,FALSE))))))</f>
        <v/>
      </c>
      <c r="N243" s="35" t="str">
        <f>IF($H243="","",IF($C243=Listes!$B$34,IF('Dépenses forfaitaire'!$E243&lt;=Listes!$B$45,('Dépenses forfaitaire'!$E243*(VLOOKUP('Dépenses forfaitaire'!$D243,Listes!$A$46:$E$52,2,FALSE))),IF('Dépenses forfaitaire'!$E243&gt;Listes!$D$45,('Dépenses forfaitaire'!$E243*(VLOOKUP('Dépenses forfaitaire'!$D243,Listes!$A$46:$E$52,5,FALSE))),('Dépenses forfaitaire'!$E243*(VLOOKUP('Dépenses forfaitaire'!$D243,Listes!$A$46:$E$52,3,FALSE)))+(VLOOKUP('Dépenses forfaitaire'!$D243,Listes!$A$46:$E$52,4,FALSE))))))</f>
        <v/>
      </c>
      <c r="O243" s="35" t="str">
        <f>IF($H243="","",IF($C243=Listes!$B$37,Listes!$I$34,IF($C243=Listes!$B$38,(VLOOKUP('Dépenses forfaitaire'!$F243,Listes!$E$34:$F$39,2,FALSE)),IF($C243=Listes!$B$36,IF('Dépenses forfaitaire'!$E243&lt;=Listes!$A$67,'Dépenses forfaitaire'!$E243*Listes!$A$68,IF('Dépenses forfaitaire'!$E243&gt;Listes!$D$67,'Dépenses forfaitaire'!$E243*Listes!$D$68,(('Dépenses forfaitaire'!$E243*Listes!$B$68)+Listes!$C$68)))))))</f>
        <v/>
      </c>
      <c r="P243" s="36" t="str">
        <f t="shared" si="9"/>
        <v/>
      </c>
      <c r="Q243" s="131"/>
    </row>
    <row r="244" spans="1:17" ht="22.5" customHeight="1" x14ac:dyDescent="0.25">
      <c r="A244" s="21">
        <v>238</v>
      </c>
      <c r="B244" s="123"/>
      <c r="C244" s="123"/>
      <c r="D244" s="123"/>
      <c r="E244" s="123"/>
      <c r="F244" s="123"/>
      <c r="G244" s="123"/>
      <c r="H244" s="424" t="str">
        <f>IF(C244="","",IF(C244="","",(VLOOKUP(C244,Listes!$B$34:$C$38,2,FALSE))))</f>
        <v/>
      </c>
      <c r="I244" s="123" t="str">
        <f t="shared" si="8"/>
        <v/>
      </c>
      <c r="J244" s="36" t="str">
        <f>IF(H244="","",IF(H244="","",(VLOOKUP(H244,Listes!$C$34:$D$38,2,FALSE))))</f>
        <v/>
      </c>
      <c r="K244" s="263"/>
      <c r="L244" s="263"/>
      <c r="M244" s="35" t="str">
        <f>IF($H244="","",IF($C244=Listes!$B$35,IF('Dépenses forfaitaire'!$E244&lt;=Listes!$B$56,('Dépenses forfaitaire'!$E244*(VLOOKUP('Dépenses forfaitaire'!$D244,Listes!$A$57:$E$63,2,FALSE))),IF('Dépenses forfaitaire'!$E244&gt;Listes!$E$56,('Dépenses forfaitaire'!$E244*(VLOOKUP('Dépenses forfaitaire'!$D244,Listes!$A$57:$E$63,5,FALSE))),('Dépenses forfaitaire'!$E244*(VLOOKUP('Dépenses forfaitaire'!$D244,Listes!$A$57:$E$63,3,FALSE)))+(VLOOKUP('Dépenses forfaitaire'!$D244,Listes!$A$57:$E$63,4,FALSE))))))</f>
        <v/>
      </c>
      <c r="N244" s="35" t="str">
        <f>IF($H244="","",IF($C244=Listes!$B$34,IF('Dépenses forfaitaire'!$E244&lt;=Listes!$B$45,('Dépenses forfaitaire'!$E244*(VLOOKUP('Dépenses forfaitaire'!$D244,Listes!$A$46:$E$52,2,FALSE))),IF('Dépenses forfaitaire'!$E244&gt;Listes!$D$45,('Dépenses forfaitaire'!$E244*(VLOOKUP('Dépenses forfaitaire'!$D244,Listes!$A$46:$E$52,5,FALSE))),('Dépenses forfaitaire'!$E244*(VLOOKUP('Dépenses forfaitaire'!$D244,Listes!$A$46:$E$52,3,FALSE)))+(VLOOKUP('Dépenses forfaitaire'!$D244,Listes!$A$46:$E$52,4,FALSE))))))</f>
        <v/>
      </c>
      <c r="O244" s="35" t="str">
        <f>IF($H244="","",IF($C244=Listes!$B$37,Listes!$I$34,IF($C244=Listes!$B$38,(VLOOKUP('Dépenses forfaitaire'!$F244,Listes!$E$34:$F$39,2,FALSE)),IF($C244=Listes!$B$36,IF('Dépenses forfaitaire'!$E244&lt;=Listes!$A$67,'Dépenses forfaitaire'!$E244*Listes!$A$68,IF('Dépenses forfaitaire'!$E244&gt;Listes!$D$67,'Dépenses forfaitaire'!$E244*Listes!$D$68,(('Dépenses forfaitaire'!$E244*Listes!$B$68)+Listes!$C$68)))))))</f>
        <v/>
      </c>
      <c r="P244" s="36" t="str">
        <f t="shared" si="9"/>
        <v/>
      </c>
      <c r="Q244" s="131"/>
    </row>
    <row r="245" spans="1:17" ht="22.5" customHeight="1" x14ac:dyDescent="0.25">
      <c r="A245" s="21">
        <v>239</v>
      </c>
      <c r="B245" s="123"/>
      <c r="C245" s="123"/>
      <c r="D245" s="123"/>
      <c r="E245" s="123"/>
      <c r="F245" s="123"/>
      <c r="G245" s="123"/>
      <c r="H245" s="424" t="str">
        <f>IF(C245="","",IF(C245="","",(VLOOKUP(C245,Listes!$B$34:$C$38,2,FALSE))))</f>
        <v/>
      </c>
      <c r="I245" s="123" t="str">
        <f t="shared" si="8"/>
        <v/>
      </c>
      <c r="J245" s="36" t="str">
        <f>IF(H245="","",IF(H245="","",(VLOOKUP(H245,Listes!$C$34:$D$38,2,FALSE))))</f>
        <v/>
      </c>
      <c r="K245" s="263"/>
      <c r="L245" s="263"/>
      <c r="M245" s="35" t="str">
        <f>IF($H245="","",IF($C245=Listes!$B$35,IF('Dépenses forfaitaire'!$E245&lt;=Listes!$B$56,('Dépenses forfaitaire'!$E245*(VLOOKUP('Dépenses forfaitaire'!$D245,Listes!$A$57:$E$63,2,FALSE))),IF('Dépenses forfaitaire'!$E245&gt;Listes!$E$56,('Dépenses forfaitaire'!$E245*(VLOOKUP('Dépenses forfaitaire'!$D245,Listes!$A$57:$E$63,5,FALSE))),('Dépenses forfaitaire'!$E245*(VLOOKUP('Dépenses forfaitaire'!$D245,Listes!$A$57:$E$63,3,FALSE)))+(VLOOKUP('Dépenses forfaitaire'!$D245,Listes!$A$57:$E$63,4,FALSE))))))</f>
        <v/>
      </c>
      <c r="N245" s="35" t="str">
        <f>IF($H245="","",IF($C245=Listes!$B$34,IF('Dépenses forfaitaire'!$E245&lt;=Listes!$B$45,('Dépenses forfaitaire'!$E245*(VLOOKUP('Dépenses forfaitaire'!$D245,Listes!$A$46:$E$52,2,FALSE))),IF('Dépenses forfaitaire'!$E245&gt;Listes!$D$45,('Dépenses forfaitaire'!$E245*(VLOOKUP('Dépenses forfaitaire'!$D245,Listes!$A$46:$E$52,5,FALSE))),('Dépenses forfaitaire'!$E245*(VLOOKUP('Dépenses forfaitaire'!$D245,Listes!$A$46:$E$52,3,FALSE)))+(VLOOKUP('Dépenses forfaitaire'!$D245,Listes!$A$46:$E$52,4,FALSE))))))</f>
        <v/>
      </c>
      <c r="O245" s="35" t="str">
        <f>IF($H245="","",IF($C245=Listes!$B$37,Listes!$I$34,IF($C245=Listes!$B$38,(VLOOKUP('Dépenses forfaitaire'!$F245,Listes!$E$34:$F$39,2,FALSE)),IF($C245=Listes!$B$36,IF('Dépenses forfaitaire'!$E245&lt;=Listes!$A$67,'Dépenses forfaitaire'!$E245*Listes!$A$68,IF('Dépenses forfaitaire'!$E245&gt;Listes!$D$67,'Dépenses forfaitaire'!$E245*Listes!$D$68,(('Dépenses forfaitaire'!$E245*Listes!$B$68)+Listes!$C$68)))))))</f>
        <v/>
      </c>
      <c r="P245" s="36" t="str">
        <f t="shared" si="9"/>
        <v/>
      </c>
      <c r="Q245" s="131"/>
    </row>
    <row r="246" spans="1:17" ht="22.5" customHeight="1" x14ac:dyDescent="0.25">
      <c r="A246" s="21">
        <v>240</v>
      </c>
      <c r="B246" s="123"/>
      <c r="C246" s="123"/>
      <c r="D246" s="123"/>
      <c r="E246" s="123"/>
      <c r="F246" s="123"/>
      <c r="G246" s="123"/>
      <c r="H246" s="424" t="str">
        <f>IF(C246="","",IF(C246="","",(VLOOKUP(C246,Listes!$B$34:$C$38,2,FALSE))))</f>
        <v/>
      </c>
      <c r="I246" s="123" t="str">
        <f t="shared" si="8"/>
        <v/>
      </c>
      <c r="J246" s="36" t="str">
        <f>IF(H246="","",IF(H246="","",(VLOOKUP(H246,Listes!$C$34:$D$38,2,FALSE))))</f>
        <v/>
      </c>
      <c r="K246" s="263"/>
      <c r="L246" s="263"/>
      <c r="M246" s="35" t="str">
        <f>IF($H246="","",IF($C246=Listes!$B$35,IF('Dépenses forfaitaire'!$E246&lt;=Listes!$B$56,('Dépenses forfaitaire'!$E246*(VLOOKUP('Dépenses forfaitaire'!$D246,Listes!$A$57:$E$63,2,FALSE))),IF('Dépenses forfaitaire'!$E246&gt;Listes!$E$56,('Dépenses forfaitaire'!$E246*(VLOOKUP('Dépenses forfaitaire'!$D246,Listes!$A$57:$E$63,5,FALSE))),('Dépenses forfaitaire'!$E246*(VLOOKUP('Dépenses forfaitaire'!$D246,Listes!$A$57:$E$63,3,FALSE)))+(VLOOKUP('Dépenses forfaitaire'!$D246,Listes!$A$57:$E$63,4,FALSE))))))</f>
        <v/>
      </c>
      <c r="N246" s="35" t="str">
        <f>IF($H246="","",IF($C246=Listes!$B$34,IF('Dépenses forfaitaire'!$E246&lt;=Listes!$B$45,('Dépenses forfaitaire'!$E246*(VLOOKUP('Dépenses forfaitaire'!$D246,Listes!$A$46:$E$52,2,FALSE))),IF('Dépenses forfaitaire'!$E246&gt;Listes!$D$45,('Dépenses forfaitaire'!$E246*(VLOOKUP('Dépenses forfaitaire'!$D246,Listes!$A$46:$E$52,5,FALSE))),('Dépenses forfaitaire'!$E246*(VLOOKUP('Dépenses forfaitaire'!$D246,Listes!$A$46:$E$52,3,FALSE)))+(VLOOKUP('Dépenses forfaitaire'!$D246,Listes!$A$46:$E$52,4,FALSE))))))</f>
        <v/>
      </c>
      <c r="O246" s="35" t="str">
        <f>IF($H246="","",IF($C246=Listes!$B$37,Listes!$I$34,IF($C246=Listes!$B$38,(VLOOKUP('Dépenses forfaitaire'!$F246,Listes!$E$34:$F$39,2,FALSE)),IF($C246=Listes!$B$36,IF('Dépenses forfaitaire'!$E246&lt;=Listes!$A$67,'Dépenses forfaitaire'!$E246*Listes!$A$68,IF('Dépenses forfaitaire'!$E246&gt;Listes!$D$67,'Dépenses forfaitaire'!$E246*Listes!$D$68,(('Dépenses forfaitaire'!$E246*Listes!$B$68)+Listes!$C$68)))))))</f>
        <v/>
      </c>
      <c r="P246" s="36" t="str">
        <f t="shared" si="9"/>
        <v/>
      </c>
      <c r="Q246" s="131"/>
    </row>
    <row r="247" spans="1:17" ht="22.5" customHeight="1" x14ac:dyDescent="0.25">
      <c r="A247" s="21">
        <v>241</v>
      </c>
      <c r="B247" s="123"/>
      <c r="C247" s="123"/>
      <c r="D247" s="123"/>
      <c r="E247" s="123"/>
      <c r="F247" s="123"/>
      <c r="G247" s="123"/>
      <c r="H247" s="424" t="str">
        <f>IF(C247="","",IF(C247="","",(VLOOKUP(C247,Listes!$B$34:$C$38,2,FALSE))))</f>
        <v/>
      </c>
      <c r="I247" s="123" t="str">
        <f t="shared" si="8"/>
        <v/>
      </c>
      <c r="J247" s="36" t="str">
        <f>IF(H247="","",IF(H247="","",(VLOOKUP(H247,Listes!$C$34:$D$38,2,FALSE))))</f>
        <v/>
      </c>
      <c r="K247" s="263"/>
      <c r="L247" s="263"/>
      <c r="M247" s="35" t="str">
        <f>IF($H247="","",IF($C247=Listes!$B$35,IF('Dépenses forfaitaire'!$E247&lt;=Listes!$B$56,('Dépenses forfaitaire'!$E247*(VLOOKUP('Dépenses forfaitaire'!$D247,Listes!$A$57:$E$63,2,FALSE))),IF('Dépenses forfaitaire'!$E247&gt;Listes!$E$56,('Dépenses forfaitaire'!$E247*(VLOOKUP('Dépenses forfaitaire'!$D247,Listes!$A$57:$E$63,5,FALSE))),('Dépenses forfaitaire'!$E247*(VLOOKUP('Dépenses forfaitaire'!$D247,Listes!$A$57:$E$63,3,FALSE)))+(VLOOKUP('Dépenses forfaitaire'!$D247,Listes!$A$57:$E$63,4,FALSE))))))</f>
        <v/>
      </c>
      <c r="N247" s="35" t="str">
        <f>IF($H247="","",IF($C247=Listes!$B$34,IF('Dépenses forfaitaire'!$E247&lt;=Listes!$B$45,('Dépenses forfaitaire'!$E247*(VLOOKUP('Dépenses forfaitaire'!$D247,Listes!$A$46:$E$52,2,FALSE))),IF('Dépenses forfaitaire'!$E247&gt;Listes!$D$45,('Dépenses forfaitaire'!$E247*(VLOOKUP('Dépenses forfaitaire'!$D247,Listes!$A$46:$E$52,5,FALSE))),('Dépenses forfaitaire'!$E247*(VLOOKUP('Dépenses forfaitaire'!$D247,Listes!$A$46:$E$52,3,FALSE)))+(VLOOKUP('Dépenses forfaitaire'!$D247,Listes!$A$46:$E$52,4,FALSE))))))</f>
        <v/>
      </c>
      <c r="O247" s="35" t="str">
        <f>IF($H247="","",IF($C247=Listes!$B$37,Listes!$I$34,IF($C247=Listes!$B$38,(VLOOKUP('Dépenses forfaitaire'!$F247,Listes!$E$34:$F$39,2,FALSE)),IF($C247=Listes!$B$36,IF('Dépenses forfaitaire'!$E247&lt;=Listes!$A$67,'Dépenses forfaitaire'!$E247*Listes!$A$68,IF('Dépenses forfaitaire'!$E247&gt;Listes!$D$67,'Dépenses forfaitaire'!$E247*Listes!$D$68,(('Dépenses forfaitaire'!$E247*Listes!$B$68)+Listes!$C$68)))))))</f>
        <v/>
      </c>
      <c r="P247" s="36" t="str">
        <f t="shared" si="9"/>
        <v/>
      </c>
      <c r="Q247" s="131"/>
    </row>
    <row r="248" spans="1:17" ht="22.5" customHeight="1" x14ac:dyDescent="0.25">
      <c r="A248" s="21">
        <v>242</v>
      </c>
      <c r="B248" s="123"/>
      <c r="C248" s="123"/>
      <c r="D248" s="123"/>
      <c r="E248" s="123"/>
      <c r="F248" s="123"/>
      <c r="G248" s="123"/>
      <c r="H248" s="424" t="str">
        <f>IF(C248="","",IF(C248="","",(VLOOKUP(C248,Listes!$B$34:$C$38,2,FALSE))))</f>
        <v/>
      </c>
      <c r="I248" s="123" t="str">
        <f t="shared" si="8"/>
        <v/>
      </c>
      <c r="J248" s="36" t="str">
        <f>IF(H248="","",IF(H248="","",(VLOOKUP(H248,Listes!$C$34:$D$38,2,FALSE))))</f>
        <v/>
      </c>
      <c r="K248" s="263"/>
      <c r="L248" s="263"/>
      <c r="M248" s="35" t="str">
        <f>IF($H248="","",IF($C248=Listes!$B$35,IF('Dépenses forfaitaire'!$E248&lt;=Listes!$B$56,('Dépenses forfaitaire'!$E248*(VLOOKUP('Dépenses forfaitaire'!$D248,Listes!$A$57:$E$63,2,FALSE))),IF('Dépenses forfaitaire'!$E248&gt;Listes!$E$56,('Dépenses forfaitaire'!$E248*(VLOOKUP('Dépenses forfaitaire'!$D248,Listes!$A$57:$E$63,5,FALSE))),('Dépenses forfaitaire'!$E248*(VLOOKUP('Dépenses forfaitaire'!$D248,Listes!$A$57:$E$63,3,FALSE)))+(VLOOKUP('Dépenses forfaitaire'!$D248,Listes!$A$57:$E$63,4,FALSE))))))</f>
        <v/>
      </c>
      <c r="N248" s="35" t="str">
        <f>IF($H248="","",IF($C248=Listes!$B$34,IF('Dépenses forfaitaire'!$E248&lt;=Listes!$B$45,('Dépenses forfaitaire'!$E248*(VLOOKUP('Dépenses forfaitaire'!$D248,Listes!$A$46:$E$52,2,FALSE))),IF('Dépenses forfaitaire'!$E248&gt;Listes!$D$45,('Dépenses forfaitaire'!$E248*(VLOOKUP('Dépenses forfaitaire'!$D248,Listes!$A$46:$E$52,5,FALSE))),('Dépenses forfaitaire'!$E248*(VLOOKUP('Dépenses forfaitaire'!$D248,Listes!$A$46:$E$52,3,FALSE)))+(VLOOKUP('Dépenses forfaitaire'!$D248,Listes!$A$46:$E$52,4,FALSE))))))</f>
        <v/>
      </c>
      <c r="O248" s="35" t="str">
        <f>IF($H248="","",IF($C248=Listes!$B$37,Listes!$I$34,IF($C248=Listes!$B$38,(VLOOKUP('Dépenses forfaitaire'!$F248,Listes!$E$34:$F$39,2,FALSE)),IF($C248=Listes!$B$36,IF('Dépenses forfaitaire'!$E248&lt;=Listes!$A$67,'Dépenses forfaitaire'!$E248*Listes!$A$68,IF('Dépenses forfaitaire'!$E248&gt;Listes!$D$67,'Dépenses forfaitaire'!$E248*Listes!$D$68,(('Dépenses forfaitaire'!$E248*Listes!$B$68)+Listes!$C$68)))))))</f>
        <v/>
      </c>
      <c r="P248" s="36" t="str">
        <f t="shared" si="9"/>
        <v/>
      </c>
      <c r="Q248" s="131"/>
    </row>
    <row r="249" spans="1:17" ht="22.5" customHeight="1" x14ac:dyDescent="0.25">
      <c r="A249" s="21">
        <v>243</v>
      </c>
      <c r="B249" s="123"/>
      <c r="C249" s="123"/>
      <c r="D249" s="123"/>
      <c r="E249" s="123"/>
      <c r="F249" s="123"/>
      <c r="G249" s="123"/>
      <c r="H249" s="424" t="str">
        <f>IF(C249="","",IF(C249="","",(VLOOKUP(C249,Listes!$B$34:$C$38,2,FALSE))))</f>
        <v/>
      </c>
      <c r="I249" s="123" t="str">
        <f t="shared" si="8"/>
        <v/>
      </c>
      <c r="J249" s="36" t="str">
        <f>IF(H249="","",IF(H249="","",(VLOOKUP(H249,Listes!$C$34:$D$38,2,FALSE))))</f>
        <v/>
      </c>
      <c r="K249" s="263"/>
      <c r="L249" s="263"/>
      <c r="M249" s="35" t="str">
        <f>IF($H249="","",IF($C249=Listes!$B$35,IF('Dépenses forfaitaire'!$E249&lt;=Listes!$B$56,('Dépenses forfaitaire'!$E249*(VLOOKUP('Dépenses forfaitaire'!$D249,Listes!$A$57:$E$63,2,FALSE))),IF('Dépenses forfaitaire'!$E249&gt;Listes!$E$56,('Dépenses forfaitaire'!$E249*(VLOOKUP('Dépenses forfaitaire'!$D249,Listes!$A$57:$E$63,5,FALSE))),('Dépenses forfaitaire'!$E249*(VLOOKUP('Dépenses forfaitaire'!$D249,Listes!$A$57:$E$63,3,FALSE)))+(VLOOKUP('Dépenses forfaitaire'!$D249,Listes!$A$57:$E$63,4,FALSE))))))</f>
        <v/>
      </c>
      <c r="N249" s="35" t="str">
        <f>IF($H249="","",IF($C249=Listes!$B$34,IF('Dépenses forfaitaire'!$E249&lt;=Listes!$B$45,('Dépenses forfaitaire'!$E249*(VLOOKUP('Dépenses forfaitaire'!$D249,Listes!$A$46:$E$52,2,FALSE))),IF('Dépenses forfaitaire'!$E249&gt;Listes!$D$45,('Dépenses forfaitaire'!$E249*(VLOOKUP('Dépenses forfaitaire'!$D249,Listes!$A$46:$E$52,5,FALSE))),('Dépenses forfaitaire'!$E249*(VLOOKUP('Dépenses forfaitaire'!$D249,Listes!$A$46:$E$52,3,FALSE)))+(VLOOKUP('Dépenses forfaitaire'!$D249,Listes!$A$46:$E$52,4,FALSE))))))</f>
        <v/>
      </c>
      <c r="O249" s="35" t="str">
        <f>IF($H249="","",IF($C249=Listes!$B$37,Listes!$I$34,IF($C249=Listes!$B$38,(VLOOKUP('Dépenses forfaitaire'!$F249,Listes!$E$34:$F$39,2,FALSE)),IF($C249=Listes!$B$36,IF('Dépenses forfaitaire'!$E249&lt;=Listes!$A$67,'Dépenses forfaitaire'!$E249*Listes!$A$68,IF('Dépenses forfaitaire'!$E249&gt;Listes!$D$67,'Dépenses forfaitaire'!$E249*Listes!$D$68,(('Dépenses forfaitaire'!$E249*Listes!$B$68)+Listes!$C$68)))))))</f>
        <v/>
      </c>
      <c r="P249" s="36" t="str">
        <f t="shared" si="9"/>
        <v/>
      </c>
      <c r="Q249" s="131"/>
    </row>
    <row r="250" spans="1:17" ht="22.5" customHeight="1" x14ac:dyDescent="0.25">
      <c r="A250" s="21">
        <v>244</v>
      </c>
      <c r="B250" s="123"/>
      <c r="C250" s="123"/>
      <c r="D250" s="123"/>
      <c r="E250" s="123"/>
      <c r="F250" s="123"/>
      <c r="G250" s="123"/>
      <c r="H250" s="424" t="str">
        <f>IF(C250="","",IF(C250="","",(VLOOKUP(C250,Listes!$B$34:$C$38,2,FALSE))))</f>
        <v/>
      </c>
      <c r="I250" s="123" t="str">
        <f t="shared" si="8"/>
        <v/>
      </c>
      <c r="J250" s="36" t="str">
        <f>IF(H250="","",IF(H250="","",(VLOOKUP(H250,Listes!$C$34:$D$38,2,FALSE))))</f>
        <v/>
      </c>
      <c r="K250" s="263"/>
      <c r="L250" s="263"/>
      <c r="M250" s="35" t="str">
        <f>IF($H250="","",IF($C250=Listes!$B$35,IF('Dépenses forfaitaire'!$E250&lt;=Listes!$B$56,('Dépenses forfaitaire'!$E250*(VLOOKUP('Dépenses forfaitaire'!$D250,Listes!$A$57:$E$63,2,FALSE))),IF('Dépenses forfaitaire'!$E250&gt;Listes!$E$56,('Dépenses forfaitaire'!$E250*(VLOOKUP('Dépenses forfaitaire'!$D250,Listes!$A$57:$E$63,5,FALSE))),('Dépenses forfaitaire'!$E250*(VLOOKUP('Dépenses forfaitaire'!$D250,Listes!$A$57:$E$63,3,FALSE)))+(VLOOKUP('Dépenses forfaitaire'!$D250,Listes!$A$57:$E$63,4,FALSE))))))</f>
        <v/>
      </c>
      <c r="N250" s="35" t="str">
        <f>IF($H250="","",IF($C250=Listes!$B$34,IF('Dépenses forfaitaire'!$E250&lt;=Listes!$B$45,('Dépenses forfaitaire'!$E250*(VLOOKUP('Dépenses forfaitaire'!$D250,Listes!$A$46:$E$52,2,FALSE))),IF('Dépenses forfaitaire'!$E250&gt;Listes!$D$45,('Dépenses forfaitaire'!$E250*(VLOOKUP('Dépenses forfaitaire'!$D250,Listes!$A$46:$E$52,5,FALSE))),('Dépenses forfaitaire'!$E250*(VLOOKUP('Dépenses forfaitaire'!$D250,Listes!$A$46:$E$52,3,FALSE)))+(VLOOKUP('Dépenses forfaitaire'!$D250,Listes!$A$46:$E$52,4,FALSE))))))</f>
        <v/>
      </c>
      <c r="O250" s="35" t="str">
        <f>IF($H250="","",IF($C250=Listes!$B$37,Listes!$I$34,IF($C250=Listes!$B$38,(VLOOKUP('Dépenses forfaitaire'!$F250,Listes!$E$34:$F$39,2,FALSE)),IF($C250=Listes!$B$36,IF('Dépenses forfaitaire'!$E250&lt;=Listes!$A$67,'Dépenses forfaitaire'!$E250*Listes!$A$68,IF('Dépenses forfaitaire'!$E250&gt;Listes!$D$67,'Dépenses forfaitaire'!$E250*Listes!$D$68,(('Dépenses forfaitaire'!$E250*Listes!$B$68)+Listes!$C$68)))))))</f>
        <v/>
      </c>
      <c r="P250" s="36" t="str">
        <f t="shared" si="9"/>
        <v/>
      </c>
      <c r="Q250" s="131"/>
    </row>
    <row r="251" spans="1:17" ht="22.5" customHeight="1" x14ac:dyDescent="0.25">
      <c r="A251" s="21">
        <v>245</v>
      </c>
      <c r="B251" s="123"/>
      <c r="C251" s="123"/>
      <c r="D251" s="123"/>
      <c r="E251" s="123"/>
      <c r="F251" s="123"/>
      <c r="G251" s="123"/>
      <c r="H251" s="424" t="str">
        <f>IF(C251="","",IF(C251="","",(VLOOKUP(C251,Listes!$B$34:$C$38,2,FALSE))))</f>
        <v/>
      </c>
      <c r="I251" s="123" t="str">
        <f t="shared" si="8"/>
        <v/>
      </c>
      <c r="J251" s="36" t="str">
        <f>IF(H251="","",IF(H251="","",(VLOOKUP(H251,Listes!$C$34:$D$38,2,FALSE))))</f>
        <v/>
      </c>
      <c r="K251" s="263"/>
      <c r="L251" s="263"/>
      <c r="M251" s="35" t="str">
        <f>IF($H251="","",IF($C251=Listes!$B$35,IF('Dépenses forfaitaire'!$E251&lt;=Listes!$B$56,('Dépenses forfaitaire'!$E251*(VLOOKUP('Dépenses forfaitaire'!$D251,Listes!$A$57:$E$63,2,FALSE))),IF('Dépenses forfaitaire'!$E251&gt;Listes!$E$56,('Dépenses forfaitaire'!$E251*(VLOOKUP('Dépenses forfaitaire'!$D251,Listes!$A$57:$E$63,5,FALSE))),('Dépenses forfaitaire'!$E251*(VLOOKUP('Dépenses forfaitaire'!$D251,Listes!$A$57:$E$63,3,FALSE)))+(VLOOKUP('Dépenses forfaitaire'!$D251,Listes!$A$57:$E$63,4,FALSE))))))</f>
        <v/>
      </c>
      <c r="N251" s="35" t="str">
        <f>IF($H251="","",IF($C251=Listes!$B$34,IF('Dépenses forfaitaire'!$E251&lt;=Listes!$B$45,('Dépenses forfaitaire'!$E251*(VLOOKUP('Dépenses forfaitaire'!$D251,Listes!$A$46:$E$52,2,FALSE))),IF('Dépenses forfaitaire'!$E251&gt;Listes!$D$45,('Dépenses forfaitaire'!$E251*(VLOOKUP('Dépenses forfaitaire'!$D251,Listes!$A$46:$E$52,5,FALSE))),('Dépenses forfaitaire'!$E251*(VLOOKUP('Dépenses forfaitaire'!$D251,Listes!$A$46:$E$52,3,FALSE)))+(VLOOKUP('Dépenses forfaitaire'!$D251,Listes!$A$46:$E$52,4,FALSE))))))</f>
        <v/>
      </c>
      <c r="O251" s="35" t="str">
        <f>IF($H251="","",IF($C251=Listes!$B$37,Listes!$I$34,IF($C251=Listes!$B$38,(VLOOKUP('Dépenses forfaitaire'!$F251,Listes!$E$34:$F$39,2,FALSE)),IF($C251=Listes!$B$36,IF('Dépenses forfaitaire'!$E251&lt;=Listes!$A$67,'Dépenses forfaitaire'!$E251*Listes!$A$68,IF('Dépenses forfaitaire'!$E251&gt;Listes!$D$67,'Dépenses forfaitaire'!$E251*Listes!$D$68,(('Dépenses forfaitaire'!$E251*Listes!$B$68)+Listes!$C$68)))))))</f>
        <v/>
      </c>
      <c r="P251" s="36" t="str">
        <f t="shared" si="9"/>
        <v/>
      </c>
      <c r="Q251" s="131"/>
    </row>
    <row r="252" spans="1:17" ht="22.5" customHeight="1" x14ac:dyDescent="0.25">
      <c r="A252" s="21">
        <v>246</v>
      </c>
      <c r="B252" s="123"/>
      <c r="C252" s="123"/>
      <c r="D252" s="123"/>
      <c r="E252" s="123"/>
      <c r="F252" s="123"/>
      <c r="G252" s="123"/>
      <c r="H252" s="424" t="str">
        <f>IF(C252="","",IF(C252="","",(VLOOKUP(C252,Listes!$B$34:$C$38,2,FALSE))))</f>
        <v/>
      </c>
      <c r="I252" s="123" t="str">
        <f t="shared" si="8"/>
        <v/>
      </c>
      <c r="J252" s="36" t="str">
        <f>IF(H252="","",IF(H252="","",(VLOOKUP(H252,Listes!$C$34:$D$38,2,FALSE))))</f>
        <v/>
      </c>
      <c r="K252" s="263"/>
      <c r="L252" s="263"/>
      <c r="M252" s="35" t="str">
        <f>IF($H252="","",IF($C252=Listes!$B$35,IF('Dépenses forfaitaire'!$E252&lt;=Listes!$B$56,('Dépenses forfaitaire'!$E252*(VLOOKUP('Dépenses forfaitaire'!$D252,Listes!$A$57:$E$63,2,FALSE))),IF('Dépenses forfaitaire'!$E252&gt;Listes!$E$56,('Dépenses forfaitaire'!$E252*(VLOOKUP('Dépenses forfaitaire'!$D252,Listes!$A$57:$E$63,5,FALSE))),('Dépenses forfaitaire'!$E252*(VLOOKUP('Dépenses forfaitaire'!$D252,Listes!$A$57:$E$63,3,FALSE)))+(VLOOKUP('Dépenses forfaitaire'!$D252,Listes!$A$57:$E$63,4,FALSE))))))</f>
        <v/>
      </c>
      <c r="N252" s="35" t="str">
        <f>IF($H252="","",IF($C252=Listes!$B$34,IF('Dépenses forfaitaire'!$E252&lt;=Listes!$B$45,('Dépenses forfaitaire'!$E252*(VLOOKUP('Dépenses forfaitaire'!$D252,Listes!$A$46:$E$52,2,FALSE))),IF('Dépenses forfaitaire'!$E252&gt;Listes!$D$45,('Dépenses forfaitaire'!$E252*(VLOOKUP('Dépenses forfaitaire'!$D252,Listes!$A$46:$E$52,5,FALSE))),('Dépenses forfaitaire'!$E252*(VLOOKUP('Dépenses forfaitaire'!$D252,Listes!$A$46:$E$52,3,FALSE)))+(VLOOKUP('Dépenses forfaitaire'!$D252,Listes!$A$46:$E$52,4,FALSE))))))</f>
        <v/>
      </c>
      <c r="O252" s="35" t="str">
        <f>IF($H252="","",IF($C252=Listes!$B$37,Listes!$I$34,IF($C252=Listes!$B$38,(VLOOKUP('Dépenses forfaitaire'!$F252,Listes!$E$34:$F$39,2,FALSE)),IF($C252=Listes!$B$36,IF('Dépenses forfaitaire'!$E252&lt;=Listes!$A$67,'Dépenses forfaitaire'!$E252*Listes!$A$68,IF('Dépenses forfaitaire'!$E252&gt;Listes!$D$67,'Dépenses forfaitaire'!$E252*Listes!$D$68,(('Dépenses forfaitaire'!$E252*Listes!$B$68)+Listes!$C$68)))))))</f>
        <v/>
      </c>
      <c r="P252" s="36" t="str">
        <f t="shared" si="9"/>
        <v/>
      </c>
      <c r="Q252" s="131"/>
    </row>
    <row r="253" spans="1:17" ht="22.5" customHeight="1" x14ac:dyDescent="0.25">
      <c r="A253" s="21">
        <v>247</v>
      </c>
      <c r="B253" s="123"/>
      <c r="C253" s="123"/>
      <c r="D253" s="123"/>
      <c r="E253" s="123"/>
      <c r="F253" s="123"/>
      <c r="G253" s="123"/>
      <c r="H253" s="424" t="str">
        <f>IF(C253="","",IF(C253="","",(VLOOKUP(C253,Listes!$B$34:$C$38,2,FALSE))))</f>
        <v/>
      </c>
      <c r="I253" s="123" t="str">
        <f t="shared" si="8"/>
        <v/>
      </c>
      <c r="J253" s="36" t="str">
        <f>IF(H253="","",IF(H253="","",(VLOOKUP(H253,Listes!$C$34:$D$38,2,FALSE))))</f>
        <v/>
      </c>
      <c r="K253" s="263"/>
      <c r="L253" s="263"/>
      <c r="M253" s="35" t="str">
        <f>IF($H253="","",IF($C253=Listes!$B$35,IF('Dépenses forfaitaire'!$E253&lt;=Listes!$B$56,('Dépenses forfaitaire'!$E253*(VLOOKUP('Dépenses forfaitaire'!$D253,Listes!$A$57:$E$63,2,FALSE))),IF('Dépenses forfaitaire'!$E253&gt;Listes!$E$56,('Dépenses forfaitaire'!$E253*(VLOOKUP('Dépenses forfaitaire'!$D253,Listes!$A$57:$E$63,5,FALSE))),('Dépenses forfaitaire'!$E253*(VLOOKUP('Dépenses forfaitaire'!$D253,Listes!$A$57:$E$63,3,FALSE)))+(VLOOKUP('Dépenses forfaitaire'!$D253,Listes!$A$57:$E$63,4,FALSE))))))</f>
        <v/>
      </c>
      <c r="N253" s="35" t="str">
        <f>IF($H253="","",IF($C253=Listes!$B$34,IF('Dépenses forfaitaire'!$E253&lt;=Listes!$B$45,('Dépenses forfaitaire'!$E253*(VLOOKUP('Dépenses forfaitaire'!$D253,Listes!$A$46:$E$52,2,FALSE))),IF('Dépenses forfaitaire'!$E253&gt;Listes!$D$45,('Dépenses forfaitaire'!$E253*(VLOOKUP('Dépenses forfaitaire'!$D253,Listes!$A$46:$E$52,5,FALSE))),('Dépenses forfaitaire'!$E253*(VLOOKUP('Dépenses forfaitaire'!$D253,Listes!$A$46:$E$52,3,FALSE)))+(VLOOKUP('Dépenses forfaitaire'!$D253,Listes!$A$46:$E$52,4,FALSE))))))</f>
        <v/>
      </c>
      <c r="O253" s="35" t="str">
        <f>IF($H253="","",IF($C253=Listes!$B$37,Listes!$I$34,IF($C253=Listes!$B$38,(VLOOKUP('Dépenses forfaitaire'!$F253,Listes!$E$34:$F$39,2,FALSE)),IF($C253=Listes!$B$36,IF('Dépenses forfaitaire'!$E253&lt;=Listes!$A$67,'Dépenses forfaitaire'!$E253*Listes!$A$68,IF('Dépenses forfaitaire'!$E253&gt;Listes!$D$67,'Dépenses forfaitaire'!$E253*Listes!$D$68,(('Dépenses forfaitaire'!$E253*Listes!$B$68)+Listes!$C$68)))))))</f>
        <v/>
      </c>
      <c r="P253" s="36" t="str">
        <f t="shared" si="9"/>
        <v/>
      </c>
      <c r="Q253" s="131"/>
    </row>
    <row r="254" spans="1:17" ht="22.5" customHeight="1" x14ac:dyDescent="0.25">
      <c r="A254" s="21">
        <v>248</v>
      </c>
      <c r="B254" s="123"/>
      <c r="C254" s="123"/>
      <c r="D254" s="123"/>
      <c r="E254" s="123"/>
      <c r="F254" s="123"/>
      <c r="G254" s="123"/>
      <c r="H254" s="424" t="str">
        <f>IF(C254="","",IF(C254="","",(VLOOKUP(C254,Listes!$B$34:$C$38,2,FALSE))))</f>
        <v/>
      </c>
      <c r="I254" s="123" t="str">
        <f t="shared" si="8"/>
        <v/>
      </c>
      <c r="J254" s="36" t="str">
        <f>IF(H254="","",IF(H254="","",(VLOOKUP(H254,Listes!$C$34:$D$38,2,FALSE))))</f>
        <v/>
      </c>
      <c r="K254" s="263"/>
      <c r="L254" s="263"/>
      <c r="M254" s="35" t="str">
        <f>IF($H254="","",IF($C254=Listes!$B$35,IF('Dépenses forfaitaire'!$E254&lt;=Listes!$B$56,('Dépenses forfaitaire'!$E254*(VLOOKUP('Dépenses forfaitaire'!$D254,Listes!$A$57:$E$63,2,FALSE))),IF('Dépenses forfaitaire'!$E254&gt;Listes!$E$56,('Dépenses forfaitaire'!$E254*(VLOOKUP('Dépenses forfaitaire'!$D254,Listes!$A$57:$E$63,5,FALSE))),('Dépenses forfaitaire'!$E254*(VLOOKUP('Dépenses forfaitaire'!$D254,Listes!$A$57:$E$63,3,FALSE)))+(VLOOKUP('Dépenses forfaitaire'!$D254,Listes!$A$57:$E$63,4,FALSE))))))</f>
        <v/>
      </c>
      <c r="N254" s="35" t="str">
        <f>IF($H254="","",IF($C254=Listes!$B$34,IF('Dépenses forfaitaire'!$E254&lt;=Listes!$B$45,('Dépenses forfaitaire'!$E254*(VLOOKUP('Dépenses forfaitaire'!$D254,Listes!$A$46:$E$52,2,FALSE))),IF('Dépenses forfaitaire'!$E254&gt;Listes!$D$45,('Dépenses forfaitaire'!$E254*(VLOOKUP('Dépenses forfaitaire'!$D254,Listes!$A$46:$E$52,5,FALSE))),('Dépenses forfaitaire'!$E254*(VLOOKUP('Dépenses forfaitaire'!$D254,Listes!$A$46:$E$52,3,FALSE)))+(VLOOKUP('Dépenses forfaitaire'!$D254,Listes!$A$46:$E$52,4,FALSE))))))</f>
        <v/>
      </c>
      <c r="O254" s="35" t="str">
        <f>IF($H254="","",IF($C254=Listes!$B$37,Listes!$I$34,IF($C254=Listes!$B$38,(VLOOKUP('Dépenses forfaitaire'!$F254,Listes!$E$34:$F$39,2,FALSE)),IF($C254=Listes!$B$36,IF('Dépenses forfaitaire'!$E254&lt;=Listes!$A$67,'Dépenses forfaitaire'!$E254*Listes!$A$68,IF('Dépenses forfaitaire'!$E254&gt;Listes!$D$67,'Dépenses forfaitaire'!$E254*Listes!$D$68,(('Dépenses forfaitaire'!$E254*Listes!$B$68)+Listes!$C$68)))))))</f>
        <v/>
      </c>
      <c r="P254" s="36" t="str">
        <f t="shared" si="9"/>
        <v/>
      </c>
      <c r="Q254" s="131"/>
    </row>
    <row r="255" spans="1:17" ht="22.5" customHeight="1" x14ac:dyDescent="0.25">
      <c r="A255" s="21">
        <v>249</v>
      </c>
      <c r="B255" s="123"/>
      <c r="C255" s="123"/>
      <c r="D255" s="123"/>
      <c r="E255" s="123"/>
      <c r="F255" s="123"/>
      <c r="G255" s="123"/>
      <c r="H255" s="424" t="str">
        <f>IF(C255="","",IF(C255="","",(VLOOKUP(C255,Listes!$B$34:$C$38,2,FALSE))))</f>
        <v/>
      </c>
      <c r="I255" s="123" t="str">
        <f t="shared" si="8"/>
        <v/>
      </c>
      <c r="J255" s="36" t="str">
        <f>IF(H255="","",IF(H255="","",(VLOOKUP(H255,Listes!$C$34:$D$38,2,FALSE))))</f>
        <v/>
      </c>
      <c r="K255" s="263"/>
      <c r="L255" s="263"/>
      <c r="M255" s="35" t="str">
        <f>IF($H255="","",IF($C255=Listes!$B$35,IF('Dépenses forfaitaire'!$E255&lt;=Listes!$B$56,('Dépenses forfaitaire'!$E255*(VLOOKUP('Dépenses forfaitaire'!$D255,Listes!$A$57:$E$63,2,FALSE))),IF('Dépenses forfaitaire'!$E255&gt;Listes!$E$56,('Dépenses forfaitaire'!$E255*(VLOOKUP('Dépenses forfaitaire'!$D255,Listes!$A$57:$E$63,5,FALSE))),('Dépenses forfaitaire'!$E255*(VLOOKUP('Dépenses forfaitaire'!$D255,Listes!$A$57:$E$63,3,FALSE)))+(VLOOKUP('Dépenses forfaitaire'!$D255,Listes!$A$57:$E$63,4,FALSE))))))</f>
        <v/>
      </c>
      <c r="N255" s="35" t="str">
        <f>IF($H255="","",IF($C255=Listes!$B$34,IF('Dépenses forfaitaire'!$E255&lt;=Listes!$B$45,('Dépenses forfaitaire'!$E255*(VLOOKUP('Dépenses forfaitaire'!$D255,Listes!$A$46:$E$52,2,FALSE))),IF('Dépenses forfaitaire'!$E255&gt;Listes!$D$45,('Dépenses forfaitaire'!$E255*(VLOOKUP('Dépenses forfaitaire'!$D255,Listes!$A$46:$E$52,5,FALSE))),('Dépenses forfaitaire'!$E255*(VLOOKUP('Dépenses forfaitaire'!$D255,Listes!$A$46:$E$52,3,FALSE)))+(VLOOKUP('Dépenses forfaitaire'!$D255,Listes!$A$46:$E$52,4,FALSE))))))</f>
        <v/>
      </c>
      <c r="O255" s="35" t="str">
        <f>IF($H255="","",IF($C255=Listes!$B$37,Listes!$I$34,IF($C255=Listes!$B$38,(VLOOKUP('Dépenses forfaitaire'!$F255,Listes!$E$34:$F$39,2,FALSE)),IF($C255=Listes!$B$36,IF('Dépenses forfaitaire'!$E255&lt;=Listes!$A$67,'Dépenses forfaitaire'!$E255*Listes!$A$68,IF('Dépenses forfaitaire'!$E255&gt;Listes!$D$67,'Dépenses forfaitaire'!$E255*Listes!$D$68,(('Dépenses forfaitaire'!$E255*Listes!$B$68)+Listes!$C$68)))))))</f>
        <v/>
      </c>
      <c r="P255" s="36" t="str">
        <f t="shared" si="9"/>
        <v/>
      </c>
      <c r="Q255" s="131"/>
    </row>
    <row r="256" spans="1:17" ht="22.5" customHeight="1" x14ac:dyDescent="0.25">
      <c r="A256" s="21">
        <v>250</v>
      </c>
      <c r="B256" s="123"/>
      <c r="C256" s="123"/>
      <c r="D256" s="123"/>
      <c r="E256" s="123"/>
      <c r="F256" s="123"/>
      <c r="G256" s="123"/>
      <c r="H256" s="424" t="str">
        <f>IF(C256="","",IF(C256="","",(VLOOKUP(C256,Listes!$B$34:$C$38,2,FALSE))))</f>
        <v/>
      </c>
      <c r="I256" s="123" t="str">
        <f t="shared" si="8"/>
        <v/>
      </c>
      <c r="J256" s="36" t="str">
        <f>IF(H256="","",IF(H256="","",(VLOOKUP(H256,Listes!$C$34:$D$38,2,FALSE))))</f>
        <v/>
      </c>
      <c r="K256" s="263"/>
      <c r="L256" s="263"/>
      <c r="M256" s="35" t="str">
        <f>IF($H256="","",IF($C256=Listes!$B$35,IF('Dépenses forfaitaire'!$E256&lt;=Listes!$B$56,('Dépenses forfaitaire'!$E256*(VLOOKUP('Dépenses forfaitaire'!$D256,Listes!$A$57:$E$63,2,FALSE))),IF('Dépenses forfaitaire'!$E256&gt;Listes!$E$56,('Dépenses forfaitaire'!$E256*(VLOOKUP('Dépenses forfaitaire'!$D256,Listes!$A$57:$E$63,5,FALSE))),('Dépenses forfaitaire'!$E256*(VLOOKUP('Dépenses forfaitaire'!$D256,Listes!$A$57:$E$63,3,FALSE)))+(VLOOKUP('Dépenses forfaitaire'!$D256,Listes!$A$57:$E$63,4,FALSE))))))</f>
        <v/>
      </c>
      <c r="N256" s="35" t="str">
        <f>IF($H256="","",IF($C256=Listes!$B$34,IF('Dépenses forfaitaire'!$E256&lt;=Listes!$B$45,('Dépenses forfaitaire'!$E256*(VLOOKUP('Dépenses forfaitaire'!$D256,Listes!$A$46:$E$52,2,FALSE))),IF('Dépenses forfaitaire'!$E256&gt;Listes!$D$45,('Dépenses forfaitaire'!$E256*(VLOOKUP('Dépenses forfaitaire'!$D256,Listes!$A$46:$E$52,5,FALSE))),('Dépenses forfaitaire'!$E256*(VLOOKUP('Dépenses forfaitaire'!$D256,Listes!$A$46:$E$52,3,FALSE)))+(VLOOKUP('Dépenses forfaitaire'!$D256,Listes!$A$46:$E$52,4,FALSE))))))</f>
        <v/>
      </c>
      <c r="O256" s="35" t="str">
        <f>IF($H256="","",IF($C256=Listes!$B$37,Listes!$I$34,IF($C256=Listes!$B$38,(VLOOKUP('Dépenses forfaitaire'!$F256,Listes!$E$34:$F$39,2,FALSE)),IF($C256=Listes!$B$36,IF('Dépenses forfaitaire'!$E256&lt;=Listes!$A$67,'Dépenses forfaitaire'!$E256*Listes!$A$68,IF('Dépenses forfaitaire'!$E256&gt;Listes!$D$67,'Dépenses forfaitaire'!$E256*Listes!$D$68,(('Dépenses forfaitaire'!$E256*Listes!$B$68)+Listes!$C$68)))))))</f>
        <v/>
      </c>
      <c r="P256" s="36" t="str">
        <f t="shared" si="9"/>
        <v/>
      </c>
      <c r="Q256" s="131"/>
    </row>
    <row r="257" spans="1:17" ht="22.5" customHeight="1" x14ac:dyDescent="0.25">
      <c r="A257" s="21">
        <v>251</v>
      </c>
      <c r="B257" s="123"/>
      <c r="C257" s="123"/>
      <c r="D257" s="123"/>
      <c r="E257" s="123"/>
      <c r="F257" s="123"/>
      <c r="G257" s="123"/>
      <c r="H257" s="424" t="str">
        <f>IF(C257="","",IF(C257="","",(VLOOKUP(C257,Listes!$B$34:$C$38,2,FALSE))))</f>
        <v/>
      </c>
      <c r="I257" s="123" t="str">
        <f t="shared" si="8"/>
        <v/>
      </c>
      <c r="J257" s="36" t="str">
        <f>IF(H257="","",IF(H257="","",(VLOOKUP(H257,Listes!$C$34:$D$38,2,FALSE))))</f>
        <v/>
      </c>
      <c r="K257" s="263"/>
      <c r="L257" s="263"/>
      <c r="M257" s="35" t="str">
        <f>IF($H257="","",IF($C257=Listes!$B$35,IF('Dépenses forfaitaire'!$E257&lt;=Listes!$B$56,('Dépenses forfaitaire'!$E257*(VLOOKUP('Dépenses forfaitaire'!$D257,Listes!$A$57:$E$63,2,FALSE))),IF('Dépenses forfaitaire'!$E257&gt;Listes!$E$56,('Dépenses forfaitaire'!$E257*(VLOOKUP('Dépenses forfaitaire'!$D257,Listes!$A$57:$E$63,5,FALSE))),('Dépenses forfaitaire'!$E257*(VLOOKUP('Dépenses forfaitaire'!$D257,Listes!$A$57:$E$63,3,FALSE)))+(VLOOKUP('Dépenses forfaitaire'!$D257,Listes!$A$57:$E$63,4,FALSE))))))</f>
        <v/>
      </c>
      <c r="N257" s="35" t="str">
        <f>IF($H257="","",IF($C257=Listes!$B$34,IF('Dépenses forfaitaire'!$E257&lt;=Listes!$B$45,('Dépenses forfaitaire'!$E257*(VLOOKUP('Dépenses forfaitaire'!$D257,Listes!$A$46:$E$52,2,FALSE))),IF('Dépenses forfaitaire'!$E257&gt;Listes!$D$45,('Dépenses forfaitaire'!$E257*(VLOOKUP('Dépenses forfaitaire'!$D257,Listes!$A$46:$E$52,5,FALSE))),('Dépenses forfaitaire'!$E257*(VLOOKUP('Dépenses forfaitaire'!$D257,Listes!$A$46:$E$52,3,FALSE)))+(VLOOKUP('Dépenses forfaitaire'!$D257,Listes!$A$46:$E$52,4,FALSE))))))</f>
        <v/>
      </c>
      <c r="O257" s="35" t="str">
        <f>IF($H257="","",IF($C257=Listes!$B$37,Listes!$I$34,IF($C257=Listes!$B$38,(VLOOKUP('Dépenses forfaitaire'!$F257,Listes!$E$34:$F$39,2,FALSE)),IF($C257=Listes!$B$36,IF('Dépenses forfaitaire'!$E257&lt;=Listes!$A$67,'Dépenses forfaitaire'!$E257*Listes!$A$68,IF('Dépenses forfaitaire'!$E257&gt;Listes!$D$67,'Dépenses forfaitaire'!$E257*Listes!$D$68,(('Dépenses forfaitaire'!$E257*Listes!$B$68)+Listes!$C$68)))))))</f>
        <v/>
      </c>
      <c r="P257" s="36" t="str">
        <f t="shared" si="9"/>
        <v/>
      </c>
      <c r="Q257" s="131"/>
    </row>
    <row r="258" spans="1:17" ht="22.5" customHeight="1" x14ac:dyDescent="0.25">
      <c r="A258" s="21">
        <v>252</v>
      </c>
      <c r="B258" s="123"/>
      <c r="C258" s="123"/>
      <c r="D258" s="123"/>
      <c r="E258" s="123"/>
      <c r="F258" s="123"/>
      <c r="G258" s="123"/>
      <c r="H258" s="424" t="str">
        <f>IF(C258="","",IF(C258="","",(VLOOKUP(C258,Listes!$B$34:$C$38,2,FALSE))))</f>
        <v/>
      </c>
      <c r="I258" s="123" t="str">
        <f t="shared" si="8"/>
        <v/>
      </c>
      <c r="J258" s="36" t="str">
        <f>IF(H258="","",IF(H258="","",(VLOOKUP(H258,Listes!$C$34:$D$38,2,FALSE))))</f>
        <v/>
      </c>
      <c r="K258" s="263"/>
      <c r="L258" s="263"/>
      <c r="M258" s="35" t="str">
        <f>IF($H258="","",IF($C258=Listes!$B$35,IF('Dépenses forfaitaire'!$E258&lt;=Listes!$B$56,('Dépenses forfaitaire'!$E258*(VLOOKUP('Dépenses forfaitaire'!$D258,Listes!$A$57:$E$63,2,FALSE))),IF('Dépenses forfaitaire'!$E258&gt;Listes!$E$56,('Dépenses forfaitaire'!$E258*(VLOOKUP('Dépenses forfaitaire'!$D258,Listes!$A$57:$E$63,5,FALSE))),('Dépenses forfaitaire'!$E258*(VLOOKUP('Dépenses forfaitaire'!$D258,Listes!$A$57:$E$63,3,FALSE)))+(VLOOKUP('Dépenses forfaitaire'!$D258,Listes!$A$57:$E$63,4,FALSE))))))</f>
        <v/>
      </c>
      <c r="N258" s="35" t="str">
        <f>IF($H258="","",IF($C258=Listes!$B$34,IF('Dépenses forfaitaire'!$E258&lt;=Listes!$B$45,('Dépenses forfaitaire'!$E258*(VLOOKUP('Dépenses forfaitaire'!$D258,Listes!$A$46:$E$52,2,FALSE))),IF('Dépenses forfaitaire'!$E258&gt;Listes!$D$45,('Dépenses forfaitaire'!$E258*(VLOOKUP('Dépenses forfaitaire'!$D258,Listes!$A$46:$E$52,5,FALSE))),('Dépenses forfaitaire'!$E258*(VLOOKUP('Dépenses forfaitaire'!$D258,Listes!$A$46:$E$52,3,FALSE)))+(VLOOKUP('Dépenses forfaitaire'!$D258,Listes!$A$46:$E$52,4,FALSE))))))</f>
        <v/>
      </c>
      <c r="O258" s="35" t="str">
        <f>IF($H258="","",IF($C258=Listes!$B$37,Listes!$I$34,IF($C258=Listes!$B$38,(VLOOKUP('Dépenses forfaitaire'!$F258,Listes!$E$34:$F$39,2,FALSE)),IF($C258=Listes!$B$36,IF('Dépenses forfaitaire'!$E258&lt;=Listes!$A$67,'Dépenses forfaitaire'!$E258*Listes!$A$68,IF('Dépenses forfaitaire'!$E258&gt;Listes!$D$67,'Dépenses forfaitaire'!$E258*Listes!$D$68,(('Dépenses forfaitaire'!$E258*Listes!$B$68)+Listes!$C$68)))))))</f>
        <v/>
      </c>
      <c r="P258" s="36" t="str">
        <f t="shared" si="9"/>
        <v/>
      </c>
      <c r="Q258" s="131"/>
    </row>
    <row r="259" spans="1:17" ht="22.5" customHeight="1" x14ac:dyDescent="0.25">
      <c r="A259" s="21">
        <v>253</v>
      </c>
      <c r="B259" s="123"/>
      <c r="C259" s="123"/>
      <c r="D259" s="123"/>
      <c r="E259" s="123"/>
      <c r="F259" s="123"/>
      <c r="G259" s="123"/>
      <c r="H259" s="424" t="str">
        <f>IF(C259="","",IF(C259="","",(VLOOKUP(C259,Listes!$B$34:$C$38,2,FALSE))))</f>
        <v/>
      </c>
      <c r="I259" s="123" t="str">
        <f t="shared" si="8"/>
        <v/>
      </c>
      <c r="J259" s="36" t="str">
        <f>IF(H259="","",IF(H259="","",(VLOOKUP(H259,Listes!$C$34:$D$38,2,FALSE))))</f>
        <v/>
      </c>
      <c r="K259" s="263"/>
      <c r="L259" s="263"/>
      <c r="M259" s="35" t="str">
        <f>IF($H259="","",IF($C259=Listes!$B$35,IF('Dépenses forfaitaire'!$E259&lt;=Listes!$B$56,('Dépenses forfaitaire'!$E259*(VLOOKUP('Dépenses forfaitaire'!$D259,Listes!$A$57:$E$63,2,FALSE))),IF('Dépenses forfaitaire'!$E259&gt;Listes!$E$56,('Dépenses forfaitaire'!$E259*(VLOOKUP('Dépenses forfaitaire'!$D259,Listes!$A$57:$E$63,5,FALSE))),('Dépenses forfaitaire'!$E259*(VLOOKUP('Dépenses forfaitaire'!$D259,Listes!$A$57:$E$63,3,FALSE)))+(VLOOKUP('Dépenses forfaitaire'!$D259,Listes!$A$57:$E$63,4,FALSE))))))</f>
        <v/>
      </c>
      <c r="N259" s="35" t="str">
        <f>IF($H259="","",IF($C259=Listes!$B$34,IF('Dépenses forfaitaire'!$E259&lt;=Listes!$B$45,('Dépenses forfaitaire'!$E259*(VLOOKUP('Dépenses forfaitaire'!$D259,Listes!$A$46:$E$52,2,FALSE))),IF('Dépenses forfaitaire'!$E259&gt;Listes!$D$45,('Dépenses forfaitaire'!$E259*(VLOOKUP('Dépenses forfaitaire'!$D259,Listes!$A$46:$E$52,5,FALSE))),('Dépenses forfaitaire'!$E259*(VLOOKUP('Dépenses forfaitaire'!$D259,Listes!$A$46:$E$52,3,FALSE)))+(VLOOKUP('Dépenses forfaitaire'!$D259,Listes!$A$46:$E$52,4,FALSE))))))</f>
        <v/>
      </c>
      <c r="O259" s="35" t="str">
        <f>IF($H259="","",IF($C259=Listes!$B$37,Listes!$I$34,IF($C259=Listes!$B$38,(VLOOKUP('Dépenses forfaitaire'!$F259,Listes!$E$34:$F$39,2,FALSE)),IF($C259=Listes!$B$36,IF('Dépenses forfaitaire'!$E259&lt;=Listes!$A$67,'Dépenses forfaitaire'!$E259*Listes!$A$68,IF('Dépenses forfaitaire'!$E259&gt;Listes!$D$67,'Dépenses forfaitaire'!$E259*Listes!$D$68,(('Dépenses forfaitaire'!$E259*Listes!$B$68)+Listes!$C$68)))))))</f>
        <v/>
      </c>
      <c r="P259" s="36" t="str">
        <f t="shared" si="9"/>
        <v/>
      </c>
      <c r="Q259" s="131"/>
    </row>
    <row r="260" spans="1:17" ht="22.5" customHeight="1" x14ac:dyDescent="0.25">
      <c r="A260" s="21">
        <v>254</v>
      </c>
      <c r="B260" s="123"/>
      <c r="C260" s="123"/>
      <c r="D260" s="123"/>
      <c r="E260" s="123"/>
      <c r="F260" s="123"/>
      <c r="G260" s="123"/>
      <c r="H260" s="424" t="str">
        <f>IF(C260="","",IF(C260="","",(VLOOKUP(C260,Listes!$B$34:$C$38,2,FALSE))))</f>
        <v/>
      </c>
      <c r="I260" s="123" t="str">
        <f t="shared" si="8"/>
        <v/>
      </c>
      <c r="J260" s="36" t="str">
        <f>IF(H260="","",IF(H260="","",(VLOOKUP(H260,Listes!$C$34:$D$38,2,FALSE))))</f>
        <v/>
      </c>
      <c r="K260" s="263"/>
      <c r="L260" s="263"/>
      <c r="M260" s="35" t="str">
        <f>IF($H260="","",IF($C260=Listes!$B$35,IF('Dépenses forfaitaire'!$E260&lt;=Listes!$B$56,('Dépenses forfaitaire'!$E260*(VLOOKUP('Dépenses forfaitaire'!$D260,Listes!$A$57:$E$63,2,FALSE))),IF('Dépenses forfaitaire'!$E260&gt;Listes!$E$56,('Dépenses forfaitaire'!$E260*(VLOOKUP('Dépenses forfaitaire'!$D260,Listes!$A$57:$E$63,5,FALSE))),('Dépenses forfaitaire'!$E260*(VLOOKUP('Dépenses forfaitaire'!$D260,Listes!$A$57:$E$63,3,FALSE)))+(VLOOKUP('Dépenses forfaitaire'!$D260,Listes!$A$57:$E$63,4,FALSE))))))</f>
        <v/>
      </c>
      <c r="N260" s="35" t="str">
        <f>IF($H260="","",IF($C260=Listes!$B$34,IF('Dépenses forfaitaire'!$E260&lt;=Listes!$B$45,('Dépenses forfaitaire'!$E260*(VLOOKUP('Dépenses forfaitaire'!$D260,Listes!$A$46:$E$52,2,FALSE))),IF('Dépenses forfaitaire'!$E260&gt;Listes!$D$45,('Dépenses forfaitaire'!$E260*(VLOOKUP('Dépenses forfaitaire'!$D260,Listes!$A$46:$E$52,5,FALSE))),('Dépenses forfaitaire'!$E260*(VLOOKUP('Dépenses forfaitaire'!$D260,Listes!$A$46:$E$52,3,FALSE)))+(VLOOKUP('Dépenses forfaitaire'!$D260,Listes!$A$46:$E$52,4,FALSE))))))</f>
        <v/>
      </c>
      <c r="O260" s="35" t="str">
        <f>IF($H260="","",IF($C260=Listes!$B$37,Listes!$I$34,IF($C260=Listes!$B$38,(VLOOKUP('Dépenses forfaitaire'!$F260,Listes!$E$34:$F$39,2,FALSE)),IF($C260=Listes!$B$36,IF('Dépenses forfaitaire'!$E260&lt;=Listes!$A$67,'Dépenses forfaitaire'!$E260*Listes!$A$68,IF('Dépenses forfaitaire'!$E260&gt;Listes!$D$67,'Dépenses forfaitaire'!$E260*Listes!$D$68,(('Dépenses forfaitaire'!$E260*Listes!$B$68)+Listes!$C$68)))))))</f>
        <v/>
      </c>
      <c r="P260" s="36" t="str">
        <f t="shared" si="9"/>
        <v/>
      </c>
      <c r="Q260" s="131"/>
    </row>
    <row r="261" spans="1:17" ht="22.5" customHeight="1" x14ac:dyDescent="0.25">
      <c r="A261" s="21">
        <v>255</v>
      </c>
      <c r="B261" s="123"/>
      <c r="C261" s="123"/>
      <c r="D261" s="123"/>
      <c r="E261" s="123"/>
      <c r="F261" s="123"/>
      <c r="G261" s="123"/>
      <c r="H261" s="424" t="str">
        <f>IF(C261="","",IF(C261="","",(VLOOKUP(C261,Listes!$B$34:$C$38,2,FALSE))))</f>
        <v/>
      </c>
      <c r="I261" s="123" t="str">
        <f t="shared" si="8"/>
        <v/>
      </c>
      <c r="J261" s="36" t="str">
        <f>IF(H261="","",IF(H261="","",(VLOOKUP(H261,Listes!$C$34:$D$38,2,FALSE))))</f>
        <v/>
      </c>
      <c r="K261" s="263"/>
      <c r="L261" s="263"/>
      <c r="M261" s="35" t="str">
        <f>IF($H261="","",IF($C261=Listes!$B$35,IF('Dépenses forfaitaire'!$E261&lt;=Listes!$B$56,('Dépenses forfaitaire'!$E261*(VLOOKUP('Dépenses forfaitaire'!$D261,Listes!$A$57:$E$63,2,FALSE))),IF('Dépenses forfaitaire'!$E261&gt;Listes!$E$56,('Dépenses forfaitaire'!$E261*(VLOOKUP('Dépenses forfaitaire'!$D261,Listes!$A$57:$E$63,5,FALSE))),('Dépenses forfaitaire'!$E261*(VLOOKUP('Dépenses forfaitaire'!$D261,Listes!$A$57:$E$63,3,FALSE)))+(VLOOKUP('Dépenses forfaitaire'!$D261,Listes!$A$57:$E$63,4,FALSE))))))</f>
        <v/>
      </c>
      <c r="N261" s="35" t="str">
        <f>IF($H261="","",IF($C261=Listes!$B$34,IF('Dépenses forfaitaire'!$E261&lt;=Listes!$B$45,('Dépenses forfaitaire'!$E261*(VLOOKUP('Dépenses forfaitaire'!$D261,Listes!$A$46:$E$52,2,FALSE))),IF('Dépenses forfaitaire'!$E261&gt;Listes!$D$45,('Dépenses forfaitaire'!$E261*(VLOOKUP('Dépenses forfaitaire'!$D261,Listes!$A$46:$E$52,5,FALSE))),('Dépenses forfaitaire'!$E261*(VLOOKUP('Dépenses forfaitaire'!$D261,Listes!$A$46:$E$52,3,FALSE)))+(VLOOKUP('Dépenses forfaitaire'!$D261,Listes!$A$46:$E$52,4,FALSE))))))</f>
        <v/>
      </c>
      <c r="O261" s="35" t="str">
        <f>IF($H261="","",IF($C261=Listes!$B$37,Listes!$I$34,IF($C261=Listes!$B$38,(VLOOKUP('Dépenses forfaitaire'!$F261,Listes!$E$34:$F$39,2,FALSE)),IF($C261=Listes!$B$36,IF('Dépenses forfaitaire'!$E261&lt;=Listes!$A$67,'Dépenses forfaitaire'!$E261*Listes!$A$68,IF('Dépenses forfaitaire'!$E261&gt;Listes!$D$67,'Dépenses forfaitaire'!$E261*Listes!$D$68,(('Dépenses forfaitaire'!$E261*Listes!$B$68)+Listes!$C$68)))))))</f>
        <v/>
      </c>
      <c r="P261" s="36" t="str">
        <f t="shared" si="9"/>
        <v/>
      </c>
      <c r="Q261" s="131"/>
    </row>
    <row r="262" spans="1:17" ht="22.5" customHeight="1" x14ac:dyDescent="0.25">
      <c r="A262" s="21">
        <v>256</v>
      </c>
      <c r="B262" s="123"/>
      <c r="C262" s="123"/>
      <c r="D262" s="123"/>
      <c r="E262" s="123"/>
      <c r="F262" s="123"/>
      <c r="G262" s="123"/>
      <c r="H262" s="424" t="str">
        <f>IF(C262="","",IF(C262="","",(VLOOKUP(C262,Listes!$B$34:$C$38,2,FALSE))))</f>
        <v/>
      </c>
      <c r="I262" s="123" t="str">
        <f t="shared" si="8"/>
        <v/>
      </c>
      <c r="J262" s="36" t="str">
        <f>IF(H262="","",IF(H262="","",(VLOOKUP(H262,Listes!$C$34:$D$38,2,FALSE))))</f>
        <v/>
      </c>
      <c r="K262" s="263"/>
      <c r="L262" s="263"/>
      <c r="M262" s="35" t="str">
        <f>IF($H262="","",IF($C262=Listes!$B$35,IF('Dépenses forfaitaire'!$E262&lt;=Listes!$B$56,('Dépenses forfaitaire'!$E262*(VLOOKUP('Dépenses forfaitaire'!$D262,Listes!$A$57:$E$63,2,FALSE))),IF('Dépenses forfaitaire'!$E262&gt;Listes!$E$56,('Dépenses forfaitaire'!$E262*(VLOOKUP('Dépenses forfaitaire'!$D262,Listes!$A$57:$E$63,5,FALSE))),('Dépenses forfaitaire'!$E262*(VLOOKUP('Dépenses forfaitaire'!$D262,Listes!$A$57:$E$63,3,FALSE)))+(VLOOKUP('Dépenses forfaitaire'!$D262,Listes!$A$57:$E$63,4,FALSE))))))</f>
        <v/>
      </c>
      <c r="N262" s="35" t="str">
        <f>IF($H262="","",IF($C262=Listes!$B$34,IF('Dépenses forfaitaire'!$E262&lt;=Listes!$B$45,('Dépenses forfaitaire'!$E262*(VLOOKUP('Dépenses forfaitaire'!$D262,Listes!$A$46:$E$52,2,FALSE))),IF('Dépenses forfaitaire'!$E262&gt;Listes!$D$45,('Dépenses forfaitaire'!$E262*(VLOOKUP('Dépenses forfaitaire'!$D262,Listes!$A$46:$E$52,5,FALSE))),('Dépenses forfaitaire'!$E262*(VLOOKUP('Dépenses forfaitaire'!$D262,Listes!$A$46:$E$52,3,FALSE)))+(VLOOKUP('Dépenses forfaitaire'!$D262,Listes!$A$46:$E$52,4,FALSE))))))</f>
        <v/>
      </c>
      <c r="O262" s="35" t="str">
        <f>IF($H262="","",IF($C262=Listes!$B$37,Listes!$I$34,IF($C262=Listes!$B$38,(VLOOKUP('Dépenses forfaitaire'!$F262,Listes!$E$34:$F$39,2,FALSE)),IF($C262=Listes!$B$36,IF('Dépenses forfaitaire'!$E262&lt;=Listes!$A$67,'Dépenses forfaitaire'!$E262*Listes!$A$68,IF('Dépenses forfaitaire'!$E262&gt;Listes!$D$67,'Dépenses forfaitaire'!$E262*Listes!$D$68,(('Dépenses forfaitaire'!$E262*Listes!$B$68)+Listes!$C$68)))))))</f>
        <v/>
      </c>
      <c r="P262" s="36" t="str">
        <f t="shared" si="9"/>
        <v/>
      </c>
      <c r="Q262" s="131"/>
    </row>
    <row r="263" spans="1:17" ht="22.5" customHeight="1" x14ac:dyDescent="0.25">
      <c r="A263" s="21">
        <v>257</v>
      </c>
      <c r="B263" s="123"/>
      <c r="C263" s="123"/>
      <c r="D263" s="123"/>
      <c r="E263" s="123"/>
      <c r="F263" s="123"/>
      <c r="G263" s="123"/>
      <c r="H263" s="424" t="str">
        <f>IF(C263="","",IF(C263="","",(VLOOKUP(C263,Listes!$B$34:$C$38,2,FALSE))))</f>
        <v/>
      </c>
      <c r="I263" s="123" t="str">
        <f t="shared" ref="I263:I326" si="10">IF(H263="Frais de déplacement (barèmes kilométriques) ",1,"")</f>
        <v/>
      </c>
      <c r="J263" s="36" t="str">
        <f>IF(H263="","",IF(H263="","",(VLOOKUP(H263,Listes!$C$34:$D$38,2,FALSE))))</f>
        <v/>
      </c>
      <c r="K263" s="263"/>
      <c r="L263" s="263"/>
      <c r="M263" s="35" t="str">
        <f>IF($H263="","",IF($C263=Listes!$B$35,IF('Dépenses forfaitaire'!$E263&lt;=Listes!$B$56,('Dépenses forfaitaire'!$E263*(VLOOKUP('Dépenses forfaitaire'!$D263,Listes!$A$57:$E$63,2,FALSE))),IF('Dépenses forfaitaire'!$E263&gt;Listes!$E$56,('Dépenses forfaitaire'!$E263*(VLOOKUP('Dépenses forfaitaire'!$D263,Listes!$A$57:$E$63,5,FALSE))),('Dépenses forfaitaire'!$E263*(VLOOKUP('Dépenses forfaitaire'!$D263,Listes!$A$57:$E$63,3,FALSE)))+(VLOOKUP('Dépenses forfaitaire'!$D263,Listes!$A$57:$E$63,4,FALSE))))))</f>
        <v/>
      </c>
      <c r="N263" s="35" t="str">
        <f>IF($H263="","",IF($C263=Listes!$B$34,IF('Dépenses forfaitaire'!$E263&lt;=Listes!$B$45,('Dépenses forfaitaire'!$E263*(VLOOKUP('Dépenses forfaitaire'!$D263,Listes!$A$46:$E$52,2,FALSE))),IF('Dépenses forfaitaire'!$E263&gt;Listes!$D$45,('Dépenses forfaitaire'!$E263*(VLOOKUP('Dépenses forfaitaire'!$D263,Listes!$A$46:$E$52,5,FALSE))),('Dépenses forfaitaire'!$E263*(VLOOKUP('Dépenses forfaitaire'!$D263,Listes!$A$46:$E$52,3,FALSE)))+(VLOOKUP('Dépenses forfaitaire'!$D263,Listes!$A$46:$E$52,4,FALSE))))))</f>
        <v/>
      </c>
      <c r="O263" s="35" t="str">
        <f>IF($H263="","",IF($C263=Listes!$B$37,Listes!$I$34,IF($C263=Listes!$B$38,(VLOOKUP('Dépenses forfaitaire'!$F263,Listes!$E$34:$F$39,2,FALSE)),IF($C263=Listes!$B$36,IF('Dépenses forfaitaire'!$E263&lt;=Listes!$A$67,'Dépenses forfaitaire'!$E263*Listes!$A$68,IF('Dépenses forfaitaire'!$E263&gt;Listes!$D$67,'Dépenses forfaitaire'!$E263*Listes!$D$68,(('Dépenses forfaitaire'!$E263*Listes!$B$68)+Listes!$C$68)))))))</f>
        <v/>
      </c>
      <c r="P263" s="36" t="str">
        <f t="shared" ref="P263:P326" si="11">IF($I263="","",($O263+$N263+$M263)*$I263)</f>
        <v/>
      </c>
      <c r="Q263" s="131"/>
    </row>
    <row r="264" spans="1:17" ht="22.5" customHeight="1" x14ac:dyDescent="0.25">
      <c r="A264" s="21">
        <v>258</v>
      </c>
      <c r="B264" s="123"/>
      <c r="C264" s="123"/>
      <c r="D264" s="123"/>
      <c r="E264" s="123"/>
      <c r="F264" s="123"/>
      <c r="G264" s="123"/>
      <c r="H264" s="424" t="str">
        <f>IF(C264="","",IF(C264="","",(VLOOKUP(C264,Listes!$B$34:$C$38,2,FALSE))))</f>
        <v/>
      </c>
      <c r="I264" s="123" t="str">
        <f t="shared" si="10"/>
        <v/>
      </c>
      <c r="J264" s="36" t="str">
        <f>IF(H264="","",IF(H264="","",(VLOOKUP(H264,Listes!$C$34:$D$38,2,FALSE))))</f>
        <v/>
      </c>
      <c r="K264" s="263"/>
      <c r="L264" s="263"/>
      <c r="M264" s="35" t="str">
        <f>IF($H264="","",IF($C264=Listes!$B$35,IF('Dépenses forfaitaire'!$E264&lt;=Listes!$B$56,('Dépenses forfaitaire'!$E264*(VLOOKUP('Dépenses forfaitaire'!$D264,Listes!$A$57:$E$63,2,FALSE))),IF('Dépenses forfaitaire'!$E264&gt;Listes!$E$56,('Dépenses forfaitaire'!$E264*(VLOOKUP('Dépenses forfaitaire'!$D264,Listes!$A$57:$E$63,5,FALSE))),('Dépenses forfaitaire'!$E264*(VLOOKUP('Dépenses forfaitaire'!$D264,Listes!$A$57:$E$63,3,FALSE)))+(VLOOKUP('Dépenses forfaitaire'!$D264,Listes!$A$57:$E$63,4,FALSE))))))</f>
        <v/>
      </c>
      <c r="N264" s="35" t="str">
        <f>IF($H264="","",IF($C264=Listes!$B$34,IF('Dépenses forfaitaire'!$E264&lt;=Listes!$B$45,('Dépenses forfaitaire'!$E264*(VLOOKUP('Dépenses forfaitaire'!$D264,Listes!$A$46:$E$52,2,FALSE))),IF('Dépenses forfaitaire'!$E264&gt;Listes!$D$45,('Dépenses forfaitaire'!$E264*(VLOOKUP('Dépenses forfaitaire'!$D264,Listes!$A$46:$E$52,5,FALSE))),('Dépenses forfaitaire'!$E264*(VLOOKUP('Dépenses forfaitaire'!$D264,Listes!$A$46:$E$52,3,FALSE)))+(VLOOKUP('Dépenses forfaitaire'!$D264,Listes!$A$46:$E$52,4,FALSE))))))</f>
        <v/>
      </c>
      <c r="O264" s="35" t="str">
        <f>IF($H264="","",IF($C264=Listes!$B$37,Listes!$I$34,IF($C264=Listes!$B$38,(VLOOKUP('Dépenses forfaitaire'!$F264,Listes!$E$34:$F$39,2,FALSE)),IF($C264=Listes!$B$36,IF('Dépenses forfaitaire'!$E264&lt;=Listes!$A$67,'Dépenses forfaitaire'!$E264*Listes!$A$68,IF('Dépenses forfaitaire'!$E264&gt;Listes!$D$67,'Dépenses forfaitaire'!$E264*Listes!$D$68,(('Dépenses forfaitaire'!$E264*Listes!$B$68)+Listes!$C$68)))))))</f>
        <v/>
      </c>
      <c r="P264" s="36" t="str">
        <f t="shared" si="11"/>
        <v/>
      </c>
      <c r="Q264" s="131"/>
    </row>
    <row r="265" spans="1:17" ht="22.5" customHeight="1" x14ac:dyDescent="0.25">
      <c r="A265" s="21">
        <v>259</v>
      </c>
      <c r="B265" s="123"/>
      <c r="C265" s="123"/>
      <c r="D265" s="123"/>
      <c r="E265" s="123"/>
      <c r="F265" s="123"/>
      <c r="G265" s="123"/>
      <c r="H265" s="424" t="str">
        <f>IF(C265="","",IF(C265="","",(VLOOKUP(C265,Listes!$B$34:$C$38,2,FALSE))))</f>
        <v/>
      </c>
      <c r="I265" s="123" t="str">
        <f t="shared" si="10"/>
        <v/>
      </c>
      <c r="J265" s="36" t="str">
        <f>IF(H265="","",IF(H265="","",(VLOOKUP(H265,Listes!$C$34:$D$38,2,FALSE))))</f>
        <v/>
      </c>
      <c r="K265" s="263"/>
      <c r="L265" s="263"/>
      <c r="M265" s="35" t="str">
        <f>IF($H265="","",IF($C265=Listes!$B$35,IF('Dépenses forfaitaire'!$E265&lt;=Listes!$B$56,('Dépenses forfaitaire'!$E265*(VLOOKUP('Dépenses forfaitaire'!$D265,Listes!$A$57:$E$63,2,FALSE))),IF('Dépenses forfaitaire'!$E265&gt;Listes!$E$56,('Dépenses forfaitaire'!$E265*(VLOOKUP('Dépenses forfaitaire'!$D265,Listes!$A$57:$E$63,5,FALSE))),('Dépenses forfaitaire'!$E265*(VLOOKUP('Dépenses forfaitaire'!$D265,Listes!$A$57:$E$63,3,FALSE)))+(VLOOKUP('Dépenses forfaitaire'!$D265,Listes!$A$57:$E$63,4,FALSE))))))</f>
        <v/>
      </c>
      <c r="N265" s="35" t="str">
        <f>IF($H265="","",IF($C265=Listes!$B$34,IF('Dépenses forfaitaire'!$E265&lt;=Listes!$B$45,('Dépenses forfaitaire'!$E265*(VLOOKUP('Dépenses forfaitaire'!$D265,Listes!$A$46:$E$52,2,FALSE))),IF('Dépenses forfaitaire'!$E265&gt;Listes!$D$45,('Dépenses forfaitaire'!$E265*(VLOOKUP('Dépenses forfaitaire'!$D265,Listes!$A$46:$E$52,5,FALSE))),('Dépenses forfaitaire'!$E265*(VLOOKUP('Dépenses forfaitaire'!$D265,Listes!$A$46:$E$52,3,FALSE)))+(VLOOKUP('Dépenses forfaitaire'!$D265,Listes!$A$46:$E$52,4,FALSE))))))</f>
        <v/>
      </c>
      <c r="O265" s="35" t="str">
        <f>IF($H265="","",IF($C265=Listes!$B$37,Listes!$I$34,IF($C265=Listes!$B$38,(VLOOKUP('Dépenses forfaitaire'!$F265,Listes!$E$34:$F$39,2,FALSE)),IF($C265=Listes!$B$36,IF('Dépenses forfaitaire'!$E265&lt;=Listes!$A$67,'Dépenses forfaitaire'!$E265*Listes!$A$68,IF('Dépenses forfaitaire'!$E265&gt;Listes!$D$67,'Dépenses forfaitaire'!$E265*Listes!$D$68,(('Dépenses forfaitaire'!$E265*Listes!$B$68)+Listes!$C$68)))))))</f>
        <v/>
      </c>
      <c r="P265" s="36" t="str">
        <f t="shared" si="11"/>
        <v/>
      </c>
      <c r="Q265" s="131"/>
    </row>
    <row r="266" spans="1:17" ht="22.5" customHeight="1" x14ac:dyDescent="0.25">
      <c r="A266" s="21">
        <v>260</v>
      </c>
      <c r="B266" s="123"/>
      <c r="C266" s="123"/>
      <c r="D266" s="123"/>
      <c r="E266" s="123"/>
      <c r="F266" s="123"/>
      <c r="G266" s="123"/>
      <c r="H266" s="424" t="str">
        <f>IF(C266="","",IF(C266="","",(VLOOKUP(C266,Listes!$B$34:$C$38,2,FALSE))))</f>
        <v/>
      </c>
      <c r="I266" s="123" t="str">
        <f t="shared" si="10"/>
        <v/>
      </c>
      <c r="J266" s="36" t="str">
        <f>IF(H266="","",IF(H266="","",(VLOOKUP(H266,Listes!$C$34:$D$38,2,FALSE))))</f>
        <v/>
      </c>
      <c r="K266" s="263"/>
      <c r="L266" s="263"/>
      <c r="M266" s="35" t="str">
        <f>IF($H266="","",IF($C266=Listes!$B$35,IF('Dépenses forfaitaire'!$E266&lt;=Listes!$B$56,('Dépenses forfaitaire'!$E266*(VLOOKUP('Dépenses forfaitaire'!$D266,Listes!$A$57:$E$63,2,FALSE))),IF('Dépenses forfaitaire'!$E266&gt;Listes!$E$56,('Dépenses forfaitaire'!$E266*(VLOOKUP('Dépenses forfaitaire'!$D266,Listes!$A$57:$E$63,5,FALSE))),('Dépenses forfaitaire'!$E266*(VLOOKUP('Dépenses forfaitaire'!$D266,Listes!$A$57:$E$63,3,FALSE)))+(VLOOKUP('Dépenses forfaitaire'!$D266,Listes!$A$57:$E$63,4,FALSE))))))</f>
        <v/>
      </c>
      <c r="N266" s="35" t="str">
        <f>IF($H266="","",IF($C266=Listes!$B$34,IF('Dépenses forfaitaire'!$E266&lt;=Listes!$B$45,('Dépenses forfaitaire'!$E266*(VLOOKUP('Dépenses forfaitaire'!$D266,Listes!$A$46:$E$52,2,FALSE))),IF('Dépenses forfaitaire'!$E266&gt;Listes!$D$45,('Dépenses forfaitaire'!$E266*(VLOOKUP('Dépenses forfaitaire'!$D266,Listes!$A$46:$E$52,5,FALSE))),('Dépenses forfaitaire'!$E266*(VLOOKUP('Dépenses forfaitaire'!$D266,Listes!$A$46:$E$52,3,FALSE)))+(VLOOKUP('Dépenses forfaitaire'!$D266,Listes!$A$46:$E$52,4,FALSE))))))</f>
        <v/>
      </c>
      <c r="O266" s="35" t="str">
        <f>IF($H266="","",IF($C266=Listes!$B$37,Listes!$I$34,IF($C266=Listes!$B$38,(VLOOKUP('Dépenses forfaitaire'!$F266,Listes!$E$34:$F$39,2,FALSE)),IF($C266=Listes!$B$36,IF('Dépenses forfaitaire'!$E266&lt;=Listes!$A$67,'Dépenses forfaitaire'!$E266*Listes!$A$68,IF('Dépenses forfaitaire'!$E266&gt;Listes!$D$67,'Dépenses forfaitaire'!$E266*Listes!$D$68,(('Dépenses forfaitaire'!$E266*Listes!$B$68)+Listes!$C$68)))))))</f>
        <v/>
      </c>
      <c r="P266" s="36" t="str">
        <f t="shared" si="11"/>
        <v/>
      </c>
      <c r="Q266" s="131"/>
    </row>
    <row r="267" spans="1:17" ht="22.5" customHeight="1" x14ac:dyDescent="0.25">
      <c r="A267" s="21">
        <v>261</v>
      </c>
      <c r="B267" s="123"/>
      <c r="C267" s="123"/>
      <c r="D267" s="123"/>
      <c r="E267" s="123"/>
      <c r="F267" s="123"/>
      <c r="G267" s="123"/>
      <c r="H267" s="424" t="str">
        <f>IF(C267="","",IF(C267="","",(VLOOKUP(C267,Listes!$B$34:$C$38,2,FALSE))))</f>
        <v/>
      </c>
      <c r="I267" s="123" t="str">
        <f t="shared" si="10"/>
        <v/>
      </c>
      <c r="J267" s="36" t="str">
        <f>IF(H267="","",IF(H267="","",(VLOOKUP(H267,Listes!$C$34:$D$38,2,FALSE))))</f>
        <v/>
      </c>
      <c r="K267" s="263"/>
      <c r="L267" s="263"/>
      <c r="M267" s="35" t="str">
        <f>IF($H267="","",IF($C267=Listes!$B$35,IF('Dépenses forfaitaire'!$E267&lt;=Listes!$B$56,('Dépenses forfaitaire'!$E267*(VLOOKUP('Dépenses forfaitaire'!$D267,Listes!$A$57:$E$63,2,FALSE))),IF('Dépenses forfaitaire'!$E267&gt;Listes!$E$56,('Dépenses forfaitaire'!$E267*(VLOOKUP('Dépenses forfaitaire'!$D267,Listes!$A$57:$E$63,5,FALSE))),('Dépenses forfaitaire'!$E267*(VLOOKUP('Dépenses forfaitaire'!$D267,Listes!$A$57:$E$63,3,FALSE)))+(VLOOKUP('Dépenses forfaitaire'!$D267,Listes!$A$57:$E$63,4,FALSE))))))</f>
        <v/>
      </c>
      <c r="N267" s="35" t="str">
        <f>IF($H267="","",IF($C267=Listes!$B$34,IF('Dépenses forfaitaire'!$E267&lt;=Listes!$B$45,('Dépenses forfaitaire'!$E267*(VLOOKUP('Dépenses forfaitaire'!$D267,Listes!$A$46:$E$52,2,FALSE))),IF('Dépenses forfaitaire'!$E267&gt;Listes!$D$45,('Dépenses forfaitaire'!$E267*(VLOOKUP('Dépenses forfaitaire'!$D267,Listes!$A$46:$E$52,5,FALSE))),('Dépenses forfaitaire'!$E267*(VLOOKUP('Dépenses forfaitaire'!$D267,Listes!$A$46:$E$52,3,FALSE)))+(VLOOKUP('Dépenses forfaitaire'!$D267,Listes!$A$46:$E$52,4,FALSE))))))</f>
        <v/>
      </c>
      <c r="O267" s="35" t="str">
        <f>IF($H267="","",IF($C267=Listes!$B$37,Listes!$I$34,IF($C267=Listes!$B$38,(VLOOKUP('Dépenses forfaitaire'!$F267,Listes!$E$34:$F$39,2,FALSE)),IF($C267=Listes!$B$36,IF('Dépenses forfaitaire'!$E267&lt;=Listes!$A$67,'Dépenses forfaitaire'!$E267*Listes!$A$68,IF('Dépenses forfaitaire'!$E267&gt;Listes!$D$67,'Dépenses forfaitaire'!$E267*Listes!$D$68,(('Dépenses forfaitaire'!$E267*Listes!$B$68)+Listes!$C$68)))))))</f>
        <v/>
      </c>
      <c r="P267" s="36" t="str">
        <f t="shared" si="11"/>
        <v/>
      </c>
      <c r="Q267" s="131"/>
    </row>
    <row r="268" spans="1:17" ht="22.5" customHeight="1" x14ac:dyDescent="0.25">
      <c r="A268" s="21">
        <v>262</v>
      </c>
      <c r="B268" s="123"/>
      <c r="C268" s="123"/>
      <c r="D268" s="123"/>
      <c r="E268" s="123"/>
      <c r="F268" s="123"/>
      <c r="G268" s="123"/>
      <c r="H268" s="424" t="str">
        <f>IF(C268="","",IF(C268="","",(VLOOKUP(C268,Listes!$B$34:$C$38,2,FALSE))))</f>
        <v/>
      </c>
      <c r="I268" s="123" t="str">
        <f t="shared" si="10"/>
        <v/>
      </c>
      <c r="J268" s="36" t="str">
        <f>IF(H268="","",IF(H268="","",(VLOOKUP(H268,Listes!$C$34:$D$38,2,FALSE))))</f>
        <v/>
      </c>
      <c r="K268" s="263"/>
      <c r="L268" s="263"/>
      <c r="M268" s="35" t="str">
        <f>IF($H268="","",IF($C268=Listes!$B$35,IF('Dépenses forfaitaire'!$E268&lt;=Listes!$B$56,('Dépenses forfaitaire'!$E268*(VLOOKUP('Dépenses forfaitaire'!$D268,Listes!$A$57:$E$63,2,FALSE))),IF('Dépenses forfaitaire'!$E268&gt;Listes!$E$56,('Dépenses forfaitaire'!$E268*(VLOOKUP('Dépenses forfaitaire'!$D268,Listes!$A$57:$E$63,5,FALSE))),('Dépenses forfaitaire'!$E268*(VLOOKUP('Dépenses forfaitaire'!$D268,Listes!$A$57:$E$63,3,FALSE)))+(VLOOKUP('Dépenses forfaitaire'!$D268,Listes!$A$57:$E$63,4,FALSE))))))</f>
        <v/>
      </c>
      <c r="N268" s="35" t="str">
        <f>IF($H268="","",IF($C268=Listes!$B$34,IF('Dépenses forfaitaire'!$E268&lt;=Listes!$B$45,('Dépenses forfaitaire'!$E268*(VLOOKUP('Dépenses forfaitaire'!$D268,Listes!$A$46:$E$52,2,FALSE))),IF('Dépenses forfaitaire'!$E268&gt;Listes!$D$45,('Dépenses forfaitaire'!$E268*(VLOOKUP('Dépenses forfaitaire'!$D268,Listes!$A$46:$E$52,5,FALSE))),('Dépenses forfaitaire'!$E268*(VLOOKUP('Dépenses forfaitaire'!$D268,Listes!$A$46:$E$52,3,FALSE)))+(VLOOKUP('Dépenses forfaitaire'!$D268,Listes!$A$46:$E$52,4,FALSE))))))</f>
        <v/>
      </c>
      <c r="O268" s="35" t="str">
        <f>IF($H268="","",IF($C268=Listes!$B$37,Listes!$I$34,IF($C268=Listes!$B$38,(VLOOKUP('Dépenses forfaitaire'!$F268,Listes!$E$34:$F$39,2,FALSE)),IF($C268=Listes!$B$36,IF('Dépenses forfaitaire'!$E268&lt;=Listes!$A$67,'Dépenses forfaitaire'!$E268*Listes!$A$68,IF('Dépenses forfaitaire'!$E268&gt;Listes!$D$67,'Dépenses forfaitaire'!$E268*Listes!$D$68,(('Dépenses forfaitaire'!$E268*Listes!$B$68)+Listes!$C$68)))))))</f>
        <v/>
      </c>
      <c r="P268" s="36" t="str">
        <f t="shared" si="11"/>
        <v/>
      </c>
      <c r="Q268" s="131"/>
    </row>
    <row r="269" spans="1:17" ht="22.5" customHeight="1" x14ac:dyDescent="0.25">
      <c r="A269" s="21">
        <v>263</v>
      </c>
      <c r="B269" s="123"/>
      <c r="C269" s="123"/>
      <c r="D269" s="123"/>
      <c r="E269" s="123"/>
      <c r="F269" s="123"/>
      <c r="G269" s="123"/>
      <c r="H269" s="424" t="str">
        <f>IF(C269="","",IF(C269="","",(VLOOKUP(C269,Listes!$B$34:$C$38,2,FALSE))))</f>
        <v/>
      </c>
      <c r="I269" s="123" t="str">
        <f t="shared" si="10"/>
        <v/>
      </c>
      <c r="J269" s="36" t="str">
        <f>IF(H269="","",IF(H269="","",(VLOOKUP(H269,Listes!$C$34:$D$38,2,FALSE))))</f>
        <v/>
      </c>
      <c r="K269" s="263"/>
      <c r="L269" s="263"/>
      <c r="M269" s="35" t="str">
        <f>IF($H269="","",IF($C269=Listes!$B$35,IF('Dépenses forfaitaire'!$E269&lt;=Listes!$B$56,('Dépenses forfaitaire'!$E269*(VLOOKUP('Dépenses forfaitaire'!$D269,Listes!$A$57:$E$63,2,FALSE))),IF('Dépenses forfaitaire'!$E269&gt;Listes!$E$56,('Dépenses forfaitaire'!$E269*(VLOOKUP('Dépenses forfaitaire'!$D269,Listes!$A$57:$E$63,5,FALSE))),('Dépenses forfaitaire'!$E269*(VLOOKUP('Dépenses forfaitaire'!$D269,Listes!$A$57:$E$63,3,FALSE)))+(VLOOKUP('Dépenses forfaitaire'!$D269,Listes!$A$57:$E$63,4,FALSE))))))</f>
        <v/>
      </c>
      <c r="N269" s="35" t="str">
        <f>IF($H269="","",IF($C269=Listes!$B$34,IF('Dépenses forfaitaire'!$E269&lt;=Listes!$B$45,('Dépenses forfaitaire'!$E269*(VLOOKUP('Dépenses forfaitaire'!$D269,Listes!$A$46:$E$52,2,FALSE))),IF('Dépenses forfaitaire'!$E269&gt;Listes!$D$45,('Dépenses forfaitaire'!$E269*(VLOOKUP('Dépenses forfaitaire'!$D269,Listes!$A$46:$E$52,5,FALSE))),('Dépenses forfaitaire'!$E269*(VLOOKUP('Dépenses forfaitaire'!$D269,Listes!$A$46:$E$52,3,FALSE)))+(VLOOKUP('Dépenses forfaitaire'!$D269,Listes!$A$46:$E$52,4,FALSE))))))</f>
        <v/>
      </c>
      <c r="O269" s="35" t="str">
        <f>IF($H269="","",IF($C269=Listes!$B$37,Listes!$I$34,IF($C269=Listes!$B$38,(VLOOKUP('Dépenses forfaitaire'!$F269,Listes!$E$34:$F$39,2,FALSE)),IF($C269=Listes!$B$36,IF('Dépenses forfaitaire'!$E269&lt;=Listes!$A$67,'Dépenses forfaitaire'!$E269*Listes!$A$68,IF('Dépenses forfaitaire'!$E269&gt;Listes!$D$67,'Dépenses forfaitaire'!$E269*Listes!$D$68,(('Dépenses forfaitaire'!$E269*Listes!$B$68)+Listes!$C$68)))))))</f>
        <v/>
      </c>
      <c r="P269" s="36" t="str">
        <f t="shared" si="11"/>
        <v/>
      </c>
      <c r="Q269" s="131"/>
    </row>
    <row r="270" spans="1:17" ht="22.5" customHeight="1" x14ac:dyDescent="0.25">
      <c r="A270" s="21">
        <v>264</v>
      </c>
      <c r="B270" s="123"/>
      <c r="C270" s="123"/>
      <c r="D270" s="123"/>
      <c r="E270" s="123"/>
      <c r="F270" s="123"/>
      <c r="G270" s="123"/>
      <c r="H270" s="424" t="str">
        <f>IF(C270="","",IF(C270="","",(VLOOKUP(C270,Listes!$B$34:$C$38,2,FALSE))))</f>
        <v/>
      </c>
      <c r="I270" s="123" t="str">
        <f t="shared" si="10"/>
        <v/>
      </c>
      <c r="J270" s="36" t="str">
        <f>IF(H270="","",IF(H270="","",(VLOOKUP(H270,Listes!$C$34:$D$38,2,FALSE))))</f>
        <v/>
      </c>
      <c r="K270" s="263"/>
      <c r="L270" s="263"/>
      <c r="M270" s="35" t="str">
        <f>IF($H270="","",IF($C270=Listes!$B$35,IF('Dépenses forfaitaire'!$E270&lt;=Listes!$B$56,('Dépenses forfaitaire'!$E270*(VLOOKUP('Dépenses forfaitaire'!$D270,Listes!$A$57:$E$63,2,FALSE))),IF('Dépenses forfaitaire'!$E270&gt;Listes!$E$56,('Dépenses forfaitaire'!$E270*(VLOOKUP('Dépenses forfaitaire'!$D270,Listes!$A$57:$E$63,5,FALSE))),('Dépenses forfaitaire'!$E270*(VLOOKUP('Dépenses forfaitaire'!$D270,Listes!$A$57:$E$63,3,FALSE)))+(VLOOKUP('Dépenses forfaitaire'!$D270,Listes!$A$57:$E$63,4,FALSE))))))</f>
        <v/>
      </c>
      <c r="N270" s="35" t="str">
        <f>IF($H270="","",IF($C270=Listes!$B$34,IF('Dépenses forfaitaire'!$E270&lt;=Listes!$B$45,('Dépenses forfaitaire'!$E270*(VLOOKUP('Dépenses forfaitaire'!$D270,Listes!$A$46:$E$52,2,FALSE))),IF('Dépenses forfaitaire'!$E270&gt;Listes!$D$45,('Dépenses forfaitaire'!$E270*(VLOOKUP('Dépenses forfaitaire'!$D270,Listes!$A$46:$E$52,5,FALSE))),('Dépenses forfaitaire'!$E270*(VLOOKUP('Dépenses forfaitaire'!$D270,Listes!$A$46:$E$52,3,FALSE)))+(VLOOKUP('Dépenses forfaitaire'!$D270,Listes!$A$46:$E$52,4,FALSE))))))</f>
        <v/>
      </c>
      <c r="O270" s="35" t="str">
        <f>IF($H270="","",IF($C270=Listes!$B$37,Listes!$I$34,IF($C270=Listes!$B$38,(VLOOKUP('Dépenses forfaitaire'!$F270,Listes!$E$34:$F$39,2,FALSE)),IF($C270=Listes!$B$36,IF('Dépenses forfaitaire'!$E270&lt;=Listes!$A$67,'Dépenses forfaitaire'!$E270*Listes!$A$68,IF('Dépenses forfaitaire'!$E270&gt;Listes!$D$67,'Dépenses forfaitaire'!$E270*Listes!$D$68,(('Dépenses forfaitaire'!$E270*Listes!$B$68)+Listes!$C$68)))))))</f>
        <v/>
      </c>
      <c r="P270" s="36" t="str">
        <f t="shared" si="11"/>
        <v/>
      </c>
      <c r="Q270" s="131"/>
    </row>
    <row r="271" spans="1:17" ht="22.5" customHeight="1" x14ac:dyDescent="0.25">
      <c r="A271" s="21">
        <v>265</v>
      </c>
      <c r="B271" s="123"/>
      <c r="C271" s="123"/>
      <c r="D271" s="123"/>
      <c r="E271" s="123"/>
      <c r="F271" s="123"/>
      <c r="G271" s="123"/>
      <c r="H271" s="424" t="str">
        <f>IF(C271="","",IF(C271="","",(VLOOKUP(C271,Listes!$B$34:$C$38,2,FALSE))))</f>
        <v/>
      </c>
      <c r="I271" s="123" t="str">
        <f t="shared" si="10"/>
        <v/>
      </c>
      <c r="J271" s="36" t="str">
        <f>IF(H271="","",IF(H271="","",(VLOOKUP(H271,Listes!$C$34:$D$38,2,FALSE))))</f>
        <v/>
      </c>
      <c r="K271" s="263"/>
      <c r="L271" s="263"/>
      <c r="M271" s="35" t="str">
        <f>IF($H271="","",IF($C271=Listes!$B$35,IF('Dépenses forfaitaire'!$E271&lt;=Listes!$B$56,('Dépenses forfaitaire'!$E271*(VLOOKUP('Dépenses forfaitaire'!$D271,Listes!$A$57:$E$63,2,FALSE))),IF('Dépenses forfaitaire'!$E271&gt;Listes!$E$56,('Dépenses forfaitaire'!$E271*(VLOOKUP('Dépenses forfaitaire'!$D271,Listes!$A$57:$E$63,5,FALSE))),('Dépenses forfaitaire'!$E271*(VLOOKUP('Dépenses forfaitaire'!$D271,Listes!$A$57:$E$63,3,FALSE)))+(VLOOKUP('Dépenses forfaitaire'!$D271,Listes!$A$57:$E$63,4,FALSE))))))</f>
        <v/>
      </c>
      <c r="N271" s="35" t="str">
        <f>IF($H271="","",IF($C271=Listes!$B$34,IF('Dépenses forfaitaire'!$E271&lt;=Listes!$B$45,('Dépenses forfaitaire'!$E271*(VLOOKUP('Dépenses forfaitaire'!$D271,Listes!$A$46:$E$52,2,FALSE))),IF('Dépenses forfaitaire'!$E271&gt;Listes!$D$45,('Dépenses forfaitaire'!$E271*(VLOOKUP('Dépenses forfaitaire'!$D271,Listes!$A$46:$E$52,5,FALSE))),('Dépenses forfaitaire'!$E271*(VLOOKUP('Dépenses forfaitaire'!$D271,Listes!$A$46:$E$52,3,FALSE)))+(VLOOKUP('Dépenses forfaitaire'!$D271,Listes!$A$46:$E$52,4,FALSE))))))</f>
        <v/>
      </c>
      <c r="O271" s="35" t="str">
        <f>IF($H271="","",IF($C271=Listes!$B$37,Listes!$I$34,IF($C271=Listes!$B$38,(VLOOKUP('Dépenses forfaitaire'!$F271,Listes!$E$34:$F$39,2,FALSE)),IF($C271=Listes!$B$36,IF('Dépenses forfaitaire'!$E271&lt;=Listes!$A$67,'Dépenses forfaitaire'!$E271*Listes!$A$68,IF('Dépenses forfaitaire'!$E271&gt;Listes!$D$67,'Dépenses forfaitaire'!$E271*Listes!$D$68,(('Dépenses forfaitaire'!$E271*Listes!$B$68)+Listes!$C$68)))))))</f>
        <v/>
      </c>
      <c r="P271" s="36" t="str">
        <f t="shared" si="11"/>
        <v/>
      </c>
      <c r="Q271" s="131"/>
    </row>
    <row r="272" spans="1:17" ht="22.5" customHeight="1" x14ac:dyDescent="0.25">
      <c r="A272" s="21">
        <v>266</v>
      </c>
      <c r="B272" s="123"/>
      <c r="C272" s="123"/>
      <c r="D272" s="123"/>
      <c r="E272" s="123"/>
      <c r="F272" s="123"/>
      <c r="G272" s="123"/>
      <c r="H272" s="424" t="str">
        <f>IF(C272="","",IF(C272="","",(VLOOKUP(C272,Listes!$B$34:$C$38,2,FALSE))))</f>
        <v/>
      </c>
      <c r="I272" s="123" t="str">
        <f t="shared" si="10"/>
        <v/>
      </c>
      <c r="J272" s="36" t="str">
        <f>IF(H272="","",IF(H272="","",(VLOOKUP(H272,Listes!$C$34:$D$38,2,FALSE))))</f>
        <v/>
      </c>
      <c r="K272" s="263"/>
      <c r="L272" s="263"/>
      <c r="M272" s="35" t="str">
        <f>IF($H272="","",IF($C272=Listes!$B$35,IF('Dépenses forfaitaire'!$E272&lt;=Listes!$B$56,('Dépenses forfaitaire'!$E272*(VLOOKUP('Dépenses forfaitaire'!$D272,Listes!$A$57:$E$63,2,FALSE))),IF('Dépenses forfaitaire'!$E272&gt;Listes!$E$56,('Dépenses forfaitaire'!$E272*(VLOOKUP('Dépenses forfaitaire'!$D272,Listes!$A$57:$E$63,5,FALSE))),('Dépenses forfaitaire'!$E272*(VLOOKUP('Dépenses forfaitaire'!$D272,Listes!$A$57:$E$63,3,FALSE)))+(VLOOKUP('Dépenses forfaitaire'!$D272,Listes!$A$57:$E$63,4,FALSE))))))</f>
        <v/>
      </c>
      <c r="N272" s="35" t="str">
        <f>IF($H272="","",IF($C272=Listes!$B$34,IF('Dépenses forfaitaire'!$E272&lt;=Listes!$B$45,('Dépenses forfaitaire'!$E272*(VLOOKUP('Dépenses forfaitaire'!$D272,Listes!$A$46:$E$52,2,FALSE))),IF('Dépenses forfaitaire'!$E272&gt;Listes!$D$45,('Dépenses forfaitaire'!$E272*(VLOOKUP('Dépenses forfaitaire'!$D272,Listes!$A$46:$E$52,5,FALSE))),('Dépenses forfaitaire'!$E272*(VLOOKUP('Dépenses forfaitaire'!$D272,Listes!$A$46:$E$52,3,FALSE)))+(VLOOKUP('Dépenses forfaitaire'!$D272,Listes!$A$46:$E$52,4,FALSE))))))</f>
        <v/>
      </c>
      <c r="O272" s="35" t="str">
        <f>IF($H272="","",IF($C272=Listes!$B$37,Listes!$I$34,IF($C272=Listes!$B$38,(VLOOKUP('Dépenses forfaitaire'!$F272,Listes!$E$34:$F$39,2,FALSE)),IF($C272=Listes!$B$36,IF('Dépenses forfaitaire'!$E272&lt;=Listes!$A$67,'Dépenses forfaitaire'!$E272*Listes!$A$68,IF('Dépenses forfaitaire'!$E272&gt;Listes!$D$67,'Dépenses forfaitaire'!$E272*Listes!$D$68,(('Dépenses forfaitaire'!$E272*Listes!$B$68)+Listes!$C$68)))))))</f>
        <v/>
      </c>
      <c r="P272" s="36" t="str">
        <f t="shared" si="11"/>
        <v/>
      </c>
      <c r="Q272" s="131"/>
    </row>
    <row r="273" spans="1:17" ht="22.5" customHeight="1" x14ac:dyDescent="0.25">
      <c r="A273" s="21">
        <v>267</v>
      </c>
      <c r="B273" s="123"/>
      <c r="C273" s="123"/>
      <c r="D273" s="123"/>
      <c r="E273" s="123"/>
      <c r="F273" s="123"/>
      <c r="G273" s="123"/>
      <c r="H273" s="424" t="str">
        <f>IF(C273="","",IF(C273="","",(VLOOKUP(C273,Listes!$B$34:$C$38,2,FALSE))))</f>
        <v/>
      </c>
      <c r="I273" s="123" t="str">
        <f t="shared" si="10"/>
        <v/>
      </c>
      <c r="J273" s="36" t="str">
        <f>IF(H273="","",IF(H273="","",(VLOOKUP(H273,Listes!$C$34:$D$38,2,FALSE))))</f>
        <v/>
      </c>
      <c r="K273" s="263"/>
      <c r="L273" s="263"/>
      <c r="M273" s="35" t="str">
        <f>IF($H273="","",IF($C273=Listes!$B$35,IF('Dépenses forfaitaire'!$E273&lt;=Listes!$B$56,('Dépenses forfaitaire'!$E273*(VLOOKUP('Dépenses forfaitaire'!$D273,Listes!$A$57:$E$63,2,FALSE))),IF('Dépenses forfaitaire'!$E273&gt;Listes!$E$56,('Dépenses forfaitaire'!$E273*(VLOOKUP('Dépenses forfaitaire'!$D273,Listes!$A$57:$E$63,5,FALSE))),('Dépenses forfaitaire'!$E273*(VLOOKUP('Dépenses forfaitaire'!$D273,Listes!$A$57:$E$63,3,FALSE)))+(VLOOKUP('Dépenses forfaitaire'!$D273,Listes!$A$57:$E$63,4,FALSE))))))</f>
        <v/>
      </c>
      <c r="N273" s="35" t="str">
        <f>IF($H273="","",IF($C273=Listes!$B$34,IF('Dépenses forfaitaire'!$E273&lt;=Listes!$B$45,('Dépenses forfaitaire'!$E273*(VLOOKUP('Dépenses forfaitaire'!$D273,Listes!$A$46:$E$52,2,FALSE))),IF('Dépenses forfaitaire'!$E273&gt;Listes!$D$45,('Dépenses forfaitaire'!$E273*(VLOOKUP('Dépenses forfaitaire'!$D273,Listes!$A$46:$E$52,5,FALSE))),('Dépenses forfaitaire'!$E273*(VLOOKUP('Dépenses forfaitaire'!$D273,Listes!$A$46:$E$52,3,FALSE)))+(VLOOKUP('Dépenses forfaitaire'!$D273,Listes!$A$46:$E$52,4,FALSE))))))</f>
        <v/>
      </c>
      <c r="O273" s="35" t="str">
        <f>IF($H273="","",IF($C273=Listes!$B$37,Listes!$I$34,IF($C273=Listes!$B$38,(VLOOKUP('Dépenses forfaitaire'!$F273,Listes!$E$34:$F$39,2,FALSE)),IF($C273=Listes!$B$36,IF('Dépenses forfaitaire'!$E273&lt;=Listes!$A$67,'Dépenses forfaitaire'!$E273*Listes!$A$68,IF('Dépenses forfaitaire'!$E273&gt;Listes!$D$67,'Dépenses forfaitaire'!$E273*Listes!$D$68,(('Dépenses forfaitaire'!$E273*Listes!$B$68)+Listes!$C$68)))))))</f>
        <v/>
      </c>
      <c r="P273" s="36" t="str">
        <f t="shared" si="11"/>
        <v/>
      </c>
      <c r="Q273" s="131"/>
    </row>
    <row r="274" spans="1:17" ht="22.5" customHeight="1" x14ac:dyDescent="0.25">
      <c r="A274" s="21">
        <v>268</v>
      </c>
      <c r="B274" s="123"/>
      <c r="C274" s="123"/>
      <c r="D274" s="123"/>
      <c r="E274" s="123"/>
      <c r="F274" s="123"/>
      <c r="G274" s="123"/>
      <c r="H274" s="424" t="str">
        <f>IF(C274="","",IF(C274="","",(VLOOKUP(C274,Listes!$B$34:$C$38,2,FALSE))))</f>
        <v/>
      </c>
      <c r="I274" s="123" t="str">
        <f t="shared" si="10"/>
        <v/>
      </c>
      <c r="J274" s="36" t="str">
        <f>IF(H274="","",IF(H274="","",(VLOOKUP(H274,Listes!$C$34:$D$38,2,FALSE))))</f>
        <v/>
      </c>
      <c r="K274" s="263"/>
      <c r="L274" s="263"/>
      <c r="M274" s="35" t="str">
        <f>IF($H274="","",IF($C274=Listes!$B$35,IF('Dépenses forfaitaire'!$E274&lt;=Listes!$B$56,('Dépenses forfaitaire'!$E274*(VLOOKUP('Dépenses forfaitaire'!$D274,Listes!$A$57:$E$63,2,FALSE))),IF('Dépenses forfaitaire'!$E274&gt;Listes!$E$56,('Dépenses forfaitaire'!$E274*(VLOOKUP('Dépenses forfaitaire'!$D274,Listes!$A$57:$E$63,5,FALSE))),('Dépenses forfaitaire'!$E274*(VLOOKUP('Dépenses forfaitaire'!$D274,Listes!$A$57:$E$63,3,FALSE)))+(VLOOKUP('Dépenses forfaitaire'!$D274,Listes!$A$57:$E$63,4,FALSE))))))</f>
        <v/>
      </c>
      <c r="N274" s="35" t="str">
        <f>IF($H274="","",IF($C274=Listes!$B$34,IF('Dépenses forfaitaire'!$E274&lt;=Listes!$B$45,('Dépenses forfaitaire'!$E274*(VLOOKUP('Dépenses forfaitaire'!$D274,Listes!$A$46:$E$52,2,FALSE))),IF('Dépenses forfaitaire'!$E274&gt;Listes!$D$45,('Dépenses forfaitaire'!$E274*(VLOOKUP('Dépenses forfaitaire'!$D274,Listes!$A$46:$E$52,5,FALSE))),('Dépenses forfaitaire'!$E274*(VLOOKUP('Dépenses forfaitaire'!$D274,Listes!$A$46:$E$52,3,FALSE)))+(VLOOKUP('Dépenses forfaitaire'!$D274,Listes!$A$46:$E$52,4,FALSE))))))</f>
        <v/>
      </c>
      <c r="O274" s="35" t="str">
        <f>IF($H274="","",IF($C274=Listes!$B$37,Listes!$I$34,IF($C274=Listes!$B$38,(VLOOKUP('Dépenses forfaitaire'!$F274,Listes!$E$34:$F$39,2,FALSE)),IF($C274=Listes!$B$36,IF('Dépenses forfaitaire'!$E274&lt;=Listes!$A$67,'Dépenses forfaitaire'!$E274*Listes!$A$68,IF('Dépenses forfaitaire'!$E274&gt;Listes!$D$67,'Dépenses forfaitaire'!$E274*Listes!$D$68,(('Dépenses forfaitaire'!$E274*Listes!$B$68)+Listes!$C$68)))))))</f>
        <v/>
      </c>
      <c r="P274" s="36" t="str">
        <f t="shared" si="11"/>
        <v/>
      </c>
      <c r="Q274" s="131"/>
    </row>
    <row r="275" spans="1:17" ht="22.5" customHeight="1" x14ac:dyDescent="0.25">
      <c r="A275" s="21">
        <v>269</v>
      </c>
      <c r="B275" s="123"/>
      <c r="C275" s="123"/>
      <c r="D275" s="123"/>
      <c r="E275" s="123"/>
      <c r="F275" s="123"/>
      <c r="G275" s="123"/>
      <c r="H275" s="424" t="str">
        <f>IF(C275="","",IF(C275="","",(VLOOKUP(C275,Listes!$B$34:$C$38,2,FALSE))))</f>
        <v/>
      </c>
      <c r="I275" s="123" t="str">
        <f t="shared" si="10"/>
        <v/>
      </c>
      <c r="J275" s="36" t="str">
        <f>IF(H275="","",IF(H275="","",(VLOOKUP(H275,Listes!$C$34:$D$38,2,FALSE))))</f>
        <v/>
      </c>
      <c r="K275" s="263"/>
      <c r="L275" s="263"/>
      <c r="M275" s="35" t="str">
        <f>IF($H275="","",IF($C275=Listes!$B$35,IF('Dépenses forfaitaire'!$E275&lt;=Listes!$B$56,('Dépenses forfaitaire'!$E275*(VLOOKUP('Dépenses forfaitaire'!$D275,Listes!$A$57:$E$63,2,FALSE))),IF('Dépenses forfaitaire'!$E275&gt;Listes!$E$56,('Dépenses forfaitaire'!$E275*(VLOOKUP('Dépenses forfaitaire'!$D275,Listes!$A$57:$E$63,5,FALSE))),('Dépenses forfaitaire'!$E275*(VLOOKUP('Dépenses forfaitaire'!$D275,Listes!$A$57:$E$63,3,FALSE)))+(VLOOKUP('Dépenses forfaitaire'!$D275,Listes!$A$57:$E$63,4,FALSE))))))</f>
        <v/>
      </c>
      <c r="N275" s="35" t="str">
        <f>IF($H275="","",IF($C275=Listes!$B$34,IF('Dépenses forfaitaire'!$E275&lt;=Listes!$B$45,('Dépenses forfaitaire'!$E275*(VLOOKUP('Dépenses forfaitaire'!$D275,Listes!$A$46:$E$52,2,FALSE))),IF('Dépenses forfaitaire'!$E275&gt;Listes!$D$45,('Dépenses forfaitaire'!$E275*(VLOOKUP('Dépenses forfaitaire'!$D275,Listes!$A$46:$E$52,5,FALSE))),('Dépenses forfaitaire'!$E275*(VLOOKUP('Dépenses forfaitaire'!$D275,Listes!$A$46:$E$52,3,FALSE)))+(VLOOKUP('Dépenses forfaitaire'!$D275,Listes!$A$46:$E$52,4,FALSE))))))</f>
        <v/>
      </c>
      <c r="O275" s="35" t="str">
        <f>IF($H275="","",IF($C275=Listes!$B$37,Listes!$I$34,IF($C275=Listes!$B$38,(VLOOKUP('Dépenses forfaitaire'!$F275,Listes!$E$34:$F$39,2,FALSE)),IF($C275=Listes!$B$36,IF('Dépenses forfaitaire'!$E275&lt;=Listes!$A$67,'Dépenses forfaitaire'!$E275*Listes!$A$68,IF('Dépenses forfaitaire'!$E275&gt;Listes!$D$67,'Dépenses forfaitaire'!$E275*Listes!$D$68,(('Dépenses forfaitaire'!$E275*Listes!$B$68)+Listes!$C$68)))))))</f>
        <v/>
      </c>
      <c r="P275" s="36" t="str">
        <f t="shared" si="11"/>
        <v/>
      </c>
      <c r="Q275" s="131"/>
    </row>
    <row r="276" spans="1:17" ht="22.5" customHeight="1" x14ac:dyDescent="0.25">
      <c r="A276" s="21">
        <v>270</v>
      </c>
      <c r="B276" s="123"/>
      <c r="C276" s="123"/>
      <c r="D276" s="123"/>
      <c r="E276" s="123"/>
      <c r="F276" s="123"/>
      <c r="G276" s="123"/>
      <c r="H276" s="424" t="str">
        <f>IF(C276="","",IF(C276="","",(VLOOKUP(C276,Listes!$B$34:$C$38,2,FALSE))))</f>
        <v/>
      </c>
      <c r="I276" s="123" t="str">
        <f t="shared" si="10"/>
        <v/>
      </c>
      <c r="J276" s="36" t="str">
        <f>IF(H276="","",IF(H276="","",(VLOOKUP(H276,Listes!$C$34:$D$38,2,FALSE))))</f>
        <v/>
      </c>
      <c r="K276" s="263"/>
      <c r="L276" s="263"/>
      <c r="M276" s="35" t="str">
        <f>IF($H276="","",IF($C276=Listes!$B$35,IF('Dépenses forfaitaire'!$E276&lt;=Listes!$B$56,('Dépenses forfaitaire'!$E276*(VLOOKUP('Dépenses forfaitaire'!$D276,Listes!$A$57:$E$63,2,FALSE))),IF('Dépenses forfaitaire'!$E276&gt;Listes!$E$56,('Dépenses forfaitaire'!$E276*(VLOOKUP('Dépenses forfaitaire'!$D276,Listes!$A$57:$E$63,5,FALSE))),('Dépenses forfaitaire'!$E276*(VLOOKUP('Dépenses forfaitaire'!$D276,Listes!$A$57:$E$63,3,FALSE)))+(VLOOKUP('Dépenses forfaitaire'!$D276,Listes!$A$57:$E$63,4,FALSE))))))</f>
        <v/>
      </c>
      <c r="N276" s="35" t="str">
        <f>IF($H276="","",IF($C276=Listes!$B$34,IF('Dépenses forfaitaire'!$E276&lt;=Listes!$B$45,('Dépenses forfaitaire'!$E276*(VLOOKUP('Dépenses forfaitaire'!$D276,Listes!$A$46:$E$52,2,FALSE))),IF('Dépenses forfaitaire'!$E276&gt;Listes!$D$45,('Dépenses forfaitaire'!$E276*(VLOOKUP('Dépenses forfaitaire'!$D276,Listes!$A$46:$E$52,5,FALSE))),('Dépenses forfaitaire'!$E276*(VLOOKUP('Dépenses forfaitaire'!$D276,Listes!$A$46:$E$52,3,FALSE)))+(VLOOKUP('Dépenses forfaitaire'!$D276,Listes!$A$46:$E$52,4,FALSE))))))</f>
        <v/>
      </c>
      <c r="O276" s="35" t="str">
        <f>IF($H276="","",IF($C276=Listes!$B$37,Listes!$I$34,IF($C276=Listes!$B$38,(VLOOKUP('Dépenses forfaitaire'!$F276,Listes!$E$34:$F$39,2,FALSE)),IF($C276=Listes!$B$36,IF('Dépenses forfaitaire'!$E276&lt;=Listes!$A$67,'Dépenses forfaitaire'!$E276*Listes!$A$68,IF('Dépenses forfaitaire'!$E276&gt;Listes!$D$67,'Dépenses forfaitaire'!$E276*Listes!$D$68,(('Dépenses forfaitaire'!$E276*Listes!$B$68)+Listes!$C$68)))))))</f>
        <v/>
      </c>
      <c r="P276" s="36" t="str">
        <f t="shared" si="11"/>
        <v/>
      </c>
      <c r="Q276" s="131"/>
    </row>
    <row r="277" spans="1:17" ht="22.5" customHeight="1" x14ac:dyDescent="0.25">
      <c r="A277" s="21">
        <v>271</v>
      </c>
      <c r="B277" s="123"/>
      <c r="C277" s="123"/>
      <c r="D277" s="123"/>
      <c r="E277" s="123"/>
      <c r="F277" s="123"/>
      <c r="G277" s="123"/>
      <c r="H277" s="424" t="str">
        <f>IF(C277="","",IF(C277="","",(VLOOKUP(C277,Listes!$B$34:$C$38,2,FALSE))))</f>
        <v/>
      </c>
      <c r="I277" s="123" t="str">
        <f t="shared" si="10"/>
        <v/>
      </c>
      <c r="J277" s="36" t="str">
        <f>IF(H277="","",IF(H277="","",(VLOOKUP(H277,Listes!$C$34:$D$38,2,FALSE))))</f>
        <v/>
      </c>
      <c r="K277" s="263"/>
      <c r="L277" s="263"/>
      <c r="M277" s="35" t="str">
        <f>IF($H277="","",IF($C277=Listes!$B$35,IF('Dépenses forfaitaire'!$E277&lt;=Listes!$B$56,('Dépenses forfaitaire'!$E277*(VLOOKUP('Dépenses forfaitaire'!$D277,Listes!$A$57:$E$63,2,FALSE))),IF('Dépenses forfaitaire'!$E277&gt;Listes!$E$56,('Dépenses forfaitaire'!$E277*(VLOOKUP('Dépenses forfaitaire'!$D277,Listes!$A$57:$E$63,5,FALSE))),('Dépenses forfaitaire'!$E277*(VLOOKUP('Dépenses forfaitaire'!$D277,Listes!$A$57:$E$63,3,FALSE)))+(VLOOKUP('Dépenses forfaitaire'!$D277,Listes!$A$57:$E$63,4,FALSE))))))</f>
        <v/>
      </c>
      <c r="N277" s="35" t="str">
        <f>IF($H277="","",IF($C277=Listes!$B$34,IF('Dépenses forfaitaire'!$E277&lt;=Listes!$B$45,('Dépenses forfaitaire'!$E277*(VLOOKUP('Dépenses forfaitaire'!$D277,Listes!$A$46:$E$52,2,FALSE))),IF('Dépenses forfaitaire'!$E277&gt;Listes!$D$45,('Dépenses forfaitaire'!$E277*(VLOOKUP('Dépenses forfaitaire'!$D277,Listes!$A$46:$E$52,5,FALSE))),('Dépenses forfaitaire'!$E277*(VLOOKUP('Dépenses forfaitaire'!$D277,Listes!$A$46:$E$52,3,FALSE)))+(VLOOKUP('Dépenses forfaitaire'!$D277,Listes!$A$46:$E$52,4,FALSE))))))</f>
        <v/>
      </c>
      <c r="O277" s="35" t="str">
        <f>IF($H277="","",IF($C277=Listes!$B$37,Listes!$I$34,IF($C277=Listes!$B$38,(VLOOKUP('Dépenses forfaitaire'!$F277,Listes!$E$34:$F$39,2,FALSE)),IF($C277=Listes!$B$36,IF('Dépenses forfaitaire'!$E277&lt;=Listes!$A$67,'Dépenses forfaitaire'!$E277*Listes!$A$68,IF('Dépenses forfaitaire'!$E277&gt;Listes!$D$67,'Dépenses forfaitaire'!$E277*Listes!$D$68,(('Dépenses forfaitaire'!$E277*Listes!$B$68)+Listes!$C$68)))))))</f>
        <v/>
      </c>
      <c r="P277" s="36" t="str">
        <f t="shared" si="11"/>
        <v/>
      </c>
      <c r="Q277" s="131"/>
    </row>
    <row r="278" spans="1:17" ht="22.5" customHeight="1" x14ac:dyDescent="0.25">
      <c r="A278" s="21">
        <v>272</v>
      </c>
      <c r="B278" s="123"/>
      <c r="C278" s="123"/>
      <c r="D278" s="123"/>
      <c r="E278" s="123"/>
      <c r="F278" s="123"/>
      <c r="G278" s="123"/>
      <c r="H278" s="424" t="str">
        <f>IF(C278="","",IF(C278="","",(VLOOKUP(C278,Listes!$B$34:$C$38,2,FALSE))))</f>
        <v/>
      </c>
      <c r="I278" s="123" t="str">
        <f t="shared" si="10"/>
        <v/>
      </c>
      <c r="J278" s="36" t="str">
        <f>IF(H278="","",IF(H278="","",(VLOOKUP(H278,Listes!$C$34:$D$38,2,FALSE))))</f>
        <v/>
      </c>
      <c r="K278" s="263"/>
      <c r="L278" s="263"/>
      <c r="M278" s="35" t="str">
        <f>IF($H278="","",IF($C278=Listes!$B$35,IF('Dépenses forfaitaire'!$E278&lt;=Listes!$B$56,('Dépenses forfaitaire'!$E278*(VLOOKUP('Dépenses forfaitaire'!$D278,Listes!$A$57:$E$63,2,FALSE))),IF('Dépenses forfaitaire'!$E278&gt;Listes!$E$56,('Dépenses forfaitaire'!$E278*(VLOOKUP('Dépenses forfaitaire'!$D278,Listes!$A$57:$E$63,5,FALSE))),('Dépenses forfaitaire'!$E278*(VLOOKUP('Dépenses forfaitaire'!$D278,Listes!$A$57:$E$63,3,FALSE)))+(VLOOKUP('Dépenses forfaitaire'!$D278,Listes!$A$57:$E$63,4,FALSE))))))</f>
        <v/>
      </c>
      <c r="N278" s="35" t="str">
        <f>IF($H278="","",IF($C278=Listes!$B$34,IF('Dépenses forfaitaire'!$E278&lt;=Listes!$B$45,('Dépenses forfaitaire'!$E278*(VLOOKUP('Dépenses forfaitaire'!$D278,Listes!$A$46:$E$52,2,FALSE))),IF('Dépenses forfaitaire'!$E278&gt;Listes!$D$45,('Dépenses forfaitaire'!$E278*(VLOOKUP('Dépenses forfaitaire'!$D278,Listes!$A$46:$E$52,5,FALSE))),('Dépenses forfaitaire'!$E278*(VLOOKUP('Dépenses forfaitaire'!$D278,Listes!$A$46:$E$52,3,FALSE)))+(VLOOKUP('Dépenses forfaitaire'!$D278,Listes!$A$46:$E$52,4,FALSE))))))</f>
        <v/>
      </c>
      <c r="O278" s="35" t="str">
        <f>IF($H278="","",IF($C278=Listes!$B$37,Listes!$I$34,IF($C278=Listes!$B$38,(VLOOKUP('Dépenses forfaitaire'!$F278,Listes!$E$34:$F$39,2,FALSE)),IF($C278=Listes!$B$36,IF('Dépenses forfaitaire'!$E278&lt;=Listes!$A$67,'Dépenses forfaitaire'!$E278*Listes!$A$68,IF('Dépenses forfaitaire'!$E278&gt;Listes!$D$67,'Dépenses forfaitaire'!$E278*Listes!$D$68,(('Dépenses forfaitaire'!$E278*Listes!$B$68)+Listes!$C$68)))))))</f>
        <v/>
      </c>
      <c r="P278" s="36" t="str">
        <f t="shared" si="11"/>
        <v/>
      </c>
      <c r="Q278" s="131"/>
    </row>
    <row r="279" spans="1:17" ht="22.5" customHeight="1" x14ac:dyDescent="0.25">
      <c r="A279" s="21">
        <v>273</v>
      </c>
      <c r="B279" s="123"/>
      <c r="C279" s="123"/>
      <c r="D279" s="123"/>
      <c r="E279" s="123"/>
      <c r="F279" s="123"/>
      <c r="G279" s="123"/>
      <c r="H279" s="424" t="str">
        <f>IF(C279="","",IF(C279="","",(VLOOKUP(C279,Listes!$B$34:$C$38,2,FALSE))))</f>
        <v/>
      </c>
      <c r="I279" s="123" t="str">
        <f t="shared" si="10"/>
        <v/>
      </c>
      <c r="J279" s="36" t="str">
        <f>IF(H279="","",IF(H279="","",(VLOOKUP(H279,Listes!$C$34:$D$38,2,FALSE))))</f>
        <v/>
      </c>
      <c r="K279" s="263"/>
      <c r="L279" s="263"/>
      <c r="M279" s="35" t="str">
        <f>IF($H279="","",IF($C279=Listes!$B$35,IF('Dépenses forfaitaire'!$E279&lt;=Listes!$B$56,('Dépenses forfaitaire'!$E279*(VLOOKUP('Dépenses forfaitaire'!$D279,Listes!$A$57:$E$63,2,FALSE))),IF('Dépenses forfaitaire'!$E279&gt;Listes!$E$56,('Dépenses forfaitaire'!$E279*(VLOOKUP('Dépenses forfaitaire'!$D279,Listes!$A$57:$E$63,5,FALSE))),('Dépenses forfaitaire'!$E279*(VLOOKUP('Dépenses forfaitaire'!$D279,Listes!$A$57:$E$63,3,FALSE)))+(VLOOKUP('Dépenses forfaitaire'!$D279,Listes!$A$57:$E$63,4,FALSE))))))</f>
        <v/>
      </c>
      <c r="N279" s="35" t="str">
        <f>IF($H279="","",IF($C279=Listes!$B$34,IF('Dépenses forfaitaire'!$E279&lt;=Listes!$B$45,('Dépenses forfaitaire'!$E279*(VLOOKUP('Dépenses forfaitaire'!$D279,Listes!$A$46:$E$52,2,FALSE))),IF('Dépenses forfaitaire'!$E279&gt;Listes!$D$45,('Dépenses forfaitaire'!$E279*(VLOOKUP('Dépenses forfaitaire'!$D279,Listes!$A$46:$E$52,5,FALSE))),('Dépenses forfaitaire'!$E279*(VLOOKUP('Dépenses forfaitaire'!$D279,Listes!$A$46:$E$52,3,FALSE)))+(VLOOKUP('Dépenses forfaitaire'!$D279,Listes!$A$46:$E$52,4,FALSE))))))</f>
        <v/>
      </c>
      <c r="O279" s="35" t="str">
        <f>IF($H279="","",IF($C279=Listes!$B$37,Listes!$I$34,IF($C279=Listes!$B$38,(VLOOKUP('Dépenses forfaitaire'!$F279,Listes!$E$34:$F$39,2,FALSE)),IF($C279=Listes!$B$36,IF('Dépenses forfaitaire'!$E279&lt;=Listes!$A$67,'Dépenses forfaitaire'!$E279*Listes!$A$68,IF('Dépenses forfaitaire'!$E279&gt;Listes!$D$67,'Dépenses forfaitaire'!$E279*Listes!$D$68,(('Dépenses forfaitaire'!$E279*Listes!$B$68)+Listes!$C$68)))))))</f>
        <v/>
      </c>
      <c r="P279" s="36" t="str">
        <f t="shared" si="11"/>
        <v/>
      </c>
      <c r="Q279" s="131"/>
    </row>
    <row r="280" spans="1:17" ht="22.5" customHeight="1" x14ac:dyDescent="0.25">
      <c r="A280" s="21">
        <v>274</v>
      </c>
      <c r="B280" s="123"/>
      <c r="C280" s="123"/>
      <c r="D280" s="123"/>
      <c r="E280" s="123"/>
      <c r="F280" s="123"/>
      <c r="G280" s="123"/>
      <c r="H280" s="424" t="str">
        <f>IF(C280="","",IF(C280="","",(VLOOKUP(C280,Listes!$B$34:$C$38,2,FALSE))))</f>
        <v/>
      </c>
      <c r="I280" s="123" t="str">
        <f t="shared" si="10"/>
        <v/>
      </c>
      <c r="J280" s="36" t="str">
        <f>IF(H280="","",IF(H280="","",(VLOOKUP(H280,Listes!$C$34:$D$38,2,FALSE))))</f>
        <v/>
      </c>
      <c r="K280" s="263"/>
      <c r="L280" s="263"/>
      <c r="M280" s="35" t="str">
        <f>IF($H280="","",IF($C280=Listes!$B$35,IF('Dépenses forfaitaire'!$E280&lt;=Listes!$B$56,('Dépenses forfaitaire'!$E280*(VLOOKUP('Dépenses forfaitaire'!$D280,Listes!$A$57:$E$63,2,FALSE))),IF('Dépenses forfaitaire'!$E280&gt;Listes!$E$56,('Dépenses forfaitaire'!$E280*(VLOOKUP('Dépenses forfaitaire'!$D280,Listes!$A$57:$E$63,5,FALSE))),('Dépenses forfaitaire'!$E280*(VLOOKUP('Dépenses forfaitaire'!$D280,Listes!$A$57:$E$63,3,FALSE)))+(VLOOKUP('Dépenses forfaitaire'!$D280,Listes!$A$57:$E$63,4,FALSE))))))</f>
        <v/>
      </c>
      <c r="N280" s="35" t="str">
        <f>IF($H280="","",IF($C280=Listes!$B$34,IF('Dépenses forfaitaire'!$E280&lt;=Listes!$B$45,('Dépenses forfaitaire'!$E280*(VLOOKUP('Dépenses forfaitaire'!$D280,Listes!$A$46:$E$52,2,FALSE))),IF('Dépenses forfaitaire'!$E280&gt;Listes!$D$45,('Dépenses forfaitaire'!$E280*(VLOOKUP('Dépenses forfaitaire'!$D280,Listes!$A$46:$E$52,5,FALSE))),('Dépenses forfaitaire'!$E280*(VLOOKUP('Dépenses forfaitaire'!$D280,Listes!$A$46:$E$52,3,FALSE)))+(VLOOKUP('Dépenses forfaitaire'!$D280,Listes!$A$46:$E$52,4,FALSE))))))</f>
        <v/>
      </c>
      <c r="O280" s="35" t="str">
        <f>IF($H280="","",IF($C280=Listes!$B$37,Listes!$I$34,IF($C280=Listes!$B$38,(VLOOKUP('Dépenses forfaitaire'!$F280,Listes!$E$34:$F$39,2,FALSE)),IF($C280=Listes!$B$36,IF('Dépenses forfaitaire'!$E280&lt;=Listes!$A$67,'Dépenses forfaitaire'!$E280*Listes!$A$68,IF('Dépenses forfaitaire'!$E280&gt;Listes!$D$67,'Dépenses forfaitaire'!$E280*Listes!$D$68,(('Dépenses forfaitaire'!$E280*Listes!$B$68)+Listes!$C$68)))))))</f>
        <v/>
      </c>
      <c r="P280" s="36" t="str">
        <f t="shared" si="11"/>
        <v/>
      </c>
      <c r="Q280" s="131"/>
    </row>
    <row r="281" spans="1:17" ht="22.5" customHeight="1" x14ac:dyDescent="0.25">
      <c r="A281" s="21">
        <v>275</v>
      </c>
      <c r="B281" s="123"/>
      <c r="C281" s="123"/>
      <c r="D281" s="123"/>
      <c r="E281" s="123"/>
      <c r="F281" s="123"/>
      <c r="G281" s="123"/>
      <c r="H281" s="424" t="str">
        <f>IF(C281="","",IF(C281="","",(VLOOKUP(C281,Listes!$B$34:$C$38,2,FALSE))))</f>
        <v/>
      </c>
      <c r="I281" s="123" t="str">
        <f t="shared" si="10"/>
        <v/>
      </c>
      <c r="J281" s="36" t="str">
        <f>IF(H281="","",IF(H281="","",(VLOOKUP(H281,Listes!$C$34:$D$38,2,FALSE))))</f>
        <v/>
      </c>
      <c r="K281" s="263"/>
      <c r="L281" s="263"/>
      <c r="M281" s="35" t="str">
        <f>IF($H281="","",IF($C281=Listes!$B$35,IF('Dépenses forfaitaire'!$E281&lt;=Listes!$B$56,('Dépenses forfaitaire'!$E281*(VLOOKUP('Dépenses forfaitaire'!$D281,Listes!$A$57:$E$63,2,FALSE))),IF('Dépenses forfaitaire'!$E281&gt;Listes!$E$56,('Dépenses forfaitaire'!$E281*(VLOOKUP('Dépenses forfaitaire'!$D281,Listes!$A$57:$E$63,5,FALSE))),('Dépenses forfaitaire'!$E281*(VLOOKUP('Dépenses forfaitaire'!$D281,Listes!$A$57:$E$63,3,FALSE)))+(VLOOKUP('Dépenses forfaitaire'!$D281,Listes!$A$57:$E$63,4,FALSE))))))</f>
        <v/>
      </c>
      <c r="N281" s="35" t="str">
        <f>IF($H281="","",IF($C281=Listes!$B$34,IF('Dépenses forfaitaire'!$E281&lt;=Listes!$B$45,('Dépenses forfaitaire'!$E281*(VLOOKUP('Dépenses forfaitaire'!$D281,Listes!$A$46:$E$52,2,FALSE))),IF('Dépenses forfaitaire'!$E281&gt;Listes!$D$45,('Dépenses forfaitaire'!$E281*(VLOOKUP('Dépenses forfaitaire'!$D281,Listes!$A$46:$E$52,5,FALSE))),('Dépenses forfaitaire'!$E281*(VLOOKUP('Dépenses forfaitaire'!$D281,Listes!$A$46:$E$52,3,FALSE)))+(VLOOKUP('Dépenses forfaitaire'!$D281,Listes!$A$46:$E$52,4,FALSE))))))</f>
        <v/>
      </c>
      <c r="O281" s="35" t="str">
        <f>IF($H281="","",IF($C281=Listes!$B$37,Listes!$I$34,IF($C281=Listes!$B$38,(VLOOKUP('Dépenses forfaitaire'!$F281,Listes!$E$34:$F$39,2,FALSE)),IF($C281=Listes!$B$36,IF('Dépenses forfaitaire'!$E281&lt;=Listes!$A$67,'Dépenses forfaitaire'!$E281*Listes!$A$68,IF('Dépenses forfaitaire'!$E281&gt;Listes!$D$67,'Dépenses forfaitaire'!$E281*Listes!$D$68,(('Dépenses forfaitaire'!$E281*Listes!$B$68)+Listes!$C$68)))))))</f>
        <v/>
      </c>
      <c r="P281" s="36" t="str">
        <f t="shared" si="11"/>
        <v/>
      </c>
      <c r="Q281" s="131"/>
    </row>
    <row r="282" spans="1:17" ht="22.5" customHeight="1" x14ac:dyDescent="0.25">
      <c r="A282" s="21">
        <v>276</v>
      </c>
      <c r="B282" s="123"/>
      <c r="C282" s="123"/>
      <c r="D282" s="123"/>
      <c r="E282" s="123"/>
      <c r="F282" s="123"/>
      <c r="G282" s="123"/>
      <c r="H282" s="424" t="str">
        <f>IF(C282="","",IF(C282="","",(VLOOKUP(C282,Listes!$B$34:$C$38,2,FALSE))))</f>
        <v/>
      </c>
      <c r="I282" s="123" t="str">
        <f t="shared" si="10"/>
        <v/>
      </c>
      <c r="J282" s="36" t="str">
        <f>IF(H282="","",IF(H282="","",(VLOOKUP(H282,Listes!$C$34:$D$38,2,FALSE))))</f>
        <v/>
      </c>
      <c r="K282" s="263"/>
      <c r="L282" s="263"/>
      <c r="M282" s="35" t="str">
        <f>IF($H282="","",IF($C282=Listes!$B$35,IF('Dépenses forfaitaire'!$E282&lt;=Listes!$B$56,('Dépenses forfaitaire'!$E282*(VLOOKUP('Dépenses forfaitaire'!$D282,Listes!$A$57:$E$63,2,FALSE))),IF('Dépenses forfaitaire'!$E282&gt;Listes!$E$56,('Dépenses forfaitaire'!$E282*(VLOOKUP('Dépenses forfaitaire'!$D282,Listes!$A$57:$E$63,5,FALSE))),('Dépenses forfaitaire'!$E282*(VLOOKUP('Dépenses forfaitaire'!$D282,Listes!$A$57:$E$63,3,FALSE)))+(VLOOKUP('Dépenses forfaitaire'!$D282,Listes!$A$57:$E$63,4,FALSE))))))</f>
        <v/>
      </c>
      <c r="N282" s="35" t="str">
        <f>IF($H282="","",IF($C282=Listes!$B$34,IF('Dépenses forfaitaire'!$E282&lt;=Listes!$B$45,('Dépenses forfaitaire'!$E282*(VLOOKUP('Dépenses forfaitaire'!$D282,Listes!$A$46:$E$52,2,FALSE))),IF('Dépenses forfaitaire'!$E282&gt;Listes!$D$45,('Dépenses forfaitaire'!$E282*(VLOOKUP('Dépenses forfaitaire'!$D282,Listes!$A$46:$E$52,5,FALSE))),('Dépenses forfaitaire'!$E282*(VLOOKUP('Dépenses forfaitaire'!$D282,Listes!$A$46:$E$52,3,FALSE)))+(VLOOKUP('Dépenses forfaitaire'!$D282,Listes!$A$46:$E$52,4,FALSE))))))</f>
        <v/>
      </c>
      <c r="O282" s="35" t="str">
        <f>IF($H282="","",IF($C282=Listes!$B$37,Listes!$I$34,IF($C282=Listes!$B$38,(VLOOKUP('Dépenses forfaitaire'!$F282,Listes!$E$34:$F$39,2,FALSE)),IF($C282=Listes!$B$36,IF('Dépenses forfaitaire'!$E282&lt;=Listes!$A$67,'Dépenses forfaitaire'!$E282*Listes!$A$68,IF('Dépenses forfaitaire'!$E282&gt;Listes!$D$67,'Dépenses forfaitaire'!$E282*Listes!$D$68,(('Dépenses forfaitaire'!$E282*Listes!$B$68)+Listes!$C$68)))))))</f>
        <v/>
      </c>
      <c r="P282" s="36" t="str">
        <f t="shared" si="11"/>
        <v/>
      </c>
      <c r="Q282" s="131"/>
    </row>
    <row r="283" spans="1:17" ht="22.5" customHeight="1" x14ac:dyDescent="0.25">
      <c r="A283" s="21">
        <v>277</v>
      </c>
      <c r="B283" s="123"/>
      <c r="C283" s="123"/>
      <c r="D283" s="123"/>
      <c r="E283" s="123"/>
      <c r="F283" s="123"/>
      <c r="G283" s="123"/>
      <c r="H283" s="424" t="str">
        <f>IF(C283="","",IF(C283="","",(VLOOKUP(C283,Listes!$B$34:$C$38,2,FALSE))))</f>
        <v/>
      </c>
      <c r="I283" s="123" t="str">
        <f t="shared" si="10"/>
        <v/>
      </c>
      <c r="J283" s="36" t="str">
        <f>IF(H283="","",IF(H283="","",(VLOOKUP(H283,Listes!$C$34:$D$38,2,FALSE))))</f>
        <v/>
      </c>
      <c r="K283" s="263"/>
      <c r="L283" s="263"/>
      <c r="M283" s="35" t="str">
        <f>IF($H283="","",IF($C283=Listes!$B$35,IF('Dépenses forfaitaire'!$E283&lt;=Listes!$B$56,('Dépenses forfaitaire'!$E283*(VLOOKUP('Dépenses forfaitaire'!$D283,Listes!$A$57:$E$63,2,FALSE))),IF('Dépenses forfaitaire'!$E283&gt;Listes!$E$56,('Dépenses forfaitaire'!$E283*(VLOOKUP('Dépenses forfaitaire'!$D283,Listes!$A$57:$E$63,5,FALSE))),('Dépenses forfaitaire'!$E283*(VLOOKUP('Dépenses forfaitaire'!$D283,Listes!$A$57:$E$63,3,FALSE)))+(VLOOKUP('Dépenses forfaitaire'!$D283,Listes!$A$57:$E$63,4,FALSE))))))</f>
        <v/>
      </c>
      <c r="N283" s="35" t="str">
        <f>IF($H283="","",IF($C283=Listes!$B$34,IF('Dépenses forfaitaire'!$E283&lt;=Listes!$B$45,('Dépenses forfaitaire'!$E283*(VLOOKUP('Dépenses forfaitaire'!$D283,Listes!$A$46:$E$52,2,FALSE))),IF('Dépenses forfaitaire'!$E283&gt;Listes!$D$45,('Dépenses forfaitaire'!$E283*(VLOOKUP('Dépenses forfaitaire'!$D283,Listes!$A$46:$E$52,5,FALSE))),('Dépenses forfaitaire'!$E283*(VLOOKUP('Dépenses forfaitaire'!$D283,Listes!$A$46:$E$52,3,FALSE)))+(VLOOKUP('Dépenses forfaitaire'!$D283,Listes!$A$46:$E$52,4,FALSE))))))</f>
        <v/>
      </c>
      <c r="O283" s="35" t="str">
        <f>IF($H283="","",IF($C283=Listes!$B$37,Listes!$I$34,IF($C283=Listes!$B$38,(VLOOKUP('Dépenses forfaitaire'!$F283,Listes!$E$34:$F$39,2,FALSE)),IF($C283=Listes!$B$36,IF('Dépenses forfaitaire'!$E283&lt;=Listes!$A$67,'Dépenses forfaitaire'!$E283*Listes!$A$68,IF('Dépenses forfaitaire'!$E283&gt;Listes!$D$67,'Dépenses forfaitaire'!$E283*Listes!$D$68,(('Dépenses forfaitaire'!$E283*Listes!$B$68)+Listes!$C$68)))))))</f>
        <v/>
      </c>
      <c r="P283" s="36" t="str">
        <f t="shared" si="11"/>
        <v/>
      </c>
      <c r="Q283" s="131"/>
    </row>
    <row r="284" spans="1:17" ht="22.5" customHeight="1" x14ac:dyDescent="0.25">
      <c r="A284" s="21">
        <v>278</v>
      </c>
      <c r="B284" s="123"/>
      <c r="C284" s="123"/>
      <c r="D284" s="123"/>
      <c r="E284" s="123"/>
      <c r="F284" s="123"/>
      <c r="G284" s="123"/>
      <c r="H284" s="424" t="str">
        <f>IF(C284="","",IF(C284="","",(VLOOKUP(C284,Listes!$B$34:$C$38,2,FALSE))))</f>
        <v/>
      </c>
      <c r="I284" s="123" t="str">
        <f t="shared" si="10"/>
        <v/>
      </c>
      <c r="J284" s="36" t="str">
        <f>IF(H284="","",IF(H284="","",(VLOOKUP(H284,Listes!$C$34:$D$38,2,FALSE))))</f>
        <v/>
      </c>
      <c r="K284" s="263"/>
      <c r="L284" s="263"/>
      <c r="M284" s="35" t="str">
        <f>IF($H284="","",IF($C284=Listes!$B$35,IF('Dépenses forfaitaire'!$E284&lt;=Listes!$B$56,('Dépenses forfaitaire'!$E284*(VLOOKUP('Dépenses forfaitaire'!$D284,Listes!$A$57:$E$63,2,FALSE))),IF('Dépenses forfaitaire'!$E284&gt;Listes!$E$56,('Dépenses forfaitaire'!$E284*(VLOOKUP('Dépenses forfaitaire'!$D284,Listes!$A$57:$E$63,5,FALSE))),('Dépenses forfaitaire'!$E284*(VLOOKUP('Dépenses forfaitaire'!$D284,Listes!$A$57:$E$63,3,FALSE)))+(VLOOKUP('Dépenses forfaitaire'!$D284,Listes!$A$57:$E$63,4,FALSE))))))</f>
        <v/>
      </c>
      <c r="N284" s="35" t="str">
        <f>IF($H284="","",IF($C284=Listes!$B$34,IF('Dépenses forfaitaire'!$E284&lt;=Listes!$B$45,('Dépenses forfaitaire'!$E284*(VLOOKUP('Dépenses forfaitaire'!$D284,Listes!$A$46:$E$52,2,FALSE))),IF('Dépenses forfaitaire'!$E284&gt;Listes!$D$45,('Dépenses forfaitaire'!$E284*(VLOOKUP('Dépenses forfaitaire'!$D284,Listes!$A$46:$E$52,5,FALSE))),('Dépenses forfaitaire'!$E284*(VLOOKUP('Dépenses forfaitaire'!$D284,Listes!$A$46:$E$52,3,FALSE)))+(VLOOKUP('Dépenses forfaitaire'!$D284,Listes!$A$46:$E$52,4,FALSE))))))</f>
        <v/>
      </c>
      <c r="O284" s="35" t="str">
        <f>IF($H284="","",IF($C284=Listes!$B$37,Listes!$I$34,IF($C284=Listes!$B$38,(VLOOKUP('Dépenses forfaitaire'!$F284,Listes!$E$34:$F$39,2,FALSE)),IF($C284=Listes!$B$36,IF('Dépenses forfaitaire'!$E284&lt;=Listes!$A$67,'Dépenses forfaitaire'!$E284*Listes!$A$68,IF('Dépenses forfaitaire'!$E284&gt;Listes!$D$67,'Dépenses forfaitaire'!$E284*Listes!$D$68,(('Dépenses forfaitaire'!$E284*Listes!$B$68)+Listes!$C$68)))))))</f>
        <v/>
      </c>
      <c r="P284" s="36" t="str">
        <f t="shared" si="11"/>
        <v/>
      </c>
      <c r="Q284" s="131"/>
    </row>
    <row r="285" spans="1:17" ht="22.5" customHeight="1" x14ac:dyDescent="0.25">
      <c r="A285" s="21">
        <v>279</v>
      </c>
      <c r="B285" s="123"/>
      <c r="C285" s="123"/>
      <c r="D285" s="123"/>
      <c r="E285" s="123"/>
      <c r="F285" s="123"/>
      <c r="G285" s="123"/>
      <c r="H285" s="424" t="str">
        <f>IF(C285="","",IF(C285="","",(VLOOKUP(C285,Listes!$B$34:$C$38,2,FALSE))))</f>
        <v/>
      </c>
      <c r="I285" s="123" t="str">
        <f t="shared" si="10"/>
        <v/>
      </c>
      <c r="J285" s="36" t="str">
        <f>IF(H285="","",IF(H285="","",(VLOOKUP(H285,Listes!$C$34:$D$38,2,FALSE))))</f>
        <v/>
      </c>
      <c r="K285" s="263"/>
      <c r="L285" s="263"/>
      <c r="M285" s="35" t="str">
        <f>IF($H285="","",IF($C285=Listes!$B$35,IF('Dépenses forfaitaire'!$E285&lt;=Listes!$B$56,('Dépenses forfaitaire'!$E285*(VLOOKUP('Dépenses forfaitaire'!$D285,Listes!$A$57:$E$63,2,FALSE))),IF('Dépenses forfaitaire'!$E285&gt;Listes!$E$56,('Dépenses forfaitaire'!$E285*(VLOOKUP('Dépenses forfaitaire'!$D285,Listes!$A$57:$E$63,5,FALSE))),('Dépenses forfaitaire'!$E285*(VLOOKUP('Dépenses forfaitaire'!$D285,Listes!$A$57:$E$63,3,FALSE)))+(VLOOKUP('Dépenses forfaitaire'!$D285,Listes!$A$57:$E$63,4,FALSE))))))</f>
        <v/>
      </c>
      <c r="N285" s="35" t="str">
        <f>IF($H285="","",IF($C285=Listes!$B$34,IF('Dépenses forfaitaire'!$E285&lt;=Listes!$B$45,('Dépenses forfaitaire'!$E285*(VLOOKUP('Dépenses forfaitaire'!$D285,Listes!$A$46:$E$52,2,FALSE))),IF('Dépenses forfaitaire'!$E285&gt;Listes!$D$45,('Dépenses forfaitaire'!$E285*(VLOOKUP('Dépenses forfaitaire'!$D285,Listes!$A$46:$E$52,5,FALSE))),('Dépenses forfaitaire'!$E285*(VLOOKUP('Dépenses forfaitaire'!$D285,Listes!$A$46:$E$52,3,FALSE)))+(VLOOKUP('Dépenses forfaitaire'!$D285,Listes!$A$46:$E$52,4,FALSE))))))</f>
        <v/>
      </c>
      <c r="O285" s="35" t="str">
        <f>IF($H285="","",IF($C285=Listes!$B$37,Listes!$I$34,IF($C285=Listes!$B$38,(VLOOKUP('Dépenses forfaitaire'!$F285,Listes!$E$34:$F$39,2,FALSE)),IF($C285=Listes!$B$36,IF('Dépenses forfaitaire'!$E285&lt;=Listes!$A$67,'Dépenses forfaitaire'!$E285*Listes!$A$68,IF('Dépenses forfaitaire'!$E285&gt;Listes!$D$67,'Dépenses forfaitaire'!$E285*Listes!$D$68,(('Dépenses forfaitaire'!$E285*Listes!$B$68)+Listes!$C$68)))))))</f>
        <v/>
      </c>
      <c r="P285" s="36" t="str">
        <f t="shared" si="11"/>
        <v/>
      </c>
      <c r="Q285" s="131"/>
    </row>
    <row r="286" spans="1:17" ht="22.5" customHeight="1" x14ac:dyDescent="0.25">
      <c r="A286" s="21">
        <v>280</v>
      </c>
      <c r="B286" s="123"/>
      <c r="C286" s="123"/>
      <c r="D286" s="123"/>
      <c r="E286" s="123"/>
      <c r="F286" s="123"/>
      <c r="G286" s="123"/>
      <c r="H286" s="424" t="str">
        <f>IF(C286="","",IF(C286="","",(VLOOKUP(C286,Listes!$B$34:$C$38,2,FALSE))))</f>
        <v/>
      </c>
      <c r="I286" s="123" t="str">
        <f t="shared" si="10"/>
        <v/>
      </c>
      <c r="J286" s="36" t="str">
        <f>IF(H286="","",IF(H286="","",(VLOOKUP(H286,Listes!$C$34:$D$38,2,FALSE))))</f>
        <v/>
      </c>
      <c r="K286" s="263"/>
      <c r="L286" s="263"/>
      <c r="M286" s="35" t="str">
        <f>IF($H286="","",IF($C286=Listes!$B$35,IF('Dépenses forfaitaire'!$E286&lt;=Listes!$B$56,('Dépenses forfaitaire'!$E286*(VLOOKUP('Dépenses forfaitaire'!$D286,Listes!$A$57:$E$63,2,FALSE))),IF('Dépenses forfaitaire'!$E286&gt;Listes!$E$56,('Dépenses forfaitaire'!$E286*(VLOOKUP('Dépenses forfaitaire'!$D286,Listes!$A$57:$E$63,5,FALSE))),('Dépenses forfaitaire'!$E286*(VLOOKUP('Dépenses forfaitaire'!$D286,Listes!$A$57:$E$63,3,FALSE)))+(VLOOKUP('Dépenses forfaitaire'!$D286,Listes!$A$57:$E$63,4,FALSE))))))</f>
        <v/>
      </c>
      <c r="N286" s="35" t="str">
        <f>IF($H286="","",IF($C286=Listes!$B$34,IF('Dépenses forfaitaire'!$E286&lt;=Listes!$B$45,('Dépenses forfaitaire'!$E286*(VLOOKUP('Dépenses forfaitaire'!$D286,Listes!$A$46:$E$52,2,FALSE))),IF('Dépenses forfaitaire'!$E286&gt;Listes!$D$45,('Dépenses forfaitaire'!$E286*(VLOOKUP('Dépenses forfaitaire'!$D286,Listes!$A$46:$E$52,5,FALSE))),('Dépenses forfaitaire'!$E286*(VLOOKUP('Dépenses forfaitaire'!$D286,Listes!$A$46:$E$52,3,FALSE)))+(VLOOKUP('Dépenses forfaitaire'!$D286,Listes!$A$46:$E$52,4,FALSE))))))</f>
        <v/>
      </c>
      <c r="O286" s="35" t="str">
        <f>IF($H286="","",IF($C286=Listes!$B$37,Listes!$I$34,IF($C286=Listes!$B$38,(VLOOKUP('Dépenses forfaitaire'!$F286,Listes!$E$34:$F$39,2,FALSE)),IF($C286=Listes!$B$36,IF('Dépenses forfaitaire'!$E286&lt;=Listes!$A$67,'Dépenses forfaitaire'!$E286*Listes!$A$68,IF('Dépenses forfaitaire'!$E286&gt;Listes!$D$67,'Dépenses forfaitaire'!$E286*Listes!$D$68,(('Dépenses forfaitaire'!$E286*Listes!$B$68)+Listes!$C$68)))))))</f>
        <v/>
      </c>
      <c r="P286" s="36" t="str">
        <f t="shared" si="11"/>
        <v/>
      </c>
      <c r="Q286" s="131"/>
    </row>
    <row r="287" spans="1:17" ht="22.5" customHeight="1" x14ac:dyDescent="0.25">
      <c r="A287" s="21">
        <v>281</v>
      </c>
      <c r="B287" s="123"/>
      <c r="C287" s="123"/>
      <c r="D287" s="123"/>
      <c r="E287" s="123"/>
      <c r="F287" s="123"/>
      <c r="G287" s="123"/>
      <c r="H287" s="424" t="str">
        <f>IF(C287="","",IF(C287="","",(VLOOKUP(C287,Listes!$B$34:$C$38,2,FALSE))))</f>
        <v/>
      </c>
      <c r="I287" s="123" t="str">
        <f t="shared" si="10"/>
        <v/>
      </c>
      <c r="J287" s="36" t="str">
        <f>IF(H287="","",IF(H287="","",(VLOOKUP(H287,Listes!$C$34:$D$38,2,FALSE))))</f>
        <v/>
      </c>
      <c r="K287" s="263"/>
      <c r="L287" s="263"/>
      <c r="M287" s="35" t="str">
        <f>IF($H287="","",IF($C287=Listes!$B$35,IF('Dépenses forfaitaire'!$E287&lt;=Listes!$B$56,('Dépenses forfaitaire'!$E287*(VLOOKUP('Dépenses forfaitaire'!$D287,Listes!$A$57:$E$63,2,FALSE))),IF('Dépenses forfaitaire'!$E287&gt;Listes!$E$56,('Dépenses forfaitaire'!$E287*(VLOOKUP('Dépenses forfaitaire'!$D287,Listes!$A$57:$E$63,5,FALSE))),('Dépenses forfaitaire'!$E287*(VLOOKUP('Dépenses forfaitaire'!$D287,Listes!$A$57:$E$63,3,FALSE)))+(VLOOKUP('Dépenses forfaitaire'!$D287,Listes!$A$57:$E$63,4,FALSE))))))</f>
        <v/>
      </c>
      <c r="N287" s="35" t="str">
        <f>IF($H287="","",IF($C287=Listes!$B$34,IF('Dépenses forfaitaire'!$E287&lt;=Listes!$B$45,('Dépenses forfaitaire'!$E287*(VLOOKUP('Dépenses forfaitaire'!$D287,Listes!$A$46:$E$52,2,FALSE))),IF('Dépenses forfaitaire'!$E287&gt;Listes!$D$45,('Dépenses forfaitaire'!$E287*(VLOOKUP('Dépenses forfaitaire'!$D287,Listes!$A$46:$E$52,5,FALSE))),('Dépenses forfaitaire'!$E287*(VLOOKUP('Dépenses forfaitaire'!$D287,Listes!$A$46:$E$52,3,FALSE)))+(VLOOKUP('Dépenses forfaitaire'!$D287,Listes!$A$46:$E$52,4,FALSE))))))</f>
        <v/>
      </c>
      <c r="O287" s="35" t="str">
        <f>IF($H287="","",IF($C287=Listes!$B$37,Listes!$I$34,IF($C287=Listes!$B$38,(VLOOKUP('Dépenses forfaitaire'!$F287,Listes!$E$34:$F$39,2,FALSE)),IF($C287=Listes!$B$36,IF('Dépenses forfaitaire'!$E287&lt;=Listes!$A$67,'Dépenses forfaitaire'!$E287*Listes!$A$68,IF('Dépenses forfaitaire'!$E287&gt;Listes!$D$67,'Dépenses forfaitaire'!$E287*Listes!$D$68,(('Dépenses forfaitaire'!$E287*Listes!$B$68)+Listes!$C$68)))))))</f>
        <v/>
      </c>
      <c r="P287" s="36" t="str">
        <f t="shared" si="11"/>
        <v/>
      </c>
      <c r="Q287" s="131"/>
    </row>
    <row r="288" spans="1:17" ht="22.5" customHeight="1" x14ac:dyDescent="0.25">
      <c r="A288" s="21">
        <v>282</v>
      </c>
      <c r="B288" s="123"/>
      <c r="C288" s="123"/>
      <c r="D288" s="123"/>
      <c r="E288" s="123"/>
      <c r="F288" s="123"/>
      <c r="G288" s="123"/>
      <c r="H288" s="424" t="str">
        <f>IF(C288="","",IF(C288="","",(VLOOKUP(C288,Listes!$B$34:$C$38,2,FALSE))))</f>
        <v/>
      </c>
      <c r="I288" s="123" t="str">
        <f t="shared" si="10"/>
        <v/>
      </c>
      <c r="J288" s="36" t="str">
        <f>IF(H288="","",IF(H288="","",(VLOOKUP(H288,Listes!$C$34:$D$38,2,FALSE))))</f>
        <v/>
      </c>
      <c r="K288" s="263"/>
      <c r="L288" s="263"/>
      <c r="M288" s="35" t="str">
        <f>IF($H288="","",IF($C288=Listes!$B$35,IF('Dépenses forfaitaire'!$E288&lt;=Listes!$B$56,('Dépenses forfaitaire'!$E288*(VLOOKUP('Dépenses forfaitaire'!$D288,Listes!$A$57:$E$63,2,FALSE))),IF('Dépenses forfaitaire'!$E288&gt;Listes!$E$56,('Dépenses forfaitaire'!$E288*(VLOOKUP('Dépenses forfaitaire'!$D288,Listes!$A$57:$E$63,5,FALSE))),('Dépenses forfaitaire'!$E288*(VLOOKUP('Dépenses forfaitaire'!$D288,Listes!$A$57:$E$63,3,FALSE)))+(VLOOKUP('Dépenses forfaitaire'!$D288,Listes!$A$57:$E$63,4,FALSE))))))</f>
        <v/>
      </c>
      <c r="N288" s="35" t="str">
        <f>IF($H288="","",IF($C288=Listes!$B$34,IF('Dépenses forfaitaire'!$E288&lt;=Listes!$B$45,('Dépenses forfaitaire'!$E288*(VLOOKUP('Dépenses forfaitaire'!$D288,Listes!$A$46:$E$52,2,FALSE))),IF('Dépenses forfaitaire'!$E288&gt;Listes!$D$45,('Dépenses forfaitaire'!$E288*(VLOOKUP('Dépenses forfaitaire'!$D288,Listes!$A$46:$E$52,5,FALSE))),('Dépenses forfaitaire'!$E288*(VLOOKUP('Dépenses forfaitaire'!$D288,Listes!$A$46:$E$52,3,FALSE)))+(VLOOKUP('Dépenses forfaitaire'!$D288,Listes!$A$46:$E$52,4,FALSE))))))</f>
        <v/>
      </c>
      <c r="O288" s="35" t="str">
        <f>IF($H288="","",IF($C288=Listes!$B$37,Listes!$I$34,IF($C288=Listes!$B$38,(VLOOKUP('Dépenses forfaitaire'!$F288,Listes!$E$34:$F$39,2,FALSE)),IF($C288=Listes!$B$36,IF('Dépenses forfaitaire'!$E288&lt;=Listes!$A$67,'Dépenses forfaitaire'!$E288*Listes!$A$68,IF('Dépenses forfaitaire'!$E288&gt;Listes!$D$67,'Dépenses forfaitaire'!$E288*Listes!$D$68,(('Dépenses forfaitaire'!$E288*Listes!$B$68)+Listes!$C$68)))))))</f>
        <v/>
      </c>
      <c r="P288" s="36" t="str">
        <f t="shared" si="11"/>
        <v/>
      </c>
      <c r="Q288" s="131"/>
    </row>
    <row r="289" spans="1:17" ht="22.5" customHeight="1" x14ac:dyDescent="0.25">
      <c r="A289" s="21">
        <v>283</v>
      </c>
      <c r="B289" s="123"/>
      <c r="C289" s="123"/>
      <c r="D289" s="123"/>
      <c r="E289" s="123"/>
      <c r="F289" s="123"/>
      <c r="G289" s="123"/>
      <c r="H289" s="424" t="str">
        <f>IF(C289="","",IF(C289="","",(VLOOKUP(C289,Listes!$B$34:$C$38,2,FALSE))))</f>
        <v/>
      </c>
      <c r="I289" s="123" t="str">
        <f t="shared" si="10"/>
        <v/>
      </c>
      <c r="J289" s="36" t="str">
        <f>IF(H289="","",IF(H289="","",(VLOOKUP(H289,Listes!$C$34:$D$38,2,FALSE))))</f>
        <v/>
      </c>
      <c r="K289" s="263"/>
      <c r="L289" s="263"/>
      <c r="M289" s="35" t="str">
        <f>IF($H289="","",IF($C289=Listes!$B$35,IF('Dépenses forfaitaire'!$E289&lt;=Listes!$B$56,('Dépenses forfaitaire'!$E289*(VLOOKUP('Dépenses forfaitaire'!$D289,Listes!$A$57:$E$63,2,FALSE))),IF('Dépenses forfaitaire'!$E289&gt;Listes!$E$56,('Dépenses forfaitaire'!$E289*(VLOOKUP('Dépenses forfaitaire'!$D289,Listes!$A$57:$E$63,5,FALSE))),('Dépenses forfaitaire'!$E289*(VLOOKUP('Dépenses forfaitaire'!$D289,Listes!$A$57:$E$63,3,FALSE)))+(VLOOKUP('Dépenses forfaitaire'!$D289,Listes!$A$57:$E$63,4,FALSE))))))</f>
        <v/>
      </c>
      <c r="N289" s="35" t="str">
        <f>IF($H289="","",IF($C289=Listes!$B$34,IF('Dépenses forfaitaire'!$E289&lt;=Listes!$B$45,('Dépenses forfaitaire'!$E289*(VLOOKUP('Dépenses forfaitaire'!$D289,Listes!$A$46:$E$52,2,FALSE))),IF('Dépenses forfaitaire'!$E289&gt;Listes!$D$45,('Dépenses forfaitaire'!$E289*(VLOOKUP('Dépenses forfaitaire'!$D289,Listes!$A$46:$E$52,5,FALSE))),('Dépenses forfaitaire'!$E289*(VLOOKUP('Dépenses forfaitaire'!$D289,Listes!$A$46:$E$52,3,FALSE)))+(VLOOKUP('Dépenses forfaitaire'!$D289,Listes!$A$46:$E$52,4,FALSE))))))</f>
        <v/>
      </c>
      <c r="O289" s="35" t="str">
        <f>IF($H289="","",IF($C289=Listes!$B$37,Listes!$I$34,IF($C289=Listes!$B$38,(VLOOKUP('Dépenses forfaitaire'!$F289,Listes!$E$34:$F$39,2,FALSE)),IF($C289=Listes!$B$36,IF('Dépenses forfaitaire'!$E289&lt;=Listes!$A$67,'Dépenses forfaitaire'!$E289*Listes!$A$68,IF('Dépenses forfaitaire'!$E289&gt;Listes!$D$67,'Dépenses forfaitaire'!$E289*Listes!$D$68,(('Dépenses forfaitaire'!$E289*Listes!$B$68)+Listes!$C$68)))))))</f>
        <v/>
      </c>
      <c r="P289" s="36" t="str">
        <f t="shared" si="11"/>
        <v/>
      </c>
      <c r="Q289" s="131"/>
    </row>
    <row r="290" spans="1:17" ht="22.5" customHeight="1" x14ac:dyDescent="0.25">
      <c r="A290" s="21">
        <v>284</v>
      </c>
      <c r="B290" s="123"/>
      <c r="C290" s="123"/>
      <c r="D290" s="123"/>
      <c r="E290" s="123"/>
      <c r="F290" s="123"/>
      <c r="G290" s="123"/>
      <c r="H290" s="424" t="str">
        <f>IF(C290="","",IF(C290="","",(VLOOKUP(C290,Listes!$B$34:$C$38,2,FALSE))))</f>
        <v/>
      </c>
      <c r="I290" s="123" t="str">
        <f t="shared" si="10"/>
        <v/>
      </c>
      <c r="J290" s="36" t="str">
        <f>IF(H290="","",IF(H290="","",(VLOOKUP(H290,Listes!$C$34:$D$38,2,FALSE))))</f>
        <v/>
      </c>
      <c r="K290" s="263"/>
      <c r="L290" s="263"/>
      <c r="M290" s="35" t="str">
        <f>IF($H290="","",IF($C290=Listes!$B$35,IF('Dépenses forfaitaire'!$E290&lt;=Listes!$B$56,('Dépenses forfaitaire'!$E290*(VLOOKUP('Dépenses forfaitaire'!$D290,Listes!$A$57:$E$63,2,FALSE))),IF('Dépenses forfaitaire'!$E290&gt;Listes!$E$56,('Dépenses forfaitaire'!$E290*(VLOOKUP('Dépenses forfaitaire'!$D290,Listes!$A$57:$E$63,5,FALSE))),('Dépenses forfaitaire'!$E290*(VLOOKUP('Dépenses forfaitaire'!$D290,Listes!$A$57:$E$63,3,FALSE)))+(VLOOKUP('Dépenses forfaitaire'!$D290,Listes!$A$57:$E$63,4,FALSE))))))</f>
        <v/>
      </c>
      <c r="N290" s="35" t="str">
        <f>IF($H290="","",IF($C290=Listes!$B$34,IF('Dépenses forfaitaire'!$E290&lt;=Listes!$B$45,('Dépenses forfaitaire'!$E290*(VLOOKUP('Dépenses forfaitaire'!$D290,Listes!$A$46:$E$52,2,FALSE))),IF('Dépenses forfaitaire'!$E290&gt;Listes!$D$45,('Dépenses forfaitaire'!$E290*(VLOOKUP('Dépenses forfaitaire'!$D290,Listes!$A$46:$E$52,5,FALSE))),('Dépenses forfaitaire'!$E290*(VLOOKUP('Dépenses forfaitaire'!$D290,Listes!$A$46:$E$52,3,FALSE)))+(VLOOKUP('Dépenses forfaitaire'!$D290,Listes!$A$46:$E$52,4,FALSE))))))</f>
        <v/>
      </c>
      <c r="O290" s="35" t="str">
        <f>IF($H290="","",IF($C290=Listes!$B$37,Listes!$I$34,IF($C290=Listes!$B$38,(VLOOKUP('Dépenses forfaitaire'!$F290,Listes!$E$34:$F$39,2,FALSE)),IF($C290=Listes!$B$36,IF('Dépenses forfaitaire'!$E290&lt;=Listes!$A$67,'Dépenses forfaitaire'!$E290*Listes!$A$68,IF('Dépenses forfaitaire'!$E290&gt;Listes!$D$67,'Dépenses forfaitaire'!$E290*Listes!$D$68,(('Dépenses forfaitaire'!$E290*Listes!$B$68)+Listes!$C$68)))))))</f>
        <v/>
      </c>
      <c r="P290" s="36" t="str">
        <f t="shared" si="11"/>
        <v/>
      </c>
      <c r="Q290" s="131"/>
    </row>
    <row r="291" spans="1:17" ht="22.5" customHeight="1" x14ac:dyDescent="0.25">
      <c r="A291" s="21">
        <v>285</v>
      </c>
      <c r="B291" s="123"/>
      <c r="C291" s="123"/>
      <c r="D291" s="123"/>
      <c r="E291" s="123"/>
      <c r="F291" s="123"/>
      <c r="G291" s="123"/>
      <c r="H291" s="424" t="str">
        <f>IF(C291="","",IF(C291="","",(VLOOKUP(C291,Listes!$B$34:$C$38,2,FALSE))))</f>
        <v/>
      </c>
      <c r="I291" s="123" t="str">
        <f t="shared" si="10"/>
        <v/>
      </c>
      <c r="J291" s="36" t="str">
        <f>IF(H291="","",IF(H291="","",(VLOOKUP(H291,Listes!$C$34:$D$38,2,FALSE))))</f>
        <v/>
      </c>
      <c r="K291" s="263"/>
      <c r="L291" s="263"/>
      <c r="M291" s="35" t="str">
        <f>IF($H291="","",IF($C291=Listes!$B$35,IF('Dépenses forfaitaire'!$E291&lt;=Listes!$B$56,('Dépenses forfaitaire'!$E291*(VLOOKUP('Dépenses forfaitaire'!$D291,Listes!$A$57:$E$63,2,FALSE))),IF('Dépenses forfaitaire'!$E291&gt;Listes!$E$56,('Dépenses forfaitaire'!$E291*(VLOOKUP('Dépenses forfaitaire'!$D291,Listes!$A$57:$E$63,5,FALSE))),('Dépenses forfaitaire'!$E291*(VLOOKUP('Dépenses forfaitaire'!$D291,Listes!$A$57:$E$63,3,FALSE)))+(VLOOKUP('Dépenses forfaitaire'!$D291,Listes!$A$57:$E$63,4,FALSE))))))</f>
        <v/>
      </c>
      <c r="N291" s="35" t="str">
        <f>IF($H291="","",IF($C291=Listes!$B$34,IF('Dépenses forfaitaire'!$E291&lt;=Listes!$B$45,('Dépenses forfaitaire'!$E291*(VLOOKUP('Dépenses forfaitaire'!$D291,Listes!$A$46:$E$52,2,FALSE))),IF('Dépenses forfaitaire'!$E291&gt;Listes!$D$45,('Dépenses forfaitaire'!$E291*(VLOOKUP('Dépenses forfaitaire'!$D291,Listes!$A$46:$E$52,5,FALSE))),('Dépenses forfaitaire'!$E291*(VLOOKUP('Dépenses forfaitaire'!$D291,Listes!$A$46:$E$52,3,FALSE)))+(VLOOKUP('Dépenses forfaitaire'!$D291,Listes!$A$46:$E$52,4,FALSE))))))</f>
        <v/>
      </c>
      <c r="O291" s="35" t="str">
        <f>IF($H291="","",IF($C291=Listes!$B$37,Listes!$I$34,IF($C291=Listes!$B$38,(VLOOKUP('Dépenses forfaitaire'!$F291,Listes!$E$34:$F$39,2,FALSE)),IF($C291=Listes!$B$36,IF('Dépenses forfaitaire'!$E291&lt;=Listes!$A$67,'Dépenses forfaitaire'!$E291*Listes!$A$68,IF('Dépenses forfaitaire'!$E291&gt;Listes!$D$67,'Dépenses forfaitaire'!$E291*Listes!$D$68,(('Dépenses forfaitaire'!$E291*Listes!$B$68)+Listes!$C$68)))))))</f>
        <v/>
      </c>
      <c r="P291" s="36" t="str">
        <f t="shared" si="11"/>
        <v/>
      </c>
      <c r="Q291" s="131"/>
    </row>
    <row r="292" spans="1:17" ht="22.5" customHeight="1" x14ac:dyDescent="0.25">
      <c r="A292" s="21">
        <v>286</v>
      </c>
      <c r="B292" s="123"/>
      <c r="C292" s="123"/>
      <c r="D292" s="123"/>
      <c r="E292" s="123"/>
      <c r="F292" s="123"/>
      <c r="G292" s="123"/>
      <c r="H292" s="424" t="str">
        <f>IF(C292="","",IF(C292="","",(VLOOKUP(C292,Listes!$B$34:$C$38,2,FALSE))))</f>
        <v/>
      </c>
      <c r="I292" s="123" t="str">
        <f t="shared" si="10"/>
        <v/>
      </c>
      <c r="J292" s="36" t="str">
        <f>IF(H292="","",IF(H292="","",(VLOOKUP(H292,Listes!$C$34:$D$38,2,FALSE))))</f>
        <v/>
      </c>
      <c r="K292" s="263"/>
      <c r="L292" s="263"/>
      <c r="M292" s="35" t="str">
        <f>IF($H292="","",IF($C292=Listes!$B$35,IF('Dépenses forfaitaire'!$E292&lt;=Listes!$B$56,('Dépenses forfaitaire'!$E292*(VLOOKUP('Dépenses forfaitaire'!$D292,Listes!$A$57:$E$63,2,FALSE))),IF('Dépenses forfaitaire'!$E292&gt;Listes!$E$56,('Dépenses forfaitaire'!$E292*(VLOOKUP('Dépenses forfaitaire'!$D292,Listes!$A$57:$E$63,5,FALSE))),('Dépenses forfaitaire'!$E292*(VLOOKUP('Dépenses forfaitaire'!$D292,Listes!$A$57:$E$63,3,FALSE)))+(VLOOKUP('Dépenses forfaitaire'!$D292,Listes!$A$57:$E$63,4,FALSE))))))</f>
        <v/>
      </c>
      <c r="N292" s="35" t="str">
        <f>IF($H292="","",IF($C292=Listes!$B$34,IF('Dépenses forfaitaire'!$E292&lt;=Listes!$B$45,('Dépenses forfaitaire'!$E292*(VLOOKUP('Dépenses forfaitaire'!$D292,Listes!$A$46:$E$52,2,FALSE))),IF('Dépenses forfaitaire'!$E292&gt;Listes!$D$45,('Dépenses forfaitaire'!$E292*(VLOOKUP('Dépenses forfaitaire'!$D292,Listes!$A$46:$E$52,5,FALSE))),('Dépenses forfaitaire'!$E292*(VLOOKUP('Dépenses forfaitaire'!$D292,Listes!$A$46:$E$52,3,FALSE)))+(VLOOKUP('Dépenses forfaitaire'!$D292,Listes!$A$46:$E$52,4,FALSE))))))</f>
        <v/>
      </c>
      <c r="O292" s="35" t="str">
        <f>IF($H292="","",IF($C292=Listes!$B$37,Listes!$I$34,IF($C292=Listes!$B$38,(VLOOKUP('Dépenses forfaitaire'!$F292,Listes!$E$34:$F$39,2,FALSE)),IF($C292=Listes!$B$36,IF('Dépenses forfaitaire'!$E292&lt;=Listes!$A$67,'Dépenses forfaitaire'!$E292*Listes!$A$68,IF('Dépenses forfaitaire'!$E292&gt;Listes!$D$67,'Dépenses forfaitaire'!$E292*Listes!$D$68,(('Dépenses forfaitaire'!$E292*Listes!$B$68)+Listes!$C$68)))))))</f>
        <v/>
      </c>
      <c r="P292" s="36" t="str">
        <f t="shared" si="11"/>
        <v/>
      </c>
      <c r="Q292" s="131"/>
    </row>
    <row r="293" spans="1:17" ht="22.5" customHeight="1" x14ac:dyDescent="0.25">
      <c r="A293" s="21">
        <v>287</v>
      </c>
      <c r="B293" s="123"/>
      <c r="C293" s="123"/>
      <c r="D293" s="123"/>
      <c r="E293" s="123"/>
      <c r="F293" s="123"/>
      <c r="G293" s="123"/>
      <c r="H293" s="424" t="str">
        <f>IF(C293="","",IF(C293="","",(VLOOKUP(C293,Listes!$B$34:$C$38,2,FALSE))))</f>
        <v/>
      </c>
      <c r="I293" s="123" t="str">
        <f t="shared" si="10"/>
        <v/>
      </c>
      <c r="J293" s="36" t="str">
        <f>IF(H293="","",IF(H293="","",(VLOOKUP(H293,Listes!$C$34:$D$38,2,FALSE))))</f>
        <v/>
      </c>
      <c r="K293" s="263"/>
      <c r="L293" s="263"/>
      <c r="M293" s="35" t="str">
        <f>IF($H293="","",IF($C293=Listes!$B$35,IF('Dépenses forfaitaire'!$E293&lt;=Listes!$B$56,('Dépenses forfaitaire'!$E293*(VLOOKUP('Dépenses forfaitaire'!$D293,Listes!$A$57:$E$63,2,FALSE))),IF('Dépenses forfaitaire'!$E293&gt;Listes!$E$56,('Dépenses forfaitaire'!$E293*(VLOOKUP('Dépenses forfaitaire'!$D293,Listes!$A$57:$E$63,5,FALSE))),('Dépenses forfaitaire'!$E293*(VLOOKUP('Dépenses forfaitaire'!$D293,Listes!$A$57:$E$63,3,FALSE)))+(VLOOKUP('Dépenses forfaitaire'!$D293,Listes!$A$57:$E$63,4,FALSE))))))</f>
        <v/>
      </c>
      <c r="N293" s="35" t="str">
        <f>IF($H293="","",IF($C293=Listes!$B$34,IF('Dépenses forfaitaire'!$E293&lt;=Listes!$B$45,('Dépenses forfaitaire'!$E293*(VLOOKUP('Dépenses forfaitaire'!$D293,Listes!$A$46:$E$52,2,FALSE))),IF('Dépenses forfaitaire'!$E293&gt;Listes!$D$45,('Dépenses forfaitaire'!$E293*(VLOOKUP('Dépenses forfaitaire'!$D293,Listes!$A$46:$E$52,5,FALSE))),('Dépenses forfaitaire'!$E293*(VLOOKUP('Dépenses forfaitaire'!$D293,Listes!$A$46:$E$52,3,FALSE)))+(VLOOKUP('Dépenses forfaitaire'!$D293,Listes!$A$46:$E$52,4,FALSE))))))</f>
        <v/>
      </c>
      <c r="O293" s="35" t="str">
        <f>IF($H293="","",IF($C293=Listes!$B$37,Listes!$I$34,IF($C293=Listes!$B$38,(VLOOKUP('Dépenses forfaitaire'!$F293,Listes!$E$34:$F$39,2,FALSE)),IF($C293=Listes!$B$36,IF('Dépenses forfaitaire'!$E293&lt;=Listes!$A$67,'Dépenses forfaitaire'!$E293*Listes!$A$68,IF('Dépenses forfaitaire'!$E293&gt;Listes!$D$67,'Dépenses forfaitaire'!$E293*Listes!$D$68,(('Dépenses forfaitaire'!$E293*Listes!$B$68)+Listes!$C$68)))))))</f>
        <v/>
      </c>
      <c r="P293" s="36" t="str">
        <f t="shared" si="11"/>
        <v/>
      </c>
      <c r="Q293" s="131"/>
    </row>
    <row r="294" spans="1:17" ht="22.5" customHeight="1" x14ac:dyDescent="0.25">
      <c r="A294" s="21">
        <v>288</v>
      </c>
      <c r="B294" s="123"/>
      <c r="C294" s="123"/>
      <c r="D294" s="123"/>
      <c r="E294" s="123"/>
      <c r="F294" s="123"/>
      <c r="G294" s="123"/>
      <c r="H294" s="424" t="str">
        <f>IF(C294="","",IF(C294="","",(VLOOKUP(C294,Listes!$B$34:$C$38,2,FALSE))))</f>
        <v/>
      </c>
      <c r="I294" s="123" t="str">
        <f t="shared" si="10"/>
        <v/>
      </c>
      <c r="J294" s="36" t="str">
        <f>IF(H294="","",IF(H294="","",(VLOOKUP(H294,Listes!$C$34:$D$38,2,FALSE))))</f>
        <v/>
      </c>
      <c r="K294" s="263"/>
      <c r="L294" s="263"/>
      <c r="M294" s="35" t="str">
        <f>IF($H294="","",IF($C294=Listes!$B$35,IF('Dépenses forfaitaire'!$E294&lt;=Listes!$B$56,('Dépenses forfaitaire'!$E294*(VLOOKUP('Dépenses forfaitaire'!$D294,Listes!$A$57:$E$63,2,FALSE))),IF('Dépenses forfaitaire'!$E294&gt;Listes!$E$56,('Dépenses forfaitaire'!$E294*(VLOOKUP('Dépenses forfaitaire'!$D294,Listes!$A$57:$E$63,5,FALSE))),('Dépenses forfaitaire'!$E294*(VLOOKUP('Dépenses forfaitaire'!$D294,Listes!$A$57:$E$63,3,FALSE)))+(VLOOKUP('Dépenses forfaitaire'!$D294,Listes!$A$57:$E$63,4,FALSE))))))</f>
        <v/>
      </c>
      <c r="N294" s="35" t="str">
        <f>IF($H294="","",IF($C294=Listes!$B$34,IF('Dépenses forfaitaire'!$E294&lt;=Listes!$B$45,('Dépenses forfaitaire'!$E294*(VLOOKUP('Dépenses forfaitaire'!$D294,Listes!$A$46:$E$52,2,FALSE))),IF('Dépenses forfaitaire'!$E294&gt;Listes!$D$45,('Dépenses forfaitaire'!$E294*(VLOOKUP('Dépenses forfaitaire'!$D294,Listes!$A$46:$E$52,5,FALSE))),('Dépenses forfaitaire'!$E294*(VLOOKUP('Dépenses forfaitaire'!$D294,Listes!$A$46:$E$52,3,FALSE)))+(VLOOKUP('Dépenses forfaitaire'!$D294,Listes!$A$46:$E$52,4,FALSE))))))</f>
        <v/>
      </c>
      <c r="O294" s="35" t="str">
        <f>IF($H294="","",IF($C294=Listes!$B$37,Listes!$I$34,IF($C294=Listes!$B$38,(VLOOKUP('Dépenses forfaitaire'!$F294,Listes!$E$34:$F$39,2,FALSE)),IF($C294=Listes!$B$36,IF('Dépenses forfaitaire'!$E294&lt;=Listes!$A$67,'Dépenses forfaitaire'!$E294*Listes!$A$68,IF('Dépenses forfaitaire'!$E294&gt;Listes!$D$67,'Dépenses forfaitaire'!$E294*Listes!$D$68,(('Dépenses forfaitaire'!$E294*Listes!$B$68)+Listes!$C$68)))))))</f>
        <v/>
      </c>
      <c r="P294" s="36" t="str">
        <f t="shared" si="11"/>
        <v/>
      </c>
      <c r="Q294" s="131"/>
    </row>
    <row r="295" spans="1:17" ht="22.5" customHeight="1" x14ac:dyDescent="0.25">
      <c r="A295" s="21">
        <v>289</v>
      </c>
      <c r="B295" s="123"/>
      <c r="C295" s="123"/>
      <c r="D295" s="123"/>
      <c r="E295" s="123"/>
      <c r="F295" s="123"/>
      <c r="G295" s="123"/>
      <c r="H295" s="424" t="str">
        <f>IF(C295="","",IF(C295="","",(VLOOKUP(C295,Listes!$B$34:$C$38,2,FALSE))))</f>
        <v/>
      </c>
      <c r="I295" s="123" t="str">
        <f t="shared" si="10"/>
        <v/>
      </c>
      <c r="J295" s="36" t="str">
        <f>IF(H295="","",IF(H295="","",(VLOOKUP(H295,Listes!$C$34:$D$38,2,FALSE))))</f>
        <v/>
      </c>
      <c r="K295" s="263"/>
      <c r="L295" s="263"/>
      <c r="M295" s="35" t="str">
        <f>IF($H295="","",IF($C295=Listes!$B$35,IF('Dépenses forfaitaire'!$E295&lt;=Listes!$B$56,('Dépenses forfaitaire'!$E295*(VLOOKUP('Dépenses forfaitaire'!$D295,Listes!$A$57:$E$63,2,FALSE))),IF('Dépenses forfaitaire'!$E295&gt;Listes!$E$56,('Dépenses forfaitaire'!$E295*(VLOOKUP('Dépenses forfaitaire'!$D295,Listes!$A$57:$E$63,5,FALSE))),('Dépenses forfaitaire'!$E295*(VLOOKUP('Dépenses forfaitaire'!$D295,Listes!$A$57:$E$63,3,FALSE)))+(VLOOKUP('Dépenses forfaitaire'!$D295,Listes!$A$57:$E$63,4,FALSE))))))</f>
        <v/>
      </c>
      <c r="N295" s="35" t="str">
        <f>IF($H295="","",IF($C295=Listes!$B$34,IF('Dépenses forfaitaire'!$E295&lt;=Listes!$B$45,('Dépenses forfaitaire'!$E295*(VLOOKUP('Dépenses forfaitaire'!$D295,Listes!$A$46:$E$52,2,FALSE))),IF('Dépenses forfaitaire'!$E295&gt;Listes!$D$45,('Dépenses forfaitaire'!$E295*(VLOOKUP('Dépenses forfaitaire'!$D295,Listes!$A$46:$E$52,5,FALSE))),('Dépenses forfaitaire'!$E295*(VLOOKUP('Dépenses forfaitaire'!$D295,Listes!$A$46:$E$52,3,FALSE)))+(VLOOKUP('Dépenses forfaitaire'!$D295,Listes!$A$46:$E$52,4,FALSE))))))</f>
        <v/>
      </c>
      <c r="O295" s="35" t="str">
        <f>IF($H295="","",IF($C295=Listes!$B$37,Listes!$I$34,IF($C295=Listes!$B$38,(VLOOKUP('Dépenses forfaitaire'!$F295,Listes!$E$34:$F$39,2,FALSE)),IF($C295=Listes!$B$36,IF('Dépenses forfaitaire'!$E295&lt;=Listes!$A$67,'Dépenses forfaitaire'!$E295*Listes!$A$68,IF('Dépenses forfaitaire'!$E295&gt;Listes!$D$67,'Dépenses forfaitaire'!$E295*Listes!$D$68,(('Dépenses forfaitaire'!$E295*Listes!$B$68)+Listes!$C$68)))))))</f>
        <v/>
      </c>
      <c r="P295" s="36" t="str">
        <f t="shared" si="11"/>
        <v/>
      </c>
      <c r="Q295" s="131"/>
    </row>
    <row r="296" spans="1:17" ht="22.5" customHeight="1" x14ac:dyDescent="0.25">
      <c r="A296" s="21">
        <v>290</v>
      </c>
      <c r="B296" s="123"/>
      <c r="C296" s="123"/>
      <c r="D296" s="123"/>
      <c r="E296" s="123"/>
      <c r="F296" s="123"/>
      <c r="G296" s="123"/>
      <c r="H296" s="424" t="str">
        <f>IF(C296="","",IF(C296="","",(VLOOKUP(C296,Listes!$B$34:$C$38,2,FALSE))))</f>
        <v/>
      </c>
      <c r="I296" s="123" t="str">
        <f t="shared" si="10"/>
        <v/>
      </c>
      <c r="J296" s="36" t="str">
        <f>IF(H296="","",IF(H296="","",(VLOOKUP(H296,Listes!$C$34:$D$38,2,FALSE))))</f>
        <v/>
      </c>
      <c r="K296" s="263"/>
      <c r="L296" s="263"/>
      <c r="M296" s="35" t="str">
        <f>IF($H296="","",IF($C296=Listes!$B$35,IF('Dépenses forfaitaire'!$E296&lt;=Listes!$B$56,('Dépenses forfaitaire'!$E296*(VLOOKUP('Dépenses forfaitaire'!$D296,Listes!$A$57:$E$63,2,FALSE))),IF('Dépenses forfaitaire'!$E296&gt;Listes!$E$56,('Dépenses forfaitaire'!$E296*(VLOOKUP('Dépenses forfaitaire'!$D296,Listes!$A$57:$E$63,5,FALSE))),('Dépenses forfaitaire'!$E296*(VLOOKUP('Dépenses forfaitaire'!$D296,Listes!$A$57:$E$63,3,FALSE)))+(VLOOKUP('Dépenses forfaitaire'!$D296,Listes!$A$57:$E$63,4,FALSE))))))</f>
        <v/>
      </c>
      <c r="N296" s="35" t="str">
        <f>IF($H296="","",IF($C296=Listes!$B$34,IF('Dépenses forfaitaire'!$E296&lt;=Listes!$B$45,('Dépenses forfaitaire'!$E296*(VLOOKUP('Dépenses forfaitaire'!$D296,Listes!$A$46:$E$52,2,FALSE))),IF('Dépenses forfaitaire'!$E296&gt;Listes!$D$45,('Dépenses forfaitaire'!$E296*(VLOOKUP('Dépenses forfaitaire'!$D296,Listes!$A$46:$E$52,5,FALSE))),('Dépenses forfaitaire'!$E296*(VLOOKUP('Dépenses forfaitaire'!$D296,Listes!$A$46:$E$52,3,FALSE)))+(VLOOKUP('Dépenses forfaitaire'!$D296,Listes!$A$46:$E$52,4,FALSE))))))</f>
        <v/>
      </c>
      <c r="O296" s="35" t="str">
        <f>IF($H296="","",IF($C296=Listes!$B$37,Listes!$I$34,IF($C296=Listes!$B$38,(VLOOKUP('Dépenses forfaitaire'!$F296,Listes!$E$34:$F$39,2,FALSE)),IF($C296=Listes!$B$36,IF('Dépenses forfaitaire'!$E296&lt;=Listes!$A$67,'Dépenses forfaitaire'!$E296*Listes!$A$68,IF('Dépenses forfaitaire'!$E296&gt;Listes!$D$67,'Dépenses forfaitaire'!$E296*Listes!$D$68,(('Dépenses forfaitaire'!$E296*Listes!$B$68)+Listes!$C$68)))))))</f>
        <v/>
      </c>
      <c r="P296" s="36" t="str">
        <f t="shared" si="11"/>
        <v/>
      </c>
      <c r="Q296" s="131"/>
    </row>
    <row r="297" spans="1:17" ht="22.5" customHeight="1" x14ac:dyDescent="0.25">
      <c r="A297" s="21">
        <v>291</v>
      </c>
      <c r="B297" s="123"/>
      <c r="C297" s="123"/>
      <c r="D297" s="123"/>
      <c r="E297" s="123"/>
      <c r="F297" s="123"/>
      <c r="G297" s="123"/>
      <c r="H297" s="424" t="str">
        <f>IF(C297="","",IF(C297="","",(VLOOKUP(C297,Listes!$B$34:$C$38,2,FALSE))))</f>
        <v/>
      </c>
      <c r="I297" s="123" t="str">
        <f t="shared" si="10"/>
        <v/>
      </c>
      <c r="J297" s="36" t="str">
        <f>IF(H297="","",IF(H297="","",(VLOOKUP(H297,Listes!$C$34:$D$38,2,FALSE))))</f>
        <v/>
      </c>
      <c r="K297" s="263"/>
      <c r="L297" s="263"/>
      <c r="M297" s="35" t="str">
        <f>IF($H297="","",IF($C297=Listes!$B$35,IF('Dépenses forfaitaire'!$E297&lt;=Listes!$B$56,('Dépenses forfaitaire'!$E297*(VLOOKUP('Dépenses forfaitaire'!$D297,Listes!$A$57:$E$63,2,FALSE))),IF('Dépenses forfaitaire'!$E297&gt;Listes!$E$56,('Dépenses forfaitaire'!$E297*(VLOOKUP('Dépenses forfaitaire'!$D297,Listes!$A$57:$E$63,5,FALSE))),('Dépenses forfaitaire'!$E297*(VLOOKUP('Dépenses forfaitaire'!$D297,Listes!$A$57:$E$63,3,FALSE)))+(VLOOKUP('Dépenses forfaitaire'!$D297,Listes!$A$57:$E$63,4,FALSE))))))</f>
        <v/>
      </c>
      <c r="N297" s="35" t="str">
        <f>IF($H297="","",IF($C297=Listes!$B$34,IF('Dépenses forfaitaire'!$E297&lt;=Listes!$B$45,('Dépenses forfaitaire'!$E297*(VLOOKUP('Dépenses forfaitaire'!$D297,Listes!$A$46:$E$52,2,FALSE))),IF('Dépenses forfaitaire'!$E297&gt;Listes!$D$45,('Dépenses forfaitaire'!$E297*(VLOOKUP('Dépenses forfaitaire'!$D297,Listes!$A$46:$E$52,5,FALSE))),('Dépenses forfaitaire'!$E297*(VLOOKUP('Dépenses forfaitaire'!$D297,Listes!$A$46:$E$52,3,FALSE)))+(VLOOKUP('Dépenses forfaitaire'!$D297,Listes!$A$46:$E$52,4,FALSE))))))</f>
        <v/>
      </c>
      <c r="O297" s="35" t="str">
        <f>IF($H297="","",IF($C297=Listes!$B$37,Listes!$I$34,IF($C297=Listes!$B$38,(VLOOKUP('Dépenses forfaitaire'!$F297,Listes!$E$34:$F$39,2,FALSE)),IF($C297=Listes!$B$36,IF('Dépenses forfaitaire'!$E297&lt;=Listes!$A$67,'Dépenses forfaitaire'!$E297*Listes!$A$68,IF('Dépenses forfaitaire'!$E297&gt;Listes!$D$67,'Dépenses forfaitaire'!$E297*Listes!$D$68,(('Dépenses forfaitaire'!$E297*Listes!$B$68)+Listes!$C$68)))))))</f>
        <v/>
      </c>
      <c r="P297" s="36" t="str">
        <f t="shared" si="11"/>
        <v/>
      </c>
      <c r="Q297" s="131"/>
    </row>
    <row r="298" spans="1:17" ht="22.5" customHeight="1" x14ac:dyDescent="0.25">
      <c r="A298" s="21">
        <v>292</v>
      </c>
      <c r="B298" s="123"/>
      <c r="C298" s="123"/>
      <c r="D298" s="123"/>
      <c r="E298" s="123"/>
      <c r="F298" s="123"/>
      <c r="G298" s="123"/>
      <c r="H298" s="424" t="str">
        <f>IF(C298="","",IF(C298="","",(VLOOKUP(C298,Listes!$B$34:$C$38,2,FALSE))))</f>
        <v/>
      </c>
      <c r="I298" s="123" t="str">
        <f t="shared" si="10"/>
        <v/>
      </c>
      <c r="J298" s="36" t="str">
        <f>IF(H298="","",IF(H298="","",(VLOOKUP(H298,Listes!$C$34:$D$38,2,FALSE))))</f>
        <v/>
      </c>
      <c r="K298" s="263"/>
      <c r="L298" s="263"/>
      <c r="M298" s="35" t="str">
        <f>IF($H298="","",IF($C298=Listes!$B$35,IF('Dépenses forfaitaire'!$E298&lt;=Listes!$B$56,('Dépenses forfaitaire'!$E298*(VLOOKUP('Dépenses forfaitaire'!$D298,Listes!$A$57:$E$63,2,FALSE))),IF('Dépenses forfaitaire'!$E298&gt;Listes!$E$56,('Dépenses forfaitaire'!$E298*(VLOOKUP('Dépenses forfaitaire'!$D298,Listes!$A$57:$E$63,5,FALSE))),('Dépenses forfaitaire'!$E298*(VLOOKUP('Dépenses forfaitaire'!$D298,Listes!$A$57:$E$63,3,FALSE)))+(VLOOKUP('Dépenses forfaitaire'!$D298,Listes!$A$57:$E$63,4,FALSE))))))</f>
        <v/>
      </c>
      <c r="N298" s="35" t="str">
        <f>IF($H298="","",IF($C298=Listes!$B$34,IF('Dépenses forfaitaire'!$E298&lt;=Listes!$B$45,('Dépenses forfaitaire'!$E298*(VLOOKUP('Dépenses forfaitaire'!$D298,Listes!$A$46:$E$52,2,FALSE))),IF('Dépenses forfaitaire'!$E298&gt;Listes!$D$45,('Dépenses forfaitaire'!$E298*(VLOOKUP('Dépenses forfaitaire'!$D298,Listes!$A$46:$E$52,5,FALSE))),('Dépenses forfaitaire'!$E298*(VLOOKUP('Dépenses forfaitaire'!$D298,Listes!$A$46:$E$52,3,FALSE)))+(VLOOKUP('Dépenses forfaitaire'!$D298,Listes!$A$46:$E$52,4,FALSE))))))</f>
        <v/>
      </c>
      <c r="O298" s="35" t="str">
        <f>IF($H298="","",IF($C298=Listes!$B$37,Listes!$I$34,IF($C298=Listes!$B$38,(VLOOKUP('Dépenses forfaitaire'!$F298,Listes!$E$34:$F$39,2,FALSE)),IF($C298=Listes!$B$36,IF('Dépenses forfaitaire'!$E298&lt;=Listes!$A$67,'Dépenses forfaitaire'!$E298*Listes!$A$68,IF('Dépenses forfaitaire'!$E298&gt;Listes!$D$67,'Dépenses forfaitaire'!$E298*Listes!$D$68,(('Dépenses forfaitaire'!$E298*Listes!$B$68)+Listes!$C$68)))))))</f>
        <v/>
      </c>
      <c r="P298" s="36" t="str">
        <f t="shared" si="11"/>
        <v/>
      </c>
      <c r="Q298" s="131"/>
    </row>
    <row r="299" spans="1:17" ht="22.5" customHeight="1" x14ac:dyDescent="0.25">
      <c r="A299" s="21">
        <v>293</v>
      </c>
      <c r="B299" s="123"/>
      <c r="C299" s="123"/>
      <c r="D299" s="123"/>
      <c r="E299" s="123"/>
      <c r="F299" s="123"/>
      <c r="G299" s="123"/>
      <c r="H299" s="424" t="str">
        <f>IF(C299="","",IF(C299="","",(VLOOKUP(C299,Listes!$B$34:$C$38,2,FALSE))))</f>
        <v/>
      </c>
      <c r="I299" s="123" t="str">
        <f t="shared" si="10"/>
        <v/>
      </c>
      <c r="J299" s="36" t="str">
        <f>IF(H299="","",IF(H299="","",(VLOOKUP(H299,Listes!$C$34:$D$38,2,FALSE))))</f>
        <v/>
      </c>
      <c r="K299" s="263"/>
      <c r="L299" s="263"/>
      <c r="M299" s="35" t="str">
        <f>IF($H299="","",IF($C299=Listes!$B$35,IF('Dépenses forfaitaire'!$E299&lt;=Listes!$B$56,('Dépenses forfaitaire'!$E299*(VLOOKUP('Dépenses forfaitaire'!$D299,Listes!$A$57:$E$63,2,FALSE))),IF('Dépenses forfaitaire'!$E299&gt;Listes!$E$56,('Dépenses forfaitaire'!$E299*(VLOOKUP('Dépenses forfaitaire'!$D299,Listes!$A$57:$E$63,5,FALSE))),('Dépenses forfaitaire'!$E299*(VLOOKUP('Dépenses forfaitaire'!$D299,Listes!$A$57:$E$63,3,FALSE)))+(VLOOKUP('Dépenses forfaitaire'!$D299,Listes!$A$57:$E$63,4,FALSE))))))</f>
        <v/>
      </c>
      <c r="N299" s="35" t="str">
        <f>IF($H299="","",IF($C299=Listes!$B$34,IF('Dépenses forfaitaire'!$E299&lt;=Listes!$B$45,('Dépenses forfaitaire'!$E299*(VLOOKUP('Dépenses forfaitaire'!$D299,Listes!$A$46:$E$52,2,FALSE))),IF('Dépenses forfaitaire'!$E299&gt;Listes!$D$45,('Dépenses forfaitaire'!$E299*(VLOOKUP('Dépenses forfaitaire'!$D299,Listes!$A$46:$E$52,5,FALSE))),('Dépenses forfaitaire'!$E299*(VLOOKUP('Dépenses forfaitaire'!$D299,Listes!$A$46:$E$52,3,FALSE)))+(VLOOKUP('Dépenses forfaitaire'!$D299,Listes!$A$46:$E$52,4,FALSE))))))</f>
        <v/>
      </c>
      <c r="O299" s="35" t="str">
        <f>IF($H299="","",IF($C299=Listes!$B$37,Listes!$I$34,IF($C299=Listes!$B$38,(VLOOKUP('Dépenses forfaitaire'!$F299,Listes!$E$34:$F$39,2,FALSE)),IF($C299=Listes!$B$36,IF('Dépenses forfaitaire'!$E299&lt;=Listes!$A$67,'Dépenses forfaitaire'!$E299*Listes!$A$68,IF('Dépenses forfaitaire'!$E299&gt;Listes!$D$67,'Dépenses forfaitaire'!$E299*Listes!$D$68,(('Dépenses forfaitaire'!$E299*Listes!$B$68)+Listes!$C$68)))))))</f>
        <v/>
      </c>
      <c r="P299" s="36" t="str">
        <f t="shared" si="11"/>
        <v/>
      </c>
      <c r="Q299" s="131"/>
    </row>
    <row r="300" spans="1:17" ht="22.5" customHeight="1" x14ac:dyDescent="0.25">
      <c r="A300" s="21">
        <v>294</v>
      </c>
      <c r="B300" s="123"/>
      <c r="C300" s="123"/>
      <c r="D300" s="123"/>
      <c r="E300" s="123"/>
      <c r="F300" s="123"/>
      <c r="G300" s="123"/>
      <c r="H300" s="424" t="str">
        <f>IF(C300="","",IF(C300="","",(VLOOKUP(C300,Listes!$B$34:$C$38,2,FALSE))))</f>
        <v/>
      </c>
      <c r="I300" s="123" t="str">
        <f t="shared" si="10"/>
        <v/>
      </c>
      <c r="J300" s="36" t="str">
        <f>IF(H300="","",IF(H300="","",(VLOOKUP(H300,Listes!$C$34:$D$38,2,FALSE))))</f>
        <v/>
      </c>
      <c r="K300" s="263"/>
      <c r="L300" s="263"/>
      <c r="M300" s="35" t="str">
        <f>IF($H300="","",IF($C300=Listes!$B$35,IF('Dépenses forfaitaire'!$E300&lt;=Listes!$B$56,('Dépenses forfaitaire'!$E300*(VLOOKUP('Dépenses forfaitaire'!$D300,Listes!$A$57:$E$63,2,FALSE))),IF('Dépenses forfaitaire'!$E300&gt;Listes!$E$56,('Dépenses forfaitaire'!$E300*(VLOOKUP('Dépenses forfaitaire'!$D300,Listes!$A$57:$E$63,5,FALSE))),('Dépenses forfaitaire'!$E300*(VLOOKUP('Dépenses forfaitaire'!$D300,Listes!$A$57:$E$63,3,FALSE)))+(VLOOKUP('Dépenses forfaitaire'!$D300,Listes!$A$57:$E$63,4,FALSE))))))</f>
        <v/>
      </c>
      <c r="N300" s="35" t="str">
        <f>IF($H300="","",IF($C300=Listes!$B$34,IF('Dépenses forfaitaire'!$E300&lt;=Listes!$B$45,('Dépenses forfaitaire'!$E300*(VLOOKUP('Dépenses forfaitaire'!$D300,Listes!$A$46:$E$52,2,FALSE))),IF('Dépenses forfaitaire'!$E300&gt;Listes!$D$45,('Dépenses forfaitaire'!$E300*(VLOOKUP('Dépenses forfaitaire'!$D300,Listes!$A$46:$E$52,5,FALSE))),('Dépenses forfaitaire'!$E300*(VLOOKUP('Dépenses forfaitaire'!$D300,Listes!$A$46:$E$52,3,FALSE)))+(VLOOKUP('Dépenses forfaitaire'!$D300,Listes!$A$46:$E$52,4,FALSE))))))</f>
        <v/>
      </c>
      <c r="O300" s="35" t="str">
        <f>IF($H300="","",IF($C300=Listes!$B$37,Listes!$I$34,IF($C300=Listes!$B$38,(VLOOKUP('Dépenses forfaitaire'!$F300,Listes!$E$34:$F$39,2,FALSE)),IF($C300=Listes!$B$36,IF('Dépenses forfaitaire'!$E300&lt;=Listes!$A$67,'Dépenses forfaitaire'!$E300*Listes!$A$68,IF('Dépenses forfaitaire'!$E300&gt;Listes!$D$67,'Dépenses forfaitaire'!$E300*Listes!$D$68,(('Dépenses forfaitaire'!$E300*Listes!$B$68)+Listes!$C$68)))))))</f>
        <v/>
      </c>
      <c r="P300" s="36" t="str">
        <f t="shared" si="11"/>
        <v/>
      </c>
      <c r="Q300" s="131"/>
    </row>
    <row r="301" spans="1:17" ht="22.5" customHeight="1" x14ac:dyDescent="0.25">
      <c r="A301" s="21">
        <v>295</v>
      </c>
      <c r="B301" s="123"/>
      <c r="C301" s="123"/>
      <c r="D301" s="123"/>
      <c r="E301" s="123"/>
      <c r="F301" s="123"/>
      <c r="G301" s="123"/>
      <c r="H301" s="424" t="str">
        <f>IF(C301="","",IF(C301="","",(VLOOKUP(C301,Listes!$B$34:$C$38,2,FALSE))))</f>
        <v/>
      </c>
      <c r="I301" s="123" t="str">
        <f t="shared" si="10"/>
        <v/>
      </c>
      <c r="J301" s="36" t="str">
        <f>IF(H301="","",IF(H301="","",(VLOOKUP(H301,Listes!$C$34:$D$38,2,FALSE))))</f>
        <v/>
      </c>
      <c r="K301" s="263"/>
      <c r="L301" s="263"/>
      <c r="M301" s="35" t="str">
        <f>IF($H301="","",IF($C301=Listes!$B$35,IF('Dépenses forfaitaire'!$E301&lt;=Listes!$B$56,('Dépenses forfaitaire'!$E301*(VLOOKUP('Dépenses forfaitaire'!$D301,Listes!$A$57:$E$63,2,FALSE))),IF('Dépenses forfaitaire'!$E301&gt;Listes!$E$56,('Dépenses forfaitaire'!$E301*(VLOOKUP('Dépenses forfaitaire'!$D301,Listes!$A$57:$E$63,5,FALSE))),('Dépenses forfaitaire'!$E301*(VLOOKUP('Dépenses forfaitaire'!$D301,Listes!$A$57:$E$63,3,FALSE)))+(VLOOKUP('Dépenses forfaitaire'!$D301,Listes!$A$57:$E$63,4,FALSE))))))</f>
        <v/>
      </c>
      <c r="N301" s="35" t="str">
        <f>IF($H301="","",IF($C301=Listes!$B$34,IF('Dépenses forfaitaire'!$E301&lt;=Listes!$B$45,('Dépenses forfaitaire'!$E301*(VLOOKUP('Dépenses forfaitaire'!$D301,Listes!$A$46:$E$52,2,FALSE))),IF('Dépenses forfaitaire'!$E301&gt;Listes!$D$45,('Dépenses forfaitaire'!$E301*(VLOOKUP('Dépenses forfaitaire'!$D301,Listes!$A$46:$E$52,5,FALSE))),('Dépenses forfaitaire'!$E301*(VLOOKUP('Dépenses forfaitaire'!$D301,Listes!$A$46:$E$52,3,FALSE)))+(VLOOKUP('Dépenses forfaitaire'!$D301,Listes!$A$46:$E$52,4,FALSE))))))</f>
        <v/>
      </c>
      <c r="O301" s="35" t="str">
        <f>IF($H301="","",IF($C301=Listes!$B$37,Listes!$I$34,IF($C301=Listes!$B$38,(VLOOKUP('Dépenses forfaitaire'!$F301,Listes!$E$34:$F$39,2,FALSE)),IF($C301=Listes!$B$36,IF('Dépenses forfaitaire'!$E301&lt;=Listes!$A$67,'Dépenses forfaitaire'!$E301*Listes!$A$68,IF('Dépenses forfaitaire'!$E301&gt;Listes!$D$67,'Dépenses forfaitaire'!$E301*Listes!$D$68,(('Dépenses forfaitaire'!$E301*Listes!$B$68)+Listes!$C$68)))))))</f>
        <v/>
      </c>
      <c r="P301" s="36" t="str">
        <f t="shared" si="11"/>
        <v/>
      </c>
      <c r="Q301" s="131"/>
    </row>
    <row r="302" spans="1:17" ht="22.5" customHeight="1" x14ac:dyDescent="0.25">
      <c r="A302" s="21">
        <v>296</v>
      </c>
      <c r="B302" s="123"/>
      <c r="C302" s="123"/>
      <c r="D302" s="123"/>
      <c r="E302" s="123"/>
      <c r="F302" s="123"/>
      <c r="G302" s="123"/>
      <c r="H302" s="424" t="str">
        <f>IF(C302="","",IF(C302="","",(VLOOKUP(C302,Listes!$B$34:$C$38,2,FALSE))))</f>
        <v/>
      </c>
      <c r="I302" s="123" t="str">
        <f t="shared" si="10"/>
        <v/>
      </c>
      <c r="J302" s="36" t="str">
        <f>IF(H302="","",IF(H302="","",(VLOOKUP(H302,Listes!$C$34:$D$38,2,FALSE))))</f>
        <v/>
      </c>
      <c r="K302" s="263"/>
      <c r="L302" s="263"/>
      <c r="M302" s="35" t="str">
        <f>IF($H302="","",IF($C302=Listes!$B$35,IF('Dépenses forfaitaire'!$E302&lt;=Listes!$B$56,('Dépenses forfaitaire'!$E302*(VLOOKUP('Dépenses forfaitaire'!$D302,Listes!$A$57:$E$63,2,FALSE))),IF('Dépenses forfaitaire'!$E302&gt;Listes!$E$56,('Dépenses forfaitaire'!$E302*(VLOOKUP('Dépenses forfaitaire'!$D302,Listes!$A$57:$E$63,5,FALSE))),('Dépenses forfaitaire'!$E302*(VLOOKUP('Dépenses forfaitaire'!$D302,Listes!$A$57:$E$63,3,FALSE)))+(VLOOKUP('Dépenses forfaitaire'!$D302,Listes!$A$57:$E$63,4,FALSE))))))</f>
        <v/>
      </c>
      <c r="N302" s="35" t="str">
        <f>IF($H302="","",IF($C302=Listes!$B$34,IF('Dépenses forfaitaire'!$E302&lt;=Listes!$B$45,('Dépenses forfaitaire'!$E302*(VLOOKUP('Dépenses forfaitaire'!$D302,Listes!$A$46:$E$52,2,FALSE))),IF('Dépenses forfaitaire'!$E302&gt;Listes!$D$45,('Dépenses forfaitaire'!$E302*(VLOOKUP('Dépenses forfaitaire'!$D302,Listes!$A$46:$E$52,5,FALSE))),('Dépenses forfaitaire'!$E302*(VLOOKUP('Dépenses forfaitaire'!$D302,Listes!$A$46:$E$52,3,FALSE)))+(VLOOKUP('Dépenses forfaitaire'!$D302,Listes!$A$46:$E$52,4,FALSE))))))</f>
        <v/>
      </c>
      <c r="O302" s="35" t="str">
        <f>IF($H302="","",IF($C302=Listes!$B$37,Listes!$I$34,IF($C302=Listes!$B$38,(VLOOKUP('Dépenses forfaitaire'!$F302,Listes!$E$34:$F$39,2,FALSE)),IF($C302=Listes!$B$36,IF('Dépenses forfaitaire'!$E302&lt;=Listes!$A$67,'Dépenses forfaitaire'!$E302*Listes!$A$68,IF('Dépenses forfaitaire'!$E302&gt;Listes!$D$67,'Dépenses forfaitaire'!$E302*Listes!$D$68,(('Dépenses forfaitaire'!$E302*Listes!$B$68)+Listes!$C$68)))))))</f>
        <v/>
      </c>
      <c r="P302" s="36" t="str">
        <f t="shared" si="11"/>
        <v/>
      </c>
      <c r="Q302" s="131"/>
    </row>
    <row r="303" spans="1:17" ht="22.5" customHeight="1" x14ac:dyDescent="0.25">
      <c r="A303" s="21">
        <v>297</v>
      </c>
      <c r="B303" s="123"/>
      <c r="C303" s="123"/>
      <c r="D303" s="123"/>
      <c r="E303" s="123"/>
      <c r="F303" s="123"/>
      <c r="G303" s="123"/>
      <c r="H303" s="424" t="str">
        <f>IF(C303="","",IF(C303="","",(VLOOKUP(C303,Listes!$B$34:$C$38,2,FALSE))))</f>
        <v/>
      </c>
      <c r="I303" s="123" t="str">
        <f t="shared" si="10"/>
        <v/>
      </c>
      <c r="J303" s="36" t="str">
        <f>IF(H303="","",IF(H303="","",(VLOOKUP(H303,Listes!$C$34:$D$38,2,FALSE))))</f>
        <v/>
      </c>
      <c r="K303" s="263"/>
      <c r="L303" s="263"/>
      <c r="M303" s="35" t="str">
        <f>IF($H303="","",IF($C303=Listes!$B$35,IF('Dépenses forfaitaire'!$E303&lt;=Listes!$B$56,('Dépenses forfaitaire'!$E303*(VLOOKUP('Dépenses forfaitaire'!$D303,Listes!$A$57:$E$63,2,FALSE))),IF('Dépenses forfaitaire'!$E303&gt;Listes!$E$56,('Dépenses forfaitaire'!$E303*(VLOOKUP('Dépenses forfaitaire'!$D303,Listes!$A$57:$E$63,5,FALSE))),('Dépenses forfaitaire'!$E303*(VLOOKUP('Dépenses forfaitaire'!$D303,Listes!$A$57:$E$63,3,FALSE)))+(VLOOKUP('Dépenses forfaitaire'!$D303,Listes!$A$57:$E$63,4,FALSE))))))</f>
        <v/>
      </c>
      <c r="N303" s="35" t="str">
        <f>IF($H303="","",IF($C303=Listes!$B$34,IF('Dépenses forfaitaire'!$E303&lt;=Listes!$B$45,('Dépenses forfaitaire'!$E303*(VLOOKUP('Dépenses forfaitaire'!$D303,Listes!$A$46:$E$52,2,FALSE))),IF('Dépenses forfaitaire'!$E303&gt;Listes!$D$45,('Dépenses forfaitaire'!$E303*(VLOOKUP('Dépenses forfaitaire'!$D303,Listes!$A$46:$E$52,5,FALSE))),('Dépenses forfaitaire'!$E303*(VLOOKUP('Dépenses forfaitaire'!$D303,Listes!$A$46:$E$52,3,FALSE)))+(VLOOKUP('Dépenses forfaitaire'!$D303,Listes!$A$46:$E$52,4,FALSE))))))</f>
        <v/>
      </c>
      <c r="O303" s="35" t="str">
        <f>IF($H303="","",IF($C303=Listes!$B$37,Listes!$I$34,IF($C303=Listes!$B$38,(VLOOKUP('Dépenses forfaitaire'!$F303,Listes!$E$34:$F$39,2,FALSE)),IF($C303=Listes!$B$36,IF('Dépenses forfaitaire'!$E303&lt;=Listes!$A$67,'Dépenses forfaitaire'!$E303*Listes!$A$68,IF('Dépenses forfaitaire'!$E303&gt;Listes!$D$67,'Dépenses forfaitaire'!$E303*Listes!$D$68,(('Dépenses forfaitaire'!$E303*Listes!$B$68)+Listes!$C$68)))))))</f>
        <v/>
      </c>
      <c r="P303" s="36" t="str">
        <f t="shared" si="11"/>
        <v/>
      </c>
      <c r="Q303" s="131"/>
    </row>
    <row r="304" spans="1:17" ht="22.5" customHeight="1" x14ac:dyDescent="0.25">
      <c r="A304" s="21">
        <v>298</v>
      </c>
      <c r="B304" s="123"/>
      <c r="C304" s="123"/>
      <c r="D304" s="123"/>
      <c r="E304" s="123"/>
      <c r="F304" s="123"/>
      <c r="G304" s="123"/>
      <c r="H304" s="424" t="str">
        <f>IF(C304="","",IF(C304="","",(VLOOKUP(C304,Listes!$B$34:$C$38,2,FALSE))))</f>
        <v/>
      </c>
      <c r="I304" s="123" t="str">
        <f t="shared" si="10"/>
        <v/>
      </c>
      <c r="J304" s="36" t="str">
        <f>IF(H304="","",IF(H304="","",(VLOOKUP(H304,Listes!$C$34:$D$38,2,FALSE))))</f>
        <v/>
      </c>
      <c r="K304" s="263"/>
      <c r="L304" s="263"/>
      <c r="M304" s="35" t="str">
        <f>IF($H304="","",IF($C304=Listes!$B$35,IF('Dépenses forfaitaire'!$E304&lt;=Listes!$B$56,('Dépenses forfaitaire'!$E304*(VLOOKUP('Dépenses forfaitaire'!$D304,Listes!$A$57:$E$63,2,FALSE))),IF('Dépenses forfaitaire'!$E304&gt;Listes!$E$56,('Dépenses forfaitaire'!$E304*(VLOOKUP('Dépenses forfaitaire'!$D304,Listes!$A$57:$E$63,5,FALSE))),('Dépenses forfaitaire'!$E304*(VLOOKUP('Dépenses forfaitaire'!$D304,Listes!$A$57:$E$63,3,FALSE)))+(VLOOKUP('Dépenses forfaitaire'!$D304,Listes!$A$57:$E$63,4,FALSE))))))</f>
        <v/>
      </c>
      <c r="N304" s="35" t="str">
        <f>IF($H304="","",IF($C304=Listes!$B$34,IF('Dépenses forfaitaire'!$E304&lt;=Listes!$B$45,('Dépenses forfaitaire'!$E304*(VLOOKUP('Dépenses forfaitaire'!$D304,Listes!$A$46:$E$52,2,FALSE))),IF('Dépenses forfaitaire'!$E304&gt;Listes!$D$45,('Dépenses forfaitaire'!$E304*(VLOOKUP('Dépenses forfaitaire'!$D304,Listes!$A$46:$E$52,5,FALSE))),('Dépenses forfaitaire'!$E304*(VLOOKUP('Dépenses forfaitaire'!$D304,Listes!$A$46:$E$52,3,FALSE)))+(VLOOKUP('Dépenses forfaitaire'!$D304,Listes!$A$46:$E$52,4,FALSE))))))</f>
        <v/>
      </c>
      <c r="O304" s="35" t="str">
        <f>IF($H304="","",IF($C304=Listes!$B$37,Listes!$I$34,IF($C304=Listes!$B$38,(VLOOKUP('Dépenses forfaitaire'!$F304,Listes!$E$34:$F$39,2,FALSE)),IF($C304=Listes!$B$36,IF('Dépenses forfaitaire'!$E304&lt;=Listes!$A$67,'Dépenses forfaitaire'!$E304*Listes!$A$68,IF('Dépenses forfaitaire'!$E304&gt;Listes!$D$67,'Dépenses forfaitaire'!$E304*Listes!$D$68,(('Dépenses forfaitaire'!$E304*Listes!$B$68)+Listes!$C$68)))))))</f>
        <v/>
      </c>
      <c r="P304" s="36" t="str">
        <f t="shared" si="11"/>
        <v/>
      </c>
      <c r="Q304" s="131"/>
    </row>
    <row r="305" spans="1:17" ht="22.5" customHeight="1" x14ac:dyDescent="0.25">
      <c r="A305" s="21">
        <v>299</v>
      </c>
      <c r="B305" s="123"/>
      <c r="C305" s="123"/>
      <c r="D305" s="123"/>
      <c r="E305" s="123"/>
      <c r="F305" s="123"/>
      <c r="G305" s="123"/>
      <c r="H305" s="424" t="str">
        <f>IF(C305="","",IF(C305="","",(VLOOKUP(C305,Listes!$B$34:$C$38,2,FALSE))))</f>
        <v/>
      </c>
      <c r="I305" s="123" t="str">
        <f t="shared" si="10"/>
        <v/>
      </c>
      <c r="J305" s="36" t="str">
        <f>IF(H305="","",IF(H305="","",(VLOOKUP(H305,Listes!$C$34:$D$38,2,FALSE))))</f>
        <v/>
      </c>
      <c r="K305" s="263"/>
      <c r="L305" s="263"/>
      <c r="M305" s="35" t="str">
        <f>IF($H305="","",IF($C305=Listes!$B$35,IF('Dépenses forfaitaire'!$E305&lt;=Listes!$B$56,('Dépenses forfaitaire'!$E305*(VLOOKUP('Dépenses forfaitaire'!$D305,Listes!$A$57:$E$63,2,FALSE))),IF('Dépenses forfaitaire'!$E305&gt;Listes!$E$56,('Dépenses forfaitaire'!$E305*(VLOOKUP('Dépenses forfaitaire'!$D305,Listes!$A$57:$E$63,5,FALSE))),('Dépenses forfaitaire'!$E305*(VLOOKUP('Dépenses forfaitaire'!$D305,Listes!$A$57:$E$63,3,FALSE)))+(VLOOKUP('Dépenses forfaitaire'!$D305,Listes!$A$57:$E$63,4,FALSE))))))</f>
        <v/>
      </c>
      <c r="N305" s="35" t="str">
        <f>IF($H305="","",IF($C305=Listes!$B$34,IF('Dépenses forfaitaire'!$E305&lt;=Listes!$B$45,('Dépenses forfaitaire'!$E305*(VLOOKUP('Dépenses forfaitaire'!$D305,Listes!$A$46:$E$52,2,FALSE))),IF('Dépenses forfaitaire'!$E305&gt;Listes!$D$45,('Dépenses forfaitaire'!$E305*(VLOOKUP('Dépenses forfaitaire'!$D305,Listes!$A$46:$E$52,5,FALSE))),('Dépenses forfaitaire'!$E305*(VLOOKUP('Dépenses forfaitaire'!$D305,Listes!$A$46:$E$52,3,FALSE)))+(VLOOKUP('Dépenses forfaitaire'!$D305,Listes!$A$46:$E$52,4,FALSE))))))</f>
        <v/>
      </c>
      <c r="O305" s="35" t="str">
        <f>IF($H305="","",IF($C305=Listes!$B$37,Listes!$I$34,IF($C305=Listes!$B$38,(VLOOKUP('Dépenses forfaitaire'!$F305,Listes!$E$34:$F$39,2,FALSE)),IF($C305=Listes!$B$36,IF('Dépenses forfaitaire'!$E305&lt;=Listes!$A$67,'Dépenses forfaitaire'!$E305*Listes!$A$68,IF('Dépenses forfaitaire'!$E305&gt;Listes!$D$67,'Dépenses forfaitaire'!$E305*Listes!$D$68,(('Dépenses forfaitaire'!$E305*Listes!$B$68)+Listes!$C$68)))))))</f>
        <v/>
      </c>
      <c r="P305" s="36" t="str">
        <f t="shared" si="11"/>
        <v/>
      </c>
      <c r="Q305" s="131"/>
    </row>
    <row r="306" spans="1:17" ht="22.5" customHeight="1" x14ac:dyDescent="0.25">
      <c r="A306" s="21">
        <v>300</v>
      </c>
      <c r="B306" s="123"/>
      <c r="C306" s="123"/>
      <c r="D306" s="123"/>
      <c r="E306" s="123"/>
      <c r="F306" s="123"/>
      <c r="G306" s="123"/>
      <c r="H306" s="424" t="str">
        <f>IF(C306="","",IF(C306="","",(VLOOKUP(C306,Listes!$B$34:$C$38,2,FALSE))))</f>
        <v/>
      </c>
      <c r="I306" s="123" t="str">
        <f t="shared" si="10"/>
        <v/>
      </c>
      <c r="J306" s="36" t="str">
        <f>IF(H306="","",IF(H306="","",(VLOOKUP(H306,Listes!$C$34:$D$38,2,FALSE))))</f>
        <v/>
      </c>
      <c r="K306" s="263"/>
      <c r="L306" s="263"/>
      <c r="M306" s="35" t="str">
        <f>IF($H306="","",IF($C306=Listes!$B$35,IF('Dépenses forfaitaire'!$E306&lt;=Listes!$B$56,('Dépenses forfaitaire'!$E306*(VLOOKUP('Dépenses forfaitaire'!$D306,Listes!$A$57:$E$63,2,FALSE))),IF('Dépenses forfaitaire'!$E306&gt;Listes!$E$56,('Dépenses forfaitaire'!$E306*(VLOOKUP('Dépenses forfaitaire'!$D306,Listes!$A$57:$E$63,5,FALSE))),('Dépenses forfaitaire'!$E306*(VLOOKUP('Dépenses forfaitaire'!$D306,Listes!$A$57:$E$63,3,FALSE)))+(VLOOKUP('Dépenses forfaitaire'!$D306,Listes!$A$57:$E$63,4,FALSE))))))</f>
        <v/>
      </c>
      <c r="N306" s="35" t="str">
        <f>IF($H306="","",IF($C306=Listes!$B$34,IF('Dépenses forfaitaire'!$E306&lt;=Listes!$B$45,('Dépenses forfaitaire'!$E306*(VLOOKUP('Dépenses forfaitaire'!$D306,Listes!$A$46:$E$52,2,FALSE))),IF('Dépenses forfaitaire'!$E306&gt;Listes!$D$45,('Dépenses forfaitaire'!$E306*(VLOOKUP('Dépenses forfaitaire'!$D306,Listes!$A$46:$E$52,5,FALSE))),('Dépenses forfaitaire'!$E306*(VLOOKUP('Dépenses forfaitaire'!$D306,Listes!$A$46:$E$52,3,FALSE)))+(VLOOKUP('Dépenses forfaitaire'!$D306,Listes!$A$46:$E$52,4,FALSE))))))</f>
        <v/>
      </c>
      <c r="O306" s="35" t="str">
        <f>IF($H306="","",IF($C306=Listes!$B$37,Listes!$I$34,IF($C306=Listes!$B$38,(VLOOKUP('Dépenses forfaitaire'!$F306,Listes!$E$34:$F$39,2,FALSE)),IF($C306=Listes!$B$36,IF('Dépenses forfaitaire'!$E306&lt;=Listes!$A$67,'Dépenses forfaitaire'!$E306*Listes!$A$68,IF('Dépenses forfaitaire'!$E306&gt;Listes!$D$67,'Dépenses forfaitaire'!$E306*Listes!$D$68,(('Dépenses forfaitaire'!$E306*Listes!$B$68)+Listes!$C$68)))))))</f>
        <v/>
      </c>
      <c r="P306" s="36" t="str">
        <f t="shared" si="11"/>
        <v/>
      </c>
      <c r="Q306" s="131"/>
    </row>
    <row r="307" spans="1:17" ht="22.5" customHeight="1" x14ac:dyDescent="0.25">
      <c r="A307" s="21">
        <v>301</v>
      </c>
      <c r="B307" s="123"/>
      <c r="C307" s="123"/>
      <c r="D307" s="123"/>
      <c r="E307" s="123"/>
      <c r="F307" s="123"/>
      <c r="G307" s="123"/>
      <c r="H307" s="424" t="str">
        <f>IF(C307="","",IF(C307="","",(VLOOKUP(C307,Listes!$B$34:$C$38,2,FALSE))))</f>
        <v/>
      </c>
      <c r="I307" s="123" t="str">
        <f t="shared" si="10"/>
        <v/>
      </c>
      <c r="J307" s="36" t="str">
        <f>IF(H307="","",IF(H307="","",(VLOOKUP(H307,Listes!$C$34:$D$38,2,FALSE))))</f>
        <v/>
      </c>
      <c r="K307" s="263"/>
      <c r="L307" s="263"/>
      <c r="M307" s="35" t="str">
        <f>IF($H307="","",IF($C307=Listes!$B$35,IF('Dépenses forfaitaire'!$E307&lt;=Listes!$B$56,('Dépenses forfaitaire'!$E307*(VLOOKUP('Dépenses forfaitaire'!$D307,Listes!$A$57:$E$63,2,FALSE))),IF('Dépenses forfaitaire'!$E307&gt;Listes!$E$56,('Dépenses forfaitaire'!$E307*(VLOOKUP('Dépenses forfaitaire'!$D307,Listes!$A$57:$E$63,5,FALSE))),('Dépenses forfaitaire'!$E307*(VLOOKUP('Dépenses forfaitaire'!$D307,Listes!$A$57:$E$63,3,FALSE)))+(VLOOKUP('Dépenses forfaitaire'!$D307,Listes!$A$57:$E$63,4,FALSE))))))</f>
        <v/>
      </c>
      <c r="N307" s="35" t="str">
        <f>IF($H307="","",IF($C307=Listes!$B$34,IF('Dépenses forfaitaire'!$E307&lt;=Listes!$B$45,('Dépenses forfaitaire'!$E307*(VLOOKUP('Dépenses forfaitaire'!$D307,Listes!$A$46:$E$52,2,FALSE))),IF('Dépenses forfaitaire'!$E307&gt;Listes!$D$45,('Dépenses forfaitaire'!$E307*(VLOOKUP('Dépenses forfaitaire'!$D307,Listes!$A$46:$E$52,5,FALSE))),('Dépenses forfaitaire'!$E307*(VLOOKUP('Dépenses forfaitaire'!$D307,Listes!$A$46:$E$52,3,FALSE)))+(VLOOKUP('Dépenses forfaitaire'!$D307,Listes!$A$46:$E$52,4,FALSE))))))</f>
        <v/>
      </c>
      <c r="O307" s="35" t="str">
        <f>IF($H307="","",IF($C307=Listes!$B$37,Listes!$I$34,IF($C307=Listes!$B$38,(VLOOKUP('Dépenses forfaitaire'!$F307,Listes!$E$34:$F$39,2,FALSE)),IF($C307=Listes!$B$36,IF('Dépenses forfaitaire'!$E307&lt;=Listes!$A$67,'Dépenses forfaitaire'!$E307*Listes!$A$68,IF('Dépenses forfaitaire'!$E307&gt;Listes!$D$67,'Dépenses forfaitaire'!$E307*Listes!$D$68,(('Dépenses forfaitaire'!$E307*Listes!$B$68)+Listes!$C$68)))))))</f>
        <v/>
      </c>
      <c r="P307" s="36" t="str">
        <f t="shared" si="11"/>
        <v/>
      </c>
      <c r="Q307" s="131"/>
    </row>
    <row r="308" spans="1:17" ht="22.5" customHeight="1" x14ac:dyDescent="0.25">
      <c r="A308" s="21">
        <v>302</v>
      </c>
      <c r="B308" s="123"/>
      <c r="C308" s="123"/>
      <c r="D308" s="123"/>
      <c r="E308" s="123"/>
      <c r="F308" s="123"/>
      <c r="G308" s="123"/>
      <c r="H308" s="424" t="str">
        <f>IF(C308="","",IF(C308="","",(VLOOKUP(C308,Listes!$B$34:$C$38,2,FALSE))))</f>
        <v/>
      </c>
      <c r="I308" s="123" t="str">
        <f t="shared" si="10"/>
        <v/>
      </c>
      <c r="J308" s="36" t="str">
        <f>IF(H308="","",IF(H308="","",(VLOOKUP(H308,Listes!$C$34:$D$38,2,FALSE))))</f>
        <v/>
      </c>
      <c r="K308" s="263"/>
      <c r="L308" s="263"/>
      <c r="M308" s="35" t="str">
        <f>IF($H308="","",IF($C308=Listes!$B$35,IF('Dépenses forfaitaire'!$E308&lt;=Listes!$B$56,('Dépenses forfaitaire'!$E308*(VLOOKUP('Dépenses forfaitaire'!$D308,Listes!$A$57:$E$63,2,FALSE))),IF('Dépenses forfaitaire'!$E308&gt;Listes!$E$56,('Dépenses forfaitaire'!$E308*(VLOOKUP('Dépenses forfaitaire'!$D308,Listes!$A$57:$E$63,5,FALSE))),('Dépenses forfaitaire'!$E308*(VLOOKUP('Dépenses forfaitaire'!$D308,Listes!$A$57:$E$63,3,FALSE)))+(VLOOKUP('Dépenses forfaitaire'!$D308,Listes!$A$57:$E$63,4,FALSE))))))</f>
        <v/>
      </c>
      <c r="N308" s="35" t="str">
        <f>IF($H308="","",IF($C308=Listes!$B$34,IF('Dépenses forfaitaire'!$E308&lt;=Listes!$B$45,('Dépenses forfaitaire'!$E308*(VLOOKUP('Dépenses forfaitaire'!$D308,Listes!$A$46:$E$52,2,FALSE))),IF('Dépenses forfaitaire'!$E308&gt;Listes!$D$45,('Dépenses forfaitaire'!$E308*(VLOOKUP('Dépenses forfaitaire'!$D308,Listes!$A$46:$E$52,5,FALSE))),('Dépenses forfaitaire'!$E308*(VLOOKUP('Dépenses forfaitaire'!$D308,Listes!$A$46:$E$52,3,FALSE)))+(VLOOKUP('Dépenses forfaitaire'!$D308,Listes!$A$46:$E$52,4,FALSE))))))</f>
        <v/>
      </c>
      <c r="O308" s="35" t="str">
        <f>IF($H308="","",IF($C308=Listes!$B$37,Listes!$I$34,IF($C308=Listes!$B$38,(VLOOKUP('Dépenses forfaitaire'!$F308,Listes!$E$34:$F$39,2,FALSE)),IF($C308=Listes!$B$36,IF('Dépenses forfaitaire'!$E308&lt;=Listes!$A$67,'Dépenses forfaitaire'!$E308*Listes!$A$68,IF('Dépenses forfaitaire'!$E308&gt;Listes!$D$67,'Dépenses forfaitaire'!$E308*Listes!$D$68,(('Dépenses forfaitaire'!$E308*Listes!$B$68)+Listes!$C$68)))))))</f>
        <v/>
      </c>
      <c r="P308" s="36" t="str">
        <f t="shared" si="11"/>
        <v/>
      </c>
      <c r="Q308" s="131"/>
    </row>
    <row r="309" spans="1:17" ht="22.5" customHeight="1" x14ac:dyDescent="0.25">
      <c r="A309" s="21">
        <v>303</v>
      </c>
      <c r="B309" s="123"/>
      <c r="C309" s="123"/>
      <c r="D309" s="123"/>
      <c r="E309" s="123"/>
      <c r="F309" s="123"/>
      <c r="G309" s="123"/>
      <c r="H309" s="424" t="str">
        <f>IF(C309="","",IF(C309="","",(VLOOKUP(C309,Listes!$B$34:$C$38,2,FALSE))))</f>
        <v/>
      </c>
      <c r="I309" s="123" t="str">
        <f t="shared" si="10"/>
        <v/>
      </c>
      <c r="J309" s="36" t="str">
        <f>IF(H309="","",IF(H309="","",(VLOOKUP(H309,Listes!$C$34:$D$38,2,FALSE))))</f>
        <v/>
      </c>
      <c r="K309" s="263"/>
      <c r="L309" s="263"/>
      <c r="M309" s="35" t="str">
        <f>IF($H309="","",IF($C309=Listes!$B$35,IF('Dépenses forfaitaire'!$E309&lt;=Listes!$B$56,('Dépenses forfaitaire'!$E309*(VLOOKUP('Dépenses forfaitaire'!$D309,Listes!$A$57:$E$63,2,FALSE))),IF('Dépenses forfaitaire'!$E309&gt;Listes!$E$56,('Dépenses forfaitaire'!$E309*(VLOOKUP('Dépenses forfaitaire'!$D309,Listes!$A$57:$E$63,5,FALSE))),('Dépenses forfaitaire'!$E309*(VLOOKUP('Dépenses forfaitaire'!$D309,Listes!$A$57:$E$63,3,FALSE)))+(VLOOKUP('Dépenses forfaitaire'!$D309,Listes!$A$57:$E$63,4,FALSE))))))</f>
        <v/>
      </c>
      <c r="N309" s="35" t="str">
        <f>IF($H309="","",IF($C309=Listes!$B$34,IF('Dépenses forfaitaire'!$E309&lt;=Listes!$B$45,('Dépenses forfaitaire'!$E309*(VLOOKUP('Dépenses forfaitaire'!$D309,Listes!$A$46:$E$52,2,FALSE))),IF('Dépenses forfaitaire'!$E309&gt;Listes!$D$45,('Dépenses forfaitaire'!$E309*(VLOOKUP('Dépenses forfaitaire'!$D309,Listes!$A$46:$E$52,5,FALSE))),('Dépenses forfaitaire'!$E309*(VLOOKUP('Dépenses forfaitaire'!$D309,Listes!$A$46:$E$52,3,FALSE)))+(VLOOKUP('Dépenses forfaitaire'!$D309,Listes!$A$46:$E$52,4,FALSE))))))</f>
        <v/>
      </c>
      <c r="O309" s="35" t="str">
        <f>IF($H309="","",IF($C309=Listes!$B$37,Listes!$I$34,IF($C309=Listes!$B$38,(VLOOKUP('Dépenses forfaitaire'!$F309,Listes!$E$34:$F$39,2,FALSE)),IF($C309=Listes!$B$36,IF('Dépenses forfaitaire'!$E309&lt;=Listes!$A$67,'Dépenses forfaitaire'!$E309*Listes!$A$68,IF('Dépenses forfaitaire'!$E309&gt;Listes!$D$67,'Dépenses forfaitaire'!$E309*Listes!$D$68,(('Dépenses forfaitaire'!$E309*Listes!$B$68)+Listes!$C$68)))))))</f>
        <v/>
      </c>
      <c r="P309" s="36" t="str">
        <f t="shared" si="11"/>
        <v/>
      </c>
      <c r="Q309" s="131"/>
    </row>
    <row r="310" spans="1:17" ht="22.5" customHeight="1" x14ac:dyDescent="0.25">
      <c r="A310" s="21">
        <v>304</v>
      </c>
      <c r="B310" s="123"/>
      <c r="C310" s="123"/>
      <c r="D310" s="123"/>
      <c r="E310" s="123"/>
      <c r="F310" s="123"/>
      <c r="G310" s="123"/>
      <c r="H310" s="424" t="str">
        <f>IF(C310="","",IF(C310="","",(VLOOKUP(C310,Listes!$B$34:$C$38,2,FALSE))))</f>
        <v/>
      </c>
      <c r="I310" s="123" t="str">
        <f t="shared" si="10"/>
        <v/>
      </c>
      <c r="J310" s="36" t="str">
        <f>IF(H310="","",IF(H310="","",(VLOOKUP(H310,Listes!$C$34:$D$38,2,FALSE))))</f>
        <v/>
      </c>
      <c r="K310" s="263"/>
      <c r="L310" s="263"/>
      <c r="M310" s="35" t="str">
        <f>IF($H310="","",IF($C310=Listes!$B$35,IF('Dépenses forfaitaire'!$E310&lt;=Listes!$B$56,('Dépenses forfaitaire'!$E310*(VLOOKUP('Dépenses forfaitaire'!$D310,Listes!$A$57:$E$63,2,FALSE))),IF('Dépenses forfaitaire'!$E310&gt;Listes!$E$56,('Dépenses forfaitaire'!$E310*(VLOOKUP('Dépenses forfaitaire'!$D310,Listes!$A$57:$E$63,5,FALSE))),('Dépenses forfaitaire'!$E310*(VLOOKUP('Dépenses forfaitaire'!$D310,Listes!$A$57:$E$63,3,FALSE)))+(VLOOKUP('Dépenses forfaitaire'!$D310,Listes!$A$57:$E$63,4,FALSE))))))</f>
        <v/>
      </c>
      <c r="N310" s="35" t="str">
        <f>IF($H310="","",IF($C310=Listes!$B$34,IF('Dépenses forfaitaire'!$E310&lt;=Listes!$B$45,('Dépenses forfaitaire'!$E310*(VLOOKUP('Dépenses forfaitaire'!$D310,Listes!$A$46:$E$52,2,FALSE))),IF('Dépenses forfaitaire'!$E310&gt;Listes!$D$45,('Dépenses forfaitaire'!$E310*(VLOOKUP('Dépenses forfaitaire'!$D310,Listes!$A$46:$E$52,5,FALSE))),('Dépenses forfaitaire'!$E310*(VLOOKUP('Dépenses forfaitaire'!$D310,Listes!$A$46:$E$52,3,FALSE)))+(VLOOKUP('Dépenses forfaitaire'!$D310,Listes!$A$46:$E$52,4,FALSE))))))</f>
        <v/>
      </c>
      <c r="O310" s="35" t="str">
        <f>IF($H310="","",IF($C310=Listes!$B$37,Listes!$I$34,IF($C310=Listes!$B$38,(VLOOKUP('Dépenses forfaitaire'!$F310,Listes!$E$34:$F$39,2,FALSE)),IF($C310=Listes!$B$36,IF('Dépenses forfaitaire'!$E310&lt;=Listes!$A$67,'Dépenses forfaitaire'!$E310*Listes!$A$68,IF('Dépenses forfaitaire'!$E310&gt;Listes!$D$67,'Dépenses forfaitaire'!$E310*Listes!$D$68,(('Dépenses forfaitaire'!$E310*Listes!$B$68)+Listes!$C$68)))))))</f>
        <v/>
      </c>
      <c r="P310" s="36" t="str">
        <f t="shared" si="11"/>
        <v/>
      </c>
      <c r="Q310" s="131"/>
    </row>
    <row r="311" spans="1:17" ht="22.5" customHeight="1" x14ac:dyDescent="0.25">
      <c r="A311" s="21">
        <v>305</v>
      </c>
      <c r="B311" s="123"/>
      <c r="C311" s="123"/>
      <c r="D311" s="123"/>
      <c r="E311" s="123"/>
      <c r="F311" s="123"/>
      <c r="G311" s="123"/>
      <c r="H311" s="424" t="str">
        <f>IF(C311="","",IF(C311="","",(VLOOKUP(C311,Listes!$B$34:$C$38,2,FALSE))))</f>
        <v/>
      </c>
      <c r="I311" s="123" t="str">
        <f t="shared" si="10"/>
        <v/>
      </c>
      <c r="J311" s="36" t="str">
        <f>IF(H311="","",IF(H311="","",(VLOOKUP(H311,Listes!$C$34:$D$38,2,FALSE))))</f>
        <v/>
      </c>
      <c r="K311" s="263"/>
      <c r="L311" s="263"/>
      <c r="M311" s="35" t="str">
        <f>IF($H311="","",IF($C311=Listes!$B$35,IF('Dépenses forfaitaire'!$E311&lt;=Listes!$B$56,('Dépenses forfaitaire'!$E311*(VLOOKUP('Dépenses forfaitaire'!$D311,Listes!$A$57:$E$63,2,FALSE))),IF('Dépenses forfaitaire'!$E311&gt;Listes!$E$56,('Dépenses forfaitaire'!$E311*(VLOOKUP('Dépenses forfaitaire'!$D311,Listes!$A$57:$E$63,5,FALSE))),('Dépenses forfaitaire'!$E311*(VLOOKUP('Dépenses forfaitaire'!$D311,Listes!$A$57:$E$63,3,FALSE)))+(VLOOKUP('Dépenses forfaitaire'!$D311,Listes!$A$57:$E$63,4,FALSE))))))</f>
        <v/>
      </c>
      <c r="N311" s="35" t="str">
        <f>IF($H311="","",IF($C311=Listes!$B$34,IF('Dépenses forfaitaire'!$E311&lt;=Listes!$B$45,('Dépenses forfaitaire'!$E311*(VLOOKUP('Dépenses forfaitaire'!$D311,Listes!$A$46:$E$52,2,FALSE))),IF('Dépenses forfaitaire'!$E311&gt;Listes!$D$45,('Dépenses forfaitaire'!$E311*(VLOOKUP('Dépenses forfaitaire'!$D311,Listes!$A$46:$E$52,5,FALSE))),('Dépenses forfaitaire'!$E311*(VLOOKUP('Dépenses forfaitaire'!$D311,Listes!$A$46:$E$52,3,FALSE)))+(VLOOKUP('Dépenses forfaitaire'!$D311,Listes!$A$46:$E$52,4,FALSE))))))</f>
        <v/>
      </c>
      <c r="O311" s="35" t="str">
        <f>IF($H311="","",IF($C311=Listes!$B$37,Listes!$I$34,IF($C311=Listes!$B$38,(VLOOKUP('Dépenses forfaitaire'!$F311,Listes!$E$34:$F$39,2,FALSE)),IF($C311=Listes!$B$36,IF('Dépenses forfaitaire'!$E311&lt;=Listes!$A$67,'Dépenses forfaitaire'!$E311*Listes!$A$68,IF('Dépenses forfaitaire'!$E311&gt;Listes!$D$67,'Dépenses forfaitaire'!$E311*Listes!$D$68,(('Dépenses forfaitaire'!$E311*Listes!$B$68)+Listes!$C$68)))))))</f>
        <v/>
      </c>
      <c r="P311" s="36" t="str">
        <f t="shared" si="11"/>
        <v/>
      </c>
      <c r="Q311" s="131"/>
    </row>
    <row r="312" spans="1:17" ht="22.5" customHeight="1" x14ac:dyDescent="0.25">
      <c r="A312" s="21">
        <v>306</v>
      </c>
      <c r="B312" s="123"/>
      <c r="C312" s="123"/>
      <c r="D312" s="123"/>
      <c r="E312" s="123"/>
      <c r="F312" s="123"/>
      <c r="G312" s="123"/>
      <c r="H312" s="424" t="str">
        <f>IF(C312="","",IF(C312="","",(VLOOKUP(C312,Listes!$B$34:$C$38,2,FALSE))))</f>
        <v/>
      </c>
      <c r="I312" s="123" t="str">
        <f t="shared" si="10"/>
        <v/>
      </c>
      <c r="J312" s="36" t="str">
        <f>IF(H312="","",IF(H312="","",(VLOOKUP(H312,Listes!$C$34:$D$38,2,FALSE))))</f>
        <v/>
      </c>
      <c r="K312" s="263"/>
      <c r="L312" s="263"/>
      <c r="M312" s="35" t="str">
        <f>IF($H312="","",IF($C312=Listes!$B$35,IF('Dépenses forfaitaire'!$E312&lt;=Listes!$B$56,('Dépenses forfaitaire'!$E312*(VLOOKUP('Dépenses forfaitaire'!$D312,Listes!$A$57:$E$63,2,FALSE))),IF('Dépenses forfaitaire'!$E312&gt;Listes!$E$56,('Dépenses forfaitaire'!$E312*(VLOOKUP('Dépenses forfaitaire'!$D312,Listes!$A$57:$E$63,5,FALSE))),('Dépenses forfaitaire'!$E312*(VLOOKUP('Dépenses forfaitaire'!$D312,Listes!$A$57:$E$63,3,FALSE)))+(VLOOKUP('Dépenses forfaitaire'!$D312,Listes!$A$57:$E$63,4,FALSE))))))</f>
        <v/>
      </c>
      <c r="N312" s="35" t="str">
        <f>IF($H312="","",IF($C312=Listes!$B$34,IF('Dépenses forfaitaire'!$E312&lt;=Listes!$B$45,('Dépenses forfaitaire'!$E312*(VLOOKUP('Dépenses forfaitaire'!$D312,Listes!$A$46:$E$52,2,FALSE))),IF('Dépenses forfaitaire'!$E312&gt;Listes!$D$45,('Dépenses forfaitaire'!$E312*(VLOOKUP('Dépenses forfaitaire'!$D312,Listes!$A$46:$E$52,5,FALSE))),('Dépenses forfaitaire'!$E312*(VLOOKUP('Dépenses forfaitaire'!$D312,Listes!$A$46:$E$52,3,FALSE)))+(VLOOKUP('Dépenses forfaitaire'!$D312,Listes!$A$46:$E$52,4,FALSE))))))</f>
        <v/>
      </c>
      <c r="O312" s="35" t="str">
        <f>IF($H312="","",IF($C312=Listes!$B$37,Listes!$I$34,IF($C312=Listes!$B$38,(VLOOKUP('Dépenses forfaitaire'!$F312,Listes!$E$34:$F$39,2,FALSE)),IF($C312=Listes!$B$36,IF('Dépenses forfaitaire'!$E312&lt;=Listes!$A$67,'Dépenses forfaitaire'!$E312*Listes!$A$68,IF('Dépenses forfaitaire'!$E312&gt;Listes!$D$67,'Dépenses forfaitaire'!$E312*Listes!$D$68,(('Dépenses forfaitaire'!$E312*Listes!$B$68)+Listes!$C$68)))))))</f>
        <v/>
      </c>
      <c r="P312" s="36" t="str">
        <f t="shared" si="11"/>
        <v/>
      </c>
      <c r="Q312" s="131"/>
    </row>
    <row r="313" spans="1:17" ht="22.5" customHeight="1" x14ac:dyDescent="0.25">
      <c r="A313" s="21">
        <v>307</v>
      </c>
      <c r="B313" s="123"/>
      <c r="C313" s="123"/>
      <c r="D313" s="123"/>
      <c r="E313" s="123"/>
      <c r="F313" s="123"/>
      <c r="G313" s="123"/>
      <c r="H313" s="424" t="str">
        <f>IF(C313="","",IF(C313="","",(VLOOKUP(C313,Listes!$B$34:$C$38,2,FALSE))))</f>
        <v/>
      </c>
      <c r="I313" s="123" t="str">
        <f t="shared" si="10"/>
        <v/>
      </c>
      <c r="J313" s="36" t="str">
        <f>IF(H313="","",IF(H313="","",(VLOOKUP(H313,Listes!$C$34:$D$38,2,FALSE))))</f>
        <v/>
      </c>
      <c r="K313" s="263"/>
      <c r="L313" s="263"/>
      <c r="M313" s="35" t="str">
        <f>IF($H313="","",IF($C313=Listes!$B$35,IF('Dépenses forfaitaire'!$E313&lt;=Listes!$B$56,('Dépenses forfaitaire'!$E313*(VLOOKUP('Dépenses forfaitaire'!$D313,Listes!$A$57:$E$63,2,FALSE))),IF('Dépenses forfaitaire'!$E313&gt;Listes!$E$56,('Dépenses forfaitaire'!$E313*(VLOOKUP('Dépenses forfaitaire'!$D313,Listes!$A$57:$E$63,5,FALSE))),('Dépenses forfaitaire'!$E313*(VLOOKUP('Dépenses forfaitaire'!$D313,Listes!$A$57:$E$63,3,FALSE)))+(VLOOKUP('Dépenses forfaitaire'!$D313,Listes!$A$57:$E$63,4,FALSE))))))</f>
        <v/>
      </c>
      <c r="N313" s="35" t="str">
        <f>IF($H313="","",IF($C313=Listes!$B$34,IF('Dépenses forfaitaire'!$E313&lt;=Listes!$B$45,('Dépenses forfaitaire'!$E313*(VLOOKUP('Dépenses forfaitaire'!$D313,Listes!$A$46:$E$52,2,FALSE))),IF('Dépenses forfaitaire'!$E313&gt;Listes!$D$45,('Dépenses forfaitaire'!$E313*(VLOOKUP('Dépenses forfaitaire'!$D313,Listes!$A$46:$E$52,5,FALSE))),('Dépenses forfaitaire'!$E313*(VLOOKUP('Dépenses forfaitaire'!$D313,Listes!$A$46:$E$52,3,FALSE)))+(VLOOKUP('Dépenses forfaitaire'!$D313,Listes!$A$46:$E$52,4,FALSE))))))</f>
        <v/>
      </c>
      <c r="O313" s="35" t="str">
        <f>IF($H313="","",IF($C313=Listes!$B$37,Listes!$I$34,IF($C313=Listes!$B$38,(VLOOKUP('Dépenses forfaitaire'!$F313,Listes!$E$34:$F$39,2,FALSE)),IF($C313=Listes!$B$36,IF('Dépenses forfaitaire'!$E313&lt;=Listes!$A$67,'Dépenses forfaitaire'!$E313*Listes!$A$68,IF('Dépenses forfaitaire'!$E313&gt;Listes!$D$67,'Dépenses forfaitaire'!$E313*Listes!$D$68,(('Dépenses forfaitaire'!$E313*Listes!$B$68)+Listes!$C$68)))))))</f>
        <v/>
      </c>
      <c r="P313" s="36" t="str">
        <f t="shared" si="11"/>
        <v/>
      </c>
      <c r="Q313" s="131"/>
    </row>
    <row r="314" spans="1:17" ht="22.5" customHeight="1" x14ac:dyDescent="0.25">
      <c r="A314" s="21">
        <v>308</v>
      </c>
      <c r="B314" s="123"/>
      <c r="C314" s="123"/>
      <c r="D314" s="123"/>
      <c r="E314" s="123"/>
      <c r="F314" s="123"/>
      <c r="G314" s="123"/>
      <c r="H314" s="424" t="str">
        <f>IF(C314="","",IF(C314="","",(VLOOKUP(C314,Listes!$B$34:$C$38,2,FALSE))))</f>
        <v/>
      </c>
      <c r="I314" s="123" t="str">
        <f t="shared" si="10"/>
        <v/>
      </c>
      <c r="J314" s="36" t="str">
        <f>IF(H314="","",IF(H314="","",(VLOOKUP(H314,Listes!$C$34:$D$38,2,FALSE))))</f>
        <v/>
      </c>
      <c r="K314" s="263"/>
      <c r="L314" s="263"/>
      <c r="M314" s="35" t="str">
        <f>IF($H314="","",IF($C314=Listes!$B$35,IF('Dépenses forfaitaire'!$E314&lt;=Listes!$B$56,('Dépenses forfaitaire'!$E314*(VLOOKUP('Dépenses forfaitaire'!$D314,Listes!$A$57:$E$63,2,FALSE))),IF('Dépenses forfaitaire'!$E314&gt;Listes!$E$56,('Dépenses forfaitaire'!$E314*(VLOOKUP('Dépenses forfaitaire'!$D314,Listes!$A$57:$E$63,5,FALSE))),('Dépenses forfaitaire'!$E314*(VLOOKUP('Dépenses forfaitaire'!$D314,Listes!$A$57:$E$63,3,FALSE)))+(VLOOKUP('Dépenses forfaitaire'!$D314,Listes!$A$57:$E$63,4,FALSE))))))</f>
        <v/>
      </c>
      <c r="N314" s="35" t="str">
        <f>IF($H314="","",IF($C314=Listes!$B$34,IF('Dépenses forfaitaire'!$E314&lt;=Listes!$B$45,('Dépenses forfaitaire'!$E314*(VLOOKUP('Dépenses forfaitaire'!$D314,Listes!$A$46:$E$52,2,FALSE))),IF('Dépenses forfaitaire'!$E314&gt;Listes!$D$45,('Dépenses forfaitaire'!$E314*(VLOOKUP('Dépenses forfaitaire'!$D314,Listes!$A$46:$E$52,5,FALSE))),('Dépenses forfaitaire'!$E314*(VLOOKUP('Dépenses forfaitaire'!$D314,Listes!$A$46:$E$52,3,FALSE)))+(VLOOKUP('Dépenses forfaitaire'!$D314,Listes!$A$46:$E$52,4,FALSE))))))</f>
        <v/>
      </c>
      <c r="O314" s="35" t="str">
        <f>IF($H314="","",IF($C314=Listes!$B$37,Listes!$I$34,IF($C314=Listes!$B$38,(VLOOKUP('Dépenses forfaitaire'!$F314,Listes!$E$34:$F$39,2,FALSE)),IF($C314=Listes!$B$36,IF('Dépenses forfaitaire'!$E314&lt;=Listes!$A$67,'Dépenses forfaitaire'!$E314*Listes!$A$68,IF('Dépenses forfaitaire'!$E314&gt;Listes!$D$67,'Dépenses forfaitaire'!$E314*Listes!$D$68,(('Dépenses forfaitaire'!$E314*Listes!$B$68)+Listes!$C$68)))))))</f>
        <v/>
      </c>
      <c r="P314" s="36" t="str">
        <f t="shared" si="11"/>
        <v/>
      </c>
      <c r="Q314" s="131"/>
    </row>
    <row r="315" spans="1:17" ht="22.5" customHeight="1" x14ac:dyDescent="0.25">
      <c r="A315" s="21">
        <v>309</v>
      </c>
      <c r="B315" s="123"/>
      <c r="C315" s="123"/>
      <c r="D315" s="123"/>
      <c r="E315" s="123"/>
      <c r="F315" s="123"/>
      <c r="G315" s="123"/>
      <c r="H315" s="424" t="str">
        <f>IF(C315="","",IF(C315="","",(VLOOKUP(C315,Listes!$B$34:$C$38,2,FALSE))))</f>
        <v/>
      </c>
      <c r="I315" s="123" t="str">
        <f t="shared" si="10"/>
        <v/>
      </c>
      <c r="J315" s="36" t="str">
        <f>IF(H315="","",IF(H315="","",(VLOOKUP(H315,Listes!$C$34:$D$38,2,FALSE))))</f>
        <v/>
      </c>
      <c r="K315" s="263"/>
      <c r="L315" s="263"/>
      <c r="M315" s="35" t="str">
        <f>IF($H315="","",IF($C315=Listes!$B$35,IF('Dépenses forfaitaire'!$E315&lt;=Listes!$B$56,('Dépenses forfaitaire'!$E315*(VLOOKUP('Dépenses forfaitaire'!$D315,Listes!$A$57:$E$63,2,FALSE))),IF('Dépenses forfaitaire'!$E315&gt;Listes!$E$56,('Dépenses forfaitaire'!$E315*(VLOOKUP('Dépenses forfaitaire'!$D315,Listes!$A$57:$E$63,5,FALSE))),('Dépenses forfaitaire'!$E315*(VLOOKUP('Dépenses forfaitaire'!$D315,Listes!$A$57:$E$63,3,FALSE)))+(VLOOKUP('Dépenses forfaitaire'!$D315,Listes!$A$57:$E$63,4,FALSE))))))</f>
        <v/>
      </c>
      <c r="N315" s="35" t="str">
        <f>IF($H315="","",IF($C315=Listes!$B$34,IF('Dépenses forfaitaire'!$E315&lt;=Listes!$B$45,('Dépenses forfaitaire'!$E315*(VLOOKUP('Dépenses forfaitaire'!$D315,Listes!$A$46:$E$52,2,FALSE))),IF('Dépenses forfaitaire'!$E315&gt;Listes!$D$45,('Dépenses forfaitaire'!$E315*(VLOOKUP('Dépenses forfaitaire'!$D315,Listes!$A$46:$E$52,5,FALSE))),('Dépenses forfaitaire'!$E315*(VLOOKUP('Dépenses forfaitaire'!$D315,Listes!$A$46:$E$52,3,FALSE)))+(VLOOKUP('Dépenses forfaitaire'!$D315,Listes!$A$46:$E$52,4,FALSE))))))</f>
        <v/>
      </c>
      <c r="O315" s="35" t="str">
        <f>IF($H315="","",IF($C315=Listes!$B$37,Listes!$I$34,IF($C315=Listes!$B$38,(VLOOKUP('Dépenses forfaitaire'!$F315,Listes!$E$34:$F$39,2,FALSE)),IF($C315=Listes!$B$36,IF('Dépenses forfaitaire'!$E315&lt;=Listes!$A$67,'Dépenses forfaitaire'!$E315*Listes!$A$68,IF('Dépenses forfaitaire'!$E315&gt;Listes!$D$67,'Dépenses forfaitaire'!$E315*Listes!$D$68,(('Dépenses forfaitaire'!$E315*Listes!$B$68)+Listes!$C$68)))))))</f>
        <v/>
      </c>
      <c r="P315" s="36" t="str">
        <f t="shared" si="11"/>
        <v/>
      </c>
      <c r="Q315" s="131"/>
    </row>
    <row r="316" spans="1:17" ht="22.5" customHeight="1" x14ac:dyDescent="0.25">
      <c r="A316" s="21">
        <v>310</v>
      </c>
      <c r="B316" s="123"/>
      <c r="C316" s="123"/>
      <c r="D316" s="123"/>
      <c r="E316" s="123"/>
      <c r="F316" s="123"/>
      <c r="G316" s="123"/>
      <c r="H316" s="424" t="str">
        <f>IF(C316="","",IF(C316="","",(VLOOKUP(C316,Listes!$B$34:$C$38,2,FALSE))))</f>
        <v/>
      </c>
      <c r="I316" s="123" t="str">
        <f t="shared" si="10"/>
        <v/>
      </c>
      <c r="J316" s="36" t="str">
        <f>IF(H316="","",IF(H316="","",(VLOOKUP(H316,Listes!$C$34:$D$38,2,FALSE))))</f>
        <v/>
      </c>
      <c r="K316" s="263"/>
      <c r="L316" s="263"/>
      <c r="M316" s="35" t="str">
        <f>IF($H316="","",IF($C316=Listes!$B$35,IF('Dépenses forfaitaire'!$E316&lt;=Listes!$B$56,('Dépenses forfaitaire'!$E316*(VLOOKUP('Dépenses forfaitaire'!$D316,Listes!$A$57:$E$63,2,FALSE))),IF('Dépenses forfaitaire'!$E316&gt;Listes!$E$56,('Dépenses forfaitaire'!$E316*(VLOOKUP('Dépenses forfaitaire'!$D316,Listes!$A$57:$E$63,5,FALSE))),('Dépenses forfaitaire'!$E316*(VLOOKUP('Dépenses forfaitaire'!$D316,Listes!$A$57:$E$63,3,FALSE)))+(VLOOKUP('Dépenses forfaitaire'!$D316,Listes!$A$57:$E$63,4,FALSE))))))</f>
        <v/>
      </c>
      <c r="N316" s="35" t="str">
        <f>IF($H316="","",IF($C316=Listes!$B$34,IF('Dépenses forfaitaire'!$E316&lt;=Listes!$B$45,('Dépenses forfaitaire'!$E316*(VLOOKUP('Dépenses forfaitaire'!$D316,Listes!$A$46:$E$52,2,FALSE))),IF('Dépenses forfaitaire'!$E316&gt;Listes!$D$45,('Dépenses forfaitaire'!$E316*(VLOOKUP('Dépenses forfaitaire'!$D316,Listes!$A$46:$E$52,5,FALSE))),('Dépenses forfaitaire'!$E316*(VLOOKUP('Dépenses forfaitaire'!$D316,Listes!$A$46:$E$52,3,FALSE)))+(VLOOKUP('Dépenses forfaitaire'!$D316,Listes!$A$46:$E$52,4,FALSE))))))</f>
        <v/>
      </c>
      <c r="O316" s="35" t="str">
        <f>IF($H316="","",IF($C316=Listes!$B$37,Listes!$I$34,IF($C316=Listes!$B$38,(VLOOKUP('Dépenses forfaitaire'!$F316,Listes!$E$34:$F$39,2,FALSE)),IF($C316=Listes!$B$36,IF('Dépenses forfaitaire'!$E316&lt;=Listes!$A$67,'Dépenses forfaitaire'!$E316*Listes!$A$68,IF('Dépenses forfaitaire'!$E316&gt;Listes!$D$67,'Dépenses forfaitaire'!$E316*Listes!$D$68,(('Dépenses forfaitaire'!$E316*Listes!$B$68)+Listes!$C$68)))))))</f>
        <v/>
      </c>
      <c r="P316" s="36" t="str">
        <f t="shared" si="11"/>
        <v/>
      </c>
      <c r="Q316" s="131"/>
    </row>
    <row r="317" spans="1:17" ht="22.5" customHeight="1" x14ac:dyDescent="0.25">
      <c r="A317" s="21">
        <v>311</v>
      </c>
      <c r="B317" s="123"/>
      <c r="C317" s="123"/>
      <c r="D317" s="123"/>
      <c r="E317" s="123"/>
      <c r="F317" s="123"/>
      <c r="G317" s="123"/>
      <c r="H317" s="424" t="str">
        <f>IF(C317="","",IF(C317="","",(VLOOKUP(C317,Listes!$B$34:$C$38,2,FALSE))))</f>
        <v/>
      </c>
      <c r="I317" s="123" t="str">
        <f t="shared" si="10"/>
        <v/>
      </c>
      <c r="J317" s="36" t="str">
        <f>IF(H317="","",IF(H317="","",(VLOOKUP(H317,Listes!$C$34:$D$38,2,FALSE))))</f>
        <v/>
      </c>
      <c r="K317" s="263"/>
      <c r="L317" s="263"/>
      <c r="M317" s="35" t="str">
        <f>IF($H317="","",IF($C317=Listes!$B$35,IF('Dépenses forfaitaire'!$E317&lt;=Listes!$B$56,('Dépenses forfaitaire'!$E317*(VLOOKUP('Dépenses forfaitaire'!$D317,Listes!$A$57:$E$63,2,FALSE))),IF('Dépenses forfaitaire'!$E317&gt;Listes!$E$56,('Dépenses forfaitaire'!$E317*(VLOOKUP('Dépenses forfaitaire'!$D317,Listes!$A$57:$E$63,5,FALSE))),('Dépenses forfaitaire'!$E317*(VLOOKUP('Dépenses forfaitaire'!$D317,Listes!$A$57:$E$63,3,FALSE)))+(VLOOKUP('Dépenses forfaitaire'!$D317,Listes!$A$57:$E$63,4,FALSE))))))</f>
        <v/>
      </c>
      <c r="N317" s="35" t="str">
        <f>IF($H317="","",IF($C317=Listes!$B$34,IF('Dépenses forfaitaire'!$E317&lt;=Listes!$B$45,('Dépenses forfaitaire'!$E317*(VLOOKUP('Dépenses forfaitaire'!$D317,Listes!$A$46:$E$52,2,FALSE))),IF('Dépenses forfaitaire'!$E317&gt;Listes!$D$45,('Dépenses forfaitaire'!$E317*(VLOOKUP('Dépenses forfaitaire'!$D317,Listes!$A$46:$E$52,5,FALSE))),('Dépenses forfaitaire'!$E317*(VLOOKUP('Dépenses forfaitaire'!$D317,Listes!$A$46:$E$52,3,FALSE)))+(VLOOKUP('Dépenses forfaitaire'!$D317,Listes!$A$46:$E$52,4,FALSE))))))</f>
        <v/>
      </c>
      <c r="O317" s="35" t="str">
        <f>IF($H317="","",IF($C317=Listes!$B$37,Listes!$I$34,IF($C317=Listes!$B$38,(VLOOKUP('Dépenses forfaitaire'!$F317,Listes!$E$34:$F$39,2,FALSE)),IF($C317=Listes!$B$36,IF('Dépenses forfaitaire'!$E317&lt;=Listes!$A$67,'Dépenses forfaitaire'!$E317*Listes!$A$68,IF('Dépenses forfaitaire'!$E317&gt;Listes!$D$67,'Dépenses forfaitaire'!$E317*Listes!$D$68,(('Dépenses forfaitaire'!$E317*Listes!$B$68)+Listes!$C$68)))))))</f>
        <v/>
      </c>
      <c r="P317" s="36" t="str">
        <f t="shared" si="11"/>
        <v/>
      </c>
      <c r="Q317" s="131"/>
    </row>
    <row r="318" spans="1:17" ht="22.5" customHeight="1" x14ac:dyDescent="0.25">
      <c r="A318" s="21">
        <v>312</v>
      </c>
      <c r="B318" s="123"/>
      <c r="C318" s="123"/>
      <c r="D318" s="123"/>
      <c r="E318" s="123"/>
      <c r="F318" s="123"/>
      <c r="G318" s="123"/>
      <c r="H318" s="424" t="str">
        <f>IF(C318="","",IF(C318="","",(VLOOKUP(C318,Listes!$B$34:$C$38,2,FALSE))))</f>
        <v/>
      </c>
      <c r="I318" s="123" t="str">
        <f t="shared" si="10"/>
        <v/>
      </c>
      <c r="J318" s="36" t="str">
        <f>IF(H318="","",IF(H318="","",(VLOOKUP(H318,Listes!$C$34:$D$38,2,FALSE))))</f>
        <v/>
      </c>
      <c r="K318" s="263"/>
      <c r="L318" s="263"/>
      <c r="M318" s="35" t="str">
        <f>IF($H318="","",IF($C318=Listes!$B$35,IF('Dépenses forfaitaire'!$E318&lt;=Listes!$B$56,('Dépenses forfaitaire'!$E318*(VLOOKUP('Dépenses forfaitaire'!$D318,Listes!$A$57:$E$63,2,FALSE))),IF('Dépenses forfaitaire'!$E318&gt;Listes!$E$56,('Dépenses forfaitaire'!$E318*(VLOOKUP('Dépenses forfaitaire'!$D318,Listes!$A$57:$E$63,5,FALSE))),('Dépenses forfaitaire'!$E318*(VLOOKUP('Dépenses forfaitaire'!$D318,Listes!$A$57:$E$63,3,FALSE)))+(VLOOKUP('Dépenses forfaitaire'!$D318,Listes!$A$57:$E$63,4,FALSE))))))</f>
        <v/>
      </c>
      <c r="N318" s="35" t="str">
        <f>IF($H318="","",IF($C318=Listes!$B$34,IF('Dépenses forfaitaire'!$E318&lt;=Listes!$B$45,('Dépenses forfaitaire'!$E318*(VLOOKUP('Dépenses forfaitaire'!$D318,Listes!$A$46:$E$52,2,FALSE))),IF('Dépenses forfaitaire'!$E318&gt;Listes!$D$45,('Dépenses forfaitaire'!$E318*(VLOOKUP('Dépenses forfaitaire'!$D318,Listes!$A$46:$E$52,5,FALSE))),('Dépenses forfaitaire'!$E318*(VLOOKUP('Dépenses forfaitaire'!$D318,Listes!$A$46:$E$52,3,FALSE)))+(VLOOKUP('Dépenses forfaitaire'!$D318,Listes!$A$46:$E$52,4,FALSE))))))</f>
        <v/>
      </c>
      <c r="O318" s="35" t="str">
        <f>IF($H318="","",IF($C318=Listes!$B$37,Listes!$I$34,IF($C318=Listes!$B$38,(VLOOKUP('Dépenses forfaitaire'!$F318,Listes!$E$34:$F$39,2,FALSE)),IF($C318=Listes!$B$36,IF('Dépenses forfaitaire'!$E318&lt;=Listes!$A$67,'Dépenses forfaitaire'!$E318*Listes!$A$68,IF('Dépenses forfaitaire'!$E318&gt;Listes!$D$67,'Dépenses forfaitaire'!$E318*Listes!$D$68,(('Dépenses forfaitaire'!$E318*Listes!$B$68)+Listes!$C$68)))))))</f>
        <v/>
      </c>
      <c r="P318" s="36" t="str">
        <f t="shared" si="11"/>
        <v/>
      </c>
      <c r="Q318" s="131"/>
    </row>
    <row r="319" spans="1:17" ht="22.5" customHeight="1" x14ac:dyDescent="0.25">
      <c r="A319" s="21">
        <v>313</v>
      </c>
      <c r="B319" s="123"/>
      <c r="C319" s="123"/>
      <c r="D319" s="123"/>
      <c r="E319" s="123"/>
      <c r="F319" s="123"/>
      <c r="G319" s="123"/>
      <c r="H319" s="424" t="str">
        <f>IF(C319="","",IF(C319="","",(VLOOKUP(C319,Listes!$B$34:$C$38,2,FALSE))))</f>
        <v/>
      </c>
      <c r="I319" s="123" t="str">
        <f t="shared" si="10"/>
        <v/>
      </c>
      <c r="J319" s="36" t="str">
        <f>IF(H319="","",IF(H319="","",(VLOOKUP(H319,Listes!$C$34:$D$38,2,FALSE))))</f>
        <v/>
      </c>
      <c r="K319" s="263"/>
      <c r="L319" s="263"/>
      <c r="M319" s="35" t="str">
        <f>IF($H319="","",IF($C319=Listes!$B$35,IF('Dépenses forfaitaire'!$E319&lt;=Listes!$B$56,('Dépenses forfaitaire'!$E319*(VLOOKUP('Dépenses forfaitaire'!$D319,Listes!$A$57:$E$63,2,FALSE))),IF('Dépenses forfaitaire'!$E319&gt;Listes!$E$56,('Dépenses forfaitaire'!$E319*(VLOOKUP('Dépenses forfaitaire'!$D319,Listes!$A$57:$E$63,5,FALSE))),('Dépenses forfaitaire'!$E319*(VLOOKUP('Dépenses forfaitaire'!$D319,Listes!$A$57:$E$63,3,FALSE)))+(VLOOKUP('Dépenses forfaitaire'!$D319,Listes!$A$57:$E$63,4,FALSE))))))</f>
        <v/>
      </c>
      <c r="N319" s="35" t="str">
        <f>IF($H319="","",IF($C319=Listes!$B$34,IF('Dépenses forfaitaire'!$E319&lt;=Listes!$B$45,('Dépenses forfaitaire'!$E319*(VLOOKUP('Dépenses forfaitaire'!$D319,Listes!$A$46:$E$52,2,FALSE))),IF('Dépenses forfaitaire'!$E319&gt;Listes!$D$45,('Dépenses forfaitaire'!$E319*(VLOOKUP('Dépenses forfaitaire'!$D319,Listes!$A$46:$E$52,5,FALSE))),('Dépenses forfaitaire'!$E319*(VLOOKUP('Dépenses forfaitaire'!$D319,Listes!$A$46:$E$52,3,FALSE)))+(VLOOKUP('Dépenses forfaitaire'!$D319,Listes!$A$46:$E$52,4,FALSE))))))</f>
        <v/>
      </c>
      <c r="O319" s="35" t="str">
        <f>IF($H319="","",IF($C319=Listes!$B$37,Listes!$I$34,IF($C319=Listes!$B$38,(VLOOKUP('Dépenses forfaitaire'!$F319,Listes!$E$34:$F$39,2,FALSE)),IF($C319=Listes!$B$36,IF('Dépenses forfaitaire'!$E319&lt;=Listes!$A$67,'Dépenses forfaitaire'!$E319*Listes!$A$68,IF('Dépenses forfaitaire'!$E319&gt;Listes!$D$67,'Dépenses forfaitaire'!$E319*Listes!$D$68,(('Dépenses forfaitaire'!$E319*Listes!$B$68)+Listes!$C$68)))))))</f>
        <v/>
      </c>
      <c r="P319" s="36" t="str">
        <f t="shared" si="11"/>
        <v/>
      </c>
      <c r="Q319" s="131"/>
    </row>
    <row r="320" spans="1:17" ht="22.5" customHeight="1" x14ac:dyDescent="0.25">
      <c r="A320" s="21">
        <v>314</v>
      </c>
      <c r="B320" s="123"/>
      <c r="C320" s="123"/>
      <c r="D320" s="123"/>
      <c r="E320" s="123"/>
      <c r="F320" s="123"/>
      <c r="G320" s="123"/>
      <c r="H320" s="424" t="str">
        <f>IF(C320="","",IF(C320="","",(VLOOKUP(C320,Listes!$B$34:$C$38,2,FALSE))))</f>
        <v/>
      </c>
      <c r="I320" s="123" t="str">
        <f t="shared" si="10"/>
        <v/>
      </c>
      <c r="J320" s="36" t="str">
        <f>IF(H320="","",IF(H320="","",(VLOOKUP(H320,Listes!$C$34:$D$38,2,FALSE))))</f>
        <v/>
      </c>
      <c r="K320" s="263"/>
      <c r="L320" s="263"/>
      <c r="M320" s="35" t="str">
        <f>IF($H320="","",IF($C320=Listes!$B$35,IF('Dépenses forfaitaire'!$E320&lt;=Listes!$B$56,('Dépenses forfaitaire'!$E320*(VLOOKUP('Dépenses forfaitaire'!$D320,Listes!$A$57:$E$63,2,FALSE))),IF('Dépenses forfaitaire'!$E320&gt;Listes!$E$56,('Dépenses forfaitaire'!$E320*(VLOOKUP('Dépenses forfaitaire'!$D320,Listes!$A$57:$E$63,5,FALSE))),('Dépenses forfaitaire'!$E320*(VLOOKUP('Dépenses forfaitaire'!$D320,Listes!$A$57:$E$63,3,FALSE)))+(VLOOKUP('Dépenses forfaitaire'!$D320,Listes!$A$57:$E$63,4,FALSE))))))</f>
        <v/>
      </c>
      <c r="N320" s="35" t="str">
        <f>IF($H320="","",IF($C320=Listes!$B$34,IF('Dépenses forfaitaire'!$E320&lt;=Listes!$B$45,('Dépenses forfaitaire'!$E320*(VLOOKUP('Dépenses forfaitaire'!$D320,Listes!$A$46:$E$52,2,FALSE))),IF('Dépenses forfaitaire'!$E320&gt;Listes!$D$45,('Dépenses forfaitaire'!$E320*(VLOOKUP('Dépenses forfaitaire'!$D320,Listes!$A$46:$E$52,5,FALSE))),('Dépenses forfaitaire'!$E320*(VLOOKUP('Dépenses forfaitaire'!$D320,Listes!$A$46:$E$52,3,FALSE)))+(VLOOKUP('Dépenses forfaitaire'!$D320,Listes!$A$46:$E$52,4,FALSE))))))</f>
        <v/>
      </c>
      <c r="O320" s="35" t="str">
        <f>IF($H320="","",IF($C320=Listes!$B$37,Listes!$I$34,IF($C320=Listes!$B$38,(VLOOKUP('Dépenses forfaitaire'!$F320,Listes!$E$34:$F$39,2,FALSE)),IF($C320=Listes!$B$36,IF('Dépenses forfaitaire'!$E320&lt;=Listes!$A$67,'Dépenses forfaitaire'!$E320*Listes!$A$68,IF('Dépenses forfaitaire'!$E320&gt;Listes!$D$67,'Dépenses forfaitaire'!$E320*Listes!$D$68,(('Dépenses forfaitaire'!$E320*Listes!$B$68)+Listes!$C$68)))))))</f>
        <v/>
      </c>
      <c r="P320" s="36" t="str">
        <f t="shared" si="11"/>
        <v/>
      </c>
      <c r="Q320" s="131"/>
    </row>
    <row r="321" spans="1:17" ht="22.5" customHeight="1" x14ac:dyDescent="0.25">
      <c r="A321" s="21">
        <v>315</v>
      </c>
      <c r="B321" s="123"/>
      <c r="C321" s="123"/>
      <c r="D321" s="123"/>
      <c r="E321" s="123"/>
      <c r="F321" s="123"/>
      <c r="G321" s="123"/>
      <c r="H321" s="424" t="str">
        <f>IF(C321="","",IF(C321="","",(VLOOKUP(C321,Listes!$B$34:$C$38,2,FALSE))))</f>
        <v/>
      </c>
      <c r="I321" s="123" t="str">
        <f t="shared" si="10"/>
        <v/>
      </c>
      <c r="J321" s="36" t="str">
        <f>IF(H321="","",IF(H321="","",(VLOOKUP(H321,Listes!$C$34:$D$38,2,FALSE))))</f>
        <v/>
      </c>
      <c r="K321" s="263"/>
      <c r="L321" s="263"/>
      <c r="M321" s="35" t="str">
        <f>IF($H321="","",IF($C321=Listes!$B$35,IF('Dépenses forfaitaire'!$E321&lt;=Listes!$B$56,('Dépenses forfaitaire'!$E321*(VLOOKUP('Dépenses forfaitaire'!$D321,Listes!$A$57:$E$63,2,FALSE))),IF('Dépenses forfaitaire'!$E321&gt;Listes!$E$56,('Dépenses forfaitaire'!$E321*(VLOOKUP('Dépenses forfaitaire'!$D321,Listes!$A$57:$E$63,5,FALSE))),('Dépenses forfaitaire'!$E321*(VLOOKUP('Dépenses forfaitaire'!$D321,Listes!$A$57:$E$63,3,FALSE)))+(VLOOKUP('Dépenses forfaitaire'!$D321,Listes!$A$57:$E$63,4,FALSE))))))</f>
        <v/>
      </c>
      <c r="N321" s="35" t="str">
        <f>IF($H321="","",IF($C321=Listes!$B$34,IF('Dépenses forfaitaire'!$E321&lt;=Listes!$B$45,('Dépenses forfaitaire'!$E321*(VLOOKUP('Dépenses forfaitaire'!$D321,Listes!$A$46:$E$52,2,FALSE))),IF('Dépenses forfaitaire'!$E321&gt;Listes!$D$45,('Dépenses forfaitaire'!$E321*(VLOOKUP('Dépenses forfaitaire'!$D321,Listes!$A$46:$E$52,5,FALSE))),('Dépenses forfaitaire'!$E321*(VLOOKUP('Dépenses forfaitaire'!$D321,Listes!$A$46:$E$52,3,FALSE)))+(VLOOKUP('Dépenses forfaitaire'!$D321,Listes!$A$46:$E$52,4,FALSE))))))</f>
        <v/>
      </c>
      <c r="O321" s="35" t="str">
        <f>IF($H321="","",IF($C321=Listes!$B$37,Listes!$I$34,IF($C321=Listes!$B$38,(VLOOKUP('Dépenses forfaitaire'!$F321,Listes!$E$34:$F$39,2,FALSE)),IF($C321=Listes!$B$36,IF('Dépenses forfaitaire'!$E321&lt;=Listes!$A$67,'Dépenses forfaitaire'!$E321*Listes!$A$68,IF('Dépenses forfaitaire'!$E321&gt;Listes!$D$67,'Dépenses forfaitaire'!$E321*Listes!$D$68,(('Dépenses forfaitaire'!$E321*Listes!$B$68)+Listes!$C$68)))))))</f>
        <v/>
      </c>
      <c r="P321" s="36" t="str">
        <f t="shared" si="11"/>
        <v/>
      </c>
      <c r="Q321" s="131"/>
    </row>
    <row r="322" spans="1:17" ht="22.5" customHeight="1" x14ac:dyDescent="0.25">
      <c r="A322" s="21">
        <v>316</v>
      </c>
      <c r="B322" s="123"/>
      <c r="C322" s="123"/>
      <c r="D322" s="123"/>
      <c r="E322" s="123"/>
      <c r="F322" s="123"/>
      <c r="G322" s="123"/>
      <c r="H322" s="424" t="str">
        <f>IF(C322="","",IF(C322="","",(VLOOKUP(C322,Listes!$B$34:$C$38,2,FALSE))))</f>
        <v/>
      </c>
      <c r="I322" s="123" t="str">
        <f t="shared" si="10"/>
        <v/>
      </c>
      <c r="J322" s="36" t="str">
        <f>IF(H322="","",IF(H322="","",(VLOOKUP(H322,Listes!$C$34:$D$38,2,FALSE))))</f>
        <v/>
      </c>
      <c r="K322" s="263"/>
      <c r="L322" s="263"/>
      <c r="M322" s="35" t="str">
        <f>IF($H322="","",IF($C322=Listes!$B$35,IF('Dépenses forfaitaire'!$E322&lt;=Listes!$B$56,('Dépenses forfaitaire'!$E322*(VLOOKUP('Dépenses forfaitaire'!$D322,Listes!$A$57:$E$63,2,FALSE))),IF('Dépenses forfaitaire'!$E322&gt;Listes!$E$56,('Dépenses forfaitaire'!$E322*(VLOOKUP('Dépenses forfaitaire'!$D322,Listes!$A$57:$E$63,5,FALSE))),('Dépenses forfaitaire'!$E322*(VLOOKUP('Dépenses forfaitaire'!$D322,Listes!$A$57:$E$63,3,FALSE)))+(VLOOKUP('Dépenses forfaitaire'!$D322,Listes!$A$57:$E$63,4,FALSE))))))</f>
        <v/>
      </c>
      <c r="N322" s="35" t="str">
        <f>IF($H322="","",IF($C322=Listes!$B$34,IF('Dépenses forfaitaire'!$E322&lt;=Listes!$B$45,('Dépenses forfaitaire'!$E322*(VLOOKUP('Dépenses forfaitaire'!$D322,Listes!$A$46:$E$52,2,FALSE))),IF('Dépenses forfaitaire'!$E322&gt;Listes!$D$45,('Dépenses forfaitaire'!$E322*(VLOOKUP('Dépenses forfaitaire'!$D322,Listes!$A$46:$E$52,5,FALSE))),('Dépenses forfaitaire'!$E322*(VLOOKUP('Dépenses forfaitaire'!$D322,Listes!$A$46:$E$52,3,FALSE)))+(VLOOKUP('Dépenses forfaitaire'!$D322,Listes!$A$46:$E$52,4,FALSE))))))</f>
        <v/>
      </c>
      <c r="O322" s="35" t="str">
        <f>IF($H322="","",IF($C322=Listes!$B$37,Listes!$I$34,IF($C322=Listes!$B$38,(VLOOKUP('Dépenses forfaitaire'!$F322,Listes!$E$34:$F$39,2,FALSE)),IF($C322=Listes!$B$36,IF('Dépenses forfaitaire'!$E322&lt;=Listes!$A$67,'Dépenses forfaitaire'!$E322*Listes!$A$68,IF('Dépenses forfaitaire'!$E322&gt;Listes!$D$67,'Dépenses forfaitaire'!$E322*Listes!$D$68,(('Dépenses forfaitaire'!$E322*Listes!$B$68)+Listes!$C$68)))))))</f>
        <v/>
      </c>
      <c r="P322" s="36" t="str">
        <f t="shared" si="11"/>
        <v/>
      </c>
      <c r="Q322" s="131"/>
    </row>
    <row r="323" spans="1:17" ht="22.5" customHeight="1" x14ac:dyDescent="0.25">
      <c r="A323" s="21">
        <v>317</v>
      </c>
      <c r="B323" s="123"/>
      <c r="C323" s="123"/>
      <c r="D323" s="123"/>
      <c r="E323" s="123"/>
      <c r="F323" s="123"/>
      <c r="G323" s="123"/>
      <c r="H323" s="424" t="str">
        <f>IF(C323="","",IF(C323="","",(VLOOKUP(C323,Listes!$B$34:$C$38,2,FALSE))))</f>
        <v/>
      </c>
      <c r="I323" s="123" t="str">
        <f t="shared" si="10"/>
        <v/>
      </c>
      <c r="J323" s="36" t="str">
        <f>IF(H323="","",IF(H323="","",(VLOOKUP(H323,Listes!$C$34:$D$38,2,FALSE))))</f>
        <v/>
      </c>
      <c r="K323" s="263"/>
      <c r="L323" s="263"/>
      <c r="M323" s="35" t="str">
        <f>IF($H323="","",IF($C323=Listes!$B$35,IF('Dépenses forfaitaire'!$E323&lt;=Listes!$B$56,('Dépenses forfaitaire'!$E323*(VLOOKUP('Dépenses forfaitaire'!$D323,Listes!$A$57:$E$63,2,FALSE))),IF('Dépenses forfaitaire'!$E323&gt;Listes!$E$56,('Dépenses forfaitaire'!$E323*(VLOOKUP('Dépenses forfaitaire'!$D323,Listes!$A$57:$E$63,5,FALSE))),('Dépenses forfaitaire'!$E323*(VLOOKUP('Dépenses forfaitaire'!$D323,Listes!$A$57:$E$63,3,FALSE)))+(VLOOKUP('Dépenses forfaitaire'!$D323,Listes!$A$57:$E$63,4,FALSE))))))</f>
        <v/>
      </c>
      <c r="N323" s="35" t="str">
        <f>IF($H323="","",IF($C323=Listes!$B$34,IF('Dépenses forfaitaire'!$E323&lt;=Listes!$B$45,('Dépenses forfaitaire'!$E323*(VLOOKUP('Dépenses forfaitaire'!$D323,Listes!$A$46:$E$52,2,FALSE))),IF('Dépenses forfaitaire'!$E323&gt;Listes!$D$45,('Dépenses forfaitaire'!$E323*(VLOOKUP('Dépenses forfaitaire'!$D323,Listes!$A$46:$E$52,5,FALSE))),('Dépenses forfaitaire'!$E323*(VLOOKUP('Dépenses forfaitaire'!$D323,Listes!$A$46:$E$52,3,FALSE)))+(VLOOKUP('Dépenses forfaitaire'!$D323,Listes!$A$46:$E$52,4,FALSE))))))</f>
        <v/>
      </c>
      <c r="O323" s="35" t="str">
        <f>IF($H323="","",IF($C323=Listes!$B$37,Listes!$I$34,IF($C323=Listes!$B$38,(VLOOKUP('Dépenses forfaitaire'!$F323,Listes!$E$34:$F$39,2,FALSE)),IF($C323=Listes!$B$36,IF('Dépenses forfaitaire'!$E323&lt;=Listes!$A$67,'Dépenses forfaitaire'!$E323*Listes!$A$68,IF('Dépenses forfaitaire'!$E323&gt;Listes!$D$67,'Dépenses forfaitaire'!$E323*Listes!$D$68,(('Dépenses forfaitaire'!$E323*Listes!$B$68)+Listes!$C$68)))))))</f>
        <v/>
      </c>
      <c r="P323" s="36" t="str">
        <f t="shared" si="11"/>
        <v/>
      </c>
      <c r="Q323" s="131"/>
    </row>
    <row r="324" spans="1:17" ht="22.5" customHeight="1" x14ac:dyDescent="0.25">
      <c r="A324" s="21">
        <v>318</v>
      </c>
      <c r="B324" s="123"/>
      <c r="C324" s="123"/>
      <c r="D324" s="123"/>
      <c r="E324" s="123"/>
      <c r="F324" s="123"/>
      <c r="G324" s="123"/>
      <c r="H324" s="424" t="str">
        <f>IF(C324="","",IF(C324="","",(VLOOKUP(C324,Listes!$B$34:$C$38,2,FALSE))))</f>
        <v/>
      </c>
      <c r="I324" s="123" t="str">
        <f t="shared" si="10"/>
        <v/>
      </c>
      <c r="J324" s="36" t="str">
        <f>IF(H324="","",IF(H324="","",(VLOOKUP(H324,Listes!$C$34:$D$38,2,FALSE))))</f>
        <v/>
      </c>
      <c r="K324" s="263"/>
      <c r="L324" s="263"/>
      <c r="M324" s="35" t="str">
        <f>IF($H324="","",IF($C324=Listes!$B$35,IF('Dépenses forfaitaire'!$E324&lt;=Listes!$B$56,('Dépenses forfaitaire'!$E324*(VLOOKUP('Dépenses forfaitaire'!$D324,Listes!$A$57:$E$63,2,FALSE))),IF('Dépenses forfaitaire'!$E324&gt;Listes!$E$56,('Dépenses forfaitaire'!$E324*(VLOOKUP('Dépenses forfaitaire'!$D324,Listes!$A$57:$E$63,5,FALSE))),('Dépenses forfaitaire'!$E324*(VLOOKUP('Dépenses forfaitaire'!$D324,Listes!$A$57:$E$63,3,FALSE)))+(VLOOKUP('Dépenses forfaitaire'!$D324,Listes!$A$57:$E$63,4,FALSE))))))</f>
        <v/>
      </c>
      <c r="N324" s="35" t="str">
        <f>IF($H324="","",IF($C324=Listes!$B$34,IF('Dépenses forfaitaire'!$E324&lt;=Listes!$B$45,('Dépenses forfaitaire'!$E324*(VLOOKUP('Dépenses forfaitaire'!$D324,Listes!$A$46:$E$52,2,FALSE))),IF('Dépenses forfaitaire'!$E324&gt;Listes!$D$45,('Dépenses forfaitaire'!$E324*(VLOOKUP('Dépenses forfaitaire'!$D324,Listes!$A$46:$E$52,5,FALSE))),('Dépenses forfaitaire'!$E324*(VLOOKUP('Dépenses forfaitaire'!$D324,Listes!$A$46:$E$52,3,FALSE)))+(VLOOKUP('Dépenses forfaitaire'!$D324,Listes!$A$46:$E$52,4,FALSE))))))</f>
        <v/>
      </c>
      <c r="O324" s="35" t="str">
        <f>IF($H324="","",IF($C324=Listes!$B$37,Listes!$I$34,IF($C324=Listes!$B$38,(VLOOKUP('Dépenses forfaitaire'!$F324,Listes!$E$34:$F$39,2,FALSE)),IF($C324=Listes!$B$36,IF('Dépenses forfaitaire'!$E324&lt;=Listes!$A$67,'Dépenses forfaitaire'!$E324*Listes!$A$68,IF('Dépenses forfaitaire'!$E324&gt;Listes!$D$67,'Dépenses forfaitaire'!$E324*Listes!$D$68,(('Dépenses forfaitaire'!$E324*Listes!$B$68)+Listes!$C$68)))))))</f>
        <v/>
      </c>
      <c r="P324" s="36" t="str">
        <f t="shared" si="11"/>
        <v/>
      </c>
      <c r="Q324" s="131"/>
    </row>
    <row r="325" spans="1:17" ht="22.5" customHeight="1" x14ac:dyDescent="0.25">
      <c r="A325" s="21">
        <v>319</v>
      </c>
      <c r="B325" s="123"/>
      <c r="C325" s="123"/>
      <c r="D325" s="123"/>
      <c r="E325" s="123"/>
      <c r="F325" s="123"/>
      <c r="G325" s="123"/>
      <c r="H325" s="424" t="str">
        <f>IF(C325="","",IF(C325="","",(VLOOKUP(C325,Listes!$B$34:$C$38,2,FALSE))))</f>
        <v/>
      </c>
      <c r="I325" s="123" t="str">
        <f t="shared" si="10"/>
        <v/>
      </c>
      <c r="J325" s="36" t="str">
        <f>IF(H325="","",IF(H325="","",(VLOOKUP(H325,Listes!$C$34:$D$38,2,FALSE))))</f>
        <v/>
      </c>
      <c r="K325" s="263"/>
      <c r="L325" s="263"/>
      <c r="M325" s="35" t="str">
        <f>IF($H325="","",IF($C325=Listes!$B$35,IF('Dépenses forfaitaire'!$E325&lt;=Listes!$B$56,('Dépenses forfaitaire'!$E325*(VLOOKUP('Dépenses forfaitaire'!$D325,Listes!$A$57:$E$63,2,FALSE))),IF('Dépenses forfaitaire'!$E325&gt;Listes!$E$56,('Dépenses forfaitaire'!$E325*(VLOOKUP('Dépenses forfaitaire'!$D325,Listes!$A$57:$E$63,5,FALSE))),('Dépenses forfaitaire'!$E325*(VLOOKUP('Dépenses forfaitaire'!$D325,Listes!$A$57:$E$63,3,FALSE)))+(VLOOKUP('Dépenses forfaitaire'!$D325,Listes!$A$57:$E$63,4,FALSE))))))</f>
        <v/>
      </c>
      <c r="N325" s="35" t="str">
        <f>IF($H325="","",IF($C325=Listes!$B$34,IF('Dépenses forfaitaire'!$E325&lt;=Listes!$B$45,('Dépenses forfaitaire'!$E325*(VLOOKUP('Dépenses forfaitaire'!$D325,Listes!$A$46:$E$52,2,FALSE))),IF('Dépenses forfaitaire'!$E325&gt;Listes!$D$45,('Dépenses forfaitaire'!$E325*(VLOOKUP('Dépenses forfaitaire'!$D325,Listes!$A$46:$E$52,5,FALSE))),('Dépenses forfaitaire'!$E325*(VLOOKUP('Dépenses forfaitaire'!$D325,Listes!$A$46:$E$52,3,FALSE)))+(VLOOKUP('Dépenses forfaitaire'!$D325,Listes!$A$46:$E$52,4,FALSE))))))</f>
        <v/>
      </c>
      <c r="O325" s="35" t="str">
        <f>IF($H325="","",IF($C325=Listes!$B$37,Listes!$I$34,IF($C325=Listes!$B$38,(VLOOKUP('Dépenses forfaitaire'!$F325,Listes!$E$34:$F$39,2,FALSE)),IF($C325=Listes!$B$36,IF('Dépenses forfaitaire'!$E325&lt;=Listes!$A$67,'Dépenses forfaitaire'!$E325*Listes!$A$68,IF('Dépenses forfaitaire'!$E325&gt;Listes!$D$67,'Dépenses forfaitaire'!$E325*Listes!$D$68,(('Dépenses forfaitaire'!$E325*Listes!$B$68)+Listes!$C$68)))))))</f>
        <v/>
      </c>
      <c r="P325" s="36" t="str">
        <f t="shared" si="11"/>
        <v/>
      </c>
      <c r="Q325" s="131"/>
    </row>
    <row r="326" spans="1:17" ht="22.5" customHeight="1" x14ac:dyDescent="0.25">
      <c r="A326" s="21">
        <v>320</v>
      </c>
      <c r="B326" s="123"/>
      <c r="C326" s="123"/>
      <c r="D326" s="123"/>
      <c r="E326" s="123"/>
      <c r="F326" s="123"/>
      <c r="G326" s="123"/>
      <c r="H326" s="424" t="str">
        <f>IF(C326="","",IF(C326="","",(VLOOKUP(C326,Listes!$B$34:$C$38,2,FALSE))))</f>
        <v/>
      </c>
      <c r="I326" s="123" t="str">
        <f t="shared" si="10"/>
        <v/>
      </c>
      <c r="J326" s="36" t="str">
        <f>IF(H326="","",IF(H326="","",(VLOOKUP(H326,Listes!$C$34:$D$38,2,FALSE))))</f>
        <v/>
      </c>
      <c r="K326" s="263"/>
      <c r="L326" s="263"/>
      <c r="M326" s="35" t="str">
        <f>IF($H326="","",IF($C326=Listes!$B$35,IF('Dépenses forfaitaire'!$E326&lt;=Listes!$B$56,('Dépenses forfaitaire'!$E326*(VLOOKUP('Dépenses forfaitaire'!$D326,Listes!$A$57:$E$63,2,FALSE))),IF('Dépenses forfaitaire'!$E326&gt;Listes!$E$56,('Dépenses forfaitaire'!$E326*(VLOOKUP('Dépenses forfaitaire'!$D326,Listes!$A$57:$E$63,5,FALSE))),('Dépenses forfaitaire'!$E326*(VLOOKUP('Dépenses forfaitaire'!$D326,Listes!$A$57:$E$63,3,FALSE)))+(VLOOKUP('Dépenses forfaitaire'!$D326,Listes!$A$57:$E$63,4,FALSE))))))</f>
        <v/>
      </c>
      <c r="N326" s="35" t="str">
        <f>IF($H326="","",IF($C326=Listes!$B$34,IF('Dépenses forfaitaire'!$E326&lt;=Listes!$B$45,('Dépenses forfaitaire'!$E326*(VLOOKUP('Dépenses forfaitaire'!$D326,Listes!$A$46:$E$52,2,FALSE))),IF('Dépenses forfaitaire'!$E326&gt;Listes!$D$45,('Dépenses forfaitaire'!$E326*(VLOOKUP('Dépenses forfaitaire'!$D326,Listes!$A$46:$E$52,5,FALSE))),('Dépenses forfaitaire'!$E326*(VLOOKUP('Dépenses forfaitaire'!$D326,Listes!$A$46:$E$52,3,FALSE)))+(VLOOKUP('Dépenses forfaitaire'!$D326,Listes!$A$46:$E$52,4,FALSE))))))</f>
        <v/>
      </c>
      <c r="O326" s="35" t="str">
        <f>IF($H326="","",IF($C326=Listes!$B$37,Listes!$I$34,IF($C326=Listes!$B$38,(VLOOKUP('Dépenses forfaitaire'!$F326,Listes!$E$34:$F$39,2,FALSE)),IF($C326=Listes!$B$36,IF('Dépenses forfaitaire'!$E326&lt;=Listes!$A$67,'Dépenses forfaitaire'!$E326*Listes!$A$68,IF('Dépenses forfaitaire'!$E326&gt;Listes!$D$67,'Dépenses forfaitaire'!$E326*Listes!$D$68,(('Dépenses forfaitaire'!$E326*Listes!$B$68)+Listes!$C$68)))))))</f>
        <v/>
      </c>
      <c r="P326" s="36" t="str">
        <f t="shared" si="11"/>
        <v/>
      </c>
      <c r="Q326" s="131"/>
    </row>
    <row r="327" spans="1:17" ht="22.5" customHeight="1" x14ac:dyDescent="0.25">
      <c r="A327" s="21">
        <v>321</v>
      </c>
      <c r="B327" s="123"/>
      <c r="C327" s="123"/>
      <c r="D327" s="123"/>
      <c r="E327" s="123"/>
      <c r="F327" s="123"/>
      <c r="G327" s="123"/>
      <c r="H327" s="424" t="str">
        <f>IF(C327="","",IF(C327="","",(VLOOKUP(C327,Listes!$B$34:$C$38,2,FALSE))))</f>
        <v/>
      </c>
      <c r="I327" s="123" t="str">
        <f t="shared" ref="I327:I390" si="12">IF(H327="Frais de déplacement (barèmes kilométriques) ",1,"")</f>
        <v/>
      </c>
      <c r="J327" s="36" t="str">
        <f>IF(H327="","",IF(H327="","",(VLOOKUP(H327,Listes!$C$34:$D$38,2,FALSE))))</f>
        <v/>
      </c>
      <c r="K327" s="263"/>
      <c r="L327" s="263"/>
      <c r="M327" s="35" t="str">
        <f>IF($H327="","",IF($C327=Listes!$B$35,IF('Dépenses forfaitaire'!$E327&lt;=Listes!$B$56,('Dépenses forfaitaire'!$E327*(VLOOKUP('Dépenses forfaitaire'!$D327,Listes!$A$57:$E$63,2,FALSE))),IF('Dépenses forfaitaire'!$E327&gt;Listes!$E$56,('Dépenses forfaitaire'!$E327*(VLOOKUP('Dépenses forfaitaire'!$D327,Listes!$A$57:$E$63,5,FALSE))),('Dépenses forfaitaire'!$E327*(VLOOKUP('Dépenses forfaitaire'!$D327,Listes!$A$57:$E$63,3,FALSE)))+(VLOOKUP('Dépenses forfaitaire'!$D327,Listes!$A$57:$E$63,4,FALSE))))))</f>
        <v/>
      </c>
      <c r="N327" s="35" t="str">
        <f>IF($H327="","",IF($C327=Listes!$B$34,IF('Dépenses forfaitaire'!$E327&lt;=Listes!$B$45,('Dépenses forfaitaire'!$E327*(VLOOKUP('Dépenses forfaitaire'!$D327,Listes!$A$46:$E$52,2,FALSE))),IF('Dépenses forfaitaire'!$E327&gt;Listes!$D$45,('Dépenses forfaitaire'!$E327*(VLOOKUP('Dépenses forfaitaire'!$D327,Listes!$A$46:$E$52,5,FALSE))),('Dépenses forfaitaire'!$E327*(VLOOKUP('Dépenses forfaitaire'!$D327,Listes!$A$46:$E$52,3,FALSE)))+(VLOOKUP('Dépenses forfaitaire'!$D327,Listes!$A$46:$E$52,4,FALSE))))))</f>
        <v/>
      </c>
      <c r="O327" s="35" t="str">
        <f>IF($H327="","",IF($C327=Listes!$B$37,Listes!$I$34,IF($C327=Listes!$B$38,(VLOOKUP('Dépenses forfaitaire'!$F327,Listes!$E$34:$F$39,2,FALSE)),IF($C327=Listes!$B$36,IF('Dépenses forfaitaire'!$E327&lt;=Listes!$A$67,'Dépenses forfaitaire'!$E327*Listes!$A$68,IF('Dépenses forfaitaire'!$E327&gt;Listes!$D$67,'Dépenses forfaitaire'!$E327*Listes!$D$68,(('Dépenses forfaitaire'!$E327*Listes!$B$68)+Listes!$C$68)))))))</f>
        <v/>
      </c>
      <c r="P327" s="36" t="str">
        <f t="shared" ref="P327:P390" si="13">IF($I327="","",($O327+$N327+$M327)*$I327)</f>
        <v/>
      </c>
      <c r="Q327" s="131"/>
    </row>
    <row r="328" spans="1:17" ht="22.5" customHeight="1" x14ac:dyDescent="0.25">
      <c r="A328" s="21">
        <v>322</v>
      </c>
      <c r="B328" s="123"/>
      <c r="C328" s="123"/>
      <c r="D328" s="123"/>
      <c r="E328" s="123"/>
      <c r="F328" s="123"/>
      <c r="G328" s="123"/>
      <c r="H328" s="424" t="str">
        <f>IF(C328="","",IF(C328="","",(VLOOKUP(C328,Listes!$B$34:$C$38,2,FALSE))))</f>
        <v/>
      </c>
      <c r="I328" s="123" t="str">
        <f t="shared" si="12"/>
        <v/>
      </c>
      <c r="J328" s="36" t="str">
        <f>IF(H328="","",IF(H328="","",(VLOOKUP(H328,Listes!$C$34:$D$38,2,FALSE))))</f>
        <v/>
      </c>
      <c r="K328" s="263"/>
      <c r="L328" s="263"/>
      <c r="M328" s="35" t="str">
        <f>IF($H328="","",IF($C328=Listes!$B$35,IF('Dépenses forfaitaire'!$E328&lt;=Listes!$B$56,('Dépenses forfaitaire'!$E328*(VLOOKUP('Dépenses forfaitaire'!$D328,Listes!$A$57:$E$63,2,FALSE))),IF('Dépenses forfaitaire'!$E328&gt;Listes!$E$56,('Dépenses forfaitaire'!$E328*(VLOOKUP('Dépenses forfaitaire'!$D328,Listes!$A$57:$E$63,5,FALSE))),('Dépenses forfaitaire'!$E328*(VLOOKUP('Dépenses forfaitaire'!$D328,Listes!$A$57:$E$63,3,FALSE)))+(VLOOKUP('Dépenses forfaitaire'!$D328,Listes!$A$57:$E$63,4,FALSE))))))</f>
        <v/>
      </c>
      <c r="N328" s="35" t="str">
        <f>IF($H328="","",IF($C328=Listes!$B$34,IF('Dépenses forfaitaire'!$E328&lt;=Listes!$B$45,('Dépenses forfaitaire'!$E328*(VLOOKUP('Dépenses forfaitaire'!$D328,Listes!$A$46:$E$52,2,FALSE))),IF('Dépenses forfaitaire'!$E328&gt;Listes!$D$45,('Dépenses forfaitaire'!$E328*(VLOOKUP('Dépenses forfaitaire'!$D328,Listes!$A$46:$E$52,5,FALSE))),('Dépenses forfaitaire'!$E328*(VLOOKUP('Dépenses forfaitaire'!$D328,Listes!$A$46:$E$52,3,FALSE)))+(VLOOKUP('Dépenses forfaitaire'!$D328,Listes!$A$46:$E$52,4,FALSE))))))</f>
        <v/>
      </c>
      <c r="O328" s="35" t="str">
        <f>IF($H328="","",IF($C328=Listes!$B$37,Listes!$I$34,IF($C328=Listes!$B$38,(VLOOKUP('Dépenses forfaitaire'!$F328,Listes!$E$34:$F$39,2,FALSE)),IF($C328=Listes!$B$36,IF('Dépenses forfaitaire'!$E328&lt;=Listes!$A$67,'Dépenses forfaitaire'!$E328*Listes!$A$68,IF('Dépenses forfaitaire'!$E328&gt;Listes!$D$67,'Dépenses forfaitaire'!$E328*Listes!$D$68,(('Dépenses forfaitaire'!$E328*Listes!$B$68)+Listes!$C$68)))))))</f>
        <v/>
      </c>
      <c r="P328" s="36" t="str">
        <f t="shared" si="13"/>
        <v/>
      </c>
      <c r="Q328" s="131"/>
    </row>
    <row r="329" spans="1:17" ht="22.5" customHeight="1" x14ac:dyDescent="0.25">
      <c r="A329" s="21">
        <v>323</v>
      </c>
      <c r="B329" s="123"/>
      <c r="C329" s="123"/>
      <c r="D329" s="123"/>
      <c r="E329" s="123"/>
      <c r="F329" s="123"/>
      <c r="G329" s="123"/>
      <c r="H329" s="424" t="str">
        <f>IF(C329="","",IF(C329="","",(VLOOKUP(C329,Listes!$B$34:$C$38,2,FALSE))))</f>
        <v/>
      </c>
      <c r="I329" s="123" t="str">
        <f t="shared" si="12"/>
        <v/>
      </c>
      <c r="J329" s="36" t="str">
        <f>IF(H329="","",IF(H329="","",(VLOOKUP(H329,Listes!$C$34:$D$38,2,FALSE))))</f>
        <v/>
      </c>
      <c r="K329" s="263"/>
      <c r="L329" s="263"/>
      <c r="M329" s="35" t="str">
        <f>IF($H329="","",IF($C329=Listes!$B$35,IF('Dépenses forfaitaire'!$E329&lt;=Listes!$B$56,('Dépenses forfaitaire'!$E329*(VLOOKUP('Dépenses forfaitaire'!$D329,Listes!$A$57:$E$63,2,FALSE))),IF('Dépenses forfaitaire'!$E329&gt;Listes!$E$56,('Dépenses forfaitaire'!$E329*(VLOOKUP('Dépenses forfaitaire'!$D329,Listes!$A$57:$E$63,5,FALSE))),('Dépenses forfaitaire'!$E329*(VLOOKUP('Dépenses forfaitaire'!$D329,Listes!$A$57:$E$63,3,FALSE)))+(VLOOKUP('Dépenses forfaitaire'!$D329,Listes!$A$57:$E$63,4,FALSE))))))</f>
        <v/>
      </c>
      <c r="N329" s="35" t="str">
        <f>IF($H329="","",IF($C329=Listes!$B$34,IF('Dépenses forfaitaire'!$E329&lt;=Listes!$B$45,('Dépenses forfaitaire'!$E329*(VLOOKUP('Dépenses forfaitaire'!$D329,Listes!$A$46:$E$52,2,FALSE))),IF('Dépenses forfaitaire'!$E329&gt;Listes!$D$45,('Dépenses forfaitaire'!$E329*(VLOOKUP('Dépenses forfaitaire'!$D329,Listes!$A$46:$E$52,5,FALSE))),('Dépenses forfaitaire'!$E329*(VLOOKUP('Dépenses forfaitaire'!$D329,Listes!$A$46:$E$52,3,FALSE)))+(VLOOKUP('Dépenses forfaitaire'!$D329,Listes!$A$46:$E$52,4,FALSE))))))</f>
        <v/>
      </c>
      <c r="O329" s="35" t="str">
        <f>IF($H329="","",IF($C329=Listes!$B$37,Listes!$I$34,IF($C329=Listes!$B$38,(VLOOKUP('Dépenses forfaitaire'!$F329,Listes!$E$34:$F$39,2,FALSE)),IF($C329=Listes!$B$36,IF('Dépenses forfaitaire'!$E329&lt;=Listes!$A$67,'Dépenses forfaitaire'!$E329*Listes!$A$68,IF('Dépenses forfaitaire'!$E329&gt;Listes!$D$67,'Dépenses forfaitaire'!$E329*Listes!$D$68,(('Dépenses forfaitaire'!$E329*Listes!$B$68)+Listes!$C$68)))))))</f>
        <v/>
      </c>
      <c r="P329" s="36" t="str">
        <f t="shared" si="13"/>
        <v/>
      </c>
      <c r="Q329" s="131"/>
    </row>
    <row r="330" spans="1:17" ht="22.5" customHeight="1" x14ac:dyDescent="0.25">
      <c r="A330" s="21">
        <v>324</v>
      </c>
      <c r="B330" s="123"/>
      <c r="C330" s="123"/>
      <c r="D330" s="123"/>
      <c r="E330" s="123"/>
      <c r="F330" s="123"/>
      <c r="G330" s="123"/>
      <c r="H330" s="424" t="str">
        <f>IF(C330="","",IF(C330="","",(VLOOKUP(C330,Listes!$B$34:$C$38,2,FALSE))))</f>
        <v/>
      </c>
      <c r="I330" s="123" t="str">
        <f t="shared" si="12"/>
        <v/>
      </c>
      <c r="J330" s="36" t="str">
        <f>IF(H330="","",IF(H330="","",(VLOOKUP(H330,Listes!$C$34:$D$38,2,FALSE))))</f>
        <v/>
      </c>
      <c r="K330" s="263"/>
      <c r="L330" s="263"/>
      <c r="M330" s="35" t="str">
        <f>IF($H330="","",IF($C330=Listes!$B$35,IF('Dépenses forfaitaire'!$E330&lt;=Listes!$B$56,('Dépenses forfaitaire'!$E330*(VLOOKUP('Dépenses forfaitaire'!$D330,Listes!$A$57:$E$63,2,FALSE))),IF('Dépenses forfaitaire'!$E330&gt;Listes!$E$56,('Dépenses forfaitaire'!$E330*(VLOOKUP('Dépenses forfaitaire'!$D330,Listes!$A$57:$E$63,5,FALSE))),('Dépenses forfaitaire'!$E330*(VLOOKUP('Dépenses forfaitaire'!$D330,Listes!$A$57:$E$63,3,FALSE)))+(VLOOKUP('Dépenses forfaitaire'!$D330,Listes!$A$57:$E$63,4,FALSE))))))</f>
        <v/>
      </c>
      <c r="N330" s="35" t="str">
        <f>IF($H330="","",IF($C330=Listes!$B$34,IF('Dépenses forfaitaire'!$E330&lt;=Listes!$B$45,('Dépenses forfaitaire'!$E330*(VLOOKUP('Dépenses forfaitaire'!$D330,Listes!$A$46:$E$52,2,FALSE))),IF('Dépenses forfaitaire'!$E330&gt;Listes!$D$45,('Dépenses forfaitaire'!$E330*(VLOOKUP('Dépenses forfaitaire'!$D330,Listes!$A$46:$E$52,5,FALSE))),('Dépenses forfaitaire'!$E330*(VLOOKUP('Dépenses forfaitaire'!$D330,Listes!$A$46:$E$52,3,FALSE)))+(VLOOKUP('Dépenses forfaitaire'!$D330,Listes!$A$46:$E$52,4,FALSE))))))</f>
        <v/>
      </c>
      <c r="O330" s="35" t="str">
        <f>IF($H330="","",IF($C330=Listes!$B$37,Listes!$I$34,IF($C330=Listes!$B$38,(VLOOKUP('Dépenses forfaitaire'!$F330,Listes!$E$34:$F$39,2,FALSE)),IF($C330=Listes!$B$36,IF('Dépenses forfaitaire'!$E330&lt;=Listes!$A$67,'Dépenses forfaitaire'!$E330*Listes!$A$68,IF('Dépenses forfaitaire'!$E330&gt;Listes!$D$67,'Dépenses forfaitaire'!$E330*Listes!$D$68,(('Dépenses forfaitaire'!$E330*Listes!$B$68)+Listes!$C$68)))))))</f>
        <v/>
      </c>
      <c r="P330" s="36" t="str">
        <f t="shared" si="13"/>
        <v/>
      </c>
      <c r="Q330" s="131"/>
    </row>
    <row r="331" spans="1:17" ht="22.5" customHeight="1" x14ac:dyDescent="0.25">
      <c r="A331" s="21">
        <v>325</v>
      </c>
      <c r="B331" s="123"/>
      <c r="C331" s="123"/>
      <c r="D331" s="123"/>
      <c r="E331" s="123"/>
      <c r="F331" s="123"/>
      <c r="G331" s="123"/>
      <c r="H331" s="424" t="str">
        <f>IF(C331="","",IF(C331="","",(VLOOKUP(C331,Listes!$B$34:$C$38,2,FALSE))))</f>
        <v/>
      </c>
      <c r="I331" s="123" t="str">
        <f t="shared" si="12"/>
        <v/>
      </c>
      <c r="J331" s="36" t="str">
        <f>IF(H331="","",IF(H331="","",(VLOOKUP(H331,Listes!$C$34:$D$38,2,FALSE))))</f>
        <v/>
      </c>
      <c r="K331" s="263"/>
      <c r="L331" s="263"/>
      <c r="M331" s="35" t="str">
        <f>IF($H331="","",IF($C331=Listes!$B$35,IF('Dépenses forfaitaire'!$E331&lt;=Listes!$B$56,('Dépenses forfaitaire'!$E331*(VLOOKUP('Dépenses forfaitaire'!$D331,Listes!$A$57:$E$63,2,FALSE))),IF('Dépenses forfaitaire'!$E331&gt;Listes!$E$56,('Dépenses forfaitaire'!$E331*(VLOOKUP('Dépenses forfaitaire'!$D331,Listes!$A$57:$E$63,5,FALSE))),('Dépenses forfaitaire'!$E331*(VLOOKUP('Dépenses forfaitaire'!$D331,Listes!$A$57:$E$63,3,FALSE)))+(VLOOKUP('Dépenses forfaitaire'!$D331,Listes!$A$57:$E$63,4,FALSE))))))</f>
        <v/>
      </c>
      <c r="N331" s="35" t="str">
        <f>IF($H331="","",IF($C331=Listes!$B$34,IF('Dépenses forfaitaire'!$E331&lt;=Listes!$B$45,('Dépenses forfaitaire'!$E331*(VLOOKUP('Dépenses forfaitaire'!$D331,Listes!$A$46:$E$52,2,FALSE))),IF('Dépenses forfaitaire'!$E331&gt;Listes!$D$45,('Dépenses forfaitaire'!$E331*(VLOOKUP('Dépenses forfaitaire'!$D331,Listes!$A$46:$E$52,5,FALSE))),('Dépenses forfaitaire'!$E331*(VLOOKUP('Dépenses forfaitaire'!$D331,Listes!$A$46:$E$52,3,FALSE)))+(VLOOKUP('Dépenses forfaitaire'!$D331,Listes!$A$46:$E$52,4,FALSE))))))</f>
        <v/>
      </c>
      <c r="O331" s="35" t="str">
        <f>IF($H331="","",IF($C331=Listes!$B$37,Listes!$I$34,IF($C331=Listes!$B$38,(VLOOKUP('Dépenses forfaitaire'!$F331,Listes!$E$34:$F$39,2,FALSE)),IF($C331=Listes!$B$36,IF('Dépenses forfaitaire'!$E331&lt;=Listes!$A$67,'Dépenses forfaitaire'!$E331*Listes!$A$68,IF('Dépenses forfaitaire'!$E331&gt;Listes!$D$67,'Dépenses forfaitaire'!$E331*Listes!$D$68,(('Dépenses forfaitaire'!$E331*Listes!$B$68)+Listes!$C$68)))))))</f>
        <v/>
      </c>
      <c r="P331" s="36" t="str">
        <f t="shared" si="13"/>
        <v/>
      </c>
      <c r="Q331" s="131"/>
    </row>
    <row r="332" spans="1:17" ht="22.5" customHeight="1" x14ac:dyDescent="0.25">
      <c r="A332" s="21">
        <v>326</v>
      </c>
      <c r="B332" s="123"/>
      <c r="C332" s="123"/>
      <c r="D332" s="123"/>
      <c r="E332" s="123"/>
      <c r="F332" s="123"/>
      <c r="G332" s="123"/>
      <c r="H332" s="424" t="str">
        <f>IF(C332="","",IF(C332="","",(VLOOKUP(C332,Listes!$B$34:$C$38,2,FALSE))))</f>
        <v/>
      </c>
      <c r="I332" s="123" t="str">
        <f t="shared" si="12"/>
        <v/>
      </c>
      <c r="J332" s="36" t="str">
        <f>IF(H332="","",IF(H332="","",(VLOOKUP(H332,Listes!$C$34:$D$38,2,FALSE))))</f>
        <v/>
      </c>
      <c r="K332" s="263"/>
      <c r="L332" s="263"/>
      <c r="M332" s="35" t="str">
        <f>IF($H332="","",IF($C332=Listes!$B$35,IF('Dépenses forfaitaire'!$E332&lt;=Listes!$B$56,('Dépenses forfaitaire'!$E332*(VLOOKUP('Dépenses forfaitaire'!$D332,Listes!$A$57:$E$63,2,FALSE))),IF('Dépenses forfaitaire'!$E332&gt;Listes!$E$56,('Dépenses forfaitaire'!$E332*(VLOOKUP('Dépenses forfaitaire'!$D332,Listes!$A$57:$E$63,5,FALSE))),('Dépenses forfaitaire'!$E332*(VLOOKUP('Dépenses forfaitaire'!$D332,Listes!$A$57:$E$63,3,FALSE)))+(VLOOKUP('Dépenses forfaitaire'!$D332,Listes!$A$57:$E$63,4,FALSE))))))</f>
        <v/>
      </c>
      <c r="N332" s="35" t="str">
        <f>IF($H332="","",IF($C332=Listes!$B$34,IF('Dépenses forfaitaire'!$E332&lt;=Listes!$B$45,('Dépenses forfaitaire'!$E332*(VLOOKUP('Dépenses forfaitaire'!$D332,Listes!$A$46:$E$52,2,FALSE))),IF('Dépenses forfaitaire'!$E332&gt;Listes!$D$45,('Dépenses forfaitaire'!$E332*(VLOOKUP('Dépenses forfaitaire'!$D332,Listes!$A$46:$E$52,5,FALSE))),('Dépenses forfaitaire'!$E332*(VLOOKUP('Dépenses forfaitaire'!$D332,Listes!$A$46:$E$52,3,FALSE)))+(VLOOKUP('Dépenses forfaitaire'!$D332,Listes!$A$46:$E$52,4,FALSE))))))</f>
        <v/>
      </c>
      <c r="O332" s="35" t="str">
        <f>IF($H332="","",IF($C332=Listes!$B$37,Listes!$I$34,IF($C332=Listes!$B$38,(VLOOKUP('Dépenses forfaitaire'!$F332,Listes!$E$34:$F$39,2,FALSE)),IF($C332=Listes!$B$36,IF('Dépenses forfaitaire'!$E332&lt;=Listes!$A$67,'Dépenses forfaitaire'!$E332*Listes!$A$68,IF('Dépenses forfaitaire'!$E332&gt;Listes!$D$67,'Dépenses forfaitaire'!$E332*Listes!$D$68,(('Dépenses forfaitaire'!$E332*Listes!$B$68)+Listes!$C$68)))))))</f>
        <v/>
      </c>
      <c r="P332" s="36" t="str">
        <f t="shared" si="13"/>
        <v/>
      </c>
      <c r="Q332" s="131"/>
    </row>
    <row r="333" spans="1:17" ht="22.5" customHeight="1" x14ac:dyDescent="0.25">
      <c r="A333" s="21">
        <v>327</v>
      </c>
      <c r="B333" s="123"/>
      <c r="C333" s="123"/>
      <c r="D333" s="123"/>
      <c r="E333" s="123"/>
      <c r="F333" s="123"/>
      <c r="G333" s="123"/>
      <c r="H333" s="424" t="str">
        <f>IF(C333="","",IF(C333="","",(VLOOKUP(C333,Listes!$B$34:$C$38,2,FALSE))))</f>
        <v/>
      </c>
      <c r="I333" s="123" t="str">
        <f t="shared" si="12"/>
        <v/>
      </c>
      <c r="J333" s="36" t="str">
        <f>IF(H333="","",IF(H333="","",(VLOOKUP(H333,Listes!$C$34:$D$38,2,FALSE))))</f>
        <v/>
      </c>
      <c r="K333" s="263"/>
      <c r="L333" s="263"/>
      <c r="M333" s="35" t="str">
        <f>IF($H333="","",IF($C333=Listes!$B$35,IF('Dépenses forfaitaire'!$E333&lt;=Listes!$B$56,('Dépenses forfaitaire'!$E333*(VLOOKUP('Dépenses forfaitaire'!$D333,Listes!$A$57:$E$63,2,FALSE))),IF('Dépenses forfaitaire'!$E333&gt;Listes!$E$56,('Dépenses forfaitaire'!$E333*(VLOOKUP('Dépenses forfaitaire'!$D333,Listes!$A$57:$E$63,5,FALSE))),('Dépenses forfaitaire'!$E333*(VLOOKUP('Dépenses forfaitaire'!$D333,Listes!$A$57:$E$63,3,FALSE)))+(VLOOKUP('Dépenses forfaitaire'!$D333,Listes!$A$57:$E$63,4,FALSE))))))</f>
        <v/>
      </c>
      <c r="N333" s="35" t="str">
        <f>IF($H333="","",IF($C333=Listes!$B$34,IF('Dépenses forfaitaire'!$E333&lt;=Listes!$B$45,('Dépenses forfaitaire'!$E333*(VLOOKUP('Dépenses forfaitaire'!$D333,Listes!$A$46:$E$52,2,FALSE))),IF('Dépenses forfaitaire'!$E333&gt;Listes!$D$45,('Dépenses forfaitaire'!$E333*(VLOOKUP('Dépenses forfaitaire'!$D333,Listes!$A$46:$E$52,5,FALSE))),('Dépenses forfaitaire'!$E333*(VLOOKUP('Dépenses forfaitaire'!$D333,Listes!$A$46:$E$52,3,FALSE)))+(VLOOKUP('Dépenses forfaitaire'!$D333,Listes!$A$46:$E$52,4,FALSE))))))</f>
        <v/>
      </c>
      <c r="O333" s="35" t="str">
        <f>IF($H333="","",IF($C333=Listes!$B$37,Listes!$I$34,IF($C333=Listes!$B$38,(VLOOKUP('Dépenses forfaitaire'!$F333,Listes!$E$34:$F$39,2,FALSE)),IF($C333=Listes!$B$36,IF('Dépenses forfaitaire'!$E333&lt;=Listes!$A$67,'Dépenses forfaitaire'!$E333*Listes!$A$68,IF('Dépenses forfaitaire'!$E333&gt;Listes!$D$67,'Dépenses forfaitaire'!$E333*Listes!$D$68,(('Dépenses forfaitaire'!$E333*Listes!$B$68)+Listes!$C$68)))))))</f>
        <v/>
      </c>
      <c r="P333" s="36" t="str">
        <f t="shared" si="13"/>
        <v/>
      </c>
      <c r="Q333" s="131"/>
    </row>
    <row r="334" spans="1:17" ht="22.5" customHeight="1" x14ac:dyDescent="0.25">
      <c r="A334" s="21">
        <v>328</v>
      </c>
      <c r="B334" s="123"/>
      <c r="C334" s="123"/>
      <c r="D334" s="123"/>
      <c r="E334" s="123"/>
      <c r="F334" s="123"/>
      <c r="G334" s="123"/>
      <c r="H334" s="424" t="str">
        <f>IF(C334="","",IF(C334="","",(VLOOKUP(C334,Listes!$B$34:$C$38,2,FALSE))))</f>
        <v/>
      </c>
      <c r="I334" s="123" t="str">
        <f t="shared" si="12"/>
        <v/>
      </c>
      <c r="J334" s="36" t="str">
        <f>IF(H334="","",IF(H334="","",(VLOOKUP(H334,Listes!$C$34:$D$38,2,FALSE))))</f>
        <v/>
      </c>
      <c r="K334" s="263"/>
      <c r="L334" s="263"/>
      <c r="M334" s="35" t="str">
        <f>IF($H334="","",IF($C334=Listes!$B$35,IF('Dépenses forfaitaire'!$E334&lt;=Listes!$B$56,('Dépenses forfaitaire'!$E334*(VLOOKUP('Dépenses forfaitaire'!$D334,Listes!$A$57:$E$63,2,FALSE))),IF('Dépenses forfaitaire'!$E334&gt;Listes!$E$56,('Dépenses forfaitaire'!$E334*(VLOOKUP('Dépenses forfaitaire'!$D334,Listes!$A$57:$E$63,5,FALSE))),('Dépenses forfaitaire'!$E334*(VLOOKUP('Dépenses forfaitaire'!$D334,Listes!$A$57:$E$63,3,FALSE)))+(VLOOKUP('Dépenses forfaitaire'!$D334,Listes!$A$57:$E$63,4,FALSE))))))</f>
        <v/>
      </c>
      <c r="N334" s="35" t="str">
        <f>IF($H334="","",IF($C334=Listes!$B$34,IF('Dépenses forfaitaire'!$E334&lt;=Listes!$B$45,('Dépenses forfaitaire'!$E334*(VLOOKUP('Dépenses forfaitaire'!$D334,Listes!$A$46:$E$52,2,FALSE))),IF('Dépenses forfaitaire'!$E334&gt;Listes!$D$45,('Dépenses forfaitaire'!$E334*(VLOOKUP('Dépenses forfaitaire'!$D334,Listes!$A$46:$E$52,5,FALSE))),('Dépenses forfaitaire'!$E334*(VLOOKUP('Dépenses forfaitaire'!$D334,Listes!$A$46:$E$52,3,FALSE)))+(VLOOKUP('Dépenses forfaitaire'!$D334,Listes!$A$46:$E$52,4,FALSE))))))</f>
        <v/>
      </c>
      <c r="O334" s="35" t="str">
        <f>IF($H334="","",IF($C334=Listes!$B$37,Listes!$I$34,IF($C334=Listes!$B$38,(VLOOKUP('Dépenses forfaitaire'!$F334,Listes!$E$34:$F$39,2,FALSE)),IF($C334=Listes!$B$36,IF('Dépenses forfaitaire'!$E334&lt;=Listes!$A$67,'Dépenses forfaitaire'!$E334*Listes!$A$68,IF('Dépenses forfaitaire'!$E334&gt;Listes!$D$67,'Dépenses forfaitaire'!$E334*Listes!$D$68,(('Dépenses forfaitaire'!$E334*Listes!$B$68)+Listes!$C$68)))))))</f>
        <v/>
      </c>
      <c r="P334" s="36" t="str">
        <f t="shared" si="13"/>
        <v/>
      </c>
      <c r="Q334" s="131"/>
    </row>
    <row r="335" spans="1:17" ht="22.5" customHeight="1" x14ac:dyDescent="0.25">
      <c r="A335" s="21">
        <v>329</v>
      </c>
      <c r="B335" s="123"/>
      <c r="C335" s="123"/>
      <c r="D335" s="123"/>
      <c r="E335" s="123"/>
      <c r="F335" s="123"/>
      <c r="G335" s="123"/>
      <c r="H335" s="424" t="str">
        <f>IF(C335="","",IF(C335="","",(VLOOKUP(C335,Listes!$B$34:$C$38,2,FALSE))))</f>
        <v/>
      </c>
      <c r="I335" s="123" t="str">
        <f t="shared" si="12"/>
        <v/>
      </c>
      <c r="J335" s="36" t="str">
        <f>IF(H335="","",IF(H335="","",(VLOOKUP(H335,Listes!$C$34:$D$38,2,FALSE))))</f>
        <v/>
      </c>
      <c r="K335" s="263"/>
      <c r="L335" s="263"/>
      <c r="M335" s="35" t="str">
        <f>IF($H335="","",IF($C335=Listes!$B$35,IF('Dépenses forfaitaire'!$E335&lt;=Listes!$B$56,('Dépenses forfaitaire'!$E335*(VLOOKUP('Dépenses forfaitaire'!$D335,Listes!$A$57:$E$63,2,FALSE))),IF('Dépenses forfaitaire'!$E335&gt;Listes!$E$56,('Dépenses forfaitaire'!$E335*(VLOOKUP('Dépenses forfaitaire'!$D335,Listes!$A$57:$E$63,5,FALSE))),('Dépenses forfaitaire'!$E335*(VLOOKUP('Dépenses forfaitaire'!$D335,Listes!$A$57:$E$63,3,FALSE)))+(VLOOKUP('Dépenses forfaitaire'!$D335,Listes!$A$57:$E$63,4,FALSE))))))</f>
        <v/>
      </c>
      <c r="N335" s="35" t="str">
        <f>IF($H335="","",IF($C335=Listes!$B$34,IF('Dépenses forfaitaire'!$E335&lt;=Listes!$B$45,('Dépenses forfaitaire'!$E335*(VLOOKUP('Dépenses forfaitaire'!$D335,Listes!$A$46:$E$52,2,FALSE))),IF('Dépenses forfaitaire'!$E335&gt;Listes!$D$45,('Dépenses forfaitaire'!$E335*(VLOOKUP('Dépenses forfaitaire'!$D335,Listes!$A$46:$E$52,5,FALSE))),('Dépenses forfaitaire'!$E335*(VLOOKUP('Dépenses forfaitaire'!$D335,Listes!$A$46:$E$52,3,FALSE)))+(VLOOKUP('Dépenses forfaitaire'!$D335,Listes!$A$46:$E$52,4,FALSE))))))</f>
        <v/>
      </c>
      <c r="O335" s="35" t="str">
        <f>IF($H335="","",IF($C335=Listes!$B$37,Listes!$I$34,IF($C335=Listes!$B$38,(VLOOKUP('Dépenses forfaitaire'!$F335,Listes!$E$34:$F$39,2,FALSE)),IF($C335=Listes!$B$36,IF('Dépenses forfaitaire'!$E335&lt;=Listes!$A$67,'Dépenses forfaitaire'!$E335*Listes!$A$68,IF('Dépenses forfaitaire'!$E335&gt;Listes!$D$67,'Dépenses forfaitaire'!$E335*Listes!$D$68,(('Dépenses forfaitaire'!$E335*Listes!$B$68)+Listes!$C$68)))))))</f>
        <v/>
      </c>
      <c r="P335" s="36" t="str">
        <f t="shared" si="13"/>
        <v/>
      </c>
      <c r="Q335" s="131"/>
    </row>
    <row r="336" spans="1:17" ht="22.5" customHeight="1" x14ac:dyDescent="0.25">
      <c r="A336" s="21">
        <v>330</v>
      </c>
      <c r="B336" s="123"/>
      <c r="C336" s="123"/>
      <c r="D336" s="123"/>
      <c r="E336" s="123"/>
      <c r="F336" s="123"/>
      <c r="G336" s="123"/>
      <c r="H336" s="424" t="str">
        <f>IF(C336="","",IF(C336="","",(VLOOKUP(C336,Listes!$B$34:$C$38,2,FALSE))))</f>
        <v/>
      </c>
      <c r="I336" s="123" t="str">
        <f t="shared" si="12"/>
        <v/>
      </c>
      <c r="J336" s="36" t="str">
        <f>IF(H336="","",IF(H336="","",(VLOOKUP(H336,Listes!$C$34:$D$38,2,FALSE))))</f>
        <v/>
      </c>
      <c r="K336" s="263"/>
      <c r="L336" s="263"/>
      <c r="M336" s="35" t="str">
        <f>IF($H336="","",IF($C336=Listes!$B$35,IF('Dépenses forfaitaire'!$E336&lt;=Listes!$B$56,('Dépenses forfaitaire'!$E336*(VLOOKUP('Dépenses forfaitaire'!$D336,Listes!$A$57:$E$63,2,FALSE))),IF('Dépenses forfaitaire'!$E336&gt;Listes!$E$56,('Dépenses forfaitaire'!$E336*(VLOOKUP('Dépenses forfaitaire'!$D336,Listes!$A$57:$E$63,5,FALSE))),('Dépenses forfaitaire'!$E336*(VLOOKUP('Dépenses forfaitaire'!$D336,Listes!$A$57:$E$63,3,FALSE)))+(VLOOKUP('Dépenses forfaitaire'!$D336,Listes!$A$57:$E$63,4,FALSE))))))</f>
        <v/>
      </c>
      <c r="N336" s="35" t="str">
        <f>IF($H336="","",IF($C336=Listes!$B$34,IF('Dépenses forfaitaire'!$E336&lt;=Listes!$B$45,('Dépenses forfaitaire'!$E336*(VLOOKUP('Dépenses forfaitaire'!$D336,Listes!$A$46:$E$52,2,FALSE))),IF('Dépenses forfaitaire'!$E336&gt;Listes!$D$45,('Dépenses forfaitaire'!$E336*(VLOOKUP('Dépenses forfaitaire'!$D336,Listes!$A$46:$E$52,5,FALSE))),('Dépenses forfaitaire'!$E336*(VLOOKUP('Dépenses forfaitaire'!$D336,Listes!$A$46:$E$52,3,FALSE)))+(VLOOKUP('Dépenses forfaitaire'!$D336,Listes!$A$46:$E$52,4,FALSE))))))</f>
        <v/>
      </c>
      <c r="O336" s="35" t="str">
        <f>IF($H336="","",IF($C336=Listes!$B$37,Listes!$I$34,IF($C336=Listes!$B$38,(VLOOKUP('Dépenses forfaitaire'!$F336,Listes!$E$34:$F$39,2,FALSE)),IF($C336=Listes!$B$36,IF('Dépenses forfaitaire'!$E336&lt;=Listes!$A$67,'Dépenses forfaitaire'!$E336*Listes!$A$68,IF('Dépenses forfaitaire'!$E336&gt;Listes!$D$67,'Dépenses forfaitaire'!$E336*Listes!$D$68,(('Dépenses forfaitaire'!$E336*Listes!$B$68)+Listes!$C$68)))))))</f>
        <v/>
      </c>
      <c r="P336" s="36" t="str">
        <f t="shared" si="13"/>
        <v/>
      </c>
      <c r="Q336" s="131"/>
    </row>
    <row r="337" spans="1:17" ht="22.5" customHeight="1" x14ac:dyDescent="0.25">
      <c r="A337" s="21">
        <v>331</v>
      </c>
      <c r="B337" s="123"/>
      <c r="C337" s="123"/>
      <c r="D337" s="123"/>
      <c r="E337" s="123"/>
      <c r="F337" s="123"/>
      <c r="G337" s="123"/>
      <c r="H337" s="424" t="str">
        <f>IF(C337="","",IF(C337="","",(VLOOKUP(C337,Listes!$B$34:$C$38,2,FALSE))))</f>
        <v/>
      </c>
      <c r="I337" s="123" t="str">
        <f t="shared" si="12"/>
        <v/>
      </c>
      <c r="J337" s="36" t="str">
        <f>IF(H337="","",IF(H337="","",(VLOOKUP(H337,Listes!$C$34:$D$38,2,FALSE))))</f>
        <v/>
      </c>
      <c r="K337" s="263"/>
      <c r="L337" s="263"/>
      <c r="M337" s="35" t="str">
        <f>IF($H337="","",IF($C337=Listes!$B$35,IF('Dépenses forfaitaire'!$E337&lt;=Listes!$B$56,('Dépenses forfaitaire'!$E337*(VLOOKUP('Dépenses forfaitaire'!$D337,Listes!$A$57:$E$63,2,FALSE))),IF('Dépenses forfaitaire'!$E337&gt;Listes!$E$56,('Dépenses forfaitaire'!$E337*(VLOOKUP('Dépenses forfaitaire'!$D337,Listes!$A$57:$E$63,5,FALSE))),('Dépenses forfaitaire'!$E337*(VLOOKUP('Dépenses forfaitaire'!$D337,Listes!$A$57:$E$63,3,FALSE)))+(VLOOKUP('Dépenses forfaitaire'!$D337,Listes!$A$57:$E$63,4,FALSE))))))</f>
        <v/>
      </c>
      <c r="N337" s="35" t="str">
        <f>IF($H337="","",IF($C337=Listes!$B$34,IF('Dépenses forfaitaire'!$E337&lt;=Listes!$B$45,('Dépenses forfaitaire'!$E337*(VLOOKUP('Dépenses forfaitaire'!$D337,Listes!$A$46:$E$52,2,FALSE))),IF('Dépenses forfaitaire'!$E337&gt;Listes!$D$45,('Dépenses forfaitaire'!$E337*(VLOOKUP('Dépenses forfaitaire'!$D337,Listes!$A$46:$E$52,5,FALSE))),('Dépenses forfaitaire'!$E337*(VLOOKUP('Dépenses forfaitaire'!$D337,Listes!$A$46:$E$52,3,FALSE)))+(VLOOKUP('Dépenses forfaitaire'!$D337,Listes!$A$46:$E$52,4,FALSE))))))</f>
        <v/>
      </c>
      <c r="O337" s="35" t="str">
        <f>IF($H337="","",IF($C337=Listes!$B$37,Listes!$I$34,IF($C337=Listes!$B$38,(VLOOKUP('Dépenses forfaitaire'!$F337,Listes!$E$34:$F$39,2,FALSE)),IF($C337=Listes!$B$36,IF('Dépenses forfaitaire'!$E337&lt;=Listes!$A$67,'Dépenses forfaitaire'!$E337*Listes!$A$68,IF('Dépenses forfaitaire'!$E337&gt;Listes!$D$67,'Dépenses forfaitaire'!$E337*Listes!$D$68,(('Dépenses forfaitaire'!$E337*Listes!$B$68)+Listes!$C$68)))))))</f>
        <v/>
      </c>
      <c r="P337" s="36" t="str">
        <f t="shared" si="13"/>
        <v/>
      </c>
      <c r="Q337" s="131"/>
    </row>
    <row r="338" spans="1:17" ht="22.5" customHeight="1" x14ac:dyDescent="0.25">
      <c r="A338" s="21">
        <v>332</v>
      </c>
      <c r="B338" s="123"/>
      <c r="C338" s="123"/>
      <c r="D338" s="123"/>
      <c r="E338" s="123"/>
      <c r="F338" s="123"/>
      <c r="G338" s="123"/>
      <c r="H338" s="424" t="str">
        <f>IF(C338="","",IF(C338="","",(VLOOKUP(C338,Listes!$B$34:$C$38,2,FALSE))))</f>
        <v/>
      </c>
      <c r="I338" s="123" t="str">
        <f t="shared" si="12"/>
        <v/>
      </c>
      <c r="J338" s="36" t="str">
        <f>IF(H338="","",IF(H338="","",(VLOOKUP(H338,Listes!$C$34:$D$38,2,FALSE))))</f>
        <v/>
      </c>
      <c r="K338" s="263"/>
      <c r="L338" s="263"/>
      <c r="M338" s="35" t="str">
        <f>IF($H338="","",IF($C338=Listes!$B$35,IF('Dépenses forfaitaire'!$E338&lt;=Listes!$B$56,('Dépenses forfaitaire'!$E338*(VLOOKUP('Dépenses forfaitaire'!$D338,Listes!$A$57:$E$63,2,FALSE))),IF('Dépenses forfaitaire'!$E338&gt;Listes!$E$56,('Dépenses forfaitaire'!$E338*(VLOOKUP('Dépenses forfaitaire'!$D338,Listes!$A$57:$E$63,5,FALSE))),('Dépenses forfaitaire'!$E338*(VLOOKUP('Dépenses forfaitaire'!$D338,Listes!$A$57:$E$63,3,FALSE)))+(VLOOKUP('Dépenses forfaitaire'!$D338,Listes!$A$57:$E$63,4,FALSE))))))</f>
        <v/>
      </c>
      <c r="N338" s="35" t="str">
        <f>IF($H338="","",IF($C338=Listes!$B$34,IF('Dépenses forfaitaire'!$E338&lt;=Listes!$B$45,('Dépenses forfaitaire'!$E338*(VLOOKUP('Dépenses forfaitaire'!$D338,Listes!$A$46:$E$52,2,FALSE))),IF('Dépenses forfaitaire'!$E338&gt;Listes!$D$45,('Dépenses forfaitaire'!$E338*(VLOOKUP('Dépenses forfaitaire'!$D338,Listes!$A$46:$E$52,5,FALSE))),('Dépenses forfaitaire'!$E338*(VLOOKUP('Dépenses forfaitaire'!$D338,Listes!$A$46:$E$52,3,FALSE)))+(VLOOKUP('Dépenses forfaitaire'!$D338,Listes!$A$46:$E$52,4,FALSE))))))</f>
        <v/>
      </c>
      <c r="O338" s="35" t="str">
        <f>IF($H338="","",IF($C338=Listes!$B$37,Listes!$I$34,IF($C338=Listes!$B$38,(VLOOKUP('Dépenses forfaitaire'!$F338,Listes!$E$34:$F$39,2,FALSE)),IF($C338=Listes!$B$36,IF('Dépenses forfaitaire'!$E338&lt;=Listes!$A$67,'Dépenses forfaitaire'!$E338*Listes!$A$68,IF('Dépenses forfaitaire'!$E338&gt;Listes!$D$67,'Dépenses forfaitaire'!$E338*Listes!$D$68,(('Dépenses forfaitaire'!$E338*Listes!$B$68)+Listes!$C$68)))))))</f>
        <v/>
      </c>
      <c r="P338" s="36" t="str">
        <f t="shared" si="13"/>
        <v/>
      </c>
      <c r="Q338" s="131"/>
    </row>
    <row r="339" spans="1:17" ht="22.5" customHeight="1" x14ac:dyDescent="0.25">
      <c r="A339" s="21">
        <v>333</v>
      </c>
      <c r="B339" s="123"/>
      <c r="C339" s="123"/>
      <c r="D339" s="123"/>
      <c r="E339" s="123"/>
      <c r="F339" s="123"/>
      <c r="G339" s="123"/>
      <c r="H339" s="424" t="str">
        <f>IF(C339="","",IF(C339="","",(VLOOKUP(C339,Listes!$B$34:$C$38,2,FALSE))))</f>
        <v/>
      </c>
      <c r="I339" s="123" t="str">
        <f t="shared" si="12"/>
        <v/>
      </c>
      <c r="J339" s="36" t="str">
        <f>IF(H339="","",IF(H339="","",(VLOOKUP(H339,Listes!$C$34:$D$38,2,FALSE))))</f>
        <v/>
      </c>
      <c r="K339" s="263"/>
      <c r="L339" s="263"/>
      <c r="M339" s="35" t="str">
        <f>IF($H339="","",IF($C339=Listes!$B$35,IF('Dépenses forfaitaire'!$E339&lt;=Listes!$B$56,('Dépenses forfaitaire'!$E339*(VLOOKUP('Dépenses forfaitaire'!$D339,Listes!$A$57:$E$63,2,FALSE))),IF('Dépenses forfaitaire'!$E339&gt;Listes!$E$56,('Dépenses forfaitaire'!$E339*(VLOOKUP('Dépenses forfaitaire'!$D339,Listes!$A$57:$E$63,5,FALSE))),('Dépenses forfaitaire'!$E339*(VLOOKUP('Dépenses forfaitaire'!$D339,Listes!$A$57:$E$63,3,FALSE)))+(VLOOKUP('Dépenses forfaitaire'!$D339,Listes!$A$57:$E$63,4,FALSE))))))</f>
        <v/>
      </c>
      <c r="N339" s="35" t="str">
        <f>IF($H339="","",IF($C339=Listes!$B$34,IF('Dépenses forfaitaire'!$E339&lt;=Listes!$B$45,('Dépenses forfaitaire'!$E339*(VLOOKUP('Dépenses forfaitaire'!$D339,Listes!$A$46:$E$52,2,FALSE))),IF('Dépenses forfaitaire'!$E339&gt;Listes!$D$45,('Dépenses forfaitaire'!$E339*(VLOOKUP('Dépenses forfaitaire'!$D339,Listes!$A$46:$E$52,5,FALSE))),('Dépenses forfaitaire'!$E339*(VLOOKUP('Dépenses forfaitaire'!$D339,Listes!$A$46:$E$52,3,FALSE)))+(VLOOKUP('Dépenses forfaitaire'!$D339,Listes!$A$46:$E$52,4,FALSE))))))</f>
        <v/>
      </c>
      <c r="O339" s="35" t="str">
        <f>IF($H339="","",IF($C339=Listes!$B$37,Listes!$I$34,IF($C339=Listes!$B$38,(VLOOKUP('Dépenses forfaitaire'!$F339,Listes!$E$34:$F$39,2,FALSE)),IF($C339=Listes!$B$36,IF('Dépenses forfaitaire'!$E339&lt;=Listes!$A$67,'Dépenses forfaitaire'!$E339*Listes!$A$68,IF('Dépenses forfaitaire'!$E339&gt;Listes!$D$67,'Dépenses forfaitaire'!$E339*Listes!$D$68,(('Dépenses forfaitaire'!$E339*Listes!$B$68)+Listes!$C$68)))))))</f>
        <v/>
      </c>
      <c r="P339" s="36" t="str">
        <f t="shared" si="13"/>
        <v/>
      </c>
      <c r="Q339" s="131"/>
    </row>
    <row r="340" spans="1:17" ht="22.5" customHeight="1" x14ac:dyDescent="0.25">
      <c r="A340" s="21">
        <v>334</v>
      </c>
      <c r="B340" s="123"/>
      <c r="C340" s="123"/>
      <c r="D340" s="123"/>
      <c r="E340" s="123"/>
      <c r="F340" s="123"/>
      <c r="G340" s="123"/>
      <c r="H340" s="424" t="str">
        <f>IF(C340="","",IF(C340="","",(VLOOKUP(C340,Listes!$B$34:$C$38,2,FALSE))))</f>
        <v/>
      </c>
      <c r="I340" s="123" t="str">
        <f t="shared" si="12"/>
        <v/>
      </c>
      <c r="J340" s="36" t="str">
        <f>IF(H340="","",IF(H340="","",(VLOOKUP(H340,Listes!$C$34:$D$38,2,FALSE))))</f>
        <v/>
      </c>
      <c r="K340" s="263"/>
      <c r="L340" s="263"/>
      <c r="M340" s="35" t="str">
        <f>IF($H340="","",IF($C340=Listes!$B$35,IF('Dépenses forfaitaire'!$E340&lt;=Listes!$B$56,('Dépenses forfaitaire'!$E340*(VLOOKUP('Dépenses forfaitaire'!$D340,Listes!$A$57:$E$63,2,FALSE))),IF('Dépenses forfaitaire'!$E340&gt;Listes!$E$56,('Dépenses forfaitaire'!$E340*(VLOOKUP('Dépenses forfaitaire'!$D340,Listes!$A$57:$E$63,5,FALSE))),('Dépenses forfaitaire'!$E340*(VLOOKUP('Dépenses forfaitaire'!$D340,Listes!$A$57:$E$63,3,FALSE)))+(VLOOKUP('Dépenses forfaitaire'!$D340,Listes!$A$57:$E$63,4,FALSE))))))</f>
        <v/>
      </c>
      <c r="N340" s="35" t="str">
        <f>IF($H340="","",IF($C340=Listes!$B$34,IF('Dépenses forfaitaire'!$E340&lt;=Listes!$B$45,('Dépenses forfaitaire'!$E340*(VLOOKUP('Dépenses forfaitaire'!$D340,Listes!$A$46:$E$52,2,FALSE))),IF('Dépenses forfaitaire'!$E340&gt;Listes!$D$45,('Dépenses forfaitaire'!$E340*(VLOOKUP('Dépenses forfaitaire'!$D340,Listes!$A$46:$E$52,5,FALSE))),('Dépenses forfaitaire'!$E340*(VLOOKUP('Dépenses forfaitaire'!$D340,Listes!$A$46:$E$52,3,FALSE)))+(VLOOKUP('Dépenses forfaitaire'!$D340,Listes!$A$46:$E$52,4,FALSE))))))</f>
        <v/>
      </c>
      <c r="O340" s="35" t="str">
        <f>IF($H340="","",IF($C340=Listes!$B$37,Listes!$I$34,IF($C340=Listes!$B$38,(VLOOKUP('Dépenses forfaitaire'!$F340,Listes!$E$34:$F$39,2,FALSE)),IF($C340=Listes!$B$36,IF('Dépenses forfaitaire'!$E340&lt;=Listes!$A$67,'Dépenses forfaitaire'!$E340*Listes!$A$68,IF('Dépenses forfaitaire'!$E340&gt;Listes!$D$67,'Dépenses forfaitaire'!$E340*Listes!$D$68,(('Dépenses forfaitaire'!$E340*Listes!$B$68)+Listes!$C$68)))))))</f>
        <v/>
      </c>
      <c r="P340" s="36" t="str">
        <f t="shared" si="13"/>
        <v/>
      </c>
      <c r="Q340" s="131"/>
    </row>
    <row r="341" spans="1:17" ht="22.5" customHeight="1" x14ac:dyDescent="0.25">
      <c r="A341" s="21">
        <v>335</v>
      </c>
      <c r="B341" s="123"/>
      <c r="C341" s="123"/>
      <c r="D341" s="123"/>
      <c r="E341" s="123"/>
      <c r="F341" s="123"/>
      <c r="G341" s="123"/>
      <c r="H341" s="424" t="str">
        <f>IF(C341="","",IF(C341="","",(VLOOKUP(C341,Listes!$B$34:$C$38,2,FALSE))))</f>
        <v/>
      </c>
      <c r="I341" s="123" t="str">
        <f t="shared" si="12"/>
        <v/>
      </c>
      <c r="J341" s="36" t="str">
        <f>IF(H341="","",IF(H341="","",(VLOOKUP(H341,Listes!$C$34:$D$38,2,FALSE))))</f>
        <v/>
      </c>
      <c r="K341" s="263"/>
      <c r="L341" s="263"/>
      <c r="M341" s="35" t="str">
        <f>IF($H341="","",IF($C341=Listes!$B$35,IF('Dépenses forfaitaire'!$E341&lt;=Listes!$B$56,('Dépenses forfaitaire'!$E341*(VLOOKUP('Dépenses forfaitaire'!$D341,Listes!$A$57:$E$63,2,FALSE))),IF('Dépenses forfaitaire'!$E341&gt;Listes!$E$56,('Dépenses forfaitaire'!$E341*(VLOOKUP('Dépenses forfaitaire'!$D341,Listes!$A$57:$E$63,5,FALSE))),('Dépenses forfaitaire'!$E341*(VLOOKUP('Dépenses forfaitaire'!$D341,Listes!$A$57:$E$63,3,FALSE)))+(VLOOKUP('Dépenses forfaitaire'!$D341,Listes!$A$57:$E$63,4,FALSE))))))</f>
        <v/>
      </c>
      <c r="N341" s="35" t="str">
        <f>IF($H341="","",IF($C341=Listes!$B$34,IF('Dépenses forfaitaire'!$E341&lt;=Listes!$B$45,('Dépenses forfaitaire'!$E341*(VLOOKUP('Dépenses forfaitaire'!$D341,Listes!$A$46:$E$52,2,FALSE))),IF('Dépenses forfaitaire'!$E341&gt;Listes!$D$45,('Dépenses forfaitaire'!$E341*(VLOOKUP('Dépenses forfaitaire'!$D341,Listes!$A$46:$E$52,5,FALSE))),('Dépenses forfaitaire'!$E341*(VLOOKUP('Dépenses forfaitaire'!$D341,Listes!$A$46:$E$52,3,FALSE)))+(VLOOKUP('Dépenses forfaitaire'!$D341,Listes!$A$46:$E$52,4,FALSE))))))</f>
        <v/>
      </c>
      <c r="O341" s="35" t="str">
        <f>IF($H341="","",IF($C341=Listes!$B$37,Listes!$I$34,IF($C341=Listes!$B$38,(VLOOKUP('Dépenses forfaitaire'!$F341,Listes!$E$34:$F$39,2,FALSE)),IF($C341=Listes!$B$36,IF('Dépenses forfaitaire'!$E341&lt;=Listes!$A$67,'Dépenses forfaitaire'!$E341*Listes!$A$68,IF('Dépenses forfaitaire'!$E341&gt;Listes!$D$67,'Dépenses forfaitaire'!$E341*Listes!$D$68,(('Dépenses forfaitaire'!$E341*Listes!$B$68)+Listes!$C$68)))))))</f>
        <v/>
      </c>
      <c r="P341" s="36" t="str">
        <f t="shared" si="13"/>
        <v/>
      </c>
      <c r="Q341" s="131"/>
    </row>
    <row r="342" spans="1:17" ht="22.5" customHeight="1" x14ac:dyDescent="0.25">
      <c r="A342" s="21">
        <v>336</v>
      </c>
      <c r="B342" s="123"/>
      <c r="C342" s="123"/>
      <c r="D342" s="123"/>
      <c r="E342" s="123"/>
      <c r="F342" s="123"/>
      <c r="G342" s="123"/>
      <c r="H342" s="424" t="str">
        <f>IF(C342="","",IF(C342="","",(VLOOKUP(C342,Listes!$B$34:$C$38,2,FALSE))))</f>
        <v/>
      </c>
      <c r="I342" s="123" t="str">
        <f t="shared" si="12"/>
        <v/>
      </c>
      <c r="J342" s="36" t="str">
        <f>IF(H342="","",IF(H342="","",(VLOOKUP(H342,Listes!$C$34:$D$38,2,FALSE))))</f>
        <v/>
      </c>
      <c r="K342" s="263"/>
      <c r="L342" s="263"/>
      <c r="M342" s="35" t="str">
        <f>IF($H342="","",IF($C342=Listes!$B$35,IF('Dépenses forfaitaire'!$E342&lt;=Listes!$B$56,('Dépenses forfaitaire'!$E342*(VLOOKUP('Dépenses forfaitaire'!$D342,Listes!$A$57:$E$63,2,FALSE))),IF('Dépenses forfaitaire'!$E342&gt;Listes!$E$56,('Dépenses forfaitaire'!$E342*(VLOOKUP('Dépenses forfaitaire'!$D342,Listes!$A$57:$E$63,5,FALSE))),('Dépenses forfaitaire'!$E342*(VLOOKUP('Dépenses forfaitaire'!$D342,Listes!$A$57:$E$63,3,FALSE)))+(VLOOKUP('Dépenses forfaitaire'!$D342,Listes!$A$57:$E$63,4,FALSE))))))</f>
        <v/>
      </c>
      <c r="N342" s="35" t="str">
        <f>IF($H342="","",IF($C342=Listes!$B$34,IF('Dépenses forfaitaire'!$E342&lt;=Listes!$B$45,('Dépenses forfaitaire'!$E342*(VLOOKUP('Dépenses forfaitaire'!$D342,Listes!$A$46:$E$52,2,FALSE))),IF('Dépenses forfaitaire'!$E342&gt;Listes!$D$45,('Dépenses forfaitaire'!$E342*(VLOOKUP('Dépenses forfaitaire'!$D342,Listes!$A$46:$E$52,5,FALSE))),('Dépenses forfaitaire'!$E342*(VLOOKUP('Dépenses forfaitaire'!$D342,Listes!$A$46:$E$52,3,FALSE)))+(VLOOKUP('Dépenses forfaitaire'!$D342,Listes!$A$46:$E$52,4,FALSE))))))</f>
        <v/>
      </c>
      <c r="O342" s="35" t="str">
        <f>IF($H342="","",IF($C342=Listes!$B$37,Listes!$I$34,IF($C342=Listes!$B$38,(VLOOKUP('Dépenses forfaitaire'!$F342,Listes!$E$34:$F$39,2,FALSE)),IF($C342=Listes!$B$36,IF('Dépenses forfaitaire'!$E342&lt;=Listes!$A$67,'Dépenses forfaitaire'!$E342*Listes!$A$68,IF('Dépenses forfaitaire'!$E342&gt;Listes!$D$67,'Dépenses forfaitaire'!$E342*Listes!$D$68,(('Dépenses forfaitaire'!$E342*Listes!$B$68)+Listes!$C$68)))))))</f>
        <v/>
      </c>
      <c r="P342" s="36" t="str">
        <f t="shared" si="13"/>
        <v/>
      </c>
      <c r="Q342" s="131"/>
    </row>
    <row r="343" spans="1:17" ht="22.5" customHeight="1" x14ac:dyDescent="0.25">
      <c r="A343" s="21">
        <v>337</v>
      </c>
      <c r="B343" s="123"/>
      <c r="C343" s="123"/>
      <c r="D343" s="123"/>
      <c r="E343" s="123"/>
      <c r="F343" s="123"/>
      <c r="G343" s="123"/>
      <c r="H343" s="424" t="str">
        <f>IF(C343="","",IF(C343="","",(VLOOKUP(C343,Listes!$B$34:$C$38,2,FALSE))))</f>
        <v/>
      </c>
      <c r="I343" s="123" t="str">
        <f t="shared" si="12"/>
        <v/>
      </c>
      <c r="J343" s="36" t="str">
        <f>IF(H343="","",IF(H343="","",(VLOOKUP(H343,Listes!$C$34:$D$38,2,FALSE))))</f>
        <v/>
      </c>
      <c r="K343" s="263"/>
      <c r="L343" s="263"/>
      <c r="M343" s="35" t="str">
        <f>IF($H343="","",IF($C343=Listes!$B$35,IF('Dépenses forfaitaire'!$E343&lt;=Listes!$B$56,('Dépenses forfaitaire'!$E343*(VLOOKUP('Dépenses forfaitaire'!$D343,Listes!$A$57:$E$63,2,FALSE))),IF('Dépenses forfaitaire'!$E343&gt;Listes!$E$56,('Dépenses forfaitaire'!$E343*(VLOOKUP('Dépenses forfaitaire'!$D343,Listes!$A$57:$E$63,5,FALSE))),('Dépenses forfaitaire'!$E343*(VLOOKUP('Dépenses forfaitaire'!$D343,Listes!$A$57:$E$63,3,FALSE)))+(VLOOKUP('Dépenses forfaitaire'!$D343,Listes!$A$57:$E$63,4,FALSE))))))</f>
        <v/>
      </c>
      <c r="N343" s="35" t="str">
        <f>IF($H343="","",IF($C343=Listes!$B$34,IF('Dépenses forfaitaire'!$E343&lt;=Listes!$B$45,('Dépenses forfaitaire'!$E343*(VLOOKUP('Dépenses forfaitaire'!$D343,Listes!$A$46:$E$52,2,FALSE))),IF('Dépenses forfaitaire'!$E343&gt;Listes!$D$45,('Dépenses forfaitaire'!$E343*(VLOOKUP('Dépenses forfaitaire'!$D343,Listes!$A$46:$E$52,5,FALSE))),('Dépenses forfaitaire'!$E343*(VLOOKUP('Dépenses forfaitaire'!$D343,Listes!$A$46:$E$52,3,FALSE)))+(VLOOKUP('Dépenses forfaitaire'!$D343,Listes!$A$46:$E$52,4,FALSE))))))</f>
        <v/>
      </c>
      <c r="O343" s="35" t="str">
        <f>IF($H343="","",IF($C343=Listes!$B$37,Listes!$I$34,IF($C343=Listes!$B$38,(VLOOKUP('Dépenses forfaitaire'!$F343,Listes!$E$34:$F$39,2,FALSE)),IF($C343=Listes!$B$36,IF('Dépenses forfaitaire'!$E343&lt;=Listes!$A$67,'Dépenses forfaitaire'!$E343*Listes!$A$68,IF('Dépenses forfaitaire'!$E343&gt;Listes!$D$67,'Dépenses forfaitaire'!$E343*Listes!$D$68,(('Dépenses forfaitaire'!$E343*Listes!$B$68)+Listes!$C$68)))))))</f>
        <v/>
      </c>
      <c r="P343" s="36" t="str">
        <f t="shared" si="13"/>
        <v/>
      </c>
      <c r="Q343" s="131"/>
    </row>
    <row r="344" spans="1:17" ht="22.5" customHeight="1" x14ac:dyDescent="0.25">
      <c r="A344" s="21">
        <v>338</v>
      </c>
      <c r="B344" s="123"/>
      <c r="C344" s="123"/>
      <c r="D344" s="123"/>
      <c r="E344" s="123"/>
      <c r="F344" s="123"/>
      <c r="G344" s="123"/>
      <c r="H344" s="424" t="str">
        <f>IF(C344="","",IF(C344="","",(VLOOKUP(C344,Listes!$B$34:$C$38,2,FALSE))))</f>
        <v/>
      </c>
      <c r="I344" s="123" t="str">
        <f t="shared" si="12"/>
        <v/>
      </c>
      <c r="J344" s="36" t="str">
        <f>IF(H344="","",IF(H344="","",(VLOOKUP(H344,Listes!$C$34:$D$38,2,FALSE))))</f>
        <v/>
      </c>
      <c r="K344" s="263"/>
      <c r="L344" s="263"/>
      <c r="M344" s="35" t="str">
        <f>IF($H344="","",IF($C344=Listes!$B$35,IF('Dépenses forfaitaire'!$E344&lt;=Listes!$B$56,('Dépenses forfaitaire'!$E344*(VLOOKUP('Dépenses forfaitaire'!$D344,Listes!$A$57:$E$63,2,FALSE))),IF('Dépenses forfaitaire'!$E344&gt;Listes!$E$56,('Dépenses forfaitaire'!$E344*(VLOOKUP('Dépenses forfaitaire'!$D344,Listes!$A$57:$E$63,5,FALSE))),('Dépenses forfaitaire'!$E344*(VLOOKUP('Dépenses forfaitaire'!$D344,Listes!$A$57:$E$63,3,FALSE)))+(VLOOKUP('Dépenses forfaitaire'!$D344,Listes!$A$57:$E$63,4,FALSE))))))</f>
        <v/>
      </c>
      <c r="N344" s="35" t="str">
        <f>IF($H344="","",IF($C344=Listes!$B$34,IF('Dépenses forfaitaire'!$E344&lt;=Listes!$B$45,('Dépenses forfaitaire'!$E344*(VLOOKUP('Dépenses forfaitaire'!$D344,Listes!$A$46:$E$52,2,FALSE))),IF('Dépenses forfaitaire'!$E344&gt;Listes!$D$45,('Dépenses forfaitaire'!$E344*(VLOOKUP('Dépenses forfaitaire'!$D344,Listes!$A$46:$E$52,5,FALSE))),('Dépenses forfaitaire'!$E344*(VLOOKUP('Dépenses forfaitaire'!$D344,Listes!$A$46:$E$52,3,FALSE)))+(VLOOKUP('Dépenses forfaitaire'!$D344,Listes!$A$46:$E$52,4,FALSE))))))</f>
        <v/>
      </c>
      <c r="O344" s="35" t="str">
        <f>IF($H344="","",IF($C344=Listes!$B$37,Listes!$I$34,IF($C344=Listes!$B$38,(VLOOKUP('Dépenses forfaitaire'!$F344,Listes!$E$34:$F$39,2,FALSE)),IF($C344=Listes!$B$36,IF('Dépenses forfaitaire'!$E344&lt;=Listes!$A$67,'Dépenses forfaitaire'!$E344*Listes!$A$68,IF('Dépenses forfaitaire'!$E344&gt;Listes!$D$67,'Dépenses forfaitaire'!$E344*Listes!$D$68,(('Dépenses forfaitaire'!$E344*Listes!$B$68)+Listes!$C$68)))))))</f>
        <v/>
      </c>
      <c r="P344" s="36" t="str">
        <f t="shared" si="13"/>
        <v/>
      </c>
      <c r="Q344" s="131"/>
    </row>
    <row r="345" spans="1:17" ht="22.5" customHeight="1" x14ac:dyDescent="0.25">
      <c r="A345" s="21">
        <v>339</v>
      </c>
      <c r="B345" s="123"/>
      <c r="C345" s="123"/>
      <c r="D345" s="123"/>
      <c r="E345" s="123"/>
      <c r="F345" s="123"/>
      <c r="G345" s="123"/>
      <c r="H345" s="424" t="str">
        <f>IF(C345="","",IF(C345="","",(VLOOKUP(C345,Listes!$B$34:$C$38,2,FALSE))))</f>
        <v/>
      </c>
      <c r="I345" s="123" t="str">
        <f t="shared" si="12"/>
        <v/>
      </c>
      <c r="J345" s="36" t="str">
        <f>IF(H345="","",IF(H345="","",(VLOOKUP(H345,Listes!$C$34:$D$38,2,FALSE))))</f>
        <v/>
      </c>
      <c r="K345" s="263"/>
      <c r="L345" s="263"/>
      <c r="M345" s="35" t="str">
        <f>IF($H345="","",IF($C345=Listes!$B$35,IF('Dépenses forfaitaire'!$E345&lt;=Listes!$B$56,('Dépenses forfaitaire'!$E345*(VLOOKUP('Dépenses forfaitaire'!$D345,Listes!$A$57:$E$63,2,FALSE))),IF('Dépenses forfaitaire'!$E345&gt;Listes!$E$56,('Dépenses forfaitaire'!$E345*(VLOOKUP('Dépenses forfaitaire'!$D345,Listes!$A$57:$E$63,5,FALSE))),('Dépenses forfaitaire'!$E345*(VLOOKUP('Dépenses forfaitaire'!$D345,Listes!$A$57:$E$63,3,FALSE)))+(VLOOKUP('Dépenses forfaitaire'!$D345,Listes!$A$57:$E$63,4,FALSE))))))</f>
        <v/>
      </c>
      <c r="N345" s="35" t="str">
        <f>IF($H345="","",IF($C345=Listes!$B$34,IF('Dépenses forfaitaire'!$E345&lt;=Listes!$B$45,('Dépenses forfaitaire'!$E345*(VLOOKUP('Dépenses forfaitaire'!$D345,Listes!$A$46:$E$52,2,FALSE))),IF('Dépenses forfaitaire'!$E345&gt;Listes!$D$45,('Dépenses forfaitaire'!$E345*(VLOOKUP('Dépenses forfaitaire'!$D345,Listes!$A$46:$E$52,5,FALSE))),('Dépenses forfaitaire'!$E345*(VLOOKUP('Dépenses forfaitaire'!$D345,Listes!$A$46:$E$52,3,FALSE)))+(VLOOKUP('Dépenses forfaitaire'!$D345,Listes!$A$46:$E$52,4,FALSE))))))</f>
        <v/>
      </c>
      <c r="O345" s="35" t="str">
        <f>IF($H345="","",IF($C345=Listes!$B$37,Listes!$I$34,IF($C345=Listes!$B$38,(VLOOKUP('Dépenses forfaitaire'!$F345,Listes!$E$34:$F$39,2,FALSE)),IF($C345=Listes!$B$36,IF('Dépenses forfaitaire'!$E345&lt;=Listes!$A$67,'Dépenses forfaitaire'!$E345*Listes!$A$68,IF('Dépenses forfaitaire'!$E345&gt;Listes!$D$67,'Dépenses forfaitaire'!$E345*Listes!$D$68,(('Dépenses forfaitaire'!$E345*Listes!$B$68)+Listes!$C$68)))))))</f>
        <v/>
      </c>
      <c r="P345" s="36" t="str">
        <f t="shared" si="13"/>
        <v/>
      </c>
      <c r="Q345" s="131"/>
    </row>
    <row r="346" spans="1:17" ht="22.5" customHeight="1" x14ac:dyDescent="0.25">
      <c r="A346" s="21">
        <v>340</v>
      </c>
      <c r="B346" s="123"/>
      <c r="C346" s="123"/>
      <c r="D346" s="123"/>
      <c r="E346" s="123"/>
      <c r="F346" s="123"/>
      <c r="G346" s="123"/>
      <c r="H346" s="424" t="str">
        <f>IF(C346="","",IF(C346="","",(VLOOKUP(C346,Listes!$B$34:$C$38,2,FALSE))))</f>
        <v/>
      </c>
      <c r="I346" s="123" t="str">
        <f t="shared" si="12"/>
        <v/>
      </c>
      <c r="J346" s="36" t="str">
        <f>IF(H346="","",IF(H346="","",(VLOOKUP(H346,Listes!$C$34:$D$38,2,FALSE))))</f>
        <v/>
      </c>
      <c r="K346" s="263"/>
      <c r="L346" s="263"/>
      <c r="M346" s="35" t="str">
        <f>IF($H346="","",IF($C346=Listes!$B$35,IF('Dépenses forfaitaire'!$E346&lt;=Listes!$B$56,('Dépenses forfaitaire'!$E346*(VLOOKUP('Dépenses forfaitaire'!$D346,Listes!$A$57:$E$63,2,FALSE))),IF('Dépenses forfaitaire'!$E346&gt;Listes!$E$56,('Dépenses forfaitaire'!$E346*(VLOOKUP('Dépenses forfaitaire'!$D346,Listes!$A$57:$E$63,5,FALSE))),('Dépenses forfaitaire'!$E346*(VLOOKUP('Dépenses forfaitaire'!$D346,Listes!$A$57:$E$63,3,FALSE)))+(VLOOKUP('Dépenses forfaitaire'!$D346,Listes!$A$57:$E$63,4,FALSE))))))</f>
        <v/>
      </c>
      <c r="N346" s="35" t="str">
        <f>IF($H346="","",IF($C346=Listes!$B$34,IF('Dépenses forfaitaire'!$E346&lt;=Listes!$B$45,('Dépenses forfaitaire'!$E346*(VLOOKUP('Dépenses forfaitaire'!$D346,Listes!$A$46:$E$52,2,FALSE))),IF('Dépenses forfaitaire'!$E346&gt;Listes!$D$45,('Dépenses forfaitaire'!$E346*(VLOOKUP('Dépenses forfaitaire'!$D346,Listes!$A$46:$E$52,5,FALSE))),('Dépenses forfaitaire'!$E346*(VLOOKUP('Dépenses forfaitaire'!$D346,Listes!$A$46:$E$52,3,FALSE)))+(VLOOKUP('Dépenses forfaitaire'!$D346,Listes!$A$46:$E$52,4,FALSE))))))</f>
        <v/>
      </c>
      <c r="O346" s="35" t="str">
        <f>IF($H346="","",IF($C346=Listes!$B$37,Listes!$I$34,IF($C346=Listes!$B$38,(VLOOKUP('Dépenses forfaitaire'!$F346,Listes!$E$34:$F$39,2,FALSE)),IF($C346=Listes!$B$36,IF('Dépenses forfaitaire'!$E346&lt;=Listes!$A$67,'Dépenses forfaitaire'!$E346*Listes!$A$68,IF('Dépenses forfaitaire'!$E346&gt;Listes!$D$67,'Dépenses forfaitaire'!$E346*Listes!$D$68,(('Dépenses forfaitaire'!$E346*Listes!$B$68)+Listes!$C$68)))))))</f>
        <v/>
      </c>
      <c r="P346" s="36" t="str">
        <f t="shared" si="13"/>
        <v/>
      </c>
      <c r="Q346" s="131"/>
    </row>
    <row r="347" spans="1:17" ht="22.5" customHeight="1" x14ac:dyDescent="0.25">
      <c r="A347" s="21">
        <v>341</v>
      </c>
      <c r="B347" s="123"/>
      <c r="C347" s="123"/>
      <c r="D347" s="123"/>
      <c r="E347" s="123"/>
      <c r="F347" s="123"/>
      <c r="G347" s="123"/>
      <c r="H347" s="424" t="str">
        <f>IF(C347="","",IF(C347="","",(VLOOKUP(C347,Listes!$B$34:$C$38,2,FALSE))))</f>
        <v/>
      </c>
      <c r="I347" s="123" t="str">
        <f t="shared" si="12"/>
        <v/>
      </c>
      <c r="J347" s="36" t="str">
        <f>IF(H347="","",IF(H347="","",(VLOOKUP(H347,Listes!$C$34:$D$38,2,FALSE))))</f>
        <v/>
      </c>
      <c r="K347" s="263"/>
      <c r="L347" s="263"/>
      <c r="M347" s="35" t="str">
        <f>IF($H347="","",IF($C347=Listes!$B$35,IF('Dépenses forfaitaire'!$E347&lt;=Listes!$B$56,('Dépenses forfaitaire'!$E347*(VLOOKUP('Dépenses forfaitaire'!$D347,Listes!$A$57:$E$63,2,FALSE))),IF('Dépenses forfaitaire'!$E347&gt;Listes!$E$56,('Dépenses forfaitaire'!$E347*(VLOOKUP('Dépenses forfaitaire'!$D347,Listes!$A$57:$E$63,5,FALSE))),('Dépenses forfaitaire'!$E347*(VLOOKUP('Dépenses forfaitaire'!$D347,Listes!$A$57:$E$63,3,FALSE)))+(VLOOKUP('Dépenses forfaitaire'!$D347,Listes!$A$57:$E$63,4,FALSE))))))</f>
        <v/>
      </c>
      <c r="N347" s="35" t="str">
        <f>IF($H347="","",IF($C347=Listes!$B$34,IF('Dépenses forfaitaire'!$E347&lt;=Listes!$B$45,('Dépenses forfaitaire'!$E347*(VLOOKUP('Dépenses forfaitaire'!$D347,Listes!$A$46:$E$52,2,FALSE))),IF('Dépenses forfaitaire'!$E347&gt;Listes!$D$45,('Dépenses forfaitaire'!$E347*(VLOOKUP('Dépenses forfaitaire'!$D347,Listes!$A$46:$E$52,5,FALSE))),('Dépenses forfaitaire'!$E347*(VLOOKUP('Dépenses forfaitaire'!$D347,Listes!$A$46:$E$52,3,FALSE)))+(VLOOKUP('Dépenses forfaitaire'!$D347,Listes!$A$46:$E$52,4,FALSE))))))</f>
        <v/>
      </c>
      <c r="O347" s="35" t="str">
        <f>IF($H347="","",IF($C347=Listes!$B$37,Listes!$I$34,IF($C347=Listes!$B$38,(VLOOKUP('Dépenses forfaitaire'!$F347,Listes!$E$34:$F$39,2,FALSE)),IF($C347=Listes!$B$36,IF('Dépenses forfaitaire'!$E347&lt;=Listes!$A$67,'Dépenses forfaitaire'!$E347*Listes!$A$68,IF('Dépenses forfaitaire'!$E347&gt;Listes!$D$67,'Dépenses forfaitaire'!$E347*Listes!$D$68,(('Dépenses forfaitaire'!$E347*Listes!$B$68)+Listes!$C$68)))))))</f>
        <v/>
      </c>
      <c r="P347" s="36" t="str">
        <f t="shared" si="13"/>
        <v/>
      </c>
      <c r="Q347" s="131"/>
    </row>
    <row r="348" spans="1:17" ht="22.5" customHeight="1" x14ac:dyDescent="0.25">
      <c r="A348" s="21">
        <v>342</v>
      </c>
      <c r="B348" s="123"/>
      <c r="C348" s="123"/>
      <c r="D348" s="123"/>
      <c r="E348" s="123"/>
      <c r="F348" s="123"/>
      <c r="G348" s="123"/>
      <c r="H348" s="424" t="str">
        <f>IF(C348="","",IF(C348="","",(VLOOKUP(C348,Listes!$B$34:$C$38,2,FALSE))))</f>
        <v/>
      </c>
      <c r="I348" s="123" t="str">
        <f t="shared" si="12"/>
        <v/>
      </c>
      <c r="J348" s="36" t="str">
        <f>IF(H348="","",IF(H348="","",(VLOOKUP(H348,Listes!$C$34:$D$38,2,FALSE))))</f>
        <v/>
      </c>
      <c r="K348" s="263"/>
      <c r="L348" s="263"/>
      <c r="M348" s="35" t="str">
        <f>IF($H348="","",IF($C348=Listes!$B$35,IF('Dépenses forfaitaire'!$E348&lt;=Listes!$B$56,('Dépenses forfaitaire'!$E348*(VLOOKUP('Dépenses forfaitaire'!$D348,Listes!$A$57:$E$63,2,FALSE))),IF('Dépenses forfaitaire'!$E348&gt;Listes!$E$56,('Dépenses forfaitaire'!$E348*(VLOOKUP('Dépenses forfaitaire'!$D348,Listes!$A$57:$E$63,5,FALSE))),('Dépenses forfaitaire'!$E348*(VLOOKUP('Dépenses forfaitaire'!$D348,Listes!$A$57:$E$63,3,FALSE)))+(VLOOKUP('Dépenses forfaitaire'!$D348,Listes!$A$57:$E$63,4,FALSE))))))</f>
        <v/>
      </c>
      <c r="N348" s="35" t="str">
        <f>IF($H348="","",IF($C348=Listes!$B$34,IF('Dépenses forfaitaire'!$E348&lt;=Listes!$B$45,('Dépenses forfaitaire'!$E348*(VLOOKUP('Dépenses forfaitaire'!$D348,Listes!$A$46:$E$52,2,FALSE))),IF('Dépenses forfaitaire'!$E348&gt;Listes!$D$45,('Dépenses forfaitaire'!$E348*(VLOOKUP('Dépenses forfaitaire'!$D348,Listes!$A$46:$E$52,5,FALSE))),('Dépenses forfaitaire'!$E348*(VLOOKUP('Dépenses forfaitaire'!$D348,Listes!$A$46:$E$52,3,FALSE)))+(VLOOKUP('Dépenses forfaitaire'!$D348,Listes!$A$46:$E$52,4,FALSE))))))</f>
        <v/>
      </c>
      <c r="O348" s="35" t="str">
        <f>IF($H348="","",IF($C348=Listes!$B$37,Listes!$I$34,IF($C348=Listes!$B$38,(VLOOKUP('Dépenses forfaitaire'!$F348,Listes!$E$34:$F$39,2,FALSE)),IF($C348=Listes!$B$36,IF('Dépenses forfaitaire'!$E348&lt;=Listes!$A$67,'Dépenses forfaitaire'!$E348*Listes!$A$68,IF('Dépenses forfaitaire'!$E348&gt;Listes!$D$67,'Dépenses forfaitaire'!$E348*Listes!$D$68,(('Dépenses forfaitaire'!$E348*Listes!$B$68)+Listes!$C$68)))))))</f>
        <v/>
      </c>
      <c r="P348" s="36" t="str">
        <f t="shared" si="13"/>
        <v/>
      </c>
      <c r="Q348" s="131"/>
    </row>
    <row r="349" spans="1:17" ht="22.5" customHeight="1" x14ac:dyDescent="0.25">
      <c r="A349" s="21">
        <v>343</v>
      </c>
      <c r="B349" s="123"/>
      <c r="C349" s="123"/>
      <c r="D349" s="123"/>
      <c r="E349" s="123"/>
      <c r="F349" s="123"/>
      <c r="G349" s="123"/>
      <c r="H349" s="424" t="str">
        <f>IF(C349="","",IF(C349="","",(VLOOKUP(C349,Listes!$B$34:$C$38,2,FALSE))))</f>
        <v/>
      </c>
      <c r="I349" s="123" t="str">
        <f t="shared" si="12"/>
        <v/>
      </c>
      <c r="J349" s="36" t="str">
        <f>IF(H349="","",IF(H349="","",(VLOOKUP(H349,Listes!$C$34:$D$38,2,FALSE))))</f>
        <v/>
      </c>
      <c r="K349" s="263"/>
      <c r="L349" s="263"/>
      <c r="M349" s="35" t="str">
        <f>IF($H349="","",IF($C349=Listes!$B$35,IF('Dépenses forfaitaire'!$E349&lt;=Listes!$B$56,('Dépenses forfaitaire'!$E349*(VLOOKUP('Dépenses forfaitaire'!$D349,Listes!$A$57:$E$63,2,FALSE))),IF('Dépenses forfaitaire'!$E349&gt;Listes!$E$56,('Dépenses forfaitaire'!$E349*(VLOOKUP('Dépenses forfaitaire'!$D349,Listes!$A$57:$E$63,5,FALSE))),('Dépenses forfaitaire'!$E349*(VLOOKUP('Dépenses forfaitaire'!$D349,Listes!$A$57:$E$63,3,FALSE)))+(VLOOKUP('Dépenses forfaitaire'!$D349,Listes!$A$57:$E$63,4,FALSE))))))</f>
        <v/>
      </c>
      <c r="N349" s="35" t="str">
        <f>IF($H349="","",IF($C349=Listes!$B$34,IF('Dépenses forfaitaire'!$E349&lt;=Listes!$B$45,('Dépenses forfaitaire'!$E349*(VLOOKUP('Dépenses forfaitaire'!$D349,Listes!$A$46:$E$52,2,FALSE))),IF('Dépenses forfaitaire'!$E349&gt;Listes!$D$45,('Dépenses forfaitaire'!$E349*(VLOOKUP('Dépenses forfaitaire'!$D349,Listes!$A$46:$E$52,5,FALSE))),('Dépenses forfaitaire'!$E349*(VLOOKUP('Dépenses forfaitaire'!$D349,Listes!$A$46:$E$52,3,FALSE)))+(VLOOKUP('Dépenses forfaitaire'!$D349,Listes!$A$46:$E$52,4,FALSE))))))</f>
        <v/>
      </c>
      <c r="O349" s="35" t="str">
        <f>IF($H349="","",IF($C349=Listes!$B$37,Listes!$I$34,IF($C349=Listes!$B$38,(VLOOKUP('Dépenses forfaitaire'!$F349,Listes!$E$34:$F$39,2,FALSE)),IF($C349=Listes!$B$36,IF('Dépenses forfaitaire'!$E349&lt;=Listes!$A$67,'Dépenses forfaitaire'!$E349*Listes!$A$68,IF('Dépenses forfaitaire'!$E349&gt;Listes!$D$67,'Dépenses forfaitaire'!$E349*Listes!$D$68,(('Dépenses forfaitaire'!$E349*Listes!$B$68)+Listes!$C$68)))))))</f>
        <v/>
      </c>
      <c r="P349" s="36" t="str">
        <f t="shared" si="13"/>
        <v/>
      </c>
      <c r="Q349" s="131"/>
    </row>
    <row r="350" spans="1:17" ht="22.5" customHeight="1" x14ac:dyDescent="0.25">
      <c r="A350" s="21">
        <v>344</v>
      </c>
      <c r="B350" s="123"/>
      <c r="C350" s="123"/>
      <c r="D350" s="123"/>
      <c r="E350" s="123"/>
      <c r="F350" s="123"/>
      <c r="G350" s="123"/>
      <c r="H350" s="424" t="str">
        <f>IF(C350="","",IF(C350="","",(VLOOKUP(C350,Listes!$B$34:$C$38,2,FALSE))))</f>
        <v/>
      </c>
      <c r="I350" s="123" t="str">
        <f t="shared" si="12"/>
        <v/>
      </c>
      <c r="J350" s="36" t="str">
        <f>IF(H350="","",IF(H350="","",(VLOOKUP(H350,Listes!$C$34:$D$38,2,FALSE))))</f>
        <v/>
      </c>
      <c r="K350" s="263"/>
      <c r="L350" s="263"/>
      <c r="M350" s="35" t="str">
        <f>IF($H350="","",IF($C350=Listes!$B$35,IF('Dépenses forfaitaire'!$E350&lt;=Listes!$B$56,('Dépenses forfaitaire'!$E350*(VLOOKUP('Dépenses forfaitaire'!$D350,Listes!$A$57:$E$63,2,FALSE))),IF('Dépenses forfaitaire'!$E350&gt;Listes!$E$56,('Dépenses forfaitaire'!$E350*(VLOOKUP('Dépenses forfaitaire'!$D350,Listes!$A$57:$E$63,5,FALSE))),('Dépenses forfaitaire'!$E350*(VLOOKUP('Dépenses forfaitaire'!$D350,Listes!$A$57:$E$63,3,FALSE)))+(VLOOKUP('Dépenses forfaitaire'!$D350,Listes!$A$57:$E$63,4,FALSE))))))</f>
        <v/>
      </c>
      <c r="N350" s="35" t="str">
        <f>IF($H350="","",IF($C350=Listes!$B$34,IF('Dépenses forfaitaire'!$E350&lt;=Listes!$B$45,('Dépenses forfaitaire'!$E350*(VLOOKUP('Dépenses forfaitaire'!$D350,Listes!$A$46:$E$52,2,FALSE))),IF('Dépenses forfaitaire'!$E350&gt;Listes!$D$45,('Dépenses forfaitaire'!$E350*(VLOOKUP('Dépenses forfaitaire'!$D350,Listes!$A$46:$E$52,5,FALSE))),('Dépenses forfaitaire'!$E350*(VLOOKUP('Dépenses forfaitaire'!$D350,Listes!$A$46:$E$52,3,FALSE)))+(VLOOKUP('Dépenses forfaitaire'!$D350,Listes!$A$46:$E$52,4,FALSE))))))</f>
        <v/>
      </c>
      <c r="O350" s="35" t="str">
        <f>IF($H350="","",IF($C350=Listes!$B$37,Listes!$I$34,IF($C350=Listes!$B$38,(VLOOKUP('Dépenses forfaitaire'!$F350,Listes!$E$34:$F$39,2,FALSE)),IF($C350=Listes!$B$36,IF('Dépenses forfaitaire'!$E350&lt;=Listes!$A$67,'Dépenses forfaitaire'!$E350*Listes!$A$68,IF('Dépenses forfaitaire'!$E350&gt;Listes!$D$67,'Dépenses forfaitaire'!$E350*Listes!$D$68,(('Dépenses forfaitaire'!$E350*Listes!$B$68)+Listes!$C$68)))))))</f>
        <v/>
      </c>
      <c r="P350" s="36" t="str">
        <f t="shared" si="13"/>
        <v/>
      </c>
      <c r="Q350" s="131"/>
    </row>
    <row r="351" spans="1:17" ht="22.5" customHeight="1" x14ac:dyDescent="0.25">
      <c r="A351" s="21">
        <v>345</v>
      </c>
      <c r="B351" s="123"/>
      <c r="C351" s="123"/>
      <c r="D351" s="123"/>
      <c r="E351" s="123"/>
      <c r="F351" s="123"/>
      <c r="G351" s="123"/>
      <c r="H351" s="424" t="str">
        <f>IF(C351="","",IF(C351="","",(VLOOKUP(C351,Listes!$B$34:$C$38,2,FALSE))))</f>
        <v/>
      </c>
      <c r="I351" s="123" t="str">
        <f t="shared" si="12"/>
        <v/>
      </c>
      <c r="J351" s="36" t="str">
        <f>IF(H351="","",IF(H351="","",(VLOOKUP(H351,Listes!$C$34:$D$38,2,FALSE))))</f>
        <v/>
      </c>
      <c r="K351" s="263"/>
      <c r="L351" s="263"/>
      <c r="M351" s="35" t="str">
        <f>IF($H351="","",IF($C351=Listes!$B$35,IF('Dépenses forfaitaire'!$E351&lt;=Listes!$B$56,('Dépenses forfaitaire'!$E351*(VLOOKUP('Dépenses forfaitaire'!$D351,Listes!$A$57:$E$63,2,FALSE))),IF('Dépenses forfaitaire'!$E351&gt;Listes!$E$56,('Dépenses forfaitaire'!$E351*(VLOOKUP('Dépenses forfaitaire'!$D351,Listes!$A$57:$E$63,5,FALSE))),('Dépenses forfaitaire'!$E351*(VLOOKUP('Dépenses forfaitaire'!$D351,Listes!$A$57:$E$63,3,FALSE)))+(VLOOKUP('Dépenses forfaitaire'!$D351,Listes!$A$57:$E$63,4,FALSE))))))</f>
        <v/>
      </c>
      <c r="N351" s="35" t="str">
        <f>IF($H351="","",IF($C351=Listes!$B$34,IF('Dépenses forfaitaire'!$E351&lt;=Listes!$B$45,('Dépenses forfaitaire'!$E351*(VLOOKUP('Dépenses forfaitaire'!$D351,Listes!$A$46:$E$52,2,FALSE))),IF('Dépenses forfaitaire'!$E351&gt;Listes!$D$45,('Dépenses forfaitaire'!$E351*(VLOOKUP('Dépenses forfaitaire'!$D351,Listes!$A$46:$E$52,5,FALSE))),('Dépenses forfaitaire'!$E351*(VLOOKUP('Dépenses forfaitaire'!$D351,Listes!$A$46:$E$52,3,FALSE)))+(VLOOKUP('Dépenses forfaitaire'!$D351,Listes!$A$46:$E$52,4,FALSE))))))</f>
        <v/>
      </c>
      <c r="O351" s="35" t="str">
        <f>IF($H351="","",IF($C351=Listes!$B$37,Listes!$I$34,IF($C351=Listes!$B$38,(VLOOKUP('Dépenses forfaitaire'!$F351,Listes!$E$34:$F$39,2,FALSE)),IF($C351=Listes!$B$36,IF('Dépenses forfaitaire'!$E351&lt;=Listes!$A$67,'Dépenses forfaitaire'!$E351*Listes!$A$68,IF('Dépenses forfaitaire'!$E351&gt;Listes!$D$67,'Dépenses forfaitaire'!$E351*Listes!$D$68,(('Dépenses forfaitaire'!$E351*Listes!$B$68)+Listes!$C$68)))))))</f>
        <v/>
      </c>
      <c r="P351" s="36" t="str">
        <f t="shared" si="13"/>
        <v/>
      </c>
      <c r="Q351" s="131"/>
    </row>
    <row r="352" spans="1:17" ht="22.5" customHeight="1" x14ac:dyDescent="0.25">
      <c r="A352" s="21">
        <v>346</v>
      </c>
      <c r="B352" s="123"/>
      <c r="C352" s="123"/>
      <c r="D352" s="123"/>
      <c r="E352" s="123"/>
      <c r="F352" s="123"/>
      <c r="G352" s="123"/>
      <c r="H352" s="424" t="str">
        <f>IF(C352="","",IF(C352="","",(VLOOKUP(C352,Listes!$B$34:$C$38,2,FALSE))))</f>
        <v/>
      </c>
      <c r="I352" s="123" t="str">
        <f t="shared" si="12"/>
        <v/>
      </c>
      <c r="J352" s="36" t="str">
        <f>IF(H352="","",IF(H352="","",(VLOOKUP(H352,Listes!$C$34:$D$38,2,FALSE))))</f>
        <v/>
      </c>
      <c r="K352" s="263"/>
      <c r="L352" s="263"/>
      <c r="M352" s="35" t="str">
        <f>IF($H352="","",IF($C352=Listes!$B$35,IF('Dépenses forfaitaire'!$E352&lt;=Listes!$B$56,('Dépenses forfaitaire'!$E352*(VLOOKUP('Dépenses forfaitaire'!$D352,Listes!$A$57:$E$63,2,FALSE))),IF('Dépenses forfaitaire'!$E352&gt;Listes!$E$56,('Dépenses forfaitaire'!$E352*(VLOOKUP('Dépenses forfaitaire'!$D352,Listes!$A$57:$E$63,5,FALSE))),('Dépenses forfaitaire'!$E352*(VLOOKUP('Dépenses forfaitaire'!$D352,Listes!$A$57:$E$63,3,FALSE)))+(VLOOKUP('Dépenses forfaitaire'!$D352,Listes!$A$57:$E$63,4,FALSE))))))</f>
        <v/>
      </c>
      <c r="N352" s="35" t="str">
        <f>IF($H352="","",IF($C352=Listes!$B$34,IF('Dépenses forfaitaire'!$E352&lt;=Listes!$B$45,('Dépenses forfaitaire'!$E352*(VLOOKUP('Dépenses forfaitaire'!$D352,Listes!$A$46:$E$52,2,FALSE))),IF('Dépenses forfaitaire'!$E352&gt;Listes!$D$45,('Dépenses forfaitaire'!$E352*(VLOOKUP('Dépenses forfaitaire'!$D352,Listes!$A$46:$E$52,5,FALSE))),('Dépenses forfaitaire'!$E352*(VLOOKUP('Dépenses forfaitaire'!$D352,Listes!$A$46:$E$52,3,FALSE)))+(VLOOKUP('Dépenses forfaitaire'!$D352,Listes!$A$46:$E$52,4,FALSE))))))</f>
        <v/>
      </c>
      <c r="O352" s="35" t="str">
        <f>IF($H352="","",IF($C352=Listes!$B$37,Listes!$I$34,IF($C352=Listes!$B$38,(VLOOKUP('Dépenses forfaitaire'!$F352,Listes!$E$34:$F$39,2,FALSE)),IF($C352=Listes!$B$36,IF('Dépenses forfaitaire'!$E352&lt;=Listes!$A$67,'Dépenses forfaitaire'!$E352*Listes!$A$68,IF('Dépenses forfaitaire'!$E352&gt;Listes!$D$67,'Dépenses forfaitaire'!$E352*Listes!$D$68,(('Dépenses forfaitaire'!$E352*Listes!$B$68)+Listes!$C$68)))))))</f>
        <v/>
      </c>
      <c r="P352" s="36" t="str">
        <f t="shared" si="13"/>
        <v/>
      </c>
      <c r="Q352" s="131"/>
    </row>
    <row r="353" spans="1:17" ht="22.5" customHeight="1" x14ac:dyDescent="0.25">
      <c r="A353" s="21">
        <v>347</v>
      </c>
      <c r="B353" s="123"/>
      <c r="C353" s="123"/>
      <c r="D353" s="123"/>
      <c r="E353" s="123"/>
      <c r="F353" s="123"/>
      <c r="G353" s="123"/>
      <c r="H353" s="424" t="str">
        <f>IF(C353="","",IF(C353="","",(VLOOKUP(C353,Listes!$B$34:$C$38,2,FALSE))))</f>
        <v/>
      </c>
      <c r="I353" s="123" t="str">
        <f t="shared" si="12"/>
        <v/>
      </c>
      <c r="J353" s="36" t="str">
        <f>IF(H353="","",IF(H353="","",(VLOOKUP(H353,Listes!$C$34:$D$38,2,FALSE))))</f>
        <v/>
      </c>
      <c r="K353" s="263"/>
      <c r="L353" s="263"/>
      <c r="M353" s="35" t="str">
        <f>IF($H353="","",IF($C353=Listes!$B$35,IF('Dépenses forfaitaire'!$E353&lt;=Listes!$B$56,('Dépenses forfaitaire'!$E353*(VLOOKUP('Dépenses forfaitaire'!$D353,Listes!$A$57:$E$63,2,FALSE))),IF('Dépenses forfaitaire'!$E353&gt;Listes!$E$56,('Dépenses forfaitaire'!$E353*(VLOOKUP('Dépenses forfaitaire'!$D353,Listes!$A$57:$E$63,5,FALSE))),('Dépenses forfaitaire'!$E353*(VLOOKUP('Dépenses forfaitaire'!$D353,Listes!$A$57:$E$63,3,FALSE)))+(VLOOKUP('Dépenses forfaitaire'!$D353,Listes!$A$57:$E$63,4,FALSE))))))</f>
        <v/>
      </c>
      <c r="N353" s="35" t="str">
        <f>IF($H353="","",IF($C353=Listes!$B$34,IF('Dépenses forfaitaire'!$E353&lt;=Listes!$B$45,('Dépenses forfaitaire'!$E353*(VLOOKUP('Dépenses forfaitaire'!$D353,Listes!$A$46:$E$52,2,FALSE))),IF('Dépenses forfaitaire'!$E353&gt;Listes!$D$45,('Dépenses forfaitaire'!$E353*(VLOOKUP('Dépenses forfaitaire'!$D353,Listes!$A$46:$E$52,5,FALSE))),('Dépenses forfaitaire'!$E353*(VLOOKUP('Dépenses forfaitaire'!$D353,Listes!$A$46:$E$52,3,FALSE)))+(VLOOKUP('Dépenses forfaitaire'!$D353,Listes!$A$46:$E$52,4,FALSE))))))</f>
        <v/>
      </c>
      <c r="O353" s="35" t="str">
        <f>IF($H353="","",IF($C353=Listes!$B$37,Listes!$I$34,IF($C353=Listes!$B$38,(VLOOKUP('Dépenses forfaitaire'!$F353,Listes!$E$34:$F$39,2,FALSE)),IF($C353=Listes!$B$36,IF('Dépenses forfaitaire'!$E353&lt;=Listes!$A$67,'Dépenses forfaitaire'!$E353*Listes!$A$68,IF('Dépenses forfaitaire'!$E353&gt;Listes!$D$67,'Dépenses forfaitaire'!$E353*Listes!$D$68,(('Dépenses forfaitaire'!$E353*Listes!$B$68)+Listes!$C$68)))))))</f>
        <v/>
      </c>
      <c r="P353" s="36" t="str">
        <f t="shared" si="13"/>
        <v/>
      </c>
      <c r="Q353" s="131"/>
    </row>
    <row r="354" spans="1:17" ht="22.5" customHeight="1" x14ac:dyDescent="0.25">
      <c r="A354" s="21">
        <v>348</v>
      </c>
      <c r="B354" s="123"/>
      <c r="C354" s="123"/>
      <c r="D354" s="123"/>
      <c r="E354" s="123"/>
      <c r="F354" s="123"/>
      <c r="G354" s="123"/>
      <c r="H354" s="424" t="str">
        <f>IF(C354="","",IF(C354="","",(VLOOKUP(C354,Listes!$B$34:$C$38,2,FALSE))))</f>
        <v/>
      </c>
      <c r="I354" s="123" t="str">
        <f t="shared" si="12"/>
        <v/>
      </c>
      <c r="J354" s="36" t="str">
        <f>IF(H354="","",IF(H354="","",(VLOOKUP(H354,Listes!$C$34:$D$38,2,FALSE))))</f>
        <v/>
      </c>
      <c r="K354" s="263"/>
      <c r="L354" s="263"/>
      <c r="M354" s="35" t="str">
        <f>IF($H354="","",IF($C354=Listes!$B$35,IF('Dépenses forfaitaire'!$E354&lt;=Listes!$B$56,('Dépenses forfaitaire'!$E354*(VLOOKUP('Dépenses forfaitaire'!$D354,Listes!$A$57:$E$63,2,FALSE))),IF('Dépenses forfaitaire'!$E354&gt;Listes!$E$56,('Dépenses forfaitaire'!$E354*(VLOOKUP('Dépenses forfaitaire'!$D354,Listes!$A$57:$E$63,5,FALSE))),('Dépenses forfaitaire'!$E354*(VLOOKUP('Dépenses forfaitaire'!$D354,Listes!$A$57:$E$63,3,FALSE)))+(VLOOKUP('Dépenses forfaitaire'!$D354,Listes!$A$57:$E$63,4,FALSE))))))</f>
        <v/>
      </c>
      <c r="N354" s="35" t="str">
        <f>IF($H354="","",IF($C354=Listes!$B$34,IF('Dépenses forfaitaire'!$E354&lt;=Listes!$B$45,('Dépenses forfaitaire'!$E354*(VLOOKUP('Dépenses forfaitaire'!$D354,Listes!$A$46:$E$52,2,FALSE))),IF('Dépenses forfaitaire'!$E354&gt;Listes!$D$45,('Dépenses forfaitaire'!$E354*(VLOOKUP('Dépenses forfaitaire'!$D354,Listes!$A$46:$E$52,5,FALSE))),('Dépenses forfaitaire'!$E354*(VLOOKUP('Dépenses forfaitaire'!$D354,Listes!$A$46:$E$52,3,FALSE)))+(VLOOKUP('Dépenses forfaitaire'!$D354,Listes!$A$46:$E$52,4,FALSE))))))</f>
        <v/>
      </c>
      <c r="O354" s="35" t="str">
        <f>IF($H354="","",IF($C354=Listes!$B$37,Listes!$I$34,IF($C354=Listes!$B$38,(VLOOKUP('Dépenses forfaitaire'!$F354,Listes!$E$34:$F$39,2,FALSE)),IF($C354=Listes!$B$36,IF('Dépenses forfaitaire'!$E354&lt;=Listes!$A$67,'Dépenses forfaitaire'!$E354*Listes!$A$68,IF('Dépenses forfaitaire'!$E354&gt;Listes!$D$67,'Dépenses forfaitaire'!$E354*Listes!$D$68,(('Dépenses forfaitaire'!$E354*Listes!$B$68)+Listes!$C$68)))))))</f>
        <v/>
      </c>
      <c r="P354" s="36" t="str">
        <f t="shared" si="13"/>
        <v/>
      </c>
      <c r="Q354" s="131"/>
    </row>
    <row r="355" spans="1:17" ht="22.5" customHeight="1" x14ac:dyDescent="0.25">
      <c r="A355" s="21">
        <v>349</v>
      </c>
      <c r="B355" s="123"/>
      <c r="C355" s="123"/>
      <c r="D355" s="123"/>
      <c r="E355" s="123"/>
      <c r="F355" s="123"/>
      <c r="G355" s="123"/>
      <c r="H355" s="424" t="str">
        <f>IF(C355="","",IF(C355="","",(VLOOKUP(C355,Listes!$B$34:$C$38,2,FALSE))))</f>
        <v/>
      </c>
      <c r="I355" s="123" t="str">
        <f t="shared" si="12"/>
        <v/>
      </c>
      <c r="J355" s="36" t="str">
        <f>IF(H355="","",IF(H355="","",(VLOOKUP(H355,Listes!$C$34:$D$38,2,FALSE))))</f>
        <v/>
      </c>
      <c r="K355" s="263"/>
      <c r="L355" s="263"/>
      <c r="M355" s="35" t="str">
        <f>IF($H355="","",IF($C355=Listes!$B$35,IF('Dépenses forfaitaire'!$E355&lt;=Listes!$B$56,('Dépenses forfaitaire'!$E355*(VLOOKUP('Dépenses forfaitaire'!$D355,Listes!$A$57:$E$63,2,FALSE))),IF('Dépenses forfaitaire'!$E355&gt;Listes!$E$56,('Dépenses forfaitaire'!$E355*(VLOOKUP('Dépenses forfaitaire'!$D355,Listes!$A$57:$E$63,5,FALSE))),('Dépenses forfaitaire'!$E355*(VLOOKUP('Dépenses forfaitaire'!$D355,Listes!$A$57:$E$63,3,FALSE)))+(VLOOKUP('Dépenses forfaitaire'!$D355,Listes!$A$57:$E$63,4,FALSE))))))</f>
        <v/>
      </c>
      <c r="N355" s="35" t="str">
        <f>IF($H355="","",IF($C355=Listes!$B$34,IF('Dépenses forfaitaire'!$E355&lt;=Listes!$B$45,('Dépenses forfaitaire'!$E355*(VLOOKUP('Dépenses forfaitaire'!$D355,Listes!$A$46:$E$52,2,FALSE))),IF('Dépenses forfaitaire'!$E355&gt;Listes!$D$45,('Dépenses forfaitaire'!$E355*(VLOOKUP('Dépenses forfaitaire'!$D355,Listes!$A$46:$E$52,5,FALSE))),('Dépenses forfaitaire'!$E355*(VLOOKUP('Dépenses forfaitaire'!$D355,Listes!$A$46:$E$52,3,FALSE)))+(VLOOKUP('Dépenses forfaitaire'!$D355,Listes!$A$46:$E$52,4,FALSE))))))</f>
        <v/>
      </c>
      <c r="O355" s="35" t="str">
        <f>IF($H355="","",IF($C355=Listes!$B$37,Listes!$I$34,IF($C355=Listes!$B$38,(VLOOKUP('Dépenses forfaitaire'!$F355,Listes!$E$34:$F$39,2,FALSE)),IF($C355=Listes!$B$36,IF('Dépenses forfaitaire'!$E355&lt;=Listes!$A$67,'Dépenses forfaitaire'!$E355*Listes!$A$68,IF('Dépenses forfaitaire'!$E355&gt;Listes!$D$67,'Dépenses forfaitaire'!$E355*Listes!$D$68,(('Dépenses forfaitaire'!$E355*Listes!$B$68)+Listes!$C$68)))))))</f>
        <v/>
      </c>
      <c r="P355" s="36" t="str">
        <f t="shared" si="13"/>
        <v/>
      </c>
      <c r="Q355" s="131"/>
    </row>
    <row r="356" spans="1:17" ht="22.5" customHeight="1" x14ac:dyDescent="0.25">
      <c r="A356" s="21">
        <v>350</v>
      </c>
      <c r="B356" s="123"/>
      <c r="C356" s="123"/>
      <c r="D356" s="123"/>
      <c r="E356" s="123"/>
      <c r="F356" s="123"/>
      <c r="G356" s="123"/>
      <c r="H356" s="424" t="str">
        <f>IF(C356="","",IF(C356="","",(VLOOKUP(C356,Listes!$B$34:$C$38,2,FALSE))))</f>
        <v/>
      </c>
      <c r="I356" s="123" t="str">
        <f t="shared" si="12"/>
        <v/>
      </c>
      <c r="J356" s="36" t="str">
        <f>IF(H356="","",IF(H356="","",(VLOOKUP(H356,Listes!$C$34:$D$38,2,FALSE))))</f>
        <v/>
      </c>
      <c r="K356" s="263"/>
      <c r="L356" s="263"/>
      <c r="M356" s="35" t="str">
        <f>IF($H356="","",IF($C356=Listes!$B$35,IF('Dépenses forfaitaire'!$E356&lt;=Listes!$B$56,('Dépenses forfaitaire'!$E356*(VLOOKUP('Dépenses forfaitaire'!$D356,Listes!$A$57:$E$63,2,FALSE))),IF('Dépenses forfaitaire'!$E356&gt;Listes!$E$56,('Dépenses forfaitaire'!$E356*(VLOOKUP('Dépenses forfaitaire'!$D356,Listes!$A$57:$E$63,5,FALSE))),('Dépenses forfaitaire'!$E356*(VLOOKUP('Dépenses forfaitaire'!$D356,Listes!$A$57:$E$63,3,FALSE)))+(VLOOKUP('Dépenses forfaitaire'!$D356,Listes!$A$57:$E$63,4,FALSE))))))</f>
        <v/>
      </c>
      <c r="N356" s="35" t="str">
        <f>IF($H356="","",IF($C356=Listes!$B$34,IF('Dépenses forfaitaire'!$E356&lt;=Listes!$B$45,('Dépenses forfaitaire'!$E356*(VLOOKUP('Dépenses forfaitaire'!$D356,Listes!$A$46:$E$52,2,FALSE))),IF('Dépenses forfaitaire'!$E356&gt;Listes!$D$45,('Dépenses forfaitaire'!$E356*(VLOOKUP('Dépenses forfaitaire'!$D356,Listes!$A$46:$E$52,5,FALSE))),('Dépenses forfaitaire'!$E356*(VLOOKUP('Dépenses forfaitaire'!$D356,Listes!$A$46:$E$52,3,FALSE)))+(VLOOKUP('Dépenses forfaitaire'!$D356,Listes!$A$46:$E$52,4,FALSE))))))</f>
        <v/>
      </c>
      <c r="O356" s="35" t="str">
        <f>IF($H356="","",IF($C356=Listes!$B$37,Listes!$I$34,IF($C356=Listes!$B$38,(VLOOKUP('Dépenses forfaitaire'!$F356,Listes!$E$34:$F$39,2,FALSE)),IF($C356=Listes!$B$36,IF('Dépenses forfaitaire'!$E356&lt;=Listes!$A$67,'Dépenses forfaitaire'!$E356*Listes!$A$68,IF('Dépenses forfaitaire'!$E356&gt;Listes!$D$67,'Dépenses forfaitaire'!$E356*Listes!$D$68,(('Dépenses forfaitaire'!$E356*Listes!$B$68)+Listes!$C$68)))))))</f>
        <v/>
      </c>
      <c r="P356" s="36" t="str">
        <f t="shared" si="13"/>
        <v/>
      </c>
      <c r="Q356" s="131"/>
    </row>
    <row r="357" spans="1:17" ht="22.5" customHeight="1" x14ac:dyDescent="0.25">
      <c r="A357" s="21">
        <v>351</v>
      </c>
      <c r="B357" s="123"/>
      <c r="C357" s="123"/>
      <c r="D357" s="123"/>
      <c r="E357" s="123"/>
      <c r="F357" s="123"/>
      <c r="G357" s="123"/>
      <c r="H357" s="424" t="str">
        <f>IF(C357="","",IF(C357="","",(VLOOKUP(C357,Listes!$B$34:$C$38,2,FALSE))))</f>
        <v/>
      </c>
      <c r="I357" s="123" t="str">
        <f t="shared" si="12"/>
        <v/>
      </c>
      <c r="J357" s="36" t="str">
        <f>IF(H357="","",IF(H357="","",(VLOOKUP(H357,Listes!$C$34:$D$38,2,FALSE))))</f>
        <v/>
      </c>
      <c r="K357" s="263"/>
      <c r="L357" s="263"/>
      <c r="M357" s="35" t="str">
        <f>IF($H357="","",IF($C357=Listes!$B$35,IF('Dépenses forfaitaire'!$E357&lt;=Listes!$B$56,('Dépenses forfaitaire'!$E357*(VLOOKUP('Dépenses forfaitaire'!$D357,Listes!$A$57:$E$63,2,FALSE))),IF('Dépenses forfaitaire'!$E357&gt;Listes!$E$56,('Dépenses forfaitaire'!$E357*(VLOOKUP('Dépenses forfaitaire'!$D357,Listes!$A$57:$E$63,5,FALSE))),('Dépenses forfaitaire'!$E357*(VLOOKUP('Dépenses forfaitaire'!$D357,Listes!$A$57:$E$63,3,FALSE)))+(VLOOKUP('Dépenses forfaitaire'!$D357,Listes!$A$57:$E$63,4,FALSE))))))</f>
        <v/>
      </c>
      <c r="N357" s="35" t="str">
        <f>IF($H357="","",IF($C357=Listes!$B$34,IF('Dépenses forfaitaire'!$E357&lt;=Listes!$B$45,('Dépenses forfaitaire'!$E357*(VLOOKUP('Dépenses forfaitaire'!$D357,Listes!$A$46:$E$52,2,FALSE))),IF('Dépenses forfaitaire'!$E357&gt;Listes!$D$45,('Dépenses forfaitaire'!$E357*(VLOOKUP('Dépenses forfaitaire'!$D357,Listes!$A$46:$E$52,5,FALSE))),('Dépenses forfaitaire'!$E357*(VLOOKUP('Dépenses forfaitaire'!$D357,Listes!$A$46:$E$52,3,FALSE)))+(VLOOKUP('Dépenses forfaitaire'!$D357,Listes!$A$46:$E$52,4,FALSE))))))</f>
        <v/>
      </c>
      <c r="O357" s="35" t="str">
        <f>IF($H357="","",IF($C357=Listes!$B$37,Listes!$I$34,IF($C357=Listes!$B$38,(VLOOKUP('Dépenses forfaitaire'!$F357,Listes!$E$34:$F$39,2,FALSE)),IF($C357=Listes!$B$36,IF('Dépenses forfaitaire'!$E357&lt;=Listes!$A$67,'Dépenses forfaitaire'!$E357*Listes!$A$68,IF('Dépenses forfaitaire'!$E357&gt;Listes!$D$67,'Dépenses forfaitaire'!$E357*Listes!$D$68,(('Dépenses forfaitaire'!$E357*Listes!$B$68)+Listes!$C$68)))))))</f>
        <v/>
      </c>
      <c r="P357" s="36" t="str">
        <f t="shared" si="13"/>
        <v/>
      </c>
      <c r="Q357" s="131"/>
    </row>
    <row r="358" spans="1:17" ht="22.5" customHeight="1" x14ac:dyDescent="0.25">
      <c r="A358" s="21">
        <v>352</v>
      </c>
      <c r="B358" s="123"/>
      <c r="C358" s="123"/>
      <c r="D358" s="123"/>
      <c r="E358" s="123"/>
      <c r="F358" s="123"/>
      <c r="G358" s="123"/>
      <c r="H358" s="424" t="str">
        <f>IF(C358="","",IF(C358="","",(VLOOKUP(C358,Listes!$B$34:$C$38,2,FALSE))))</f>
        <v/>
      </c>
      <c r="I358" s="123" t="str">
        <f t="shared" si="12"/>
        <v/>
      </c>
      <c r="J358" s="36" t="str">
        <f>IF(H358="","",IF(H358="","",(VLOOKUP(H358,Listes!$C$34:$D$38,2,FALSE))))</f>
        <v/>
      </c>
      <c r="K358" s="263"/>
      <c r="L358" s="263"/>
      <c r="M358" s="35" t="str">
        <f>IF($H358="","",IF($C358=Listes!$B$35,IF('Dépenses forfaitaire'!$E358&lt;=Listes!$B$56,('Dépenses forfaitaire'!$E358*(VLOOKUP('Dépenses forfaitaire'!$D358,Listes!$A$57:$E$63,2,FALSE))),IF('Dépenses forfaitaire'!$E358&gt;Listes!$E$56,('Dépenses forfaitaire'!$E358*(VLOOKUP('Dépenses forfaitaire'!$D358,Listes!$A$57:$E$63,5,FALSE))),('Dépenses forfaitaire'!$E358*(VLOOKUP('Dépenses forfaitaire'!$D358,Listes!$A$57:$E$63,3,FALSE)))+(VLOOKUP('Dépenses forfaitaire'!$D358,Listes!$A$57:$E$63,4,FALSE))))))</f>
        <v/>
      </c>
      <c r="N358" s="35" t="str">
        <f>IF($H358="","",IF($C358=Listes!$B$34,IF('Dépenses forfaitaire'!$E358&lt;=Listes!$B$45,('Dépenses forfaitaire'!$E358*(VLOOKUP('Dépenses forfaitaire'!$D358,Listes!$A$46:$E$52,2,FALSE))),IF('Dépenses forfaitaire'!$E358&gt;Listes!$D$45,('Dépenses forfaitaire'!$E358*(VLOOKUP('Dépenses forfaitaire'!$D358,Listes!$A$46:$E$52,5,FALSE))),('Dépenses forfaitaire'!$E358*(VLOOKUP('Dépenses forfaitaire'!$D358,Listes!$A$46:$E$52,3,FALSE)))+(VLOOKUP('Dépenses forfaitaire'!$D358,Listes!$A$46:$E$52,4,FALSE))))))</f>
        <v/>
      </c>
      <c r="O358" s="35" t="str">
        <f>IF($H358="","",IF($C358=Listes!$B$37,Listes!$I$34,IF($C358=Listes!$B$38,(VLOOKUP('Dépenses forfaitaire'!$F358,Listes!$E$34:$F$39,2,FALSE)),IF($C358=Listes!$B$36,IF('Dépenses forfaitaire'!$E358&lt;=Listes!$A$67,'Dépenses forfaitaire'!$E358*Listes!$A$68,IF('Dépenses forfaitaire'!$E358&gt;Listes!$D$67,'Dépenses forfaitaire'!$E358*Listes!$D$68,(('Dépenses forfaitaire'!$E358*Listes!$B$68)+Listes!$C$68)))))))</f>
        <v/>
      </c>
      <c r="P358" s="36" t="str">
        <f t="shared" si="13"/>
        <v/>
      </c>
      <c r="Q358" s="131"/>
    </row>
    <row r="359" spans="1:17" ht="22.5" customHeight="1" x14ac:dyDescent="0.25">
      <c r="A359" s="21">
        <v>353</v>
      </c>
      <c r="B359" s="123"/>
      <c r="C359" s="123"/>
      <c r="D359" s="123"/>
      <c r="E359" s="123"/>
      <c r="F359" s="123"/>
      <c r="G359" s="123"/>
      <c r="H359" s="424" t="str">
        <f>IF(C359="","",IF(C359="","",(VLOOKUP(C359,Listes!$B$34:$C$38,2,FALSE))))</f>
        <v/>
      </c>
      <c r="I359" s="123" t="str">
        <f t="shared" si="12"/>
        <v/>
      </c>
      <c r="J359" s="36" t="str">
        <f>IF(H359="","",IF(H359="","",(VLOOKUP(H359,Listes!$C$34:$D$38,2,FALSE))))</f>
        <v/>
      </c>
      <c r="K359" s="263"/>
      <c r="L359" s="263"/>
      <c r="M359" s="35" t="str">
        <f>IF($H359="","",IF($C359=Listes!$B$35,IF('Dépenses forfaitaire'!$E359&lt;=Listes!$B$56,('Dépenses forfaitaire'!$E359*(VLOOKUP('Dépenses forfaitaire'!$D359,Listes!$A$57:$E$63,2,FALSE))),IF('Dépenses forfaitaire'!$E359&gt;Listes!$E$56,('Dépenses forfaitaire'!$E359*(VLOOKUP('Dépenses forfaitaire'!$D359,Listes!$A$57:$E$63,5,FALSE))),('Dépenses forfaitaire'!$E359*(VLOOKUP('Dépenses forfaitaire'!$D359,Listes!$A$57:$E$63,3,FALSE)))+(VLOOKUP('Dépenses forfaitaire'!$D359,Listes!$A$57:$E$63,4,FALSE))))))</f>
        <v/>
      </c>
      <c r="N359" s="35" t="str">
        <f>IF($H359="","",IF($C359=Listes!$B$34,IF('Dépenses forfaitaire'!$E359&lt;=Listes!$B$45,('Dépenses forfaitaire'!$E359*(VLOOKUP('Dépenses forfaitaire'!$D359,Listes!$A$46:$E$52,2,FALSE))),IF('Dépenses forfaitaire'!$E359&gt;Listes!$D$45,('Dépenses forfaitaire'!$E359*(VLOOKUP('Dépenses forfaitaire'!$D359,Listes!$A$46:$E$52,5,FALSE))),('Dépenses forfaitaire'!$E359*(VLOOKUP('Dépenses forfaitaire'!$D359,Listes!$A$46:$E$52,3,FALSE)))+(VLOOKUP('Dépenses forfaitaire'!$D359,Listes!$A$46:$E$52,4,FALSE))))))</f>
        <v/>
      </c>
      <c r="O359" s="35" t="str">
        <f>IF($H359="","",IF($C359=Listes!$B$37,Listes!$I$34,IF($C359=Listes!$B$38,(VLOOKUP('Dépenses forfaitaire'!$F359,Listes!$E$34:$F$39,2,FALSE)),IF($C359=Listes!$B$36,IF('Dépenses forfaitaire'!$E359&lt;=Listes!$A$67,'Dépenses forfaitaire'!$E359*Listes!$A$68,IF('Dépenses forfaitaire'!$E359&gt;Listes!$D$67,'Dépenses forfaitaire'!$E359*Listes!$D$68,(('Dépenses forfaitaire'!$E359*Listes!$B$68)+Listes!$C$68)))))))</f>
        <v/>
      </c>
      <c r="P359" s="36" t="str">
        <f t="shared" si="13"/>
        <v/>
      </c>
      <c r="Q359" s="131"/>
    </row>
    <row r="360" spans="1:17" ht="22.5" customHeight="1" x14ac:dyDescent="0.25">
      <c r="A360" s="21">
        <v>354</v>
      </c>
      <c r="B360" s="123"/>
      <c r="C360" s="123"/>
      <c r="D360" s="123"/>
      <c r="E360" s="123"/>
      <c r="F360" s="123"/>
      <c r="G360" s="123"/>
      <c r="H360" s="424" t="str">
        <f>IF(C360="","",IF(C360="","",(VLOOKUP(C360,Listes!$B$34:$C$38,2,FALSE))))</f>
        <v/>
      </c>
      <c r="I360" s="123" t="str">
        <f t="shared" si="12"/>
        <v/>
      </c>
      <c r="J360" s="36" t="str">
        <f>IF(H360="","",IF(H360="","",(VLOOKUP(H360,Listes!$C$34:$D$38,2,FALSE))))</f>
        <v/>
      </c>
      <c r="K360" s="263"/>
      <c r="L360" s="263"/>
      <c r="M360" s="35" t="str">
        <f>IF($H360="","",IF($C360=Listes!$B$35,IF('Dépenses forfaitaire'!$E360&lt;=Listes!$B$56,('Dépenses forfaitaire'!$E360*(VLOOKUP('Dépenses forfaitaire'!$D360,Listes!$A$57:$E$63,2,FALSE))),IF('Dépenses forfaitaire'!$E360&gt;Listes!$E$56,('Dépenses forfaitaire'!$E360*(VLOOKUP('Dépenses forfaitaire'!$D360,Listes!$A$57:$E$63,5,FALSE))),('Dépenses forfaitaire'!$E360*(VLOOKUP('Dépenses forfaitaire'!$D360,Listes!$A$57:$E$63,3,FALSE)))+(VLOOKUP('Dépenses forfaitaire'!$D360,Listes!$A$57:$E$63,4,FALSE))))))</f>
        <v/>
      </c>
      <c r="N360" s="35" t="str">
        <f>IF($H360="","",IF($C360=Listes!$B$34,IF('Dépenses forfaitaire'!$E360&lt;=Listes!$B$45,('Dépenses forfaitaire'!$E360*(VLOOKUP('Dépenses forfaitaire'!$D360,Listes!$A$46:$E$52,2,FALSE))),IF('Dépenses forfaitaire'!$E360&gt;Listes!$D$45,('Dépenses forfaitaire'!$E360*(VLOOKUP('Dépenses forfaitaire'!$D360,Listes!$A$46:$E$52,5,FALSE))),('Dépenses forfaitaire'!$E360*(VLOOKUP('Dépenses forfaitaire'!$D360,Listes!$A$46:$E$52,3,FALSE)))+(VLOOKUP('Dépenses forfaitaire'!$D360,Listes!$A$46:$E$52,4,FALSE))))))</f>
        <v/>
      </c>
      <c r="O360" s="35" t="str">
        <f>IF($H360="","",IF($C360=Listes!$B$37,Listes!$I$34,IF($C360=Listes!$B$38,(VLOOKUP('Dépenses forfaitaire'!$F360,Listes!$E$34:$F$39,2,FALSE)),IF($C360=Listes!$B$36,IF('Dépenses forfaitaire'!$E360&lt;=Listes!$A$67,'Dépenses forfaitaire'!$E360*Listes!$A$68,IF('Dépenses forfaitaire'!$E360&gt;Listes!$D$67,'Dépenses forfaitaire'!$E360*Listes!$D$68,(('Dépenses forfaitaire'!$E360*Listes!$B$68)+Listes!$C$68)))))))</f>
        <v/>
      </c>
      <c r="P360" s="36" t="str">
        <f t="shared" si="13"/>
        <v/>
      </c>
      <c r="Q360" s="131"/>
    </row>
    <row r="361" spans="1:17" ht="22.5" customHeight="1" x14ac:dyDescent="0.25">
      <c r="A361" s="21">
        <v>355</v>
      </c>
      <c r="B361" s="123"/>
      <c r="C361" s="123"/>
      <c r="D361" s="123"/>
      <c r="E361" s="123"/>
      <c r="F361" s="123"/>
      <c r="G361" s="123"/>
      <c r="H361" s="424" t="str">
        <f>IF(C361="","",IF(C361="","",(VLOOKUP(C361,Listes!$B$34:$C$38,2,FALSE))))</f>
        <v/>
      </c>
      <c r="I361" s="123" t="str">
        <f t="shared" si="12"/>
        <v/>
      </c>
      <c r="J361" s="36" t="str">
        <f>IF(H361="","",IF(H361="","",(VLOOKUP(H361,Listes!$C$34:$D$38,2,FALSE))))</f>
        <v/>
      </c>
      <c r="K361" s="263"/>
      <c r="L361" s="263"/>
      <c r="M361" s="35" t="str">
        <f>IF($H361="","",IF($C361=Listes!$B$35,IF('Dépenses forfaitaire'!$E361&lt;=Listes!$B$56,('Dépenses forfaitaire'!$E361*(VLOOKUP('Dépenses forfaitaire'!$D361,Listes!$A$57:$E$63,2,FALSE))),IF('Dépenses forfaitaire'!$E361&gt;Listes!$E$56,('Dépenses forfaitaire'!$E361*(VLOOKUP('Dépenses forfaitaire'!$D361,Listes!$A$57:$E$63,5,FALSE))),('Dépenses forfaitaire'!$E361*(VLOOKUP('Dépenses forfaitaire'!$D361,Listes!$A$57:$E$63,3,FALSE)))+(VLOOKUP('Dépenses forfaitaire'!$D361,Listes!$A$57:$E$63,4,FALSE))))))</f>
        <v/>
      </c>
      <c r="N361" s="35" t="str">
        <f>IF($H361="","",IF($C361=Listes!$B$34,IF('Dépenses forfaitaire'!$E361&lt;=Listes!$B$45,('Dépenses forfaitaire'!$E361*(VLOOKUP('Dépenses forfaitaire'!$D361,Listes!$A$46:$E$52,2,FALSE))),IF('Dépenses forfaitaire'!$E361&gt;Listes!$D$45,('Dépenses forfaitaire'!$E361*(VLOOKUP('Dépenses forfaitaire'!$D361,Listes!$A$46:$E$52,5,FALSE))),('Dépenses forfaitaire'!$E361*(VLOOKUP('Dépenses forfaitaire'!$D361,Listes!$A$46:$E$52,3,FALSE)))+(VLOOKUP('Dépenses forfaitaire'!$D361,Listes!$A$46:$E$52,4,FALSE))))))</f>
        <v/>
      </c>
      <c r="O361" s="35" t="str">
        <f>IF($H361="","",IF($C361=Listes!$B$37,Listes!$I$34,IF($C361=Listes!$B$38,(VLOOKUP('Dépenses forfaitaire'!$F361,Listes!$E$34:$F$39,2,FALSE)),IF($C361=Listes!$B$36,IF('Dépenses forfaitaire'!$E361&lt;=Listes!$A$67,'Dépenses forfaitaire'!$E361*Listes!$A$68,IF('Dépenses forfaitaire'!$E361&gt;Listes!$D$67,'Dépenses forfaitaire'!$E361*Listes!$D$68,(('Dépenses forfaitaire'!$E361*Listes!$B$68)+Listes!$C$68)))))))</f>
        <v/>
      </c>
      <c r="P361" s="36" t="str">
        <f t="shared" si="13"/>
        <v/>
      </c>
      <c r="Q361" s="131"/>
    </row>
    <row r="362" spans="1:17" ht="22.5" customHeight="1" x14ac:dyDescent="0.25">
      <c r="A362" s="21">
        <v>356</v>
      </c>
      <c r="B362" s="123"/>
      <c r="C362" s="123"/>
      <c r="D362" s="123"/>
      <c r="E362" s="123"/>
      <c r="F362" s="123"/>
      <c r="G362" s="123"/>
      <c r="H362" s="424" t="str">
        <f>IF(C362="","",IF(C362="","",(VLOOKUP(C362,Listes!$B$34:$C$38,2,FALSE))))</f>
        <v/>
      </c>
      <c r="I362" s="123" t="str">
        <f t="shared" si="12"/>
        <v/>
      </c>
      <c r="J362" s="36" t="str">
        <f>IF(H362="","",IF(H362="","",(VLOOKUP(H362,Listes!$C$34:$D$38,2,FALSE))))</f>
        <v/>
      </c>
      <c r="K362" s="263"/>
      <c r="L362" s="263"/>
      <c r="M362" s="35" t="str">
        <f>IF($H362="","",IF($C362=Listes!$B$35,IF('Dépenses forfaitaire'!$E362&lt;=Listes!$B$56,('Dépenses forfaitaire'!$E362*(VLOOKUP('Dépenses forfaitaire'!$D362,Listes!$A$57:$E$63,2,FALSE))),IF('Dépenses forfaitaire'!$E362&gt;Listes!$E$56,('Dépenses forfaitaire'!$E362*(VLOOKUP('Dépenses forfaitaire'!$D362,Listes!$A$57:$E$63,5,FALSE))),('Dépenses forfaitaire'!$E362*(VLOOKUP('Dépenses forfaitaire'!$D362,Listes!$A$57:$E$63,3,FALSE)))+(VLOOKUP('Dépenses forfaitaire'!$D362,Listes!$A$57:$E$63,4,FALSE))))))</f>
        <v/>
      </c>
      <c r="N362" s="35" t="str">
        <f>IF($H362="","",IF($C362=Listes!$B$34,IF('Dépenses forfaitaire'!$E362&lt;=Listes!$B$45,('Dépenses forfaitaire'!$E362*(VLOOKUP('Dépenses forfaitaire'!$D362,Listes!$A$46:$E$52,2,FALSE))),IF('Dépenses forfaitaire'!$E362&gt;Listes!$D$45,('Dépenses forfaitaire'!$E362*(VLOOKUP('Dépenses forfaitaire'!$D362,Listes!$A$46:$E$52,5,FALSE))),('Dépenses forfaitaire'!$E362*(VLOOKUP('Dépenses forfaitaire'!$D362,Listes!$A$46:$E$52,3,FALSE)))+(VLOOKUP('Dépenses forfaitaire'!$D362,Listes!$A$46:$E$52,4,FALSE))))))</f>
        <v/>
      </c>
      <c r="O362" s="35" t="str">
        <f>IF($H362="","",IF($C362=Listes!$B$37,Listes!$I$34,IF($C362=Listes!$B$38,(VLOOKUP('Dépenses forfaitaire'!$F362,Listes!$E$34:$F$39,2,FALSE)),IF($C362=Listes!$B$36,IF('Dépenses forfaitaire'!$E362&lt;=Listes!$A$67,'Dépenses forfaitaire'!$E362*Listes!$A$68,IF('Dépenses forfaitaire'!$E362&gt;Listes!$D$67,'Dépenses forfaitaire'!$E362*Listes!$D$68,(('Dépenses forfaitaire'!$E362*Listes!$B$68)+Listes!$C$68)))))))</f>
        <v/>
      </c>
      <c r="P362" s="36" t="str">
        <f t="shared" si="13"/>
        <v/>
      </c>
      <c r="Q362" s="131"/>
    </row>
    <row r="363" spans="1:17" ht="22.5" customHeight="1" x14ac:dyDescent="0.25">
      <c r="A363" s="21">
        <v>357</v>
      </c>
      <c r="B363" s="123"/>
      <c r="C363" s="123"/>
      <c r="D363" s="123"/>
      <c r="E363" s="123"/>
      <c r="F363" s="123"/>
      <c r="G363" s="123"/>
      <c r="H363" s="424" t="str">
        <f>IF(C363="","",IF(C363="","",(VLOOKUP(C363,Listes!$B$34:$C$38,2,FALSE))))</f>
        <v/>
      </c>
      <c r="I363" s="123" t="str">
        <f t="shared" si="12"/>
        <v/>
      </c>
      <c r="J363" s="36" t="str">
        <f>IF(H363="","",IF(H363="","",(VLOOKUP(H363,Listes!$C$34:$D$38,2,FALSE))))</f>
        <v/>
      </c>
      <c r="K363" s="263"/>
      <c r="L363" s="263"/>
      <c r="M363" s="35" t="str">
        <f>IF($H363="","",IF($C363=Listes!$B$35,IF('Dépenses forfaitaire'!$E363&lt;=Listes!$B$56,('Dépenses forfaitaire'!$E363*(VLOOKUP('Dépenses forfaitaire'!$D363,Listes!$A$57:$E$63,2,FALSE))),IF('Dépenses forfaitaire'!$E363&gt;Listes!$E$56,('Dépenses forfaitaire'!$E363*(VLOOKUP('Dépenses forfaitaire'!$D363,Listes!$A$57:$E$63,5,FALSE))),('Dépenses forfaitaire'!$E363*(VLOOKUP('Dépenses forfaitaire'!$D363,Listes!$A$57:$E$63,3,FALSE)))+(VLOOKUP('Dépenses forfaitaire'!$D363,Listes!$A$57:$E$63,4,FALSE))))))</f>
        <v/>
      </c>
      <c r="N363" s="35" t="str">
        <f>IF($H363="","",IF($C363=Listes!$B$34,IF('Dépenses forfaitaire'!$E363&lt;=Listes!$B$45,('Dépenses forfaitaire'!$E363*(VLOOKUP('Dépenses forfaitaire'!$D363,Listes!$A$46:$E$52,2,FALSE))),IF('Dépenses forfaitaire'!$E363&gt;Listes!$D$45,('Dépenses forfaitaire'!$E363*(VLOOKUP('Dépenses forfaitaire'!$D363,Listes!$A$46:$E$52,5,FALSE))),('Dépenses forfaitaire'!$E363*(VLOOKUP('Dépenses forfaitaire'!$D363,Listes!$A$46:$E$52,3,FALSE)))+(VLOOKUP('Dépenses forfaitaire'!$D363,Listes!$A$46:$E$52,4,FALSE))))))</f>
        <v/>
      </c>
      <c r="O363" s="35" t="str">
        <f>IF($H363="","",IF($C363=Listes!$B$37,Listes!$I$34,IF($C363=Listes!$B$38,(VLOOKUP('Dépenses forfaitaire'!$F363,Listes!$E$34:$F$39,2,FALSE)),IF($C363=Listes!$B$36,IF('Dépenses forfaitaire'!$E363&lt;=Listes!$A$67,'Dépenses forfaitaire'!$E363*Listes!$A$68,IF('Dépenses forfaitaire'!$E363&gt;Listes!$D$67,'Dépenses forfaitaire'!$E363*Listes!$D$68,(('Dépenses forfaitaire'!$E363*Listes!$B$68)+Listes!$C$68)))))))</f>
        <v/>
      </c>
      <c r="P363" s="36" t="str">
        <f t="shared" si="13"/>
        <v/>
      </c>
      <c r="Q363" s="131"/>
    </row>
    <row r="364" spans="1:17" ht="22.5" customHeight="1" x14ac:dyDescent="0.25">
      <c r="A364" s="21">
        <v>358</v>
      </c>
      <c r="B364" s="123"/>
      <c r="C364" s="123"/>
      <c r="D364" s="123"/>
      <c r="E364" s="123"/>
      <c r="F364" s="123"/>
      <c r="G364" s="123"/>
      <c r="H364" s="424" t="str">
        <f>IF(C364="","",IF(C364="","",(VLOOKUP(C364,Listes!$B$34:$C$38,2,FALSE))))</f>
        <v/>
      </c>
      <c r="I364" s="123" t="str">
        <f t="shared" si="12"/>
        <v/>
      </c>
      <c r="J364" s="36" t="str">
        <f>IF(H364="","",IF(H364="","",(VLOOKUP(H364,Listes!$C$34:$D$38,2,FALSE))))</f>
        <v/>
      </c>
      <c r="K364" s="263"/>
      <c r="L364" s="263"/>
      <c r="M364" s="35" t="str">
        <f>IF($H364="","",IF($C364=Listes!$B$35,IF('Dépenses forfaitaire'!$E364&lt;=Listes!$B$56,('Dépenses forfaitaire'!$E364*(VLOOKUP('Dépenses forfaitaire'!$D364,Listes!$A$57:$E$63,2,FALSE))),IF('Dépenses forfaitaire'!$E364&gt;Listes!$E$56,('Dépenses forfaitaire'!$E364*(VLOOKUP('Dépenses forfaitaire'!$D364,Listes!$A$57:$E$63,5,FALSE))),('Dépenses forfaitaire'!$E364*(VLOOKUP('Dépenses forfaitaire'!$D364,Listes!$A$57:$E$63,3,FALSE)))+(VLOOKUP('Dépenses forfaitaire'!$D364,Listes!$A$57:$E$63,4,FALSE))))))</f>
        <v/>
      </c>
      <c r="N364" s="35" t="str">
        <f>IF($H364="","",IF($C364=Listes!$B$34,IF('Dépenses forfaitaire'!$E364&lt;=Listes!$B$45,('Dépenses forfaitaire'!$E364*(VLOOKUP('Dépenses forfaitaire'!$D364,Listes!$A$46:$E$52,2,FALSE))),IF('Dépenses forfaitaire'!$E364&gt;Listes!$D$45,('Dépenses forfaitaire'!$E364*(VLOOKUP('Dépenses forfaitaire'!$D364,Listes!$A$46:$E$52,5,FALSE))),('Dépenses forfaitaire'!$E364*(VLOOKUP('Dépenses forfaitaire'!$D364,Listes!$A$46:$E$52,3,FALSE)))+(VLOOKUP('Dépenses forfaitaire'!$D364,Listes!$A$46:$E$52,4,FALSE))))))</f>
        <v/>
      </c>
      <c r="O364" s="35" t="str">
        <f>IF($H364="","",IF($C364=Listes!$B$37,Listes!$I$34,IF($C364=Listes!$B$38,(VLOOKUP('Dépenses forfaitaire'!$F364,Listes!$E$34:$F$39,2,FALSE)),IF($C364=Listes!$B$36,IF('Dépenses forfaitaire'!$E364&lt;=Listes!$A$67,'Dépenses forfaitaire'!$E364*Listes!$A$68,IF('Dépenses forfaitaire'!$E364&gt;Listes!$D$67,'Dépenses forfaitaire'!$E364*Listes!$D$68,(('Dépenses forfaitaire'!$E364*Listes!$B$68)+Listes!$C$68)))))))</f>
        <v/>
      </c>
      <c r="P364" s="36" t="str">
        <f t="shared" si="13"/>
        <v/>
      </c>
      <c r="Q364" s="131"/>
    </row>
    <row r="365" spans="1:17" ht="22.5" customHeight="1" x14ac:dyDescent="0.25">
      <c r="A365" s="21">
        <v>359</v>
      </c>
      <c r="B365" s="123"/>
      <c r="C365" s="123"/>
      <c r="D365" s="123"/>
      <c r="E365" s="123"/>
      <c r="F365" s="123"/>
      <c r="G365" s="123"/>
      <c r="H365" s="424" t="str">
        <f>IF(C365="","",IF(C365="","",(VLOOKUP(C365,Listes!$B$34:$C$38,2,FALSE))))</f>
        <v/>
      </c>
      <c r="I365" s="123" t="str">
        <f t="shared" si="12"/>
        <v/>
      </c>
      <c r="J365" s="36" t="str">
        <f>IF(H365="","",IF(H365="","",(VLOOKUP(H365,Listes!$C$34:$D$38,2,FALSE))))</f>
        <v/>
      </c>
      <c r="K365" s="263"/>
      <c r="L365" s="263"/>
      <c r="M365" s="35" t="str">
        <f>IF($H365="","",IF($C365=Listes!$B$35,IF('Dépenses forfaitaire'!$E365&lt;=Listes!$B$56,('Dépenses forfaitaire'!$E365*(VLOOKUP('Dépenses forfaitaire'!$D365,Listes!$A$57:$E$63,2,FALSE))),IF('Dépenses forfaitaire'!$E365&gt;Listes!$E$56,('Dépenses forfaitaire'!$E365*(VLOOKUP('Dépenses forfaitaire'!$D365,Listes!$A$57:$E$63,5,FALSE))),('Dépenses forfaitaire'!$E365*(VLOOKUP('Dépenses forfaitaire'!$D365,Listes!$A$57:$E$63,3,FALSE)))+(VLOOKUP('Dépenses forfaitaire'!$D365,Listes!$A$57:$E$63,4,FALSE))))))</f>
        <v/>
      </c>
      <c r="N365" s="35" t="str">
        <f>IF($H365="","",IF($C365=Listes!$B$34,IF('Dépenses forfaitaire'!$E365&lt;=Listes!$B$45,('Dépenses forfaitaire'!$E365*(VLOOKUP('Dépenses forfaitaire'!$D365,Listes!$A$46:$E$52,2,FALSE))),IF('Dépenses forfaitaire'!$E365&gt;Listes!$D$45,('Dépenses forfaitaire'!$E365*(VLOOKUP('Dépenses forfaitaire'!$D365,Listes!$A$46:$E$52,5,FALSE))),('Dépenses forfaitaire'!$E365*(VLOOKUP('Dépenses forfaitaire'!$D365,Listes!$A$46:$E$52,3,FALSE)))+(VLOOKUP('Dépenses forfaitaire'!$D365,Listes!$A$46:$E$52,4,FALSE))))))</f>
        <v/>
      </c>
      <c r="O365" s="35" t="str">
        <f>IF($H365="","",IF($C365=Listes!$B$37,Listes!$I$34,IF($C365=Listes!$B$38,(VLOOKUP('Dépenses forfaitaire'!$F365,Listes!$E$34:$F$39,2,FALSE)),IF($C365=Listes!$B$36,IF('Dépenses forfaitaire'!$E365&lt;=Listes!$A$67,'Dépenses forfaitaire'!$E365*Listes!$A$68,IF('Dépenses forfaitaire'!$E365&gt;Listes!$D$67,'Dépenses forfaitaire'!$E365*Listes!$D$68,(('Dépenses forfaitaire'!$E365*Listes!$B$68)+Listes!$C$68)))))))</f>
        <v/>
      </c>
      <c r="P365" s="36" t="str">
        <f t="shared" si="13"/>
        <v/>
      </c>
      <c r="Q365" s="131"/>
    </row>
    <row r="366" spans="1:17" ht="22.5" customHeight="1" x14ac:dyDescent="0.25">
      <c r="A366" s="21">
        <v>360</v>
      </c>
      <c r="B366" s="123"/>
      <c r="C366" s="123"/>
      <c r="D366" s="123"/>
      <c r="E366" s="123"/>
      <c r="F366" s="123"/>
      <c r="G366" s="123"/>
      <c r="H366" s="424" t="str">
        <f>IF(C366="","",IF(C366="","",(VLOOKUP(C366,Listes!$B$34:$C$38,2,FALSE))))</f>
        <v/>
      </c>
      <c r="I366" s="123" t="str">
        <f t="shared" si="12"/>
        <v/>
      </c>
      <c r="J366" s="36" t="str">
        <f>IF(H366="","",IF(H366="","",(VLOOKUP(H366,Listes!$C$34:$D$38,2,FALSE))))</f>
        <v/>
      </c>
      <c r="K366" s="263"/>
      <c r="L366" s="263"/>
      <c r="M366" s="35" t="str">
        <f>IF($H366="","",IF($C366=Listes!$B$35,IF('Dépenses forfaitaire'!$E366&lt;=Listes!$B$56,('Dépenses forfaitaire'!$E366*(VLOOKUP('Dépenses forfaitaire'!$D366,Listes!$A$57:$E$63,2,FALSE))),IF('Dépenses forfaitaire'!$E366&gt;Listes!$E$56,('Dépenses forfaitaire'!$E366*(VLOOKUP('Dépenses forfaitaire'!$D366,Listes!$A$57:$E$63,5,FALSE))),('Dépenses forfaitaire'!$E366*(VLOOKUP('Dépenses forfaitaire'!$D366,Listes!$A$57:$E$63,3,FALSE)))+(VLOOKUP('Dépenses forfaitaire'!$D366,Listes!$A$57:$E$63,4,FALSE))))))</f>
        <v/>
      </c>
      <c r="N366" s="35" t="str">
        <f>IF($H366="","",IF($C366=Listes!$B$34,IF('Dépenses forfaitaire'!$E366&lt;=Listes!$B$45,('Dépenses forfaitaire'!$E366*(VLOOKUP('Dépenses forfaitaire'!$D366,Listes!$A$46:$E$52,2,FALSE))),IF('Dépenses forfaitaire'!$E366&gt;Listes!$D$45,('Dépenses forfaitaire'!$E366*(VLOOKUP('Dépenses forfaitaire'!$D366,Listes!$A$46:$E$52,5,FALSE))),('Dépenses forfaitaire'!$E366*(VLOOKUP('Dépenses forfaitaire'!$D366,Listes!$A$46:$E$52,3,FALSE)))+(VLOOKUP('Dépenses forfaitaire'!$D366,Listes!$A$46:$E$52,4,FALSE))))))</f>
        <v/>
      </c>
      <c r="O366" s="35" t="str">
        <f>IF($H366="","",IF($C366=Listes!$B$37,Listes!$I$34,IF($C366=Listes!$B$38,(VLOOKUP('Dépenses forfaitaire'!$F366,Listes!$E$34:$F$39,2,FALSE)),IF($C366=Listes!$B$36,IF('Dépenses forfaitaire'!$E366&lt;=Listes!$A$67,'Dépenses forfaitaire'!$E366*Listes!$A$68,IF('Dépenses forfaitaire'!$E366&gt;Listes!$D$67,'Dépenses forfaitaire'!$E366*Listes!$D$68,(('Dépenses forfaitaire'!$E366*Listes!$B$68)+Listes!$C$68)))))))</f>
        <v/>
      </c>
      <c r="P366" s="36" t="str">
        <f t="shared" si="13"/>
        <v/>
      </c>
      <c r="Q366" s="131"/>
    </row>
    <row r="367" spans="1:17" ht="22.5" customHeight="1" x14ac:dyDescent="0.25">
      <c r="A367" s="21">
        <v>361</v>
      </c>
      <c r="B367" s="123"/>
      <c r="C367" s="123"/>
      <c r="D367" s="123"/>
      <c r="E367" s="123"/>
      <c r="F367" s="123"/>
      <c r="G367" s="123"/>
      <c r="H367" s="424" t="str">
        <f>IF(C367="","",IF(C367="","",(VLOOKUP(C367,Listes!$B$34:$C$38,2,FALSE))))</f>
        <v/>
      </c>
      <c r="I367" s="123" t="str">
        <f t="shared" si="12"/>
        <v/>
      </c>
      <c r="J367" s="36" t="str">
        <f>IF(H367="","",IF(H367="","",(VLOOKUP(H367,Listes!$C$34:$D$38,2,FALSE))))</f>
        <v/>
      </c>
      <c r="K367" s="263"/>
      <c r="L367" s="263"/>
      <c r="M367" s="35" t="str">
        <f>IF($H367="","",IF($C367=Listes!$B$35,IF('Dépenses forfaitaire'!$E367&lt;=Listes!$B$56,('Dépenses forfaitaire'!$E367*(VLOOKUP('Dépenses forfaitaire'!$D367,Listes!$A$57:$E$63,2,FALSE))),IF('Dépenses forfaitaire'!$E367&gt;Listes!$E$56,('Dépenses forfaitaire'!$E367*(VLOOKUP('Dépenses forfaitaire'!$D367,Listes!$A$57:$E$63,5,FALSE))),('Dépenses forfaitaire'!$E367*(VLOOKUP('Dépenses forfaitaire'!$D367,Listes!$A$57:$E$63,3,FALSE)))+(VLOOKUP('Dépenses forfaitaire'!$D367,Listes!$A$57:$E$63,4,FALSE))))))</f>
        <v/>
      </c>
      <c r="N367" s="35" t="str">
        <f>IF($H367="","",IF($C367=Listes!$B$34,IF('Dépenses forfaitaire'!$E367&lt;=Listes!$B$45,('Dépenses forfaitaire'!$E367*(VLOOKUP('Dépenses forfaitaire'!$D367,Listes!$A$46:$E$52,2,FALSE))),IF('Dépenses forfaitaire'!$E367&gt;Listes!$D$45,('Dépenses forfaitaire'!$E367*(VLOOKUP('Dépenses forfaitaire'!$D367,Listes!$A$46:$E$52,5,FALSE))),('Dépenses forfaitaire'!$E367*(VLOOKUP('Dépenses forfaitaire'!$D367,Listes!$A$46:$E$52,3,FALSE)))+(VLOOKUP('Dépenses forfaitaire'!$D367,Listes!$A$46:$E$52,4,FALSE))))))</f>
        <v/>
      </c>
      <c r="O367" s="35" t="str">
        <f>IF($H367="","",IF($C367=Listes!$B$37,Listes!$I$34,IF($C367=Listes!$B$38,(VLOOKUP('Dépenses forfaitaire'!$F367,Listes!$E$34:$F$39,2,FALSE)),IF($C367=Listes!$B$36,IF('Dépenses forfaitaire'!$E367&lt;=Listes!$A$67,'Dépenses forfaitaire'!$E367*Listes!$A$68,IF('Dépenses forfaitaire'!$E367&gt;Listes!$D$67,'Dépenses forfaitaire'!$E367*Listes!$D$68,(('Dépenses forfaitaire'!$E367*Listes!$B$68)+Listes!$C$68)))))))</f>
        <v/>
      </c>
      <c r="P367" s="36" t="str">
        <f t="shared" si="13"/>
        <v/>
      </c>
      <c r="Q367" s="131"/>
    </row>
    <row r="368" spans="1:17" ht="22.5" customHeight="1" x14ac:dyDescent="0.25">
      <c r="A368" s="21">
        <v>362</v>
      </c>
      <c r="B368" s="123"/>
      <c r="C368" s="123"/>
      <c r="D368" s="123"/>
      <c r="E368" s="123"/>
      <c r="F368" s="123"/>
      <c r="G368" s="123"/>
      <c r="H368" s="424" t="str">
        <f>IF(C368="","",IF(C368="","",(VLOOKUP(C368,Listes!$B$34:$C$38,2,FALSE))))</f>
        <v/>
      </c>
      <c r="I368" s="123" t="str">
        <f t="shared" si="12"/>
        <v/>
      </c>
      <c r="J368" s="36" t="str">
        <f>IF(H368="","",IF(H368="","",(VLOOKUP(H368,Listes!$C$34:$D$38,2,FALSE))))</f>
        <v/>
      </c>
      <c r="K368" s="263"/>
      <c r="L368" s="263"/>
      <c r="M368" s="35" t="str">
        <f>IF($H368="","",IF($C368=Listes!$B$35,IF('Dépenses forfaitaire'!$E368&lt;=Listes!$B$56,('Dépenses forfaitaire'!$E368*(VLOOKUP('Dépenses forfaitaire'!$D368,Listes!$A$57:$E$63,2,FALSE))),IF('Dépenses forfaitaire'!$E368&gt;Listes!$E$56,('Dépenses forfaitaire'!$E368*(VLOOKUP('Dépenses forfaitaire'!$D368,Listes!$A$57:$E$63,5,FALSE))),('Dépenses forfaitaire'!$E368*(VLOOKUP('Dépenses forfaitaire'!$D368,Listes!$A$57:$E$63,3,FALSE)))+(VLOOKUP('Dépenses forfaitaire'!$D368,Listes!$A$57:$E$63,4,FALSE))))))</f>
        <v/>
      </c>
      <c r="N368" s="35" t="str">
        <f>IF($H368="","",IF($C368=Listes!$B$34,IF('Dépenses forfaitaire'!$E368&lt;=Listes!$B$45,('Dépenses forfaitaire'!$E368*(VLOOKUP('Dépenses forfaitaire'!$D368,Listes!$A$46:$E$52,2,FALSE))),IF('Dépenses forfaitaire'!$E368&gt;Listes!$D$45,('Dépenses forfaitaire'!$E368*(VLOOKUP('Dépenses forfaitaire'!$D368,Listes!$A$46:$E$52,5,FALSE))),('Dépenses forfaitaire'!$E368*(VLOOKUP('Dépenses forfaitaire'!$D368,Listes!$A$46:$E$52,3,FALSE)))+(VLOOKUP('Dépenses forfaitaire'!$D368,Listes!$A$46:$E$52,4,FALSE))))))</f>
        <v/>
      </c>
      <c r="O368" s="35" t="str">
        <f>IF($H368="","",IF($C368=Listes!$B$37,Listes!$I$34,IF($C368=Listes!$B$38,(VLOOKUP('Dépenses forfaitaire'!$F368,Listes!$E$34:$F$39,2,FALSE)),IF($C368=Listes!$B$36,IF('Dépenses forfaitaire'!$E368&lt;=Listes!$A$67,'Dépenses forfaitaire'!$E368*Listes!$A$68,IF('Dépenses forfaitaire'!$E368&gt;Listes!$D$67,'Dépenses forfaitaire'!$E368*Listes!$D$68,(('Dépenses forfaitaire'!$E368*Listes!$B$68)+Listes!$C$68)))))))</f>
        <v/>
      </c>
      <c r="P368" s="36" t="str">
        <f t="shared" si="13"/>
        <v/>
      </c>
      <c r="Q368" s="131"/>
    </row>
    <row r="369" spans="1:17" ht="22.5" customHeight="1" x14ac:dyDescent="0.25">
      <c r="A369" s="21">
        <v>363</v>
      </c>
      <c r="B369" s="123"/>
      <c r="C369" s="123"/>
      <c r="D369" s="123"/>
      <c r="E369" s="123"/>
      <c r="F369" s="123"/>
      <c r="G369" s="123"/>
      <c r="H369" s="424" t="str">
        <f>IF(C369="","",IF(C369="","",(VLOOKUP(C369,Listes!$B$34:$C$38,2,FALSE))))</f>
        <v/>
      </c>
      <c r="I369" s="123" t="str">
        <f t="shared" si="12"/>
        <v/>
      </c>
      <c r="J369" s="36" t="str">
        <f>IF(H369="","",IF(H369="","",(VLOOKUP(H369,Listes!$C$34:$D$38,2,FALSE))))</f>
        <v/>
      </c>
      <c r="K369" s="263"/>
      <c r="L369" s="263"/>
      <c r="M369" s="35" t="str">
        <f>IF($H369="","",IF($C369=Listes!$B$35,IF('Dépenses forfaitaire'!$E369&lt;=Listes!$B$56,('Dépenses forfaitaire'!$E369*(VLOOKUP('Dépenses forfaitaire'!$D369,Listes!$A$57:$E$63,2,FALSE))),IF('Dépenses forfaitaire'!$E369&gt;Listes!$E$56,('Dépenses forfaitaire'!$E369*(VLOOKUP('Dépenses forfaitaire'!$D369,Listes!$A$57:$E$63,5,FALSE))),('Dépenses forfaitaire'!$E369*(VLOOKUP('Dépenses forfaitaire'!$D369,Listes!$A$57:$E$63,3,FALSE)))+(VLOOKUP('Dépenses forfaitaire'!$D369,Listes!$A$57:$E$63,4,FALSE))))))</f>
        <v/>
      </c>
      <c r="N369" s="35" t="str">
        <f>IF($H369="","",IF($C369=Listes!$B$34,IF('Dépenses forfaitaire'!$E369&lt;=Listes!$B$45,('Dépenses forfaitaire'!$E369*(VLOOKUP('Dépenses forfaitaire'!$D369,Listes!$A$46:$E$52,2,FALSE))),IF('Dépenses forfaitaire'!$E369&gt;Listes!$D$45,('Dépenses forfaitaire'!$E369*(VLOOKUP('Dépenses forfaitaire'!$D369,Listes!$A$46:$E$52,5,FALSE))),('Dépenses forfaitaire'!$E369*(VLOOKUP('Dépenses forfaitaire'!$D369,Listes!$A$46:$E$52,3,FALSE)))+(VLOOKUP('Dépenses forfaitaire'!$D369,Listes!$A$46:$E$52,4,FALSE))))))</f>
        <v/>
      </c>
      <c r="O369" s="35" t="str">
        <f>IF($H369="","",IF($C369=Listes!$B$37,Listes!$I$34,IF($C369=Listes!$B$38,(VLOOKUP('Dépenses forfaitaire'!$F369,Listes!$E$34:$F$39,2,FALSE)),IF($C369=Listes!$B$36,IF('Dépenses forfaitaire'!$E369&lt;=Listes!$A$67,'Dépenses forfaitaire'!$E369*Listes!$A$68,IF('Dépenses forfaitaire'!$E369&gt;Listes!$D$67,'Dépenses forfaitaire'!$E369*Listes!$D$68,(('Dépenses forfaitaire'!$E369*Listes!$B$68)+Listes!$C$68)))))))</f>
        <v/>
      </c>
      <c r="P369" s="36" t="str">
        <f t="shared" si="13"/>
        <v/>
      </c>
      <c r="Q369" s="131"/>
    </row>
    <row r="370" spans="1:17" ht="22.5" customHeight="1" x14ac:dyDescent="0.25">
      <c r="A370" s="21">
        <v>364</v>
      </c>
      <c r="B370" s="123"/>
      <c r="C370" s="123"/>
      <c r="D370" s="123"/>
      <c r="E370" s="123"/>
      <c r="F370" s="123"/>
      <c r="G370" s="123"/>
      <c r="H370" s="424" t="str">
        <f>IF(C370="","",IF(C370="","",(VLOOKUP(C370,Listes!$B$34:$C$38,2,FALSE))))</f>
        <v/>
      </c>
      <c r="I370" s="123" t="str">
        <f t="shared" si="12"/>
        <v/>
      </c>
      <c r="J370" s="36" t="str">
        <f>IF(H370="","",IF(H370="","",(VLOOKUP(H370,Listes!$C$34:$D$38,2,FALSE))))</f>
        <v/>
      </c>
      <c r="K370" s="263"/>
      <c r="L370" s="263"/>
      <c r="M370" s="35" t="str">
        <f>IF($H370="","",IF($C370=Listes!$B$35,IF('Dépenses forfaitaire'!$E370&lt;=Listes!$B$56,('Dépenses forfaitaire'!$E370*(VLOOKUP('Dépenses forfaitaire'!$D370,Listes!$A$57:$E$63,2,FALSE))),IF('Dépenses forfaitaire'!$E370&gt;Listes!$E$56,('Dépenses forfaitaire'!$E370*(VLOOKUP('Dépenses forfaitaire'!$D370,Listes!$A$57:$E$63,5,FALSE))),('Dépenses forfaitaire'!$E370*(VLOOKUP('Dépenses forfaitaire'!$D370,Listes!$A$57:$E$63,3,FALSE)))+(VLOOKUP('Dépenses forfaitaire'!$D370,Listes!$A$57:$E$63,4,FALSE))))))</f>
        <v/>
      </c>
      <c r="N370" s="35" t="str">
        <f>IF($H370="","",IF($C370=Listes!$B$34,IF('Dépenses forfaitaire'!$E370&lt;=Listes!$B$45,('Dépenses forfaitaire'!$E370*(VLOOKUP('Dépenses forfaitaire'!$D370,Listes!$A$46:$E$52,2,FALSE))),IF('Dépenses forfaitaire'!$E370&gt;Listes!$D$45,('Dépenses forfaitaire'!$E370*(VLOOKUP('Dépenses forfaitaire'!$D370,Listes!$A$46:$E$52,5,FALSE))),('Dépenses forfaitaire'!$E370*(VLOOKUP('Dépenses forfaitaire'!$D370,Listes!$A$46:$E$52,3,FALSE)))+(VLOOKUP('Dépenses forfaitaire'!$D370,Listes!$A$46:$E$52,4,FALSE))))))</f>
        <v/>
      </c>
      <c r="O370" s="35" t="str">
        <f>IF($H370="","",IF($C370=Listes!$B$37,Listes!$I$34,IF($C370=Listes!$B$38,(VLOOKUP('Dépenses forfaitaire'!$F370,Listes!$E$34:$F$39,2,FALSE)),IF($C370=Listes!$B$36,IF('Dépenses forfaitaire'!$E370&lt;=Listes!$A$67,'Dépenses forfaitaire'!$E370*Listes!$A$68,IF('Dépenses forfaitaire'!$E370&gt;Listes!$D$67,'Dépenses forfaitaire'!$E370*Listes!$D$68,(('Dépenses forfaitaire'!$E370*Listes!$B$68)+Listes!$C$68)))))))</f>
        <v/>
      </c>
      <c r="P370" s="36" t="str">
        <f t="shared" si="13"/>
        <v/>
      </c>
      <c r="Q370" s="131"/>
    </row>
    <row r="371" spans="1:17" ht="22.5" customHeight="1" x14ac:dyDescent="0.25">
      <c r="A371" s="21">
        <v>365</v>
      </c>
      <c r="B371" s="123"/>
      <c r="C371" s="123"/>
      <c r="D371" s="123"/>
      <c r="E371" s="123"/>
      <c r="F371" s="123"/>
      <c r="G371" s="123"/>
      <c r="H371" s="424" t="str">
        <f>IF(C371="","",IF(C371="","",(VLOOKUP(C371,Listes!$B$34:$C$38,2,FALSE))))</f>
        <v/>
      </c>
      <c r="I371" s="123" t="str">
        <f t="shared" si="12"/>
        <v/>
      </c>
      <c r="J371" s="36" t="str">
        <f>IF(H371="","",IF(H371="","",(VLOOKUP(H371,Listes!$C$34:$D$38,2,FALSE))))</f>
        <v/>
      </c>
      <c r="K371" s="263"/>
      <c r="L371" s="263"/>
      <c r="M371" s="35" t="str">
        <f>IF($H371="","",IF($C371=Listes!$B$35,IF('Dépenses forfaitaire'!$E371&lt;=Listes!$B$56,('Dépenses forfaitaire'!$E371*(VLOOKUP('Dépenses forfaitaire'!$D371,Listes!$A$57:$E$63,2,FALSE))),IF('Dépenses forfaitaire'!$E371&gt;Listes!$E$56,('Dépenses forfaitaire'!$E371*(VLOOKUP('Dépenses forfaitaire'!$D371,Listes!$A$57:$E$63,5,FALSE))),('Dépenses forfaitaire'!$E371*(VLOOKUP('Dépenses forfaitaire'!$D371,Listes!$A$57:$E$63,3,FALSE)))+(VLOOKUP('Dépenses forfaitaire'!$D371,Listes!$A$57:$E$63,4,FALSE))))))</f>
        <v/>
      </c>
      <c r="N371" s="35" t="str">
        <f>IF($H371="","",IF($C371=Listes!$B$34,IF('Dépenses forfaitaire'!$E371&lt;=Listes!$B$45,('Dépenses forfaitaire'!$E371*(VLOOKUP('Dépenses forfaitaire'!$D371,Listes!$A$46:$E$52,2,FALSE))),IF('Dépenses forfaitaire'!$E371&gt;Listes!$D$45,('Dépenses forfaitaire'!$E371*(VLOOKUP('Dépenses forfaitaire'!$D371,Listes!$A$46:$E$52,5,FALSE))),('Dépenses forfaitaire'!$E371*(VLOOKUP('Dépenses forfaitaire'!$D371,Listes!$A$46:$E$52,3,FALSE)))+(VLOOKUP('Dépenses forfaitaire'!$D371,Listes!$A$46:$E$52,4,FALSE))))))</f>
        <v/>
      </c>
      <c r="O371" s="35" t="str">
        <f>IF($H371="","",IF($C371=Listes!$B$37,Listes!$I$34,IF($C371=Listes!$B$38,(VLOOKUP('Dépenses forfaitaire'!$F371,Listes!$E$34:$F$39,2,FALSE)),IF($C371=Listes!$B$36,IF('Dépenses forfaitaire'!$E371&lt;=Listes!$A$67,'Dépenses forfaitaire'!$E371*Listes!$A$68,IF('Dépenses forfaitaire'!$E371&gt;Listes!$D$67,'Dépenses forfaitaire'!$E371*Listes!$D$68,(('Dépenses forfaitaire'!$E371*Listes!$B$68)+Listes!$C$68)))))))</f>
        <v/>
      </c>
      <c r="P371" s="36" t="str">
        <f t="shared" si="13"/>
        <v/>
      </c>
      <c r="Q371" s="131"/>
    </row>
    <row r="372" spans="1:17" ht="22.5" customHeight="1" x14ac:dyDescent="0.25">
      <c r="A372" s="21">
        <v>366</v>
      </c>
      <c r="B372" s="123"/>
      <c r="C372" s="123"/>
      <c r="D372" s="123"/>
      <c r="E372" s="123"/>
      <c r="F372" s="123"/>
      <c r="G372" s="123"/>
      <c r="H372" s="424" t="str">
        <f>IF(C372="","",IF(C372="","",(VLOOKUP(C372,Listes!$B$34:$C$38,2,FALSE))))</f>
        <v/>
      </c>
      <c r="I372" s="123" t="str">
        <f t="shared" si="12"/>
        <v/>
      </c>
      <c r="J372" s="36" t="str">
        <f>IF(H372="","",IF(H372="","",(VLOOKUP(H372,Listes!$C$34:$D$38,2,FALSE))))</f>
        <v/>
      </c>
      <c r="K372" s="263"/>
      <c r="L372" s="263"/>
      <c r="M372" s="35" t="str">
        <f>IF($H372="","",IF($C372=Listes!$B$35,IF('Dépenses forfaitaire'!$E372&lt;=Listes!$B$56,('Dépenses forfaitaire'!$E372*(VLOOKUP('Dépenses forfaitaire'!$D372,Listes!$A$57:$E$63,2,FALSE))),IF('Dépenses forfaitaire'!$E372&gt;Listes!$E$56,('Dépenses forfaitaire'!$E372*(VLOOKUP('Dépenses forfaitaire'!$D372,Listes!$A$57:$E$63,5,FALSE))),('Dépenses forfaitaire'!$E372*(VLOOKUP('Dépenses forfaitaire'!$D372,Listes!$A$57:$E$63,3,FALSE)))+(VLOOKUP('Dépenses forfaitaire'!$D372,Listes!$A$57:$E$63,4,FALSE))))))</f>
        <v/>
      </c>
      <c r="N372" s="35" t="str">
        <f>IF($H372="","",IF($C372=Listes!$B$34,IF('Dépenses forfaitaire'!$E372&lt;=Listes!$B$45,('Dépenses forfaitaire'!$E372*(VLOOKUP('Dépenses forfaitaire'!$D372,Listes!$A$46:$E$52,2,FALSE))),IF('Dépenses forfaitaire'!$E372&gt;Listes!$D$45,('Dépenses forfaitaire'!$E372*(VLOOKUP('Dépenses forfaitaire'!$D372,Listes!$A$46:$E$52,5,FALSE))),('Dépenses forfaitaire'!$E372*(VLOOKUP('Dépenses forfaitaire'!$D372,Listes!$A$46:$E$52,3,FALSE)))+(VLOOKUP('Dépenses forfaitaire'!$D372,Listes!$A$46:$E$52,4,FALSE))))))</f>
        <v/>
      </c>
      <c r="O372" s="35" t="str">
        <f>IF($H372="","",IF($C372=Listes!$B$37,Listes!$I$34,IF($C372=Listes!$B$38,(VLOOKUP('Dépenses forfaitaire'!$F372,Listes!$E$34:$F$39,2,FALSE)),IF($C372=Listes!$B$36,IF('Dépenses forfaitaire'!$E372&lt;=Listes!$A$67,'Dépenses forfaitaire'!$E372*Listes!$A$68,IF('Dépenses forfaitaire'!$E372&gt;Listes!$D$67,'Dépenses forfaitaire'!$E372*Listes!$D$68,(('Dépenses forfaitaire'!$E372*Listes!$B$68)+Listes!$C$68)))))))</f>
        <v/>
      </c>
      <c r="P372" s="36" t="str">
        <f t="shared" si="13"/>
        <v/>
      </c>
      <c r="Q372" s="131"/>
    </row>
    <row r="373" spans="1:17" ht="22.5" customHeight="1" x14ac:dyDescent="0.25">
      <c r="A373" s="21">
        <v>367</v>
      </c>
      <c r="B373" s="123"/>
      <c r="C373" s="123"/>
      <c r="D373" s="123"/>
      <c r="E373" s="123"/>
      <c r="F373" s="123"/>
      <c r="G373" s="123"/>
      <c r="H373" s="424" t="str">
        <f>IF(C373="","",IF(C373="","",(VLOOKUP(C373,Listes!$B$34:$C$38,2,FALSE))))</f>
        <v/>
      </c>
      <c r="I373" s="123" t="str">
        <f t="shared" si="12"/>
        <v/>
      </c>
      <c r="J373" s="36" t="str">
        <f>IF(H373="","",IF(H373="","",(VLOOKUP(H373,Listes!$C$34:$D$38,2,FALSE))))</f>
        <v/>
      </c>
      <c r="K373" s="263"/>
      <c r="L373" s="263"/>
      <c r="M373" s="35" t="str">
        <f>IF($H373="","",IF($C373=Listes!$B$35,IF('Dépenses forfaitaire'!$E373&lt;=Listes!$B$56,('Dépenses forfaitaire'!$E373*(VLOOKUP('Dépenses forfaitaire'!$D373,Listes!$A$57:$E$63,2,FALSE))),IF('Dépenses forfaitaire'!$E373&gt;Listes!$E$56,('Dépenses forfaitaire'!$E373*(VLOOKUP('Dépenses forfaitaire'!$D373,Listes!$A$57:$E$63,5,FALSE))),('Dépenses forfaitaire'!$E373*(VLOOKUP('Dépenses forfaitaire'!$D373,Listes!$A$57:$E$63,3,FALSE)))+(VLOOKUP('Dépenses forfaitaire'!$D373,Listes!$A$57:$E$63,4,FALSE))))))</f>
        <v/>
      </c>
      <c r="N373" s="35" t="str">
        <f>IF($H373="","",IF($C373=Listes!$B$34,IF('Dépenses forfaitaire'!$E373&lt;=Listes!$B$45,('Dépenses forfaitaire'!$E373*(VLOOKUP('Dépenses forfaitaire'!$D373,Listes!$A$46:$E$52,2,FALSE))),IF('Dépenses forfaitaire'!$E373&gt;Listes!$D$45,('Dépenses forfaitaire'!$E373*(VLOOKUP('Dépenses forfaitaire'!$D373,Listes!$A$46:$E$52,5,FALSE))),('Dépenses forfaitaire'!$E373*(VLOOKUP('Dépenses forfaitaire'!$D373,Listes!$A$46:$E$52,3,FALSE)))+(VLOOKUP('Dépenses forfaitaire'!$D373,Listes!$A$46:$E$52,4,FALSE))))))</f>
        <v/>
      </c>
      <c r="O373" s="35" t="str">
        <f>IF($H373="","",IF($C373=Listes!$B$37,Listes!$I$34,IF($C373=Listes!$B$38,(VLOOKUP('Dépenses forfaitaire'!$F373,Listes!$E$34:$F$39,2,FALSE)),IF($C373=Listes!$B$36,IF('Dépenses forfaitaire'!$E373&lt;=Listes!$A$67,'Dépenses forfaitaire'!$E373*Listes!$A$68,IF('Dépenses forfaitaire'!$E373&gt;Listes!$D$67,'Dépenses forfaitaire'!$E373*Listes!$D$68,(('Dépenses forfaitaire'!$E373*Listes!$B$68)+Listes!$C$68)))))))</f>
        <v/>
      </c>
      <c r="P373" s="36" t="str">
        <f t="shared" si="13"/>
        <v/>
      </c>
      <c r="Q373" s="131"/>
    </row>
    <row r="374" spans="1:17" ht="22.5" customHeight="1" x14ac:dyDescent="0.25">
      <c r="A374" s="21">
        <v>368</v>
      </c>
      <c r="B374" s="123"/>
      <c r="C374" s="123"/>
      <c r="D374" s="123"/>
      <c r="E374" s="123"/>
      <c r="F374" s="123"/>
      <c r="G374" s="123"/>
      <c r="H374" s="424" t="str">
        <f>IF(C374="","",IF(C374="","",(VLOOKUP(C374,Listes!$B$34:$C$38,2,FALSE))))</f>
        <v/>
      </c>
      <c r="I374" s="123" t="str">
        <f t="shared" si="12"/>
        <v/>
      </c>
      <c r="J374" s="36" t="str">
        <f>IF(H374="","",IF(H374="","",(VLOOKUP(H374,Listes!$C$34:$D$38,2,FALSE))))</f>
        <v/>
      </c>
      <c r="K374" s="263"/>
      <c r="L374" s="263"/>
      <c r="M374" s="35" t="str">
        <f>IF($H374="","",IF($C374=Listes!$B$35,IF('Dépenses forfaitaire'!$E374&lt;=Listes!$B$56,('Dépenses forfaitaire'!$E374*(VLOOKUP('Dépenses forfaitaire'!$D374,Listes!$A$57:$E$63,2,FALSE))),IF('Dépenses forfaitaire'!$E374&gt;Listes!$E$56,('Dépenses forfaitaire'!$E374*(VLOOKUP('Dépenses forfaitaire'!$D374,Listes!$A$57:$E$63,5,FALSE))),('Dépenses forfaitaire'!$E374*(VLOOKUP('Dépenses forfaitaire'!$D374,Listes!$A$57:$E$63,3,FALSE)))+(VLOOKUP('Dépenses forfaitaire'!$D374,Listes!$A$57:$E$63,4,FALSE))))))</f>
        <v/>
      </c>
      <c r="N374" s="35" t="str">
        <f>IF($H374="","",IF($C374=Listes!$B$34,IF('Dépenses forfaitaire'!$E374&lt;=Listes!$B$45,('Dépenses forfaitaire'!$E374*(VLOOKUP('Dépenses forfaitaire'!$D374,Listes!$A$46:$E$52,2,FALSE))),IF('Dépenses forfaitaire'!$E374&gt;Listes!$D$45,('Dépenses forfaitaire'!$E374*(VLOOKUP('Dépenses forfaitaire'!$D374,Listes!$A$46:$E$52,5,FALSE))),('Dépenses forfaitaire'!$E374*(VLOOKUP('Dépenses forfaitaire'!$D374,Listes!$A$46:$E$52,3,FALSE)))+(VLOOKUP('Dépenses forfaitaire'!$D374,Listes!$A$46:$E$52,4,FALSE))))))</f>
        <v/>
      </c>
      <c r="O374" s="35" t="str">
        <f>IF($H374="","",IF($C374=Listes!$B$37,Listes!$I$34,IF($C374=Listes!$B$38,(VLOOKUP('Dépenses forfaitaire'!$F374,Listes!$E$34:$F$39,2,FALSE)),IF($C374=Listes!$B$36,IF('Dépenses forfaitaire'!$E374&lt;=Listes!$A$67,'Dépenses forfaitaire'!$E374*Listes!$A$68,IF('Dépenses forfaitaire'!$E374&gt;Listes!$D$67,'Dépenses forfaitaire'!$E374*Listes!$D$68,(('Dépenses forfaitaire'!$E374*Listes!$B$68)+Listes!$C$68)))))))</f>
        <v/>
      </c>
      <c r="P374" s="36" t="str">
        <f t="shared" si="13"/>
        <v/>
      </c>
      <c r="Q374" s="131"/>
    </row>
    <row r="375" spans="1:17" ht="22.5" customHeight="1" x14ac:dyDescent="0.25">
      <c r="A375" s="21">
        <v>369</v>
      </c>
      <c r="B375" s="123"/>
      <c r="C375" s="123"/>
      <c r="D375" s="123"/>
      <c r="E375" s="123"/>
      <c r="F375" s="123"/>
      <c r="G375" s="123"/>
      <c r="H375" s="424" t="str">
        <f>IF(C375="","",IF(C375="","",(VLOOKUP(C375,Listes!$B$34:$C$38,2,FALSE))))</f>
        <v/>
      </c>
      <c r="I375" s="123" t="str">
        <f t="shared" si="12"/>
        <v/>
      </c>
      <c r="J375" s="36" t="str">
        <f>IF(H375="","",IF(H375="","",(VLOOKUP(H375,Listes!$C$34:$D$38,2,FALSE))))</f>
        <v/>
      </c>
      <c r="K375" s="263"/>
      <c r="L375" s="263"/>
      <c r="M375" s="35" t="str">
        <f>IF($H375="","",IF($C375=Listes!$B$35,IF('Dépenses forfaitaire'!$E375&lt;=Listes!$B$56,('Dépenses forfaitaire'!$E375*(VLOOKUP('Dépenses forfaitaire'!$D375,Listes!$A$57:$E$63,2,FALSE))),IF('Dépenses forfaitaire'!$E375&gt;Listes!$E$56,('Dépenses forfaitaire'!$E375*(VLOOKUP('Dépenses forfaitaire'!$D375,Listes!$A$57:$E$63,5,FALSE))),('Dépenses forfaitaire'!$E375*(VLOOKUP('Dépenses forfaitaire'!$D375,Listes!$A$57:$E$63,3,FALSE)))+(VLOOKUP('Dépenses forfaitaire'!$D375,Listes!$A$57:$E$63,4,FALSE))))))</f>
        <v/>
      </c>
      <c r="N375" s="35" t="str">
        <f>IF($H375="","",IF($C375=Listes!$B$34,IF('Dépenses forfaitaire'!$E375&lt;=Listes!$B$45,('Dépenses forfaitaire'!$E375*(VLOOKUP('Dépenses forfaitaire'!$D375,Listes!$A$46:$E$52,2,FALSE))),IF('Dépenses forfaitaire'!$E375&gt;Listes!$D$45,('Dépenses forfaitaire'!$E375*(VLOOKUP('Dépenses forfaitaire'!$D375,Listes!$A$46:$E$52,5,FALSE))),('Dépenses forfaitaire'!$E375*(VLOOKUP('Dépenses forfaitaire'!$D375,Listes!$A$46:$E$52,3,FALSE)))+(VLOOKUP('Dépenses forfaitaire'!$D375,Listes!$A$46:$E$52,4,FALSE))))))</f>
        <v/>
      </c>
      <c r="O375" s="35" t="str">
        <f>IF($H375="","",IF($C375=Listes!$B$37,Listes!$I$34,IF($C375=Listes!$B$38,(VLOOKUP('Dépenses forfaitaire'!$F375,Listes!$E$34:$F$39,2,FALSE)),IF($C375=Listes!$B$36,IF('Dépenses forfaitaire'!$E375&lt;=Listes!$A$67,'Dépenses forfaitaire'!$E375*Listes!$A$68,IF('Dépenses forfaitaire'!$E375&gt;Listes!$D$67,'Dépenses forfaitaire'!$E375*Listes!$D$68,(('Dépenses forfaitaire'!$E375*Listes!$B$68)+Listes!$C$68)))))))</f>
        <v/>
      </c>
      <c r="P375" s="36" t="str">
        <f t="shared" si="13"/>
        <v/>
      </c>
      <c r="Q375" s="131"/>
    </row>
    <row r="376" spans="1:17" ht="22.5" customHeight="1" x14ac:dyDescent="0.25">
      <c r="A376" s="21">
        <v>370</v>
      </c>
      <c r="B376" s="123"/>
      <c r="C376" s="123"/>
      <c r="D376" s="123"/>
      <c r="E376" s="123"/>
      <c r="F376" s="123"/>
      <c r="G376" s="123"/>
      <c r="H376" s="424" t="str">
        <f>IF(C376="","",IF(C376="","",(VLOOKUP(C376,Listes!$B$34:$C$38,2,FALSE))))</f>
        <v/>
      </c>
      <c r="I376" s="123" t="str">
        <f t="shared" si="12"/>
        <v/>
      </c>
      <c r="J376" s="36" t="str">
        <f>IF(H376="","",IF(H376="","",(VLOOKUP(H376,Listes!$C$34:$D$38,2,FALSE))))</f>
        <v/>
      </c>
      <c r="K376" s="263"/>
      <c r="L376" s="263"/>
      <c r="M376" s="35" t="str">
        <f>IF($H376="","",IF($C376=Listes!$B$35,IF('Dépenses forfaitaire'!$E376&lt;=Listes!$B$56,('Dépenses forfaitaire'!$E376*(VLOOKUP('Dépenses forfaitaire'!$D376,Listes!$A$57:$E$63,2,FALSE))),IF('Dépenses forfaitaire'!$E376&gt;Listes!$E$56,('Dépenses forfaitaire'!$E376*(VLOOKUP('Dépenses forfaitaire'!$D376,Listes!$A$57:$E$63,5,FALSE))),('Dépenses forfaitaire'!$E376*(VLOOKUP('Dépenses forfaitaire'!$D376,Listes!$A$57:$E$63,3,FALSE)))+(VLOOKUP('Dépenses forfaitaire'!$D376,Listes!$A$57:$E$63,4,FALSE))))))</f>
        <v/>
      </c>
      <c r="N376" s="35" t="str">
        <f>IF($H376="","",IF($C376=Listes!$B$34,IF('Dépenses forfaitaire'!$E376&lt;=Listes!$B$45,('Dépenses forfaitaire'!$E376*(VLOOKUP('Dépenses forfaitaire'!$D376,Listes!$A$46:$E$52,2,FALSE))),IF('Dépenses forfaitaire'!$E376&gt;Listes!$D$45,('Dépenses forfaitaire'!$E376*(VLOOKUP('Dépenses forfaitaire'!$D376,Listes!$A$46:$E$52,5,FALSE))),('Dépenses forfaitaire'!$E376*(VLOOKUP('Dépenses forfaitaire'!$D376,Listes!$A$46:$E$52,3,FALSE)))+(VLOOKUP('Dépenses forfaitaire'!$D376,Listes!$A$46:$E$52,4,FALSE))))))</f>
        <v/>
      </c>
      <c r="O376" s="35" t="str">
        <f>IF($H376="","",IF($C376=Listes!$B$37,Listes!$I$34,IF($C376=Listes!$B$38,(VLOOKUP('Dépenses forfaitaire'!$F376,Listes!$E$34:$F$39,2,FALSE)),IF($C376=Listes!$B$36,IF('Dépenses forfaitaire'!$E376&lt;=Listes!$A$67,'Dépenses forfaitaire'!$E376*Listes!$A$68,IF('Dépenses forfaitaire'!$E376&gt;Listes!$D$67,'Dépenses forfaitaire'!$E376*Listes!$D$68,(('Dépenses forfaitaire'!$E376*Listes!$B$68)+Listes!$C$68)))))))</f>
        <v/>
      </c>
      <c r="P376" s="36" t="str">
        <f t="shared" si="13"/>
        <v/>
      </c>
      <c r="Q376" s="131"/>
    </row>
    <row r="377" spans="1:17" ht="22.5" customHeight="1" x14ac:dyDescent="0.25">
      <c r="A377" s="21">
        <v>371</v>
      </c>
      <c r="B377" s="123"/>
      <c r="C377" s="123"/>
      <c r="D377" s="123"/>
      <c r="E377" s="123"/>
      <c r="F377" s="123"/>
      <c r="G377" s="123"/>
      <c r="H377" s="424" t="str">
        <f>IF(C377="","",IF(C377="","",(VLOOKUP(C377,Listes!$B$34:$C$38,2,FALSE))))</f>
        <v/>
      </c>
      <c r="I377" s="123" t="str">
        <f t="shared" si="12"/>
        <v/>
      </c>
      <c r="J377" s="36" t="str">
        <f>IF(H377="","",IF(H377="","",(VLOOKUP(H377,Listes!$C$34:$D$38,2,FALSE))))</f>
        <v/>
      </c>
      <c r="K377" s="263"/>
      <c r="L377" s="263"/>
      <c r="M377" s="35" t="str">
        <f>IF($H377="","",IF($C377=Listes!$B$35,IF('Dépenses forfaitaire'!$E377&lt;=Listes!$B$56,('Dépenses forfaitaire'!$E377*(VLOOKUP('Dépenses forfaitaire'!$D377,Listes!$A$57:$E$63,2,FALSE))),IF('Dépenses forfaitaire'!$E377&gt;Listes!$E$56,('Dépenses forfaitaire'!$E377*(VLOOKUP('Dépenses forfaitaire'!$D377,Listes!$A$57:$E$63,5,FALSE))),('Dépenses forfaitaire'!$E377*(VLOOKUP('Dépenses forfaitaire'!$D377,Listes!$A$57:$E$63,3,FALSE)))+(VLOOKUP('Dépenses forfaitaire'!$D377,Listes!$A$57:$E$63,4,FALSE))))))</f>
        <v/>
      </c>
      <c r="N377" s="35" t="str">
        <f>IF($H377="","",IF($C377=Listes!$B$34,IF('Dépenses forfaitaire'!$E377&lt;=Listes!$B$45,('Dépenses forfaitaire'!$E377*(VLOOKUP('Dépenses forfaitaire'!$D377,Listes!$A$46:$E$52,2,FALSE))),IF('Dépenses forfaitaire'!$E377&gt;Listes!$D$45,('Dépenses forfaitaire'!$E377*(VLOOKUP('Dépenses forfaitaire'!$D377,Listes!$A$46:$E$52,5,FALSE))),('Dépenses forfaitaire'!$E377*(VLOOKUP('Dépenses forfaitaire'!$D377,Listes!$A$46:$E$52,3,FALSE)))+(VLOOKUP('Dépenses forfaitaire'!$D377,Listes!$A$46:$E$52,4,FALSE))))))</f>
        <v/>
      </c>
      <c r="O377" s="35" t="str">
        <f>IF($H377="","",IF($C377=Listes!$B$37,Listes!$I$34,IF($C377=Listes!$B$38,(VLOOKUP('Dépenses forfaitaire'!$F377,Listes!$E$34:$F$39,2,FALSE)),IF($C377=Listes!$B$36,IF('Dépenses forfaitaire'!$E377&lt;=Listes!$A$67,'Dépenses forfaitaire'!$E377*Listes!$A$68,IF('Dépenses forfaitaire'!$E377&gt;Listes!$D$67,'Dépenses forfaitaire'!$E377*Listes!$D$68,(('Dépenses forfaitaire'!$E377*Listes!$B$68)+Listes!$C$68)))))))</f>
        <v/>
      </c>
      <c r="P377" s="36" t="str">
        <f t="shared" si="13"/>
        <v/>
      </c>
      <c r="Q377" s="131"/>
    </row>
    <row r="378" spans="1:17" ht="22.5" customHeight="1" x14ac:dyDescent="0.25">
      <c r="A378" s="21">
        <v>372</v>
      </c>
      <c r="B378" s="123"/>
      <c r="C378" s="123"/>
      <c r="D378" s="123"/>
      <c r="E378" s="123"/>
      <c r="F378" s="123"/>
      <c r="G378" s="123"/>
      <c r="H378" s="424" t="str">
        <f>IF(C378="","",IF(C378="","",(VLOOKUP(C378,Listes!$B$34:$C$38,2,FALSE))))</f>
        <v/>
      </c>
      <c r="I378" s="123" t="str">
        <f t="shared" si="12"/>
        <v/>
      </c>
      <c r="J378" s="36" t="str">
        <f>IF(H378="","",IF(H378="","",(VLOOKUP(H378,Listes!$C$34:$D$38,2,FALSE))))</f>
        <v/>
      </c>
      <c r="K378" s="263"/>
      <c r="L378" s="263"/>
      <c r="M378" s="35" t="str">
        <f>IF($H378="","",IF($C378=Listes!$B$35,IF('Dépenses forfaitaire'!$E378&lt;=Listes!$B$56,('Dépenses forfaitaire'!$E378*(VLOOKUP('Dépenses forfaitaire'!$D378,Listes!$A$57:$E$63,2,FALSE))),IF('Dépenses forfaitaire'!$E378&gt;Listes!$E$56,('Dépenses forfaitaire'!$E378*(VLOOKUP('Dépenses forfaitaire'!$D378,Listes!$A$57:$E$63,5,FALSE))),('Dépenses forfaitaire'!$E378*(VLOOKUP('Dépenses forfaitaire'!$D378,Listes!$A$57:$E$63,3,FALSE)))+(VLOOKUP('Dépenses forfaitaire'!$D378,Listes!$A$57:$E$63,4,FALSE))))))</f>
        <v/>
      </c>
      <c r="N378" s="35" t="str">
        <f>IF($H378="","",IF($C378=Listes!$B$34,IF('Dépenses forfaitaire'!$E378&lt;=Listes!$B$45,('Dépenses forfaitaire'!$E378*(VLOOKUP('Dépenses forfaitaire'!$D378,Listes!$A$46:$E$52,2,FALSE))),IF('Dépenses forfaitaire'!$E378&gt;Listes!$D$45,('Dépenses forfaitaire'!$E378*(VLOOKUP('Dépenses forfaitaire'!$D378,Listes!$A$46:$E$52,5,FALSE))),('Dépenses forfaitaire'!$E378*(VLOOKUP('Dépenses forfaitaire'!$D378,Listes!$A$46:$E$52,3,FALSE)))+(VLOOKUP('Dépenses forfaitaire'!$D378,Listes!$A$46:$E$52,4,FALSE))))))</f>
        <v/>
      </c>
      <c r="O378" s="35" t="str">
        <f>IF($H378="","",IF($C378=Listes!$B$37,Listes!$I$34,IF($C378=Listes!$B$38,(VLOOKUP('Dépenses forfaitaire'!$F378,Listes!$E$34:$F$39,2,FALSE)),IF($C378=Listes!$B$36,IF('Dépenses forfaitaire'!$E378&lt;=Listes!$A$67,'Dépenses forfaitaire'!$E378*Listes!$A$68,IF('Dépenses forfaitaire'!$E378&gt;Listes!$D$67,'Dépenses forfaitaire'!$E378*Listes!$D$68,(('Dépenses forfaitaire'!$E378*Listes!$B$68)+Listes!$C$68)))))))</f>
        <v/>
      </c>
      <c r="P378" s="36" t="str">
        <f t="shared" si="13"/>
        <v/>
      </c>
      <c r="Q378" s="131"/>
    </row>
    <row r="379" spans="1:17" ht="22.5" customHeight="1" x14ac:dyDescent="0.25">
      <c r="A379" s="21">
        <v>373</v>
      </c>
      <c r="B379" s="123"/>
      <c r="C379" s="123"/>
      <c r="D379" s="123"/>
      <c r="E379" s="123"/>
      <c r="F379" s="123"/>
      <c r="G379" s="123"/>
      <c r="H379" s="424" t="str">
        <f>IF(C379="","",IF(C379="","",(VLOOKUP(C379,Listes!$B$34:$C$38,2,FALSE))))</f>
        <v/>
      </c>
      <c r="I379" s="123" t="str">
        <f t="shared" si="12"/>
        <v/>
      </c>
      <c r="J379" s="36" t="str">
        <f>IF(H379="","",IF(H379="","",(VLOOKUP(H379,Listes!$C$34:$D$38,2,FALSE))))</f>
        <v/>
      </c>
      <c r="K379" s="263"/>
      <c r="L379" s="263"/>
      <c r="M379" s="35" t="str">
        <f>IF($H379="","",IF($C379=Listes!$B$35,IF('Dépenses forfaitaire'!$E379&lt;=Listes!$B$56,('Dépenses forfaitaire'!$E379*(VLOOKUP('Dépenses forfaitaire'!$D379,Listes!$A$57:$E$63,2,FALSE))),IF('Dépenses forfaitaire'!$E379&gt;Listes!$E$56,('Dépenses forfaitaire'!$E379*(VLOOKUP('Dépenses forfaitaire'!$D379,Listes!$A$57:$E$63,5,FALSE))),('Dépenses forfaitaire'!$E379*(VLOOKUP('Dépenses forfaitaire'!$D379,Listes!$A$57:$E$63,3,FALSE)))+(VLOOKUP('Dépenses forfaitaire'!$D379,Listes!$A$57:$E$63,4,FALSE))))))</f>
        <v/>
      </c>
      <c r="N379" s="35" t="str">
        <f>IF($H379="","",IF($C379=Listes!$B$34,IF('Dépenses forfaitaire'!$E379&lt;=Listes!$B$45,('Dépenses forfaitaire'!$E379*(VLOOKUP('Dépenses forfaitaire'!$D379,Listes!$A$46:$E$52,2,FALSE))),IF('Dépenses forfaitaire'!$E379&gt;Listes!$D$45,('Dépenses forfaitaire'!$E379*(VLOOKUP('Dépenses forfaitaire'!$D379,Listes!$A$46:$E$52,5,FALSE))),('Dépenses forfaitaire'!$E379*(VLOOKUP('Dépenses forfaitaire'!$D379,Listes!$A$46:$E$52,3,FALSE)))+(VLOOKUP('Dépenses forfaitaire'!$D379,Listes!$A$46:$E$52,4,FALSE))))))</f>
        <v/>
      </c>
      <c r="O379" s="35" t="str">
        <f>IF($H379="","",IF($C379=Listes!$B$37,Listes!$I$34,IF($C379=Listes!$B$38,(VLOOKUP('Dépenses forfaitaire'!$F379,Listes!$E$34:$F$39,2,FALSE)),IF($C379=Listes!$B$36,IF('Dépenses forfaitaire'!$E379&lt;=Listes!$A$67,'Dépenses forfaitaire'!$E379*Listes!$A$68,IF('Dépenses forfaitaire'!$E379&gt;Listes!$D$67,'Dépenses forfaitaire'!$E379*Listes!$D$68,(('Dépenses forfaitaire'!$E379*Listes!$B$68)+Listes!$C$68)))))))</f>
        <v/>
      </c>
      <c r="P379" s="36" t="str">
        <f t="shared" si="13"/>
        <v/>
      </c>
      <c r="Q379" s="131"/>
    </row>
    <row r="380" spans="1:17" ht="22.5" customHeight="1" x14ac:dyDescent="0.25">
      <c r="A380" s="21">
        <v>374</v>
      </c>
      <c r="B380" s="123"/>
      <c r="C380" s="123"/>
      <c r="D380" s="123"/>
      <c r="E380" s="123"/>
      <c r="F380" s="123"/>
      <c r="G380" s="123"/>
      <c r="H380" s="424" t="str">
        <f>IF(C380="","",IF(C380="","",(VLOOKUP(C380,Listes!$B$34:$C$38,2,FALSE))))</f>
        <v/>
      </c>
      <c r="I380" s="123" t="str">
        <f t="shared" si="12"/>
        <v/>
      </c>
      <c r="J380" s="36" t="str">
        <f>IF(H380="","",IF(H380="","",(VLOOKUP(H380,Listes!$C$34:$D$38,2,FALSE))))</f>
        <v/>
      </c>
      <c r="K380" s="263"/>
      <c r="L380" s="263"/>
      <c r="M380" s="35" t="str">
        <f>IF($H380="","",IF($C380=Listes!$B$35,IF('Dépenses forfaitaire'!$E380&lt;=Listes!$B$56,('Dépenses forfaitaire'!$E380*(VLOOKUP('Dépenses forfaitaire'!$D380,Listes!$A$57:$E$63,2,FALSE))),IF('Dépenses forfaitaire'!$E380&gt;Listes!$E$56,('Dépenses forfaitaire'!$E380*(VLOOKUP('Dépenses forfaitaire'!$D380,Listes!$A$57:$E$63,5,FALSE))),('Dépenses forfaitaire'!$E380*(VLOOKUP('Dépenses forfaitaire'!$D380,Listes!$A$57:$E$63,3,FALSE)))+(VLOOKUP('Dépenses forfaitaire'!$D380,Listes!$A$57:$E$63,4,FALSE))))))</f>
        <v/>
      </c>
      <c r="N380" s="35" t="str">
        <f>IF($H380="","",IF($C380=Listes!$B$34,IF('Dépenses forfaitaire'!$E380&lt;=Listes!$B$45,('Dépenses forfaitaire'!$E380*(VLOOKUP('Dépenses forfaitaire'!$D380,Listes!$A$46:$E$52,2,FALSE))),IF('Dépenses forfaitaire'!$E380&gt;Listes!$D$45,('Dépenses forfaitaire'!$E380*(VLOOKUP('Dépenses forfaitaire'!$D380,Listes!$A$46:$E$52,5,FALSE))),('Dépenses forfaitaire'!$E380*(VLOOKUP('Dépenses forfaitaire'!$D380,Listes!$A$46:$E$52,3,FALSE)))+(VLOOKUP('Dépenses forfaitaire'!$D380,Listes!$A$46:$E$52,4,FALSE))))))</f>
        <v/>
      </c>
      <c r="O380" s="35" t="str">
        <f>IF($H380="","",IF($C380=Listes!$B$37,Listes!$I$34,IF($C380=Listes!$B$38,(VLOOKUP('Dépenses forfaitaire'!$F380,Listes!$E$34:$F$39,2,FALSE)),IF($C380=Listes!$B$36,IF('Dépenses forfaitaire'!$E380&lt;=Listes!$A$67,'Dépenses forfaitaire'!$E380*Listes!$A$68,IF('Dépenses forfaitaire'!$E380&gt;Listes!$D$67,'Dépenses forfaitaire'!$E380*Listes!$D$68,(('Dépenses forfaitaire'!$E380*Listes!$B$68)+Listes!$C$68)))))))</f>
        <v/>
      </c>
      <c r="P380" s="36" t="str">
        <f t="shared" si="13"/>
        <v/>
      </c>
      <c r="Q380" s="131"/>
    </row>
    <row r="381" spans="1:17" ht="22.5" customHeight="1" x14ac:dyDescent="0.25">
      <c r="A381" s="21">
        <v>375</v>
      </c>
      <c r="B381" s="123"/>
      <c r="C381" s="123"/>
      <c r="D381" s="123"/>
      <c r="E381" s="123"/>
      <c r="F381" s="123"/>
      <c r="G381" s="123"/>
      <c r="H381" s="424" t="str">
        <f>IF(C381="","",IF(C381="","",(VLOOKUP(C381,Listes!$B$34:$C$38,2,FALSE))))</f>
        <v/>
      </c>
      <c r="I381" s="123" t="str">
        <f t="shared" si="12"/>
        <v/>
      </c>
      <c r="J381" s="36" t="str">
        <f>IF(H381="","",IF(H381="","",(VLOOKUP(H381,Listes!$C$34:$D$38,2,FALSE))))</f>
        <v/>
      </c>
      <c r="K381" s="263"/>
      <c r="L381" s="263"/>
      <c r="M381" s="35" t="str">
        <f>IF($H381="","",IF($C381=Listes!$B$35,IF('Dépenses forfaitaire'!$E381&lt;=Listes!$B$56,('Dépenses forfaitaire'!$E381*(VLOOKUP('Dépenses forfaitaire'!$D381,Listes!$A$57:$E$63,2,FALSE))),IF('Dépenses forfaitaire'!$E381&gt;Listes!$E$56,('Dépenses forfaitaire'!$E381*(VLOOKUP('Dépenses forfaitaire'!$D381,Listes!$A$57:$E$63,5,FALSE))),('Dépenses forfaitaire'!$E381*(VLOOKUP('Dépenses forfaitaire'!$D381,Listes!$A$57:$E$63,3,FALSE)))+(VLOOKUP('Dépenses forfaitaire'!$D381,Listes!$A$57:$E$63,4,FALSE))))))</f>
        <v/>
      </c>
      <c r="N381" s="35" t="str">
        <f>IF($H381="","",IF($C381=Listes!$B$34,IF('Dépenses forfaitaire'!$E381&lt;=Listes!$B$45,('Dépenses forfaitaire'!$E381*(VLOOKUP('Dépenses forfaitaire'!$D381,Listes!$A$46:$E$52,2,FALSE))),IF('Dépenses forfaitaire'!$E381&gt;Listes!$D$45,('Dépenses forfaitaire'!$E381*(VLOOKUP('Dépenses forfaitaire'!$D381,Listes!$A$46:$E$52,5,FALSE))),('Dépenses forfaitaire'!$E381*(VLOOKUP('Dépenses forfaitaire'!$D381,Listes!$A$46:$E$52,3,FALSE)))+(VLOOKUP('Dépenses forfaitaire'!$D381,Listes!$A$46:$E$52,4,FALSE))))))</f>
        <v/>
      </c>
      <c r="O381" s="35" t="str">
        <f>IF($H381="","",IF($C381=Listes!$B$37,Listes!$I$34,IF($C381=Listes!$B$38,(VLOOKUP('Dépenses forfaitaire'!$F381,Listes!$E$34:$F$39,2,FALSE)),IF($C381=Listes!$B$36,IF('Dépenses forfaitaire'!$E381&lt;=Listes!$A$67,'Dépenses forfaitaire'!$E381*Listes!$A$68,IF('Dépenses forfaitaire'!$E381&gt;Listes!$D$67,'Dépenses forfaitaire'!$E381*Listes!$D$68,(('Dépenses forfaitaire'!$E381*Listes!$B$68)+Listes!$C$68)))))))</f>
        <v/>
      </c>
      <c r="P381" s="36" t="str">
        <f t="shared" si="13"/>
        <v/>
      </c>
      <c r="Q381" s="131"/>
    </row>
    <row r="382" spans="1:17" ht="22.5" customHeight="1" x14ac:dyDescent="0.25">
      <c r="A382" s="21">
        <v>376</v>
      </c>
      <c r="B382" s="123"/>
      <c r="C382" s="123"/>
      <c r="D382" s="123"/>
      <c r="E382" s="123"/>
      <c r="F382" s="123"/>
      <c r="G382" s="123"/>
      <c r="H382" s="424" t="str">
        <f>IF(C382="","",IF(C382="","",(VLOOKUP(C382,Listes!$B$34:$C$38,2,FALSE))))</f>
        <v/>
      </c>
      <c r="I382" s="123" t="str">
        <f t="shared" si="12"/>
        <v/>
      </c>
      <c r="J382" s="36" t="str">
        <f>IF(H382="","",IF(H382="","",(VLOOKUP(H382,Listes!$C$34:$D$38,2,FALSE))))</f>
        <v/>
      </c>
      <c r="K382" s="263"/>
      <c r="L382" s="263"/>
      <c r="M382" s="35" t="str">
        <f>IF($H382="","",IF($C382=Listes!$B$35,IF('Dépenses forfaitaire'!$E382&lt;=Listes!$B$56,('Dépenses forfaitaire'!$E382*(VLOOKUP('Dépenses forfaitaire'!$D382,Listes!$A$57:$E$63,2,FALSE))),IF('Dépenses forfaitaire'!$E382&gt;Listes!$E$56,('Dépenses forfaitaire'!$E382*(VLOOKUP('Dépenses forfaitaire'!$D382,Listes!$A$57:$E$63,5,FALSE))),('Dépenses forfaitaire'!$E382*(VLOOKUP('Dépenses forfaitaire'!$D382,Listes!$A$57:$E$63,3,FALSE)))+(VLOOKUP('Dépenses forfaitaire'!$D382,Listes!$A$57:$E$63,4,FALSE))))))</f>
        <v/>
      </c>
      <c r="N382" s="35" t="str">
        <f>IF($H382="","",IF($C382=Listes!$B$34,IF('Dépenses forfaitaire'!$E382&lt;=Listes!$B$45,('Dépenses forfaitaire'!$E382*(VLOOKUP('Dépenses forfaitaire'!$D382,Listes!$A$46:$E$52,2,FALSE))),IF('Dépenses forfaitaire'!$E382&gt;Listes!$D$45,('Dépenses forfaitaire'!$E382*(VLOOKUP('Dépenses forfaitaire'!$D382,Listes!$A$46:$E$52,5,FALSE))),('Dépenses forfaitaire'!$E382*(VLOOKUP('Dépenses forfaitaire'!$D382,Listes!$A$46:$E$52,3,FALSE)))+(VLOOKUP('Dépenses forfaitaire'!$D382,Listes!$A$46:$E$52,4,FALSE))))))</f>
        <v/>
      </c>
      <c r="O382" s="35" t="str">
        <f>IF($H382="","",IF($C382=Listes!$B$37,Listes!$I$34,IF($C382=Listes!$B$38,(VLOOKUP('Dépenses forfaitaire'!$F382,Listes!$E$34:$F$39,2,FALSE)),IF($C382=Listes!$B$36,IF('Dépenses forfaitaire'!$E382&lt;=Listes!$A$67,'Dépenses forfaitaire'!$E382*Listes!$A$68,IF('Dépenses forfaitaire'!$E382&gt;Listes!$D$67,'Dépenses forfaitaire'!$E382*Listes!$D$68,(('Dépenses forfaitaire'!$E382*Listes!$B$68)+Listes!$C$68)))))))</f>
        <v/>
      </c>
      <c r="P382" s="36" t="str">
        <f t="shared" si="13"/>
        <v/>
      </c>
      <c r="Q382" s="131"/>
    </row>
    <row r="383" spans="1:17" ht="22.5" customHeight="1" x14ac:dyDescent="0.25">
      <c r="A383" s="21">
        <v>377</v>
      </c>
      <c r="B383" s="123"/>
      <c r="C383" s="123"/>
      <c r="D383" s="123"/>
      <c r="E383" s="123"/>
      <c r="F383" s="123"/>
      <c r="G383" s="123"/>
      <c r="H383" s="424" t="str">
        <f>IF(C383="","",IF(C383="","",(VLOOKUP(C383,Listes!$B$34:$C$38,2,FALSE))))</f>
        <v/>
      </c>
      <c r="I383" s="123" t="str">
        <f t="shared" si="12"/>
        <v/>
      </c>
      <c r="J383" s="36" t="str">
        <f>IF(H383="","",IF(H383="","",(VLOOKUP(H383,Listes!$C$34:$D$38,2,FALSE))))</f>
        <v/>
      </c>
      <c r="K383" s="263"/>
      <c r="L383" s="263"/>
      <c r="M383" s="35" t="str">
        <f>IF($H383="","",IF($C383=Listes!$B$35,IF('Dépenses forfaitaire'!$E383&lt;=Listes!$B$56,('Dépenses forfaitaire'!$E383*(VLOOKUP('Dépenses forfaitaire'!$D383,Listes!$A$57:$E$63,2,FALSE))),IF('Dépenses forfaitaire'!$E383&gt;Listes!$E$56,('Dépenses forfaitaire'!$E383*(VLOOKUP('Dépenses forfaitaire'!$D383,Listes!$A$57:$E$63,5,FALSE))),('Dépenses forfaitaire'!$E383*(VLOOKUP('Dépenses forfaitaire'!$D383,Listes!$A$57:$E$63,3,FALSE)))+(VLOOKUP('Dépenses forfaitaire'!$D383,Listes!$A$57:$E$63,4,FALSE))))))</f>
        <v/>
      </c>
      <c r="N383" s="35" t="str">
        <f>IF($H383="","",IF($C383=Listes!$B$34,IF('Dépenses forfaitaire'!$E383&lt;=Listes!$B$45,('Dépenses forfaitaire'!$E383*(VLOOKUP('Dépenses forfaitaire'!$D383,Listes!$A$46:$E$52,2,FALSE))),IF('Dépenses forfaitaire'!$E383&gt;Listes!$D$45,('Dépenses forfaitaire'!$E383*(VLOOKUP('Dépenses forfaitaire'!$D383,Listes!$A$46:$E$52,5,FALSE))),('Dépenses forfaitaire'!$E383*(VLOOKUP('Dépenses forfaitaire'!$D383,Listes!$A$46:$E$52,3,FALSE)))+(VLOOKUP('Dépenses forfaitaire'!$D383,Listes!$A$46:$E$52,4,FALSE))))))</f>
        <v/>
      </c>
      <c r="O383" s="35" t="str">
        <f>IF($H383="","",IF($C383=Listes!$B$37,Listes!$I$34,IF($C383=Listes!$B$38,(VLOOKUP('Dépenses forfaitaire'!$F383,Listes!$E$34:$F$39,2,FALSE)),IF($C383=Listes!$B$36,IF('Dépenses forfaitaire'!$E383&lt;=Listes!$A$67,'Dépenses forfaitaire'!$E383*Listes!$A$68,IF('Dépenses forfaitaire'!$E383&gt;Listes!$D$67,'Dépenses forfaitaire'!$E383*Listes!$D$68,(('Dépenses forfaitaire'!$E383*Listes!$B$68)+Listes!$C$68)))))))</f>
        <v/>
      </c>
      <c r="P383" s="36" t="str">
        <f t="shared" si="13"/>
        <v/>
      </c>
      <c r="Q383" s="131"/>
    </row>
    <row r="384" spans="1:17" ht="22.5" customHeight="1" x14ac:dyDescent="0.25">
      <c r="A384" s="21">
        <v>378</v>
      </c>
      <c r="B384" s="123"/>
      <c r="C384" s="123"/>
      <c r="D384" s="123"/>
      <c r="E384" s="123"/>
      <c r="F384" s="123"/>
      <c r="G384" s="123"/>
      <c r="H384" s="424" t="str">
        <f>IF(C384="","",IF(C384="","",(VLOOKUP(C384,Listes!$B$34:$C$38,2,FALSE))))</f>
        <v/>
      </c>
      <c r="I384" s="123" t="str">
        <f t="shared" si="12"/>
        <v/>
      </c>
      <c r="J384" s="36" t="str">
        <f>IF(H384="","",IF(H384="","",(VLOOKUP(H384,Listes!$C$34:$D$38,2,FALSE))))</f>
        <v/>
      </c>
      <c r="K384" s="263"/>
      <c r="L384" s="263"/>
      <c r="M384" s="35" t="str">
        <f>IF($H384="","",IF($C384=Listes!$B$35,IF('Dépenses forfaitaire'!$E384&lt;=Listes!$B$56,('Dépenses forfaitaire'!$E384*(VLOOKUP('Dépenses forfaitaire'!$D384,Listes!$A$57:$E$63,2,FALSE))),IF('Dépenses forfaitaire'!$E384&gt;Listes!$E$56,('Dépenses forfaitaire'!$E384*(VLOOKUP('Dépenses forfaitaire'!$D384,Listes!$A$57:$E$63,5,FALSE))),('Dépenses forfaitaire'!$E384*(VLOOKUP('Dépenses forfaitaire'!$D384,Listes!$A$57:$E$63,3,FALSE)))+(VLOOKUP('Dépenses forfaitaire'!$D384,Listes!$A$57:$E$63,4,FALSE))))))</f>
        <v/>
      </c>
      <c r="N384" s="35" t="str">
        <f>IF($H384="","",IF($C384=Listes!$B$34,IF('Dépenses forfaitaire'!$E384&lt;=Listes!$B$45,('Dépenses forfaitaire'!$E384*(VLOOKUP('Dépenses forfaitaire'!$D384,Listes!$A$46:$E$52,2,FALSE))),IF('Dépenses forfaitaire'!$E384&gt;Listes!$D$45,('Dépenses forfaitaire'!$E384*(VLOOKUP('Dépenses forfaitaire'!$D384,Listes!$A$46:$E$52,5,FALSE))),('Dépenses forfaitaire'!$E384*(VLOOKUP('Dépenses forfaitaire'!$D384,Listes!$A$46:$E$52,3,FALSE)))+(VLOOKUP('Dépenses forfaitaire'!$D384,Listes!$A$46:$E$52,4,FALSE))))))</f>
        <v/>
      </c>
      <c r="O384" s="35" t="str">
        <f>IF($H384="","",IF($C384=Listes!$B$37,Listes!$I$34,IF($C384=Listes!$B$38,(VLOOKUP('Dépenses forfaitaire'!$F384,Listes!$E$34:$F$39,2,FALSE)),IF($C384=Listes!$B$36,IF('Dépenses forfaitaire'!$E384&lt;=Listes!$A$67,'Dépenses forfaitaire'!$E384*Listes!$A$68,IF('Dépenses forfaitaire'!$E384&gt;Listes!$D$67,'Dépenses forfaitaire'!$E384*Listes!$D$68,(('Dépenses forfaitaire'!$E384*Listes!$B$68)+Listes!$C$68)))))))</f>
        <v/>
      </c>
      <c r="P384" s="36" t="str">
        <f t="shared" si="13"/>
        <v/>
      </c>
      <c r="Q384" s="131"/>
    </row>
    <row r="385" spans="1:17" ht="22.5" customHeight="1" x14ac:dyDescent="0.25">
      <c r="A385" s="21">
        <v>379</v>
      </c>
      <c r="B385" s="123"/>
      <c r="C385" s="123"/>
      <c r="D385" s="123"/>
      <c r="E385" s="123"/>
      <c r="F385" s="123"/>
      <c r="G385" s="123"/>
      <c r="H385" s="424" t="str">
        <f>IF(C385="","",IF(C385="","",(VLOOKUP(C385,Listes!$B$34:$C$38,2,FALSE))))</f>
        <v/>
      </c>
      <c r="I385" s="123" t="str">
        <f t="shared" si="12"/>
        <v/>
      </c>
      <c r="J385" s="36" t="str">
        <f>IF(H385="","",IF(H385="","",(VLOOKUP(H385,Listes!$C$34:$D$38,2,FALSE))))</f>
        <v/>
      </c>
      <c r="K385" s="263"/>
      <c r="L385" s="263"/>
      <c r="M385" s="35" t="str">
        <f>IF($H385="","",IF($C385=Listes!$B$35,IF('Dépenses forfaitaire'!$E385&lt;=Listes!$B$56,('Dépenses forfaitaire'!$E385*(VLOOKUP('Dépenses forfaitaire'!$D385,Listes!$A$57:$E$63,2,FALSE))),IF('Dépenses forfaitaire'!$E385&gt;Listes!$E$56,('Dépenses forfaitaire'!$E385*(VLOOKUP('Dépenses forfaitaire'!$D385,Listes!$A$57:$E$63,5,FALSE))),('Dépenses forfaitaire'!$E385*(VLOOKUP('Dépenses forfaitaire'!$D385,Listes!$A$57:$E$63,3,FALSE)))+(VLOOKUP('Dépenses forfaitaire'!$D385,Listes!$A$57:$E$63,4,FALSE))))))</f>
        <v/>
      </c>
      <c r="N385" s="35" t="str">
        <f>IF($H385="","",IF($C385=Listes!$B$34,IF('Dépenses forfaitaire'!$E385&lt;=Listes!$B$45,('Dépenses forfaitaire'!$E385*(VLOOKUP('Dépenses forfaitaire'!$D385,Listes!$A$46:$E$52,2,FALSE))),IF('Dépenses forfaitaire'!$E385&gt;Listes!$D$45,('Dépenses forfaitaire'!$E385*(VLOOKUP('Dépenses forfaitaire'!$D385,Listes!$A$46:$E$52,5,FALSE))),('Dépenses forfaitaire'!$E385*(VLOOKUP('Dépenses forfaitaire'!$D385,Listes!$A$46:$E$52,3,FALSE)))+(VLOOKUP('Dépenses forfaitaire'!$D385,Listes!$A$46:$E$52,4,FALSE))))))</f>
        <v/>
      </c>
      <c r="O385" s="35" t="str">
        <f>IF($H385="","",IF($C385=Listes!$B$37,Listes!$I$34,IF($C385=Listes!$B$38,(VLOOKUP('Dépenses forfaitaire'!$F385,Listes!$E$34:$F$39,2,FALSE)),IF($C385=Listes!$B$36,IF('Dépenses forfaitaire'!$E385&lt;=Listes!$A$67,'Dépenses forfaitaire'!$E385*Listes!$A$68,IF('Dépenses forfaitaire'!$E385&gt;Listes!$D$67,'Dépenses forfaitaire'!$E385*Listes!$D$68,(('Dépenses forfaitaire'!$E385*Listes!$B$68)+Listes!$C$68)))))))</f>
        <v/>
      </c>
      <c r="P385" s="36" t="str">
        <f t="shared" si="13"/>
        <v/>
      </c>
      <c r="Q385" s="131"/>
    </row>
    <row r="386" spans="1:17" ht="22.5" customHeight="1" x14ac:dyDescent="0.25">
      <c r="A386" s="21">
        <v>380</v>
      </c>
      <c r="B386" s="123"/>
      <c r="C386" s="123"/>
      <c r="D386" s="123"/>
      <c r="E386" s="123"/>
      <c r="F386" s="123"/>
      <c r="G386" s="123"/>
      <c r="H386" s="424" t="str">
        <f>IF(C386="","",IF(C386="","",(VLOOKUP(C386,Listes!$B$34:$C$38,2,FALSE))))</f>
        <v/>
      </c>
      <c r="I386" s="123" t="str">
        <f t="shared" si="12"/>
        <v/>
      </c>
      <c r="J386" s="36" t="str">
        <f>IF(H386="","",IF(H386="","",(VLOOKUP(H386,Listes!$C$34:$D$38,2,FALSE))))</f>
        <v/>
      </c>
      <c r="K386" s="263"/>
      <c r="L386" s="263"/>
      <c r="M386" s="35" t="str">
        <f>IF($H386="","",IF($C386=Listes!$B$35,IF('Dépenses forfaitaire'!$E386&lt;=Listes!$B$56,('Dépenses forfaitaire'!$E386*(VLOOKUP('Dépenses forfaitaire'!$D386,Listes!$A$57:$E$63,2,FALSE))),IF('Dépenses forfaitaire'!$E386&gt;Listes!$E$56,('Dépenses forfaitaire'!$E386*(VLOOKUP('Dépenses forfaitaire'!$D386,Listes!$A$57:$E$63,5,FALSE))),('Dépenses forfaitaire'!$E386*(VLOOKUP('Dépenses forfaitaire'!$D386,Listes!$A$57:$E$63,3,FALSE)))+(VLOOKUP('Dépenses forfaitaire'!$D386,Listes!$A$57:$E$63,4,FALSE))))))</f>
        <v/>
      </c>
      <c r="N386" s="35" t="str">
        <f>IF($H386="","",IF($C386=Listes!$B$34,IF('Dépenses forfaitaire'!$E386&lt;=Listes!$B$45,('Dépenses forfaitaire'!$E386*(VLOOKUP('Dépenses forfaitaire'!$D386,Listes!$A$46:$E$52,2,FALSE))),IF('Dépenses forfaitaire'!$E386&gt;Listes!$D$45,('Dépenses forfaitaire'!$E386*(VLOOKUP('Dépenses forfaitaire'!$D386,Listes!$A$46:$E$52,5,FALSE))),('Dépenses forfaitaire'!$E386*(VLOOKUP('Dépenses forfaitaire'!$D386,Listes!$A$46:$E$52,3,FALSE)))+(VLOOKUP('Dépenses forfaitaire'!$D386,Listes!$A$46:$E$52,4,FALSE))))))</f>
        <v/>
      </c>
      <c r="O386" s="35" t="str">
        <f>IF($H386="","",IF($C386=Listes!$B$37,Listes!$I$34,IF($C386=Listes!$B$38,(VLOOKUP('Dépenses forfaitaire'!$F386,Listes!$E$34:$F$39,2,FALSE)),IF($C386=Listes!$B$36,IF('Dépenses forfaitaire'!$E386&lt;=Listes!$A$67,'Dépenses forfaitaire'!$E386*Listes!$A$68,IF('Dépenses forfaitaire'!$E386&gt;Listes!$D$67,'Dépenses forfaitaire'!$E386*Listes!$D$68,(('Dépenses forfaitaire'!$E386*Listes!$B$68)+Listes!$C$68)))))))</f>
        <v/>
      </c>
      <c r="P386" s="36" t="str">
        <f t="shared" si="13"/>
        <v/>
      </c>
      <c r="Q386" s="131"/>
    </row>
    <row r="387" spans="1:17" ht="22.5" customHeight="1" x14ac:dyDescent="0.25">
      <c r="A387" s="21">
        <v>381</v>
      </c>
      <c r="B387" s="123"/>
      <c r="C387" s="123"/>
      <c r="D387" s="123"/>
      <c r="E387" s="123"/>
      <c r="F387" s="123"/>
      <c r="G387" s="123"/>
      <c r="H387" s="424" t="str">
        <f>IF(C387="","",IF(C387="","",(VLOOKUP(C387,Listes!$B$34:$C$38,2,FALSE))))</f>
        <v/>
      </c>
      <c r="I387" s="123" t="str">
        <f t="shared" si="12"/>
        <v/>
      </c>
      <c r="J387" s="36" t="str">
        <f>IF(H387="","",IF(H387="","",(VLOOKUP(H387,Listes!$C$34:$D$38,2,FALSE))))</f>
        <v/>
      </c>
      <c r="K387" s="263"/>
      <c r="L387" s="263"/>
      <c r="M387" s="35" t="str">
        <f>IF($H387="","",IF($C387=Listes!$B$35,IF('Dépenses forfaitaire'!$E387&lt;=Listes!$B$56,('Dépenses forfaitaire'!$E387*(VLOOKUP('Dépenses forfaitaire'!$D387,Listes!$A$57:$E$63,2,FALSE))),IF('Dépenses forfaitaire'!$E387&gt;Listes!$E$56,('Dépenses forfaitaire'!$E387*(VLOOKUP('Dépenses forfaitaire'!$D387,Listes!$A$57:$E$63,5,FALSE))),('Dépenses forfaitaire'!$E387*(VLOOKUP('Dépenses forfaitaire'!$D387,Listes!$A$57:$E$63,3,FALSE)))+(VLOOKUP('Dépenses forfaitaire'!$D387,Listes!$A$57:$E$63,4,FALSE))))))</f>
        <v/>
      </c>
      <c r="N387" s="35" t="str">
        <f>IF($H387="","",IF($C387=Listes!$B$34,IF('Dépenses forfaitaire'!$E387&lt;=Listes!$B$45,('Dépenses forfaitaire'!$E387*(VLOOKUP('Dépenses forfaitaire'!$D387,Listes!$A$46:$E$52,2,FALSE))),IF('Dépenses forfaitaire'!$E387&gt;Listes!$D$45,('Dépenses forfaitaire'!$E387*(VLOOKUP('Dépenses forfaitaire'!$D387,Listes!$A$46:$E$52,5,FALSE))),('Dépenses forfaitaire'!$E387*(VLOOKUP('Dépenses forfaitaire'!$D387,Listes!$A$46:$E$52,3,FALSE)))+(VLOOKUP('Dépenses forfaitaire'!$D387,Listes!$A$46:$E$52,4,FALSE))))))</f>
        <v/>
      </c>
      <c r="O387" s="35" t="str">
        <f>IF($H387="","",IF($C387=Listes!$B$37,Listes!$I$34,IF($C387=Listes!$B$38,(VLOOKUP('Dépenses forfaitaire'!$F387,Listes!$E$34:$F$39,2,FALSE)),IF($C387=Listes!$B$36,IF('Dépenses forfaitaire'!$E387&lt;=Listes!$A$67,'Dépenses forfaitaire'!$E387*Listes!$A$68,IF('Dépenses forfaitaire'!$E387&gt;Listes!$D$67,'Dépenses forfaitaire'!$E387*Listes!$D$68,(('Dépenses forfaitaire'!$E387*Listes!$B$68)+Listes!$C$68)))))))</f>
        <v/>
      </c>
      <c r="P387" s="36" t="str">
        <f t="shared" si="13"/>
        <v/>
      </c>
      <c r="Q387" s="131"/>
    </row>
    <row r="388" spans="1:17" ht="22.5" customHeight="1" x14ac:dyDescent="0.25">
      <c r="A388" s="21">
        <v>382</v>
      </c>
      <c r="B388" s="123"/>
      <c r="C388" s="123"/>
      <c r="D388" s="123"/>
      <c r="E388" s="123"/>
      <c r="F388" s="123"/>
      <c r="G388" s="123"/>
      <c r="H388" s="424" t="str">
        <f>IF(C388="","",IF(C388="","",(VLOOKUP(C388,Listes!$B$34:$C$38,2,FALSE))))</f>
        <v/>
      </c>
      <c r="I388" s="123" t="str">
        <f t="shared" si="12"/>
        <v/>
      </c>
      <c r="J388" s="36" t="str">
        <f>IF(H388="","",IF(H388="","",(VLOOKUP(H388,Listes!$C$34:$D$38,2,FALSE))))</f>
        <v/>
      </c>
      <c r="K388" s="263"/>
      <c r="L388" s="263"/>
      <c r="M388" s="35" t="str">
        <f>IF($H388="","",IF($C388=Listes!$B$35,IF('Dépenses forfaitaire'!$E388&lt;=Listes!$B$56,('Dépenses forfaitaire'!$E388*(VLOOKUP('Dépenses forfaitaire'!$D388,Listes!$A$57:$E$63,2,FALSE))),IF('Dépenses forfaitaire'!$E388&gt;Listes!$E$56,('Dépenses forfaitaire'!$E388*(VLOOKUP('Dépenses forfaitaire'!$D388,Listes!$A$57:$E$63,5,FALSE))),('Dépenses forfaitaire'!$E388*(VLOOKUP('Dépenses forfaitaire'!$D388,Listes!$A$57:$E$63,3,FALSE)))+(VLOOKUP('Dépenses forfaitaire'!$D388,Listes!$A$57:$E$63,4,FALSE))))))</f>
        <v/>
      </c>
      <c r="N388" s="35" t="str">
        <f>IF($H388="","",IF($C388=Listes!$B$34,IF('Dépenses forfaitaire'!$E388&lt;=Listes!$B$45,('Dépenses forfaitaire'!$E388*(VLOOKUP('Dépenses forfaitaire'!$D388,Listes!$A$46:$E$52,2,FALSE))),IF('Dépenses forfaitaire'!$E388&gt;Listes!$D$45,('Dépenses forfaitaire'!$E388*(VLOOKUP('Dépenses forfaitaire'!$D388,Listes!$A$46:$E$52,5,FALSE))),('Dépenses forfaitaire'!$E388*(VLOOKUP('Dépenses forfaitaire'!$D388,Listes!$A$46:$E$52,3,FALSE)))+(VLOOKUP('Dépenses forfaitaire'!$D388,Listes!$A$46:$E$52,4,FALSE))))))</f>
        <v/>
      </c>
      <c r="O388" s="35" t="str">
        <f>IF($H388="","",IF($C388=Listes!$B$37,Listes!$I$34,IF($C388=Listes!$B$38,(VLOOKUP('Dépenses forfaitaire'!$F388,Listes!$E$34:$F$39,2,FALSE)),IF($C388=Listes!$B$36,IF('Dépenses forfaitaire'!$E388&lt;=Listes!$A$67,'Dépenses forfaitaire'!$E388*Listes!$A$68,IF('Dépenses forfaitaire'!$E388&gt;Listes!$D$67,'Dépenses forfaitaire'!$E388*Listes!$D$68,(('Dépenses forfaitaire'!$E388*Listes!$B$68)+Listes!$C$68)))))))</f>
        <v/>
      </c>
      <c r="P388" s="36" t="str">
        <f t="shared" si="13"/>
        <v/>
      </c>
      <c r="Q388" s="131"/>
    </row>
    <row r="389" spans="1:17" ht="22.5" customHeight="1" x14ac:dyDescent="0.25">
      <c r="A389" s="21">
        <v>383</v>
      </c>
      <c r="B389" s="123"/>
      <c r="C389" s="123"/>
      <c r="D389" s="123"/>
      <c r="E389" s="123"/>
      <c r="F389" s="123"/>
      <c r="G389" s="123"/>
      <c r="H389" s="424" t="str">
        <f>IF(C389="","",IF(C389="","",(VLOOKUP(C389,Listes!$B$34:$C$38,2,FALSE))))</f>
        <v/>
      </c>
      <c r="I389" s="123" t="str">
        <f t="shared" si="12"/>
        <v/>
      </c>
      <c r="J389" s="36" t="str">
        <f>IF(H389="","",IF(H389="","",(VLOOKUP(H389,Listes!$C$34:$D$38,2,FALSE))))</f>
        <v/>
      </c>
      <c r="K389" s="263"/>
      <c r="L389" s="263"/>
      <c r="M389" s="35" t="str">
        <f>IF($H389="","",IF($C389=Listes!$B$35,IF('Dépenses forfaitaire'!$E389&lt;=Listes!$B$56,('Dépenses forfaitaire'!$E389*(VLOOKUP('Dépenses forfaitaire'!$D389,Listes!$A$57:$E$63,2,FALSE))),IF('Dépenses forfaitaire'!$E389&gt;Listes!$E$56,('Dépenses forfaitaire'!$E389*(VLOOKUP('Dépenses forfaitaire'!$D389,Listes!$A$57:$E$63,5,FALSE))),('Dépenses forfaitaire'!$E389*(VLOOKUP('Dépenses forfaitaire'!$D389,Listes!$A$57:$E$63,3,FALSE)))+(VLOOKUP('Dépenses forfaitaire'!$D389,Listes!$A$57:$E$63,4,FALSE))))))</f>
        <v/>
      </c>
      <c r="N389" s="35" t="str">
        <f>IF($H389="","",IF($C389=Listes!$B$34,IF('Dépenses forfaitaire'!$E389&lt;=Listes!$B$45,('Dépenses forfaitaire'!$E389*(VLOOKUP('Dépenses forfaitaire'!$D389,Listes!$A$46:$E$52,2,FALSE))),IF('Dépenses forfaitaire'!$E389&gt;Listes!$D$45,('Dépenses forfaitaire'!$E389*(VLOOKUP('Dépenses forfaitaire'!$D389,Listes!$A$46:$E$52,5,FALSE))),('Dépenses forfaitaire'!$E389*(VLOOKUP('Dépenses forfaitaire'!$D389,Listes!$A$46:$E$52,3,FALSE)))+(VLOOKUP('Dépenses forfaitaire'!$D389,Listes!$A$46:$E$52,4,FALSE))))))</f>
        <v/>
      </c>
      <c r="O389" s="35" t="str">
        <f>IF($H389="","",IF($C389=Listes!$B$37,Listes!$I$34,IF($C389=Listes!$B$38,(VLOOKUP('Dépenses forfaitaire'!$F389,Listes!$E$34:$F$39,2,FALSE)),IF($C389=Listes!$B$36,IF('Dépenses forfaitaire'!$E389&lt;=Listes!$A$67,'Dépenses forfaitaire'!$E389*Listes!$A$68,IF('Dépenses forfaitaire'!$E389&gt;Listes!$D$67,'Dépenses forfaitaire'!$E389*Listes!$D$68,(('Dépenses forfaitaire'!$E389*Listes!$B$68)+Listes!$C$68)))))))</f>
        <v/>
      </c>
      <c r="P389" s="36" t="str">
        <f t="shared" si="13"/>
        <v/>
      </c>
      <c r="Q389" s="131"/>
    </row>
    <row r="390" spans="1:17" ht="22.5" customHeight="1" x14ac:dyDescent="0.25">
      <c r="A390" s="21">
        <v>384</v>
      </c>
      <c r="B390" s="123"/>
      <c r="C390" s="123"/>
      <c r="D390" s="123"/>
      <c r="E390" s="123"/>
      <c r="F390" s="123"/>
      <c r="G390" s="123"/>
      <c r="H390" s="424" t="str">
        <f>IF(C390="","",IF(C390="","",(VLOOKUP(C390,Listes!$B$34:$C$38,2,FALSE))))</f>
        <v/>
      </c>
      <c r="I390" s="123" t="str">
        <f t="shared" si="12"/>
        <v/>
      </c>
      <c r="J390" s="36" t="str">
        <f>IF(H390="","",IF(H390="","",(VLOOKUP(H390,Listes!$C$34:$D$38,2,FALSE))))</f>
        <v/>
      </c>
      <c r="K390" s="263"/>
      <c r="L390" s="263"/>
      <c r="M390" s="35" t="str">
        <f>IF($H390="","",IF($C390=Listes!$B$35,IF('Dépenses forfaitaire'!$E390&lt;=Listes!$B$56,('Dépenses forfaitaire'!$E390*(VLOOKUP('Dépenses forfaitaire'!$D390,Listes!$A$57:$E$63,2,FALSE))),IF('Dépenses forfaitaire'!$E390&gt;Listes!$E$56,('Dépenses forfaitaire'!$E390*(VLOOKUP('Dépenses forfaitaire'!$D390,Listes!$A$57:$E$63,5,FALSE))),('Dépenses forfaitaire'!$E390*(VLOOKUP('Dépenses forfaitaire'!$D390,Listes!$A$57:$E$63,3,FALSE)))+(VLOOKUP('Dépenses forfaitaire'!$D390,Listes!$A$57:$E$63,4,FALSE))))))</f>
        <v/>
      </c>
      <c r="N390" s="35" t="str">
        <f>IF($H390="","",IF($C390=Listes!$B$34,IF('Dépenses forfaitaire'!$E390&lt;=Listes!$B$45,('Dépenses forfaitaire'!$E390*(VLOOKUP('Dépenses forfaitaire'!$D390,Listes!$A$46:$E$52,2,FALSE))),IF('Dépenses forfaitaire'!$E390&gt;Listes!$D$45,('Dépenses forfaitaire'!$E390*(VLOOKUP('Dépenses forfaitaire'!$D390,Listes!$A$46:$E$52,5,FALSE))),('Dépenses forfaitaire'!$E390*(VLOOKUP('Dépenses forfaitaire'!$D390,Listes!$A$46:$E$52,3,FALSE)))+(VLOOKUP('Dépenses forfaitaire'!$D390,Listes!$A$46:$E$52,4,FALSE))))))</f>
        <v/>
      </c>
      <c r="O390" s="35" t="str">
        <f>IF($H390="","",IF($C390=Listes!$B$37,Listes!$I$34,IF($C390=Listes!$B$38,(VLOOKUP('Dépenses forfaitaire'!$F390,Listes!$E$34:$F$39,2,FALSE)),IF($C390=Listes!$B$36,IF('Dépenses forfaitaire'!$E390&lt;=Listes!$A$67,'Dépenses forfaitaire'!$E390*Listes!$A$68,IF('Dépenses forfaitaire'!$E390&gt;Listes!$D$67,'Dépenses forfaitaire'!$E390*Listes!$D$68,(('Dépenses forfaitaire'!$E390*Listes!$B$68)+Listes!$C$68)))))))</f>
        <v/>
      </c>
      <c r="P390" s="36" t="str">
        <f t="shared" si="13"/>
        <v/>
      </c>
      <c r="Q390" s="131"/>
    </row>
    <row r="391" spans="1:17" ht="22.5" customHeight="1" x14ac:dyDescent="0.25">
      <c r="A391" s="21">
        <v>385</v>
      </c>
      <c r="B391" s="123"/>
      <c r="C391" s="123"/>
      <c r="D391" s="123"/>
      <c r="E391" s="123"/>
      <c r="F391" s="123"/>
      <c r="G391" s="123"/>
      <c r="H391" s="424" t="str">
        <f>IF(C391="","",IF(C391="","",(VLOOKUP(C391,Listes!$B$34:$C$38,2,FALSE))))</f>
        <v/>
      </c>
      <c r="I391" s="123" t="str">
        <f t="shared" ref="I391:I454" si="14">IF(H391="Frais de déplacement (barèmes kilométriques) ",1,"")</f>
        <v/>
      </c>
      <c r="J391" s="36" t="str">
        <f>IF(H391="","",IF(H391="","",(VLOOKUP(H391,Listes!$C$34:$D$38,2,FALSE))))</f>
        <v/>
      </c>
      <c r="K391" s="263"/>
      <c r="L391" s="263"/>
      <c r="M391" s="35" t="str">
        <f>IF($H391="","",IF($C391=Listes!$B$35,IF('Dépenses forfaitaire'!$E391&lt;=Listes!$B$56,('Dépenses forfaitaire'!$E391*(VLOOKUP('Dépenses forfaitaire'!$D391,Listes!$A$57:$E$63,2,FALSE))),IF('Dépenses forfaitaire'!$E391&gt;Listes!$E$56,('Dépenses forfaitaire'!$E391*(VLOOKUP('Dépenses forfaitaire'!$D391,Listes!$A$57:$E$63,5,FALSE))),('Dépenses forfaitaire'!$E391*(VLOOKUP('Dépenses forfaitaire'!$D391,Listes!$A$57:$E$63,3,FALSE)))+(VLOOKUP('Dépenses forfaitaire'!$D391,Listes!$A$57:$E$63,4,FALSE))))))</f>
        <v/>
      </c>
      <c r="N391" s="35" t="str">
        <f>IF($H391="","",IF($C391=Listes!$B$34,IF('Dépenses forfaitaire'!$E391&lt;=Listes!$B$45,('Dépenses forfaitaire'!$E391*(VLOOKUP('Dépenses forfaitaire'!$D391,Listes!$A$46:$E$52,2,FALSE))),IF('Dépenses forfaitaire'!$E391&gt;Listes!$D$45,('Dépenses forfaitaire'!$E391*(VLOOKUP('Dépenses forfaitaire'!$D391,Listes!$A$46:$E$52,5,FALSE))),('Dépenses forfaitaire'!$E391*(VLOOKUP('Dépenses forfaitaire'!$D391,Listes!$A$46:$E$52,3,FALSE)))+(VLOOKUP('Dépenses forfaitaire'!$D391,Listes!$A$46:$E$52,4,FALSE))))))</f>
        <v/>
      </c>
      <c r="O391" s="35" t="str">
        <f>IF($H391="","",IF($C391=Listes!$B$37,Listes!$I$34,IF($C391=Listes!$B$38,(VLOOKUP('Dépenses forfaitaire'!$F391,Listes!$E$34:$F$39,2,FALSE)),IF($C391=Listes!$B$36,IF('Dépenses forfaitaire'!$E391&lt;=Listes!$A$67,'Dépenses forfaitaire'!$E391*Listes!$A$68,IF('Dépenses forfaitaire'!$E391&gt;Listes!$D$67,'Dépenses forfaitaire'!$E391*Listes!$D$68,(('Dépenses forfaitaire'!$E391*Listes!$B$68)+Listes!$C$68)))))))</f>
        <v/>
      </c>
      <c r="P391" s="36" t="str">
        <f t="shared" ref="P391:P454" si="15">IF($I391="","",($O391+$N391+$M391)*$I391)</f>
        <v/>
      </c>
      <c r="Q391" s="131"/>
    </row>
    <row r="392" spans="1:17" ht="22.5" customHeight="1" x14ac:dyDescent="0.25">
      <c r="A392" s="21">
        <v>386</v>
      </c>
      <c r="B392" s="123"/>
      <c r="C392" s="123"/>
      <c r="D392" s="123"/>
      <c r="E392" s="123"/>
      <c r="F392" s="123"/>
      <c r="G392" s="123"/>
      <c r="H392" s="424" t="str">
        <f>IF(C392="","",IF(C392="","",(VLOOKUP(C392,Listes!$B$34:$C$38,2,FALSE))))</f>
        <v/>
      </c>
      <c r="I392" s="123" t="str">
        <f t="shared" si="14"/>
        <v/>
      </c>
      <c r="J392" s="36" t="str">
        <f>IF(H392="","",IF(H392="","",(VLOOKUP(H392,Listes!$C$34:$D$38,2,FALSE))))</f>
        <v/>
      </c>
      <c r="K392" s="263"/>
      <c r="L392" s="263"/>
      <c r="M392" s="35" t="str">
        <f>IF($H392="","",IF($C392=Listes!$B$35,IF('Dépenses forfaitaire'!$E392&lt;=Listes!$B$56,('Dépenses forfaitaire'!$E392*(VLOOKUP('Dépenses forfaitaire'!$D392,Listes!$A$57:$E$63,2,FALSE))),IF('Dépenses forfaitaire'!$E392&gt;Listes!$E$56,('Dépenses forfaitaire'!$E392*(VLOOKUP('Dépenses forfaitaire'!$D392,Listes!$A$57:$E$63,5,FALSE))),('Dépenses forfaitaire'!$E392*(VLOOKUP('Dépenses forfaitaire'!$D392,Listes!$A$57:$E$63,3,FALSE)))+(VLOOKUP('Dépenses forfaitaire'!$D392,Listes!$A$57:$E$63,4,FALSE))))))</f>
        <v/>
      </c>
      <c r="N392" s="35" t="str">
        <f>IF($H392="","",IF($C392=Listes!$B$34,IF('Dépenses forfaitaire'!$E392&lt;=Listes!$B$45,('Dépenses forfaitaire'!$E392*(VLOOKUP('Dépenses forfaitaire'!$D392,Listes!$A$46:$E$52,2,FALSE))),IF('Dépenses forfaitaire'!$E392&gt;Listes!$D$45,('Dépenses forfaitaire'!$E392*(VLOOKUP('Dépenses forfaitaire'!$D392,Listes!$A$46:$E$52,5,FALSE))),('Dépenses forfaitaire'!$E392*(VLOOKUP('Dépenses forfaitaire'!$D392,Listes!$A$46:$E$52,3,FALSE)))+(VLOOKUP('Dépenses forfaitaire'!$D392,Listes!$A$46:$E$52,4,FALSE))))))</f>
        <v/>
      </c>
      <c r="O392" s="35" t="str">
        <f>IF($H392="","",IF($C392=Listes!$B$37,Listes!$I$34,IF($C392=Listes!$B$38,(VLOOKUP('Dépenses forfaitaire'!$F392,Listes!$E$34:$F$39,2,FALSE)),IF($C392=Listes!$B$36,IF('Dépenses forfaitaire'!$E392&lt;=Listes!$A$67,'Dépenses forfaitaire'!$E392*Listes!$A$68,IF('Dépenses forfaitaire'!$E392&gt;Listes!$D$67,'Dépenses forfaitaire'!$E392*Listes!$D$68,(('Dépenses forfaitaire'!$E392*Listes!$B$68)+Listes!$C$68)))))))</f>
        <v/>
      </c>
      <c r="P392" s="36" t="str">
        <f t="shared" si="15"/>
        <v/>
      </c>
      <c r="Q392" s="131"/>
    </row>
    <row r="393" spans="1:17" ht="22.5" customHeight="1" x14ac:dyDescent="0.25">
      <c r="A393" s="21">
        <v>387</v>
      </c>
      <c r="B393" s="123"/>
      <c r="C393" s="123"/>
      <c r="D393" s="123"/>
      <c r="E393" s="123"/>
      <c r="F393" s="123"/>
      <c r="G393" s="123"/>
      <c r="H393" s="424" t="str">
        <f>IF(C393="","",IF(C393="","",(VLOOKUP(C393,Listes!$B$34:$C$38,2,FALSE))))</f>
        <v/>
      </c>
      <c r="I393" s="123" t="str">
        <f t="shared" si="14"/>
        <v/>
      </c>
      <c r="J393" s="36" t="str">
        <f>IF(H393="","",IF(H393="","",(VLOOKUP(H393,Listes!$C$34:$D$38,2,FALSE))))</f>
        <v/>
      </c>
      <c r="K393" s="263"/>
      <c r="L393" s="263"/>
      <c r="M393" s="35" t="str">
        <f>IF($H393="","",IF($C393=Listes!$B$35,IF('Dépenses forfaitaire'!$E393&lt;=Listes!$B$56,('Dépenses forfaitaire'!$E393*(VLOOKUP('Dépenses forfaitaire'!$D393,Listes!$A$57:$E$63,2,FALSE))),IF('Dépenses forfaitaire'!$E393&gt;Listes!$E$56,('Dépenses forfaitaire'!$E393*(VLOOKUP('Dépenses forfaitaire'!$D393,Listes!$A$57:$E$63,5,FALSE))),('Dépenses forfaitaire'!$E393*(VLOOKUP('Dépenses forfaitaire'!$D393,Listes!$A$57:$E$63,3,FALSE)))+(VLOOKUP('Dépenses forfaitaire'!$D393,Listes!$A$57:$E$63,4,FALSE))))))</f>
        <v/>
      </c>
      <c r="N393" s="35" t="str">
        <f>IF($H393="","",IF($C393=Listes!$B$34,IF('Dépenses forfaitaire'!$E393&lt;=Listes!$B$45,('Dépenses forfaitaire'!$E393*(VLOOKUP('Dépenses forfaitaire'!$D393,Listes!$A$46:$E$52,2,FALSE))),IF('Dépenses forfaitaire'!$E393&gt;Listes!$D$45,('Dépenses forfaitaire'!$E393*(VLOOKUP('Dépenses forfaitaire'!$D393,Listes!$A$46:$E$52,5,FALSE))),('Dépenses forfaitaire'!$E393*(VLOOKUP('Dépenses forfaitaire'!$D393,Listes!$A$46:$E$52,3,FALSE)))+(VLOOKUP('Dépenses forfaitaire'!$D393,Listes!$A$46:$E$52,4,FALSE))))))</f>
        <v/>
      </c>
      <c r="O393" s="35" t="str">
        <f>IF($H393="","",IF($C393=Listes!$B$37,Listes!$I$34,IF($C393=Listes!$B$38,(VLOOKUP('Dépenses forfaitaire'!$F393,Listes!$E$34:$F$39,2,FALSE)),IF($C393=Listes!$B$36,IF('Dépenses forfaitaire'!$E393&lt;=Listes!$A$67,'Dépenses forfaitaire'!$E393*Listes!$A$68,IF('Dépenses forfaitaire'!$E393&gt;Listes!$D$67,'Dépenses forfaitaire'!$E393*Listes!$D$68,(('Dépenses forfaitaire'!$E393*Listes!$B$68)+Listes!$C$68)))))))</f>
        <v/>
      </c>
      <c r="P393" s="36" t="str">
        <f t="shared" si="15"/>
        <v/>
      </c>
      <c r="Q393" s="131"/>
    </row>
    <row r="394" spans="1:17" ht="22.5" customHeight="1" x14ac:dyDescent="0.25">
      <c r="A394" s="21">
        <v>388</v>
      </c>
      <c r="B394" s="123"/>
      <c r="C394" s="123"/>
      <c r="D394" s="123"/>
      <c r="E394" s="123"/>
      <c r="F394" s="123"/>
      <c r="G394" s="123"/>
      <c r="H394" s="424" t="str">
        <f>IF(C394="","",IF(C394="","",(VLOOKUP(C394,Listes!$B$34:$C$38,2,FALSE))))</f>
        <v/>
      </c>
      <c r="I394" s="123" t="str">
        <f t="shared" si="14"/>
        <v/>
      </c>
      <c r="J394" s="36" t="str">
        <f>IF(H394="","",IF(H394="","",(VLOOKUP(H394,Listes!$C$34:$D$38,2,FALSE))))</f>
        <v/>
      </c>
      <c r="K394" s="263"/>
      <c r="L394" s="263"/>
      <c r="M394" s="35" t="str">
        <f>IF($H394="","",IF($C394=Listes!$B$35,IF('Dépenses forfaitaire'!$E394&lt;=Listes!$B$56,('Dépenses forfaitaire'!$E394*(VLOOKUP('Dépenses forfaitaire'!$D394,Listes!$A$57:$E$63,2,FALSE))),IF('Dépenses forfaitaire'!$E394&gt;Listes!$E$56,('Dépenses forfaitaire'!$E394*(VLOOKUP('Dépenses forfaitaire'!$D394,Listes!$A$57:$E$63,5,FALSE))),('Dépenses forfaitaire'!$E394*(VLOOKUP('Dépenses forfaitaire'!$D394,Listes!$A$57:$E$63,3,FALSE)))+(VLOOKUP('Dépenses forfaitaire'!$D394,Listes!$A$57:$E$63,4,FALSE))))))</f>
        <v/>
      </c>
      <c r="N394" s="35" t="str">
        <f>IF($H394="","",IF($C394=Listes!$B$34,IF('Dépenses forfaitaire'!$E394&lt;=Listes!$B$45,('Dépenses forfaitaire'!$E394*(VLOOKUP('Dépenses forfaitaire'!$D394,Listes!$A$46:$E$52,2,FALSE))),IF('Dépenses forfaitaire'!$E394&gt;Listes!$D$45,('Dépenses forfaitaire'!$E394*(VLOOKUP('Dépenses forfaitaire'!$D394,Listes!$A$46:$E$52,5,FALSE))),('Dépenses forfaitaire'!$E394*(VLOOKUP('Dépenses forfaitaire'!$D394,Listes!$A$46:$E$52,3,FALSE)))+(VLOOKUP('Dépenses forfaitaire'!$D394,Listes!$A$46:$E$52,4,FALSE))))))</f>
        <v/>
      </c>
      <c r="O394" s="35" t="str">
        <f>IF($H394="","",IF($C394=Listes!$B$37,Listes!$I$34,IF($C394=Listes!$B$38,(VLOOKUP('Dépenses forfaitaire'!$F394,Listes!$E$34:$F$39,2,FALSE)),IF($C394=Listes!$B$36,IF('Dépenses forfaitaire'!$E394&lt;=Listes!$A$67,'Dépenses forfaitaire'!$E394*Listes!$A$68,IF('Dépenses forfaitaire'!$E394&gt;Listes!$D$67,'Dépenses forfaitaire'!$E394*Listes!$D$68,(('Dépenses forfaitaire'!$E394*Listes!$B$68)+Listes!$C$68)))))))</f>
        <v/>
      </c>
      <c r="P394" s="36" t="str">
        <f t="shared" si="15"/>
        <v/>
      </c>
      <c r="Q394" s="131"/>
    </row>
    <row r="395" spans="1:17" ht="22.5" customHeight="1" x14ac:dyDescent="0.25">
      <c r="A395" s="21">
        <v>389</v>
      </c>
      <c r="B395" s="123"/>
      <c r="C395" s="123"/>
      <c r="D395" s="123"/>
      <c r="E395" s="123"/>
      <c r="F395" s="123"/>
      <c r="G395" s="123"/>
      <c r="H395" s="424" t="str">
        <f>IF(C395="","",IF(C395="","",(VLOOKUP(C395,Listes!$B$34:$C$38,2,FALSE))))</f>
        <v/>
      </c>
      <c r="I395" s="123" t="str">
        <f t="shared" si="14"/>
        <v/>
      </c>
      <c r="J395" s="36" t="str">
        <f>IF(H395="","",IF(H395="","",(VLOOKUP(H395,Listes!$C$34:$D$38,2,FALSE))))</f>
        <v/>
      </c>
      <c r="K395" s="263"/>
      <c r="L395" s="263"/>
      <c r="M395" s="35" t="str">
        <f>IF($H395="","",IF($C395=Listes!$B$35,IF('Dépenses forfaitaire'!$E395&lt;=Listes!$B$56,('Dépenses forfaitaire'!$E395*(VLOOKUP('Dépenses forfaitaire'!$D395,Listes!$A$57:$E$63,2,FALSE))),IF('Dépenses forfaitaire'!$E395&gt;Listes!$E$56,('Dépenses forfaitaire'!$E395*(VLOOKUP('Dépenses forfaitaire'!$D395,Listes!$A$57:$E$63,5,FALSE))),('Dépenses forfaitaire'!$E395*(VLOOKUP('Dépenses forfaitaire'!$D395,Listes!$A$57:$E$63,3,FALSE)))+(VLOOKUP('Dépenses forfaitaire'!$D395,Listes!$A$57:$E$63,4,FALSE))))))</f>
        <v/>
      </c>
      <c r="N395" s="35" t="str">
        <f>IF($H395="","",IF($C395=Listes!$B$34,IF('Dépenses forfaitaire'!$E395&lt;=Listes!$B$45,('Dépenses forfaitaire'!$E395*(VLOOKUP('Dépenses forfaitaire'!$D395,Listes!$A$46:$E$52,2,FALSE))),IF('Dépenses forfaitaire'!$E395&gt;Listes!$D$45,('Dépenses forfaitaire'!$E395*(VLOOKUP('Dépenses forfaitaire'!$D395,Listes!$A$46:$E$52,5,FALSE))),('Dépenses forfaitaire'!$E395*(VLOOKUP('Dépenses forfaitaire'!$D395,Listes!$A$46:$E$52,3,FALSE)))+(VLOOKUP('Dépenses forfaitaire'!$D395,Listes!$A$46:$E$52,4,FALSE))))))</f>
        <v/>
      </c>
      <c r="O395" s="35" t="str">
        <f>IF($H395="","",IF($C395=Listes!$B$37,Listes!$I$34,IF($C395=Listes!$B$38,(VLOOKUP('Dépenses forfaitaire'!$F395,Listes!$E$34:$F$39,2,FALSE)),IF($C395=Listes!$B$36,IF('Dépenses forfaitaire'!$E395&lt;=Listes!$A$67,'Dépenses forfaitaire'!$E395*Listes!$A$68,IF('Dépenses forfaitaire'!$E395&gt;Listes!$D$67,'Dépenses forfaitaire'!$E395*Listes!$D$68,(('Dépenses forfaitaire'!$E395*Listes!$B$68)+Listes!$C$68)))))))</f>
        <v/>
      </c>
      <c r="P395" s="36" t="str">
        <f t="shared" si="15"/>
        <v/>
      </c>
      <c r="Q395" s="131"/>
    </row>
    <row r="396" spans="1:17" ht="22.5" customHeight="1" x14ac:dyDescent="0.25">
      <c r="A396" s="21">
        <v>390</v>
      </c>
      <c r="B396" s="123"/>
      <c r="C396" s="123"/>
      <c r="D396" s="123"/>
      <c r="E396" s="123"/>
      <c r="F396" s="123"/>
      <c r="G396" s="123"/>
      <c r="H396" s="424" t="str">
        <f>IF(C396="","",IF(C396="","",(VLOOKUP(C396,Listes!$B$34:$C$38,2,FALSE))))</f>
        <v/>
      </c>
      <c r="I396" s="123" t="str">
        <f t="shared" si="14"/>
        <v/>
      </c>
      <c r="J396" s="36" t="str">
        <f>IF(H396="","",IF(H396="","",(VLOOKUP(H396,Listes!$C$34:$D$38,2,FALSE))))</f>
        <v/>
      </c>
      <c r="K396" s="263"/>
      <c r="L396" s="263"/>
      <c r="M396" s="35" t="str">
        <f>IF($H396="","",IF($C396=Listes!$B$35,IF('Dépenses forfaitaire'!$E396&lt;=Listes!$B$56,('Dépenses forfaitaire'!$E396*(VLOOKUP('Dépenses forfaitaire'!$D396,Listes!$A$57:$E$63,2,FALSE))),IF('Dépenses forfaitaire'!$E396&gt;Listes!$E$56,('Dépenses forfaitaire'!$E396*(VLOOKUP('Dépenses forfaitaire'!$D396,Listes!$A$57:$E$63,5,FALSE))),('Dépenses forfaitaire'!$E396*(VLOOKUP('Dépenses forfaitaire'!$D396,Listes!$A$57:$E$63,3,FALSE)))+(VLOOKUP('Dépenses forfaitaire'!$D396,Listes!$A$57:$E$63,4,FALSE))))))</f>
        <v/>
      </c>
      <c r="N396" s="35" t="str">
        <f>IF($H396="","",IF($C396=Listes!$B$34,IF('Dépenses forfaitaire'!$E396&lt;=Listes!$B$45,('Dépenses forfaitaire'!$E396*(VLOOKUP('Dépenses forfaitaire'!$D396,Listes!$A$46:$E$52,2,FALSE))),IF('Dépenses forfaitaire'!$E396&gt;Listes!$D$45,('Dépenses forfaitaire'!$E396*(VLOOKUP('Dépenses forfaitaire'!$D396,Listes!$A$46:$E$52,5,FALSE))),('Dépenses forfaitaire'!$E396*(VLOOKUP('Dépenses forfaitaire'!$D396,Listes!$A$46:$E$52,3,FALSE)))+(VLOOKUP('Dépenses forfaitaire'!$D396,Listes!$A$46:$E$52,4,FALSE))))))</f>
        <v/>
      </c>
      <c r="O396" s="35" t="str">
        <f>IF($H396="","",IF($C396=Listes!$B$37,Listes!$I$34,IF($C396=Listes!$B$38,(VLOOKUP('Dépenses forfaitaire'!$F396,Listes!$E$34:$F$39,2,FALSE)),IF($C396=Listes!$B$36,IF('Dépenses forfaitaire'!$E396&lt;=Listes!$A$67,'Dépenses forfaitaire'!$E396*Listes!$A$68,IF('Dépenses forfaitaire'!$E396&gt;Listes!$D$67,'Dépenses forfaitaire'!$E396*Listes!$D$68,(('Dépenses forfaitaire'!$E396*Listes!$B$68)+Listes!$C$68)))))))</f>
        <v/>
      </c>
      <c r="P396" s="36" t="str">
        <f t="shared" si="15"/>
        <v/>
      </c>
      <c r="Q396" s="131"/>
    </row>
    <row r="397" spans="1:17" ht="22.5" customHeight="1" x14ac:dyDescent="0.25">
      <c r="A397" s="21">
        <v>391</v>
      </c>
      <c r="B397" s="123"/>
      <c r="C397" s="123"/>
      <c r="D397" s="123"/>
      <c r="E397" s="123"/>
      <c r="F397" s="123"/>
      <c r="G397" s="123"/>
      <c r="H397" s="424" t="str">
        <f>IF(C397="","",IF(C397="","",(VLOOKUP(C397,Listes!$B$34:$C$38,2,FALSE))))</f>
        <v/>
      </c>
      <c r="I397" s="123" t="str">
        <f t="shared" si="14"/>
        <v/>
      </c>
      <c r="J397" s="36" t="str">
        <f>IF(H397="","",IF(H397="","",(VLOOKUP(H397,Listes!$C$34:$D$38,2,FALSE))))</f>
        <v/>
      </c>
      <c r="K397" s="263"/>
      <c r="L397" s="263"/>
      <c r="M397" s="35" t="str">
        <f>IF($H397="","",IF($C397=Listes!$B$35,IF('Dépenses forfaitaire'!$E397&lt;=Listes!$B$56,('Dépenses forfaitaire'!$E397*(VLOOKUP('Dépenses forfaitaire'!$D397,Listes!$A$57:$E$63,2,FALSE))),IF('Dépenses forfaitaire'!$E397&gt;Listes!$E$56,('Dépenses forfaitaire'!$E397*(VLOOKUP('Dépenses forfaitaire'!$D397,Listes!$A$57:$E$63,5,FALSE))),('Dépenses forfaitaire'!$E397*(VLOOKUP('Dépenses forfaitaire'!$D397,Listes!$A$57:$E$63,3,FALSE)))+(VLOOKUP('Dépenses forfaitaire'!$D397,Listes!$A$57:$E$63,4,FALSE))))))</f>
        <v/>
      </c>
      <c r="N397" s="35" t="str">
        <f>IF($H397="","",IF($C397=Listes!$B$34,IF('Dépenses forfaitaire'!$E397&lt;=Listes!$B$45,('Dépenses forfaitaire'!$E397*(VLOOKUP('Dépenses forfaitaire'!$D397,Listes!$A$46:$E$52,2,FALSE))),IF('Dépenses forfaitaire'!$E397&gt;Listes!$D$45,('Dépenses forfaitaire'!$E397*(VLOOKUP('Dépenses forfaitaire'!$D397,Listes!$A$46:$E$52,5,FALSE))),('Dépenses forfaitaire'!$E397*(VLOOKUP('Dépenses forfaitaire'!$D397,Listes!$A$46:$E$52,3,FALSE)))+(VLOOKUP('Dépenses forfaitaire'!$D397,Listes!$A$46:$E$52,4,FALSE))))))</f>
        <v/>
      </c>
      <c r="O397" s="35" t="str">
        <f>IF($H397="","",IF($C397=Listes!$B$37,Listes!$I$34,IF($C397=Listes!$B$38,(VLOOKUP('Dépenses forfaitaire'!$F397,Listes!$E$34:$F$39,2,FALSE)),IF($C397=Listes!$B$36,IF('Dépenses forfaitaire'!$E397&lt;=Listes!$A$67,'Dépenses forfaitaire'!$E397*Listes!$A$68,IF('Dépenses forfaitaire'!$E397&gt;Listes!$D$67,'Dépenses forfaitaire'!$E397*Listes!$D$68,(('Dépenses forfaitaire'!$E397*Listes!$B$68)+Listes!$C$68)))))))</f>
        <v/>
      </c>
      <c r="P397" s="36" t="str">
        <f t="shared" si="15"/>
        <v/>
      </c>
      <c r="Q397" s="131"/>
    </row>
    <row r="398" spans="1:17" ht="22.5" customHeight="1" x14ac:dyDescent="0.25">
      <c r="A398" s="21">
        <v>392</v>
      </c>
      <c r="B398" s="123"/>
      <c r="C398" s="123"/>
      <c r="D398" s="123"/>
      <c r="E398" s="123"/>
      <c r="F398" s="123"/>
      <c r="G398" s="123"/>
      <c r="H398" s="424" t="str">
        <f>IF(C398="","",IF(C398="","",(VLOOKUP(C398,Listes!$B$34:$C$38,2,FALSE))))</f>
        <v/>
      </c>
      <c r="I398" s="123" t="str">
        <f t="shared" si="14"/>
        <v/>
      </c>
      <c r="J398" s="36" t="str">
        <f>IF(H398="","",IF(H398="","",(VLOOKUP(H398,Listes!$C$34:$D$38,2,FALSE))))</f>
        <v/>
      </c>
      <c r="K398" s="263"/>
      <c r="L398" s="263"/>
      <c r="M398" s="35" t="str">
        <f>IF($H398="","",IF($C398=Listes!$B$35,IF('Dépenses forfaitaire'!$E398&lt;=Listes!$B$56,('Dépenses forfaitaire'!$E398*(VLOOKUP('Dépenses forfaitaire'!$D398,Listes!$A$57:$E$63,2,FALSE))),IF('Dépenses forfaitaire'!$E398&gt;Listes!$E$56,('Dépenses forfaitaire'!$E398*(VLOOKUP('Dépenses forfaitaire'!$D398,Listes!$A$57:$E$63,5,FALSE))),('Dépenses forfaitaire'!$E398*(VLOOKUP('Dépenses forfaitaire'!$D398,Listes!$A$57:$E$63,3,FALSE)))+(VLOOKUP('Dépenses forfaitaire'!$D398,Listes!$A$57:$E$63,4,FALSE))))))</f>
        <v/>
      </c>
      <c r="N398" s="35" t="str">
        <f>IF($H398="","",IF($C398=Listes!$B$34,IF('Dépenses forfaitaire'!$E398&lt;=Listes!$B$45,('Dépenses forfaitaire'!$E398*(VLOOKUP('Dépenses forfaitaire'!$D398,Listes!$A$46:$E$52,2,FALSE))),IF('Dépenses forfaitaire'!$E398&gt;Listes!$D$45,('Dépenses forfaitaire'!$E398*(VLOOKUP('Dépenses forfaitaire'!$D398,Listes!$A$46:$E$52,5,FALSE))),('Dépenses forfaitaire'!$E398*(VLOOKUP('Dépenses forfaitaire'!$D398,Listes!$A$46:$E$52,3,FALSE)))+(VLOOKUP('Dépenses forfaitaire'!$D398,Listes!$A$46:$E$52,4,FALSE))))))</f>
        <v/>
      </c>
      <c r="O398" s="35" t="str">
        <f>IF($H398="","",IF($C398=Listes!$B$37,Listes!$I$34,IF($C398=Listes!$B$38,(VLOOKUP('Dépenses forfaitaire'!$F398,Listes!$E$34:$F$39,2,FALSE)),IF($C398=Listes!$B$36,IF('Dépenses forfaitaire'!$E398&lt;=Listes!$A$67,'Dépenses forfaitaire'!$E398*Listes!$A$68,IF('Dépenses forfaitaire'!$E398&gt;Listes!$D$67,'Dépenses forfaitaire'!$E398*Listes!$D$68,(('Dépenses forfaitaire'!$E398*Listes!$B$68)+Listes!$C$68)))))))</f>
        <v/>
      </c>
      <c r="P398" s="36" t="str">
        <f t="shared" si="15"/>
        <v/>
      </c>
      <c r="Q398" s="131"/>
    </row>
    <row r="399" spans="1:17" ht="22.5" customHeight="1" x14ac:dyDescent="0.25">
      <c r="A399" s="21">
        <v>393</v>
      </c>
      <c r="B399" s="123"/>
      <c r="C399" s="123"/>
      <c r="D399" s="123"/>
      <c r="E399" s="123"/>
      <c r="F399" s="123"/>
      <c r="G399" s="123"/>
      <c r="H399" s="424" t="str">
        <f>IF(C399="","",IF(C399="","",(VLOOKUP(C399,Listes!$B$34:$C$38,2,FALSE))))</f>
        <v/>
      </c>
      <c r="I399" s="123" t="str">
        <f t="shared" si="14"/>
        <v/>
      </c>
      <c r="J399" s="36" t="str">
        <f>IF(H399="","",IF(H399="","",(VLOOKUP(H399,Listes!$C$34:$D$38,2,FALSE))))</f>
        <v/>
      </c>
      <c r="K399" s="263"/>
      <c r="L399" s="263"/>
      <c r="M399" s="35" t="str">
        <f>IF($H399="","",IF($C399=Listes!$B$35,IF('Dépenses forfaitaire'!$E399&lt;=Listes!$B$56,('Dépenses forfaitaire'!$E399*(VLOOKUP('Dépenses forfaitaire'!$D399,Listes!$A$57:$E$63,2,FALSE))),IF('Dépenses forfaitaire'!$E399&gt;Listes!$E$56,('Dépenses forfaitaire'!$E399*(VLOOKUP('Dépenses forfaitaire'!$D399,Listes!$A$57:$E$63,5,FALSE))),('Dépenses forfaitaire'!$E399*(VLOOKUP('Dépenses forfaitaire'!$D399,Listes!$A$57:$E$63,3,FALSE)))+(VLOOKUP('Dépenses forfaitaire'!$D399,Listes!$A$57:$E$63,4,FALSE))))))</f>
        <v/>
      </c>
      <c r="N399" s="35" t="str">
        <f>IF($H399="","",IF($C399=Listes!$B$34,IF('Dépenses forfaitaire'!$E399&lt;=Listes!$B$45,('Dépenses forfaitaire'!$E399*(VLOOKUP('Dépenses forfaitaire'!$D399,Listes!$A$46:$E$52,2,FALSE))),IF('Dépenses forfaitaire'!$E399&gt;Listes!$D$45,('Dépenses forfaitaire'!$E399*(VLOOKUP('Dépenses forfaitaire'!$D399,Listes!$A$46:$E$52,5,FALSE))),('Dépenses forfaitaire'!$E399*(VLOOKUP('Dépenses forfaitaire'!$D399,Listes!$A$46:$E$52,3,FALSE)))+(VLOOKUP('Dépenses forfaitaire'!$D399,Listes!$A$46:$E$52,4,FALSE))))))</f>
        <v/>
      </c>
      <c r="O399" s="35" t="str">
        <f>IF($H399="","",IF($C399=Listes!$B$37,Listes!$I$34,IF($C399=Listes!$B$38,(VLOOKUP('Dépenses forfaitaire'!$F399,Listes!$E$34:$F$39,2,FALSE)),IF($C399=Listes!$B$36,IF('Dépenses forfaitaire'!$E399&lt;=Listes!$A$67,'Dépenses forfaitaire'!$E399*Listes!$A$68,IF('Dépenses forfaitaire'!$E399&gt;Listes!$D$67,'Dépenses forfaitaire'!$E399*Listes!$D$68,(('Dépenses forfaitaire'!$E399*Listes!$B$68)+Listes!$C$68)))))))</f>
        <v/>
      </c>
      <c r="P399" s="36" t="str">
        <f t="shared" si="15"/>
        <v/>
      </c>
      <c r="Q399" s="131"/>
    </row>
    <row r="400" spans="1:17" ht="22.5" customHeight="1" x14ac:dyDescent="0.25">
      <c r="A400" s="21">
        <v>394</v>
      </c>
      <c r="B400" s="123"/>
      <c r="C400" s="123"/>
      <c r="D400" s="123"/>
      <c r="E400" s="123"/>
      <c r="F400" s="123"/>
      <c r="G400" s="123"/>
      <c r="H400" s="424" t="str">
        <f>IF(C400="","",IF(C400="","",(VLOOKUP(C400,Listes!$B$34:$C$38,2,FALSE))))</f>
        <v/>
      </c>
      <c r="I400" s="123" t="str">
        <f t="shared" si="14"/>
        <v/>
      </c>
      <c r="J400" s="36" t="str">
        <f>IF(H400="","",IF(H400="","",(VLOOKUP(H400,Listes!$C$34:$D$38,2,FALSE))))</f>
        <v/>
      </c>
      <c r="K400" s="263"/>
      <c r="L400" s="263"/>
      <c r="M400" s="35" t="str">
        <f>IF($H400="","",IF($C400=Listes!$B$35,IF('Dépenses forfaitaire'!$E400&lt;=Listes!$B$56,('Dépenses forfaitaire'!$E400*(VLOOKUP('Dépenses forfaitaire'!$D400,Listes!$A$57:$E$63,2,FALSE))),IF('Dépenses forfaitaire'!$E400&gt;Listes!$E$56,('Dépenses forfaitaire'!$E400*(VLOOKUP('Dépenses forfaitaire'!$D400,Listes!$A$57:$E$63,5,FALSE))),('Dépenses forfaitaire'!$E400*(VLOOKUP('Dépenses forfaitaire'!$D400,Listes!$A$57:$E$63,3,FALSE)))+(VLOOKUP('Dépenses forfaitaire'!$D400,Listes!$A$57:$E$63,4,FALSE))))))</f>
        <v/>
      </c>
      <c r="N400" s="35" t="str">
        <f>IF($H400="","",IF($C400=Listes!$B$34,IF('Dépenses forfaitaire'!$E400&lt;=Listes!$B$45,('Dépenses forfaitaire'!$E400*(VLOOKUP('Dépenses forfaitaire'!$D400,Listes!$A$46:$E$52,2,FALSE))),IF('Dépenses forfaitaire'!$E400&gt;Listes!$D$45,('Dépenses forfaitaire'!$E400*(VLOOKUP('Dépenses forfaitaire'!$D400,Listes!$A$46:$E$52,5,FALSE))),('Dépenses forfaitaire'!$E400*(VLOOKUP('Dépenses forfaitaire'!$D400,Listes!$A$46:$E$52,3,FALSE)))+(VLOOKUP('Dépenses forfaitaire'!$D400,Listes!$A$46:$E$52,4,FALSE))))))</f>
        <v/>
      </c>
      <c r="O400" s="35" t="str">
        <f>IF($H400="","",IF($C400=Listes!$B$37,Listes!$I$34,IF($C400=Listes!$B$38,(VLOOKUP('Dépenses forfaitaire'!$F400,Listes!$E$34:$F$39,2,FALSE)),IF($C400=Listes!$B$36,IF('Dépenses forfaitaire'!$E400&lt;=Listes!$A$67,'Dépenses forfaitaire'!$E400*Listes!$A$68,IF('Dépenses forfaitaire'!$E400&gt;Listes!$D$67,'Dépenses forfaitaire'!$E400*Listes!$D$68,(('Dépenses forfaitaire'!$E400*Listes!$B$68)+Listes!$C$68)))))))</f>
        <v/>
      </c>
      <c r="P400" s="36" t="str">
        <f t="shared" si="15"/>
        <v/>
      </c>
      <c r="Q400" s="131"/>
    </row>
    <row r="401" spans="1:17" ht="22.5" customHeight="1" x14ac:dyDescent="0.25">
      <c r="A401" s="21">
        <v>395</v>
      </c>
      <c r="B401" s="123"/>
      <c r="C401" s="123"/>
      <c r="D401" s="123"/>
      <c r="E401" s="123"/>
      <c r="F401" s="123"/>
      <c r="G401" s="123"/>
      <c r="H401" s="424" t="str">
        <f>IF(C401="","",IF(C401="","",(VLOOKUP(C401,Listes!$B$34:$C$38,2,FALSE))))</f>
        <v/>
      </c>
      <c r="I401" s="123" t="str">
        <f t="shared" si="14"/>
        <v/>
      </c>
      <c r="J401" s="36" t="str">
        <f>IF(H401="","",IF(H401="","",(VLOOKUP(H401,Listes!$C$34:$D$38,2,FALSE))))</f>
        <v/>
      </c>
      <c r="K401" s="263"/>
      <c r="L401" s="263"/>
      <c r="M401" s="35" t="str">
        <f>IF($H401="","",IF($C401=Listes!$B$35,IF('Dépenses forfaitaire'!$E401&lt;=Listes!$B$56,('Dépenses forfaitaire'!$E401*(VLOOKUP('Dépenses forfaitaire'!$D401,Listes!$A$57:$E$63,2,FALSE))),IF('Dépenses forfaitaire'!$E401&gt;Listes!$E$56,('Dépenses forfaitaire'!$E401*(VLOOKUP('Dépenses forfaitaire'!$D401,Listes!$A$57:$E$63,5,FALSE))),('Dépenses forfaitaire'!$E401*(VLOOKUP('Dépenses forfaitaire'!$D401,Listes!$A$57:$E$63,3,FALSE)))+(VLOOKUP('Dépenses forfaitaire'!$D401,Listes!$A$57:$E$63,4,FALSE))))))</f>
        <v/>
      </c>
      <c r="N401" s="35" t="str">
        <f>IF($H401="","",IF($C401=Listes!$B$34,IF('Dépenses forfaitaire'!$E401&lt;=Listes!$B$45,('Dépenses forfaitaire'!$E401*(VLOOKUP('Dépenses forfaitaire'!$D401,Listes!$A$46:$E$52,2,FALSE))),IF('Dépenses forfaitaire'!$E401&gt;Listes!$D$45,('Dépenses forfaitaire'!$E401*(VLOOKUP('Dépenses forfaitaire'!$D401,Listes!$A$46:$E$52,5,FALSE))),('Dépenses forfaitaire'!$E401*(VLOOKUP('Dépenses forfaitaire'!$D401,Listes!$A$46:$E$52,3,FALSE)))+(VLOOKUP('Dépenses forfaitaire'!$D401,Listes!$A$46:$E$52,4,FALSE))))))</f>
        <v/>
      </c>
      <c r="O401" s="35" t="str">
        <f>IF($H401="","",IF($C401=Listes!$B$37,Listes!$I$34,IF($C401=Listes!$B$38,(VLOOKUP('Dépenses forfaitaire'!$F401,Listes!$E$34:$F$39,2,FALSE)),IF($C401=Listes!$B$36,IF('Dépenses forfaitaire'!$E401&lt;=Listes!$A$67,'Dépenses forfaitaire'!$E401*Listes!$A$68,IF('Dépenses forfaitaire'!$E401&gt;Listes!$D$67,'Dépenses forfaitaire'!$E401*Listes!$D$68,(('Dépenses forfaitaire'!$E401*Listes!$B$68)+Listes!$C$68)))))))</f>
        <v/>
      </c>
      <c r="P401" s="36" t="str">
        <f t="shared" si="15"/>
        <v/>
      </c>
      <c r="Q401" s="131"/>
    </row>
    <row r="402" spans="1:17" ht="22.5" customHeight="1" x14ac:dyDescent="0.25">
      <c r="A402" s="21">
        <v>396</v>
      </c>
      <c r="B402" s="123"/>
      <c r="C402" s="123"/>
      <c r="D402" s="123"/>
      <c r="E402" s="123"/>
      <c r="F402" s="123"/>
      <c r="G402" s="123"/>
      <c r="H402" s="424" t="str">
        <f>IF(C402="","",IF(C402="","",(VLOOKUP(C402,Listes!$B$34:$C$38,2,FALSE))))</f>
        <v/>
      </c>
      <c r="I402" s="123" t="str">
        <f t="shared" si="14"/>
        <v/>
      </c>
      <c r="J402" s="36" t="str">
        <f>IF(H402="","",IF(H402="","",(VLOOKUP(H402,Listes!$C$34:$D$38,2,FALSE))))</f>
        <v/>
      </c>
      <c r="K402" s="263"/>
      <c r="L402" s="263"/>
      <c r="M402" s="35" t="str">
        <f>IF($H402="","",IF($C402=Listes!$B$35,IF('Dépenses forfaitaire'!$E402&lt;=Listes!$B$56,('Dépenses forfaitaire'!$E402*(VLOOKUP('Dépenses forfaitaire'!$D402,Listes!$A$57:$E$63,2,FALSE))),IF('Dépenses forfaitaire'!$E402&gt;Listes!$E$56,('Dépenses forfaitaire'!$E402*(VLOOKUP('Dépenses forfaitaire'!$D402,Listes!$A$57:$E$63,5,FALSE))),('Dépenses forfaitaire'!$E402*(VLOOKUP('Dépenses forfaitaire'!$D402,Listes!$A$57:$E$63,3,FALSE)))+(VLOOKUP('Dépenses forfaitaire'!$D402,Listes!$A$57:$E$63,4,FALSE))))))</f>
        <v/>
      </c>
      <c r="N402" s="35" t="str">
        <f>IF($H402="","",IF($C402=Listes!$B$34,IF('Dépenses forfaitaire'!$E402&lt;=Listes!$B$45,('Dépenses forfaitaire'!$E402*(VLOOKUP('Dépenses forfaitaire'!$D402,Listes!$A$46:$E$52,2,FALSE))),IF('Dépenses forfaitaire'!$E402&gt;Listes!$D$45,('Dépenses forfaitaire'!$E402*(VLOOKUP('Dépenses forfaitaire'!$D402,Listes!$A$46:$E$52,5,FALSE))),('Dépenses forfaitaire'!$E402*(VLOOKUP('Dépenses forfaitaire'!$D402,Listes!$A$46:$E$52,3,FALSE)))+(VLOOKUP('Dépenses forfaitaire'!$D402,Listes!$A$46:$E$52,4,FALSE))))))</f>
        <v/>
      </c>
      <c r="O402" s="35" t="str">
        <f>IF($H402="","",IF($C402=Listes!$B$37,Listes!$I$34,IF($C402=Listes!$B$38,(VLOOKUP('Dépenses forfaitaire'!$F402,Listes!$E$34:$F$39,2,FALSE)),IF($C402=Listes!$B$36,IF('Dépenses forfaitaire'!$E402&lt;=Listes!$A$67,'Dépenses forfaitaire'!$E402*Listes!$A$68,IF('Dépenses forfaitaire'!$E402&gt;Listes!$D$67,'Dépenses forfaitaire'!$E402*Listes!$D$68,(('Dépenses forfaitaire'!$E402*Listes!$B$68)+Listes!$C$68)))))))</f>
        <v/>
      </c>
      <c r="P402" s="36" t="str">
        <f t="shared" si="15"/>
        <v/>
      </c>
      <c r="Q402" s="131"/>
    </row>
    <row r="403" spans="1:17" ht="22.5" customHeight="1" x14ac:dyDescent="0.25">
      <c r="A403" s="21">
        <v>397</v>
      </c>
      <c r="B403" s="123"/>
      <c r="C403" s="123"/>
      <c r="D403" s="123"/>
      <c r="E403" s="123"/>
      <c r="F403" s="123"/>
      <c r="G403" s="123"/>
      <c r="H403" s="424" t="str">
        <f>IF(C403="","",IF(C403="","",(VLOOKUP(C403,Listes!$B$34:$C$38,2,FALSE))))</f>
        <v/>
      </c>
      <c r="I403" s="123" t="str">
        <f t="shared" si="14"/>
        <v/>
      </c>
      <c r="J403" s="36" t="str">
        <f>IF(H403="","",IF(H403="","",(VLOOKUP(H403,Listes!$C$34:$D$38,2,FALSE))))</f>
        <v/>
      </c>
      <c r="K403" s="263"/>
      <c r="L403" s="263"/>
      <c r="M403" s="35" t="str">
        <f>IF($H403="","",IF($C403=Listes!$B$35,IF('Dépenses forfaitaire'!$E403&lt;=Listes!$B$56,('Dépenses forfaitaire'!$E403*(VLOOKUP('Dépenses forfaitaire'!$D403,Listes!$A$57:$E$63,2,FALSE))),IF('Dépenses forfaitaire'!$E403&gt;Listes!$E$56,('Dépenses forfaitaire'!$E403*(VLOOKUP('Dépenses forfaitaire'!$D403,Listes!$A$57:$E$63,5,FALSE))),('Dépenses forfaitaire'!$E403*(VLOOKUP('Dépenses forfaitaire'!$D403,Listes!$A$57:$E$63,3,FALSE)))+(VLOOKUP('Dépenses forfaitaire'!$D403,Listes!$A$57:$E$63,4,FALSE))))))</f>
        <v/>
      </c>
      <c r="N403" s="35" t="str">
        <f>IF($H403="","",IF($C403=Listes!$B$34,IF('Dépenses forfaitaire'!$E403&lt;=Listes!$B$45,('Dépenses forfaitaire'!$E403*(VLOOKUP('Dépenses forfaitaire'!$D403,Listes!$A$46:$E$52,2,FALSE))),IF('Dépenses forfaitaire'!$E403&gt;Listes!$D$45,('Dépenses forfaitaire'!$E403*(VLOOKUP('Dépenses forfaitaire'!$D403,Listes!$A$46:$E$52,5,FALSE))),('Dépenses forfaitaire'!$E403*(VLOOKUP('Dépenses forfaitaire'!$D403,Listes!$A$46:$E$52,3,FALSE)))+(VLOOKUP('Dépenses forfaitaire'!$D403,Listes!$A$46:$E$52,4,FALSE))))))</f>
        <v/>
      </c>
      <c r="O403" s="35" t="str">
        <f>IF($H403="","",IF($C403=Listes!$B$37,Listes!$I$34,IF($C403=Listes!$B$38,(VLOOKUP('Dépenses forfaitaire'!$F403,Listes!$E$34:$F$39,2,FALSE)),IF($C403=Listes!$B$36,IF('Dépenses forfaitaire'!$E403&lt;=Listes!$A$67,'Dépenses forfaitaire'!$E403*Listes!$A$68,IF('Dépenses forfaitaire'!$E403&gt;Listes!$D$67,'Dépenses forfaitaire'!$E403*Listes!$D$68,(('Dépenses forfaitaire'!$E403*Listes!$B$68)+Listes!$C$68)))))))</f>
        <v/>
      </c>
      <c r="P403" s="36" t="str">
        <f t="shared" si="15"/>
        <v/>
      </c>
      <c r="Q403" s="131"/>
    </row>
    <row r="404" spans="1:17" ht="22.5" customHeight="1" x14ac:dyDescent="0.25">
      <c r="A404" s="21">
        <v>398</v>
      </c>
      <c r="B404" s="123"/>
      <c r="C404" s="123"/>
      <c r="D404" s="123"/>
      <c r="E404" s="123"/>
      <c r="F404" s="123"/>
      <c r="G404" s="123"/>
      <c r="H404" s="424" t="str">
        <f>IF(C404="","",IF(C404="","",(VLOOKUP(C404,Listes!$B$34:$C$38,2,FALSE))))</f>
        <v/>
      </c>
      <c r="I404" s="123" t="str">
        <f t="shared" si="14"/>
        <v/>
      </c>
      <c r="J404" s="36" t="str">
        <f>IF(H404="","",IF(H404="","",(VLOOKUP(H404,Listes!$C$34:$D$38,2,FALSE))))</f>
        <v/>
      </c>
      <c r="K404" s="263"/>
      <c r="L404" s="263"/>
      <c r="M404" s="35" t="str">
        <f>IF($H404="","",IF($C404=Listes!$B$35,IF('Dépenses forfaitaire'!$E404&lt;=Listes!$B$56,('Dépenses forfaitaire'!$E404*(VLOOKUP('Dépenses forfaitaire'!$D404,Listes!$A$57:$E$63,2,FALSE))),IF('Dépenses forfaitaire'!$E404&gt;Listes!$E$56,('Dépenses forfaitaire'!$E404*(VLOOKUP('Dépenses forfaitaire'!$D404,Listes!$A$57:$E$63,5,FALSE))),('Dépenses forfaitaire'!$E404*(VLOOKUP('Dépenses forfaitaire'!$D404,Listes!$A$57:$E$63,3,FALSE)))+(VLOOKUP('Dépenses forfaitaire'!$D404,Listes!$A$57:$E$63,4,FALSE))))))</f>
        <v/>
      </c>
      <c r="N404" s="35" t="str">
        <f>IF($H404="","",IF($C404=Listes!$B$34,IF('Dépenses forfaitaire'!$E404&lt;=Listes!$B$45,('Dépenses forfaitaire'!$E404*(VLOOKUP('Dépenses forfaitaire'!$D404,Listes!$A$46:$E$52,2,FALSE))),IF('Dépenses forfaitaire'!$E404&gt;Listes!$D$45,('Dépenses forfaitaire'!$E404*(VLOOKUP('Dépenses forfaitaire'!$D404,Listes!$A$46:$E$52,5,FALSE))),('Dépenses forfaitaire'!$E404*(VLOOKUP('Dépenses forfaitaire'!$D404,Listes!$A$46:$E$52,3,FALSE)))+(VLOOKUP('Dépenses forfaitaire'!$D404,Listes!$A$46:$E$52,4,FALSE))))))</f>
        <v/>
      </c>
      <c r="O404" s="35" t="str">
        <f>IF($H404="","",IF($C404=Listes!$B$37,Listes!$I$34,IF($C404=Listes!$B$38,(VLOOKUP('Dépenses forfaitaire'!$F404,Listes!$E$34:$F$39,2,FALSE)),IF($C404=Listes!$B$36,IF('Dépenses forfaitaire'!$E404&lt;=Listes!$A$67,'Dépenses forfaitaire'!$E404*Listes!$A$68,IF('Dépenses forfaitaire'!$E404&gt;Listes!$D$67,'Dépenses forfaitaire'!$E404*Listes!$D$68,(('Dépenses forfaitaire'!$E404*Listes!$B$68)+Listes!$C$68)))))))</f>
        <v/>
      </c>
      <c r="P404" s="36" t="str">
        <f t="shared" si="15"/>
        <v/>
      </c>
      <c r="Q404" s="131"/>
    </row>
    <row r="405" spans="1:17" ht="22.5" customHeight="1" x14ac:dyDescent="0.25">
      <c r="A405" s="21">
        <v>399</v>
      </c>
      <c r="B405" s="123"/>
      <c r="C405" s="123"/>
      <c r="D405" s="123"/>
      <c r="E405" s="123"/>
      <c r="F405" s="123"/>
      <c r="G405" s="123"/>
      <c r="H405" s="424" t="str">
        <f>IF(C405="","",IF(C405="","",(VLOOKUP(C405,Listes!$B$34:$C$38,2,FALSE))))</f>
        <v/>
      </c>
      <c r="I405" s="123" t="str">
        <f t="shared" si="14"/>
        <v/>
      </c>
      <c r="J405" s="36" t="str">
        <f>IF(H405="","",IF(H405="","",(VLOOKUP(H405,Listes!$C$34:$D$38,2,FALSE))))</f>
        <v/>
      </c>
      <c r="K405" s="263"/>
      <c r="L405" s="263"/>
      <c r="M405" s="35" t="str">
        <f>IF($H405="","",IF($C405=Listes!$B$35,IF('Dépenses forfaitaire'!$E405&lt;=Listes!$B$56,('Dépenses forfaitaire'!$E405*(VLOOKUP('Dépenses forfaitaire'!$D405,Listes!$A$57:$E$63,2,FALSE))),IF('Dépenses forfaitaire'!$E405&gt;Listes!$E$56,('Dépenses forfaitaire'!$E405*(VLOOKUP('Dépenses forfaitaire'!$D405,Listes!$A$57:$E$63,5,FALSE))),('Dépenses forfaitaire'!$E405*(VLOOKUP('Dépenses forfaitaire'!$D405,Listes!$A$57:$E$63,3,FALSE)))+(VLOOKUP('Dépenses forfaitaire'!$D405,Listes!$A$57:$E$63,4,FALSE))))))</f>
        <v/>
      </c>
      <c r="N405" s="35" t="str">
        <f>IF($H405="","",IF($C405=Listes!$B$34,IF('Dépenses forfaitaire'!$E405&lt;=Listes!$B$45,('Dépenses forfaitaire'!$E405*(VLOOKUP('Dépenses forfaitaire'!$D405,Listes!$A$46:$E$52,2,FALSE))),IF('Dépenses forfaitaire'!$E405&gt;Listes!$D$45,('Dépenses forfaitaire'!$E405*(VLOOKUP('Dépenses forfaitaire'!$D405,Listes!$A$46:$E$52,5,FALSE))),('Dépenses forfaitaire'!$E405*(VLOOKUP('Dépenses forfaitaire'!$D405,Listes!$A$46:$E$52,3,FALSE)))+(VLOOKUP('Dépenses forfaitaire'!$D405,Listes!$A$46:$E$52,4,FALSE))))))</f>
        <v/>
      </c>
      <c r="O405" s="35" t="str">
        <f>IF($H405="","",IF($C405=Listes!$B$37,Listes!$I$34,IF($C405=Listes!$B$38,(VLOOKUP('Dépenses forfaitaire'!$F405,Listes!$E$34:$F$39,2,FALSE)),IF($C405=Listes!$B$36,IF('Dépenses forfaitaire'!$E405&lt;=Listes!$A$67,'Dépenses forfaitaire'!$E405*Listes!$A$68,IF('Dépenses forfaitaire'!$E405&gt;Listes!$D$67,'Dépenses forfaitaire'!$E405*Listes!$D$68,(('Dépenses forfaitaire'!$E405*Listes!$B$68)+Listes!$C$68)))))))</f>
        <v/>
      </c>
      <c r="P405" s="36" t="str">
        <f t="shared" si="15"/>
        <v/>
      </c>
      <c r="Q405" s="131"/>
    </row>
    <row r="406" spans="1:17" ht="22.5" customHeight="1" x14ac:dyDescent="0.25">
      <c r="A406" s="21">
        <v>400</v>
      </c>
      <c r="B406" s="123"/>
      <c r="C406" s="123"/>
      <c r="D406" s="123"/>
      <c r="E406" s="123"/>
      <c r="F406" s="123"/>
      <c r="G406" s="123"/>
      <c r="H406" s="424" t="str">
        <f>IF(C406="","",IF(C406="","",(VLOOKUP(C406,Listes!$B$34:$C$38,2,FALSE))))</f>
        <v/>
      </c>
      <c r="I406" s="123" t="str">
        <f t="shared" si="14"/>
        <v/>
      </c>
      <c r="J406" s="36" t="str">
        <f>IF(H406="","",IF(H406="","",(VLOOKUP(H406,Listes!$C$34:$D$38,2,FALSE))))</f>
        <v/>
      </c>
      <c r="K406" s="263"/>
      <c r="L406" s="263"/>
      <c r="M406" s="35" t="str">
        <f>IF($H406="","",IF($C406=Listes!$B$35,IF('Dépenses forfaitaire'!$E406&lt;=Listes!$B$56,('Dépenses forfaitaire'!$E406*(VLOOKUP('Dépenses forfaitaire'!$D406,Listes!$A$57:$E$63,2,FALSE))),IF('Dépenses forfaitaire'!$E406&gt;Listes!$E$56,('Dépenses forfaitaire'!$E406*(VLOOKUP('Dépenses forfaitaire'!$D406,Listes!$A$57:$E$63,5,FALSE))),('Dépenses forfaitaire'!$E406*(VLOOKUP('Dépenses forfaitaire'!$D406,Listes!$A$57:$E$63,3,FALSE)))+(VLOOKUP('Dépenses forfaitaire'!$D406,Listes!$A$57:$E$63,4,FALSE))))))</f>
        <v/>
      </c>
      <c r="N406" s="35" t="str">
        <f>IF($H406="","",IF($C406=Listes!$B$34,IF('Dépenses forfaitaire'!$E406&lt;=Listes!$B$45,('Dépenses forfaitaire'!$E406*(VLOOKUP('Dépenses forfaitaire'!$D406,Listes!$A$46:$E$52,2,FALSE))),IF('Dépenses forfaitaire'!$E406&gt;Listes!$D$45,('Dépenses forfaitaire'!$E406*(VLOOKUP('Dépenses forfaitaire'!$D406,Listes!$A$46:$E$52,5,FALSE))),('Dépenses forfaitaire'!$E406*(VLOOKUP('Dépenses forfaitaire'!$D406,Listes!$A$46:$E$52,3,FALSE)))+(VLOOKUP('Dépenses forfaitaire'!$D406,Listes!$A$46:$E$52,4,FALSE))))))</f>
        <v/>
      </c>
      <c r="O406" s="35" t="str">
        <f>IF($H406="","",IF($C406=Listes!$B$37,Listes!$I$34,IF($C406=Listes!$B$38,(VLOOKUP('Dépenses forfaitaire'!$F406,Listes!$E$34:$F$39,2,FALSE)),IF($C406=Listes!$B$36,IF('Dépenses forfaitaire'!$E406&lt;=Listes!$A$67,'Dépenses forfaitaire'!$E406*Listes!$A$68,IF('Dépenses forfaitaire'!$E406&gt;Listes!$D$67,'Dépenses forfaitaire'!$E406*Listes!$D$68,(('Dépenses forfaitaire'!$E406*Listes!$B$68)+Listes!$C$68)))))))</f>
        <v/>
      </c>
      <c r="P406" s="36" t="str">
        <f t="shared" si="15"/>
        <v/>
      </c>
      <c r="Q406" s="131"/>
    </row>
    <row r="407" spans="1:17" ht="22.5" customHeight="1" x14ac:dyDescent="0.25">
      <c r="A407" s="21">
        <v>401</v>
      </c>
      <c r="B407" s="123"/>
      <c r="C407" s="123"/>
      <c r="D407" s="123"/>
      <c r="E407" s="123"/>
      <c r="F407" s="123"/>
      <c r="G407" s="123"/>
      <c r="H407" s="424" t="str">
        <f>IF(C407="","",IF(C407="","",(VLOOKUP(C407,Listes!$B$34:$C$38,2,FALSE))))</f>
        <v/>
      </c>
      <c r="I407" s="123" t="str">
        <f t="shared" si="14"/>
        <v/>
      </c>
      <c r="J407" s="36" t="str">
        <f>IF(H407="","",IF(H407="","",(VLOOKUP(H407,Listes!$C$34:$D$38,2,FALSE))))</f>
        <v/>
      </c>
      <c r="K407" s="263"/>
      <c r="L407" s="263"/>
      <c r="M407" s="35" t="str">
        <f>IF($H407="","",IF($C407=Listes!$B$35,IF('Dépenses forfaitaire'!$E407&lt;=Listes!$B$56,('Dépenses forfaitaire'!$E407*(VLOOKUP('Dépenses forfaitaire'!$D407,Listes!$A$57:$E$63,2,FALSE))),IF('Dépenses forfaitaire'!$E407&gt;Listes!$E$56,('Dépenses forfaitaire'!$E407*(VLOOKUP('Dépenses forfaitaire'!$D407,Listes!$A$57:$E$63,5,FALSE))),('Dépenses forfaitaire'!$E407*(VLOOKUP('Dépenses forfaitaire'!$D407,Listes!$A$57:$E$63,3,FALSE)))+(VLOOKUP('Dépenses forfaitaire'!$D407,Listes!$A$57:$E$63,4,FALSE))))))</f>
        <v/>
      </c>
      <c r="N407" s="35" t="str">
        <f>IF($H407="","",IF($C407=Listes!$B$34,IF('Dépenses forfaitaire'!$E407&lt;=Listes!$B$45,('Dépenses forfaitaire'!$E407*(VLOOKUP('Dépenses forfaitaire'!$D407,Listes!$A$46:$E$52,2,FALSE))),IF('Dépenses forfaitaire'!$E407&gt;Listes!$D$45,('Dépenses forfaitaire'!$E407*(VLOOKUP('Dépenses forfaitaire'!$D407,Listes!$A$46:$E$52,5,FALSE))),('Dépenses forfaitaire'!$E407*(VLOOKUP('Dépenses forfaitaire'!$D407,Listes!$A$46:$E$52,3,FALSE)))+(VLOOKUP('Dépenses forfaitaire'!$D407,Listes!$A$46:$E$52,4,FALSE))))))</f>
        <v/>
      </c>
      <c r="O407" s="35" t="str">
        <f>IF($H407="","",IF($C407=Listes!$B$37,Listes!$I$34,IF($C407=Listes!$B$38,(VLOOKUP('Dépenses forfaitaire'!$F407,Listes!$E$34:$F$39,2,FALSE)),IF($C407=Listes!$B$36,IF('Dépenses forfaitaire'!$E407&lt;=Listes!$A$67,'Dépenses forfaitaire'!$E407*Listes!$A$68,IF('Dépenses forfaitaire'!$E407&gt;Listes!$D$67,'Dépenses forfaitaire'!$E407*Listes!$D$68,(('Dépenses forfaitaire'!$E407*Listes!$B$68)+Listes!$C$68)))))))</f>
        <v/>
      </c>
      <c r="P407" s="36" t="str">
        <f t="shared" si="15"/>
        <v/>
      </c>
      <c r="Q407" s="131"/>
    </row>
    <row r="408" spans="1:17" ht="22.5" customHeight="1" x14ac:dyDescent="0.25">
      <c r="A408" s="21">
        <v>402</v>
      </c>
      <c r="B408" s="123"/>
      <c r="C408" s="123"/>
      <c r="D408" s="123"/>
      <c r="E408" s="123"/>
      <c r="F408" s="123"/>
      <c r="G408" s="123"/>
      <c r="H408" s="424" t="str">
        <f>IF(C408="","",IF(C408="","",(VLOOKUP(C408,Listes!$B$34:$C$38,2,FALSE))))</f>
        <v/>
      </c>
      <c r="I408" s="123" t="str">
        <f t="shared" si="14"/>
        <v/>
      </c>
      <c r="J408" s="36" t="str">
        <f>IF(H408="","",IF(H408="","",(VLOOKUP(H408,Listes!$C$34:$D$38,2,FALSE))))</f>
        <v/>
      </c>
      <c r="K408" s="263"/>
      <c r="L408" s="263"/>
      <c r="M408" s="35" t="str">
        <f>IF($H408="","",IF($C408=Listes!$B$35,IF('Dépenses forfaitaire'!$E408&lt;=Listes!$B$56,('Dépenses forfaitaire'!$E408*(VLOOKUP('Dépenses forfaitaire'!$D408,Listes!$A$57:$E$63,2,FALSE))),IF('Dépenses forfaitaire'!$E408&gt;Listes!$E$56,('Dépenses forfaitaire'!$E408*(VLOOKUP('Dépenses forfaitaire'!$D408,Listes!$A$57:$E$63,5,FALSE))),('Dépenses forfaitaire'!$E408*(VLOOKUP('Dépenses forfaitaire'!$D408,Listes!$A$57:$E$63,3,FALSE)))+(VLOOKUP('Dépenses forfaitaire'!$D408,Listes!$A$57:$E$63,4,FALSE))))))</f>
        <v/>
      </c>
      <c r="N408" s="35" t="str">
        <f>IF($H408="","",IF($C408=Listes!$B$34,IF('Dépenses forfaitaire'!$E408&lt;=Listes!$B$45,('Dépenses forfaitaire'!$E408*(VLOOKUP('Dépenses forfaitaire'!$D408,Listes!$A$46:$E$52,2,FALSE))),IF('Dépenses forfaitaire'!$E408&gt;Listes!$D$45,('Dépenses forfaitaire'!$E408*(VLOOKUP('Dépenses forfaitaire'!$D408,Listes!$A$46:$E$52,5,FALSE))),('Dépenses forfaitaire'!$E408*(VLOOKUP('Dépenses forfaitaire'!$D408,Listes!$A$46:$E$52,3,FALSE)))+(VLOOKUP('Dépenses forfaitaire'!$D408,Listes!$A$46:$E$52,4,FALSE))))))</f>
        <v/>
      </c>
      <c r="O408" s="35" t="str">
        <f>IF($H408="","",IF($C408=Listes!$B$37,Listes!$I$34,IF($C408=Listes!$B$38,(VLOOKUP('Dépenses forfaitaire'!$F408,Listes!$E$34:$F$39,2,FALSE)),IF($C408=Listes!$B$36,IF('Dépenses forfaitaire'!$E408&lt;=Listes!$A$67,'Dépenses forfaitaire'!$E408*Listes!$A$68,IF('Dépenses forfaitaire'!$E408&gt;Listes!$D$67,'Dépenses forfaitaire'!$E408*Listes!$D$68,(('Dépenses forfaitaire'!$E408*Listes!$B$68)+Listes!$C$68)))))))</f>
        <v/>
      </c>
      <c r="P408" s="36" t="str">
        <f t="shared" si="15"/>
        <v/>
      </c>
      <c r="Q408" s="131"/>
    </row>
    <row r="409" spans="1:17" ht="22.5" customHeight="1" x14ac:dyDescent="0.25">
      <c r="A409" s="21">
        <v>403</v>
      </c>
      <c r="B409" s="123"/>
      <c r="C409" s="123"/>
      <c r="D409" s="123"/>
      <c r="E409" s="123"/>
      <c r="F409" s="123"/>
      <c r="G409" s="123"/>
      <c r="H409" s="424" t="str">
        <f>IF(C409="","",IF(C409="","",(VLOOKUP(C409,Listes!$B$34:$C$38,2,FALSE))))</f>
        <v/>
      </c>
      <c r="I409" s="123" t="str">
        <f t="shared" si="14"/>
        <v/>
      </c>
      <c r="J409" s="36" t="str">
        <f>IF(H409="","",IF(H409="","",(VLOOKUP(H409,Listes!$C$34:$D$38,2,FALSE))))</f>
        <v/>
      </c>
      <c r="K409" s="263"/>
      <c r="L409" s="263"/>
      <c r="M409" s="35" t="str">
        <f>IF($H409="","",IF($C409=Listes!$B$35,IF('Dépenses forfaitaire'!$E409&lt;=Listes!$B$56,('Dépenses forfaitaire'!$E409*(VLOOKUP('Dépenses forfaitaire'!$D409,Listes!$A$57:$E$63,2,FALSE))),IF('Dépenses forfaitaire'!$E409&gt;Listes!$E$56,('Dépenses forfaitaire'!$E409*(VLOOKUP('Dépenses forfaitaire'!$D409,Listes!$A$57:$E$63,5,FALSE))),('Dépenses forfaitaire'!$E409*(VLOOKUP('Dépenses forfaitaire'!$D409,Listes!$A$57:$E$63,3,FALSE)))+(VLOOKUP('Dépenses forfaitaire'!$D409,Listes!$A$57:$E$63,4,FALSE))))))</f>
        <v/>
      </c>
      <c r="N409" s="35" t="str">
        <f>IF($H409="","",IF($C409=Listes!$B$34,IF('Dépenses forfaitaire'!$E409&lt;=Listes!$B$45,('Dépenses forfaitaire'!$E409*(VLOOKUP('Dépenses forfaitaire'!$D409,Listes!$A$46:$E$52,2,FALSE))),IF('Dépenses forfaitaire'!$E409&gt;Listes!$D$45,('Dépenses forfaitaire'!$E409*(VLOOKUP('Dépenses forfaitaire'!$D409,Listes!$A$46:$E$52,5,FALSE))),('Dépenses forfaitaire'!$E409*(VLOOKUP('Dépenses forfaitaire'!$D409,Listes!$A$46:$E$52,3,FALSE)))+(VLOOKUP('Dépenses forfaitaire'!$D409,Listes!$A$46:$E$52,4,FALSE))))))</f>
        <v/>
      </c>
      <c r="O409" s="35" t="str">
        <f>IF($H409="","",IF($C409=Listes!$B$37,Listes!$I$34,IF($C409=Listes!$B$38,(VLOOKUP('Dépenses forfaitaire'!$F409,Listes!$E$34:$F$39,2,FALSE)),IF($C409=Listes!$B$36,IF('Dépenses forfaitaire'!$E409&lt;=Listes!$A$67,'Dépenses forfaitaire'!$E409*Listes!$A$68,IF('Dépenses forfaitaire'!$E409&gt;Listes!$D$67,'Dépenses forfaitaire'!$E409*Listes!$D$68,(('Dépenses forfaitaire'!$E409*Listes!$B$68)+Listes!$C$68)))))))</f>
        <v/>
      </c>
      <c r="P409" s="36" t="str">
        <f t="shared" si="15"/>
        <v/>
      </c>
      <c r="Q409" s="131"/>
    </row>
    <row r="410" spans="1:17" ht="22.5" customHeight="1" x14ac:dyDescent="0.25">
      <c r="A410" s="21">
        <v>404</v>
      </c>
      <c r="B410" s="123"/>
      <c r="C410" s="123"/>
      <c r="D410" s="123"/>
      <c r="E410" s="123"/>
      <c r="F410" s="123"/>
      <c r="G410" s="123"/>
      <c r="H410" s="424" t="str">
        <f>IF(C410="","",IF(C410="","",(VLOOKUP(C410,Listes!$B$34:$C$38,2,FALSE))))</f>
        <v/>
      </c>
      <c r="I410" s="123" t="str">
        <f t="shared" si="14"/>
        <v/>
      </c>
      <c r="J410" s="36" t="str">
        <f>IF(H410="","",IF(H410="","",(VLOOKUP(H410,Listes!$C$34:$D$38,2,FALSE))))</f>
        <v/>
      </c>
      <c r="K410" s="263"/>
      <c r="L410" s="263"/>
      <c r="M410" s="35" t="str">
        <f>IF($H410="","",IF($C410=Listes!$B$35,IF('Dépenses forfaitaire'!$E410&lt;=Listes!$B$56,('Dépenses forfaitaire'!$E410*(VLOOKUP('Dépenses forfaitaire'!$D410,Listes!$A$57:$E$63,2,FALSE))),IF('Dépenses forfaitaire'!$E410&gt;Listes!$E$56,('Dépenses forfaitaire'!$E410*(VLOOKUP('Dépenses forfaitaire'!$D410,Listes!$A$57:$E$63,5,FALSE))),('Dépenses forfaitaire'!$E410*(VLOOKUP('Dépenses forfaitaire'!$D410,Listes!$A$57:$E$63,3,FALSE)))+(VLOOKUP('Dépenses forfaitaire'!$D410,Listes!$A$57:$E$63,4,FALSE))))))</f>
        <v/>
      </c>
      <c r="N410" s="35" t="str">
        <f>IF($H410="","",IF($C410=Listes!$B$34,IF('Dépenses forfaitaire'!$E410&lt;=Listes!$B$45,('Dépenses forfaitaire'!$E410*(VLOOKUP('Dépenses forfaitaire'!$D410,Listes!$A$46:$E$52,2,FALSE))),IF('Dépenses forfaitaire'!$E410&gt;Listes!$D$45,('Dépenses forfaitaire'!$E410*(VLOOKUP('Dépenses forfaitaire'!$D410,Listes!$A$46:$E$52,5,FALSE))),('Dépenses forfaitaire'!$E410*(VLOOKUP('Dépenses forfaitaire'!$D410,Listes!$A$46:$E$52,3,FALSE)))+(VLOOKUP('Dépenses forfaitaire'!$D410,Listes!$A$46:$E$52,4,FALSE))))))</f>
        <v/>
      </c>
      <c r="O410" s="35" t="str">
        <f>IF($H410="","",IF($C410=Listes!$B$37,Listes!$I$34,IF($C410=Listes!$B$38,(VLOOKUP('Dépenses forfaitaire'!$F410,Listes!$E$34:$F$39,2,FALSE)),IF($C410=Listes!$B$36,IF('Dépenses forfaitaire'!$E410&lt;=Listes!$A$67,'Dépenses forfaitaire'!$E410*Listes!$A$68,IF('Dépenses forfaitaire'!$E410&gt;Listes!$D$67,'Dépenses forfaitaire'!$E410*Listes!$D$68,(('Dépenses forfaitaire'!$E410*Listes!$B$68)+Listes!$C$68)))))))</f>
        <v/>
      </c>
      <c r="P410" s="36" t="str">
        <f t="shared" si="15"/>
        <v/>
      </c>
      <c r="Q410" s="131"/>
    </row>
    <row r="411" spans="1:17" ht="22.5" customHeight="1" x14ac:dyDescent="0.25">
      <c r="A411" s="21">
        <v>405</v>
      </c>
      <c r="B411" s="123"/>
      <c r="C411" s="123"/>
      <c r="D411" s="123"/>
      <c r="E411" s="123"/>
      <c r="F411" s="123"/>
      <c r="G411" s="123"/>
      <c r="H411" s="424" t="str">
        <f>IF(C411="","",IF(C411="","",(VLOOKUP(C411,Listes!$B$34:$C$38,2,FALSE))))</f>
        <v/>
      </c>
      <c r="I411" s="123" t="str">
        <f t="shared" si="14"/>
        <v/>
      </c>
      <c r="J411" s="36" t="str">
        <f>IF(H411="","",IF(H411="","",(VLOOKUP(H411,Listes!$C$34:$D$38,2,FALSE))))</f>
        <v/>
      </c>
      <c r="K411" s="263"/>
      <c r="L411" s="263"/>
      <c r="M411" s="35" t="str">
        <f>IF($H411="","",IF($C411=Listes!$B$35,IF('Dépenses forfaitaire'!$E411&lt;=Listes!$B$56,('Dépenses forfaitaire'!$E411*(VLOOKUP('Dépenses forfaitaire'!$D411,Listes!$A$57:$E$63,2,FALSE))),IF('Dépenses forfaitaire'!$E411&gt;Listes!$E$56,('Dépenses forfaitaire'!$E411*(VLOOKUP('Dépenses forfaitaire'!$D411,Listes!$A$57:$E$63,5,FALSE))),('Dépenses forfaitaire'!$E411*(VLOOKUP('Dépenses forfaitaire'!$D411,Listes!$A$57:$E$63,3,FALSE)))+(VLOOKUP('Dépenses forfaitaire'!$D411,Listes!$A$57:$E$63,4,FALSE))))))</f>
        <v/>
      </c>
      <c r="N411" s="35" t="str">
        <f>IF($H411="","",IF($C411=Listes!$B$34,IF('Dépenses forfaitaire'!$E411&lt;=Listes!$B$45,('Dépenses forfaitaire'!$E411*(VLOOKUP('Dépenses forfaitaire'!$D411,Listes!$A$46:$E$52,2,FALSE))),IF('Dépenses forfaitaire'!$E411&gt;Listes!$D$45,('Dépenses forfaitaire'!$E411*(VLOOKUP('Dépenses forfaitaire'!$D411,Listes!$A$46:$E$52,5,FALSE))),('Dépenses forfaitaire'!$E411*(VLOOKUP('Dépenses forfaitaire'!$D411,Listes!$A$46:$E$52,3,FALSE)))+(VLOOKUP('Dépenses forfaitaire'!$D411,Listes!$A$46:$E$52,4,FALSE))))))</f>
        <v/>
      </c>
      <c r="O411" s="35" t="str">
        <f>IF($H411="","",IF($C411=Listes!$B$37,Listes!$I$34,IF($C411=Listes!$B$38,(VLOOKUP('Dépenses forfaitaire'!$F411,Listes!$E$34:$F$39,2,FALSE)),IF($C411=Listes!$B$36,IF('Dépenses forfaitaire'!$E411&lt;=Listes!$A$67,'Dépenses forfaitaire'!$E411*Listes!$A$68,IF('Dépenses forfaitaire'!$E411&gt;Listes!$D$67,'Dépenses forfaitaire'!$E411*Listes!$D$68,(('Dépenses forfaitaire'!$E411*Listes!$B$68)+Listes!$C$68)))))))</f>
        <v/>
      </c>
      <c r="P411" s="36" t="str">
        <f t="shared" si="15"/>
        <v/>
      </c>
      <c r="Q411" s="131"/>
    </row>
    <row r="412" spans="1:17" ht="22.5" customHeight="1" x14ac:dyDescent="0.25">
      <c r="A412" s="21">
        <v>406</v>
      </c>
      <c r="B412" s="123"/>
      <c r="C412" s="123"/>
      <c r="D412" s="123"/>
      <c r="E412" s="123"/>
      <c r="F412" s="123"/>
      <c r="G412" s="123"/>
      <c r="H412" s="424" t="str">
        <f>IF(C412="","",IF(C412="","",(VLOOKUP(C412,Listes!$B$34:$C$38,2,FALSE))))</f>
        <v/>
      </c>
      <c r="I412" s="123" t="str">
        <f t="shared" si="14"/>
        <v/>
      </c>
      <c r="J412" s="36" t="str">
        <f>IF(H412="","",IF(H412="","",(VLOOKUP(H412,Listes!$C$34:$D$38,2,FALSE))))</f>
        <v/>
      </c>
      <c r="K412" s="263"/>
      <c r="L412" s="263"/>
      <c r="M412" s="35" t="str">
        <f>IF($H412="","",IF($C412=Listes!$B$35,IF('Dépenses forfaitaire'!$E412&lt;=Listes!$B$56,('Dépenses forfaitaire'!$E412*(VLOOKUP('Dépenses forfaitaire'!$D412,Listes!$A$57:$E$63,2,FALSE))),IF('Dépenses forfaitaire'!$E412&gt;Listes!$E$56,('Dépenses forfaitaire'!$E412*(VLOOKUP('Dépenses forfaitaire'!$D412,Listes!$A$57:$E$63,5,FALSE))),('Dépenses forfaitaire'!$E412*(VLOOKUP('Dépenses forfaitaire'!$D412,Listes!$A$57:$E$63,3,FALSE)))+(VLOOKUP('Dépenses forfaitaire'!$D412,Listes!$A$57:$E$63,4,FALSE))))))</f>
        <v/>
      </c>
      <c r="N412" s="35" t="str">
        <f>IF($H412="","",IF($C412=Listes!$B$34,IF('Dépenses forfaitaire'!$E412&lt;=Listes!$B$45,('Dépenses forfaitaire'!$E412*(VLOOKUP('Dépenses forfaitaire'!$D412,Listes!$A$46:$E$52,2,FALSE))),IF('Dépenses forfaitaire'!$E412&gt;Listes!$D$45,('Dépenses forfaitaire'!$E412*(VLOOKUP('Dépenses forfaitaire'!$D412,Listes!$A$46:$E$52,5,FALSE))),('Dépenses forfaitaire'!$E412*(VLOOKUP('Dépenses forfaitaire'!$D412,Listes!$A$46:$E$52,3,FALSE)))+(VLOOKUP('Dépenses forfaitaire'!$D412,Listes!$A$46:$E$52,4,FALSE))))))</f>
        <v/>
      </c>
      <c r="O412" s="35" t="str">
        <f>IF($H412="","",IF($C412=Listes!$B$37,Listes!$I$34,IF($C412=Listes!$B$38,(VLOOKUP('Dépenses forfaitaire'!$F412,Listes!$E$34:$F$39,2,FALSE)),IF($C412=Listes!$B$36,IF('Dépenses forfaitaire'!$E412&lt;=Listes!$A$67,'Dépenses forfaitaire'!$E412*Listes!$A$68,IF('Dépenses forfaitaire'!$E412&gt;Listes!$D$67,'Dépenses forfaitaire'!$E412*Listes!$D$68,(('Dépenses forfaitaire'!$E412*Listes!$B$68)+Listes!$C$68)))))))</f>
        <v/>
      </c>
      <c r="P412" s="36" t="str">
        <f t="shared" si="15"/>
        <v/>
      </c>
      <c r="Q412" s="131"/>
    </row>
    <row r="413" spans="1:17" ht="22.5" customHeight="1" x14ac:dyDescent="0.25">
      <c r="A413" s="21">
        <v>407</v>
      </c>
      <c r="B413" s="123"/>
      <c r="C413" s="123"/>
      <c r="D413" s="123"/>
      <c r="E413" s="123"/>
      <c r="F413" s="123"/>
      <c r="G413" s="123"/>
      <c r="H413" s="424" t="str">
        <f>IF(C413="","",IF(C413="","",(VLOOKUP(C413,Listes!$B$34:$C$38,2,FALSE))))</f>
        <v/>
      </c>
      <c r="I413" s="123" t="str">
        <f t="shared" si="14"/>
        <v/>
      </c>
      <c r="J413" s="36" t="str">
        <f>IF(H413="","",IF(H413="","",(VLOOKUP(H413,Listes!$C$34:$D$38,2,FALSE))))</f>
        <v/>
      </c>
      <c r="K413" s="263"/>
      <c r="L413" s="263"/>
      <c r="M413" s="35" t="str">
        <f>IF($H413="","",IF($C413=Listes!$B$35,IF('Dépenses forfaitaire'!$E413&lt;=Listes!$B$56,('Dépenses forfaitaire'!$E413*(VLOOKUP('Dépenses forfaitaire'!$D413,Listes!$A$57:$E$63,2,FALSE))),IF('Dépenses forfaitaire'!$E413&gt;Listes!$E$56,('Dépenses forfaitaire'!$E413*(VLOOKUP('Dépenses forfaitaire'!$D413,Listes!$A$57:$E$63,5,FALSE))),('Dépenses forfaitaire'!$E413*(VLOOKUP('Dépenses forfaitaire'!$D413,Listes!$A$57:$E$63,3,FALSE)))+(VLOOKUP('Dépenses forfaitaire'!$D413,Listes!$A$57:$E$63,4,FALSE))))))</f>
        <v/>
      </c>
      <c r="N413" s="35" t="str">
        <f>IF($H413="","",IF($C413=Listes!$B$34,IF('Dépenses forfaitaire'!$E413&lt;=Listes!$B$45,('Dépenses forfaitaire'!$E413*(VLOOKUP('Dépenses forfaitaire'!$D413,Listes!$A$46:$E$52,2,FALSE))),IF('Dépenses forfaitaire'!$E413&gt;Listes!$D$45,('Dépenses forfaitaire'!$E413*(VLOOKUP('Dépenses forfaitaire'!$D413,Listes!$A$46:$E$52,5,FALSE))),('Dépenses forfaitaire'!$E413*(VLOOKUP('Dépenses forfaitaire'!$D413,Listes!$A$46:$E$52,3,FALSE)))+(VLOOKUP('Dépenses forfaitaire'!$D413,Listes!$A$46:$E$52,4,FALSE))))))</f>
        <v/>
      </c>
      <c r="O413" s="35" t="str">
        <f>IF($H413="","",IF($C413=Listes!$B$37,Listes!$I$34,IF($C413=Listes!$B$38,(VLOOKUP('Dépenses forfaitaire'!$F413,Listes!$E$34:$F$39,2,FALSE)),IF($C413=Listes!$B$36,IF('Dépenses forfaitaire'!$E413&lt;=Listes!$A$67,'Dépenses forfaitaire'!$E413*Listes!$A$68,IF('Dépenses forfaitaire'!$E413&gt;Listes!$D$67,'Dépenses forfaitaire'!$E413*Listes!$D$68,(('Dépenses forfaitaire'!$E413*Listes!$B$68)+Listes!$C$68)))))))</f>
        <v/>
      </c>
      <c r="P413" s="36" t="str">
        <f t="shared" si="15"/>
        <v/>
      </c>
      <c r="Q413" s="131"/>
    </row>
    <row r="414" spans="1:17" ht="22.5" customHeight="1" x14ac:dyDescent="0.25">
      <c r="A414" s="21">
        <v>408</v>
      </c>
      <c r="B414" s="123"/>
      <c r="C414" s="123"/>
      <c r="D414" s="123"/>
      <c r="E414" s="123"/>
      <c r="F414" s="123"/>
      <c r="G414" s="123"/>
      <c r="H414" s="424" t="str">
        <f>IF(C414="","",IF(C414="","",(VLOOKUP(C414,Listes!$B$34:$C$38,2,FALSE))))</f>
        <v/>
      </c>
      <c r="I414" s="123" t="str">
        <f t="shared" si="14"/>
        <v/>
      </c>
      <c r="J414" s="36" t="str">
        <f>IF(H414="","",IF(H414="","",(VLOOKUP(H414,Listes!$C$34:$D$38,2,FALSE))))</f>
        <v/>
      </c>
      <c r="K414" s="263"/>
      <c r="L414" s="263"/>
      <c r="M414" s="35" t="str">
        <f>IF($H414="","",IF($C414=Listes!$B$35,IF('Dépenses forfaitaire'!$E414&lt;=Listes!$B$56,('Dépenses forfaitaire'!$E414*(VLOOKUP('Dépenses forfaitaire'!$D414,Listes!$A$57:$E$63,2,FALSE))),IF('Dépenses forfaitaire'!$E414&gt;Listes!$E$56,('Dépenses forfaitaire'!$E414*(VLOOKUP('Dépenses forfaitaire'!$D414,Listes!$A$57:$E$63,5,FALSE))),('Dépenses forfaitaire'!$E414*(VLOOKUP('Dépenses forfaitaire'!$D414,Listes!$A$57:$E$63,3,FALSE)))+(VLOOKUP('Dépenses forfaitaire'!$D414,Listes!$A$57:$E$63,4,FALSE))))))</f>
        <v/>
      </c>
      <c r="N414" s="35" t="str">
        <f>IF($H414="","",IF($C414=Listes!$B$34,IF('Dépenses forfaitaire'!$E414&lt;=Listes!$B$45,('Dépenses forfaitaire'!$E414*(VLOOKUP('Dépenses forfaitaire'!$D414,Listes!$A$46:$E$52,2,FALSE))),IF('Dépenses forfaitaire'!$E414&gt;Listes!$D$45,('Dépenses forfaitaire'!$E414*(VLOOKUP('Dépenses forfaitaire'!$D414,Listes!$A$46:$E$52,5,FALSE))),('Dépenses forfaitaire'!$E414*(VLOOKUP('Dépenses forfaitaire'!$D414,Listes!$A$46:$E$52,3,FALSE)))+(VLOOKUP('Dépenses forfaitaire'!$D414,Listes!$A$46:$E$52,4,FALSE))))))</f>
        <v/>
      </c>
      <c r="O414" s="35" t="str">
        <f>IF($H414="","",IF($C414=Listes!$B$37,Listes!$I$34,IF($C414=Listes!$B$38,(VLOOKUP('Dépenses forfaitaire'!$F414,Listes!$E$34:$F$39,2,FALSE)),IF($C414=Listes!$B$36,IF('Dépenses forfaitaire'!$E414&lt;=Listes!$A$67,'Dépenses forfaitaire'!$E414*Listes!$A$68,IF('Dépenses forfaitaire'!$E414&gt;Listes!$D$67,'Dépenses forfaitaire'!$E414*Listes!$D$68,(('Dépenses forfaitaire'!$E414*Listes!$B$68)+Listes!$C$68)))))))</f>
        <v/>
      </c>
      <c r="P414" s="36" t="str">
        <f t="shared" si="15"/>
        <v/>
      </c>
      <c r="Q414" s="131"/>
    </row>
    <row r="415" spans="1:17" ht="22.5" customHeight="1" x14ac:dyDescent="0.25">
      <c r="A415" s="21">
        <v>409</v>
      </c>
      <c r="B415" s="123"/>
      <c r="C415" s="123"/>
      <c r="D415" s="123"/>
      <c r="E415" s="123"/>
      <c r="F415" s="123"/>
      <c r="G415" s="123"/>
      <c r="H415" s="424" t="str">
        <f>IF(C415="","",IF(C415="","",(VLOOKUP(C415,Listes!$B$34:$C$38,2,FALSE))))</f>
        <v/>
      </c>
      <c r="I415" s="123" t="str">
        <f t="shared" si="14"/>
        <v/>
      </c>
      <c r="J415" s="36" t="str">
        <f>IF(H415="","",IF(H415="","",(VLOOKUP(H415,Listes!$C$34:$D$38,2,FALSE))))</f>
        <v/>
      </c>
      <c r="K415" s="263"/>
      <c r="L415" s="263"/>
      <c r="M415" s="35" t="str">
        <f>IF($H415="","",IF($C415=Listes!$B$35,IF('Dépenses forfaitaire'!$E415&lt;=Listes!$B$56,('Dépenses forfaitaire'!$E415*(VLOOKUP('Dépenses forfaitaire'!$D415,Listes!$A$57:$E$63,2,FALSE))),IF('Dépenses forfaitaire'!$E415&gt;Listes!$E$56,('Dépenses forfaitaire'!$E415*(VLOOKUP('Dépenses forfaitaire'!$D415,Listes!$A$57:$E$63,5,FALSE))),('Dépenses forfaitaire'!$E415*(VLOOKUP('Dépenses forfaitaire'!$D415,Listes!$A$57:$E$63,3,FALSE)))+(VLOOKUP('Dépenses forfaitaire'!$D415,Listes!$A$57:$E$63,4,FALSE))))))</f>
        <v/>
      </c>
      <c r="N415" s="35" t="str">
        <f>IF($H415="","",IF($C415=Listes!$B$34,IF('Dépenses forfaitaire'!$E415&lt;=Listes!$B$45,('Dépenses forfaitaire'!$E415*(VLOOKUP('Dépenses forfaitaire'!$D415,Listes!$A$46:$E$52,2,FALSE))),IF('Dépenses forfaitaire'!$E415&gt;Listes!$D$45,('Dépenses forfaitaire'!$E415*(VLOOKUP('Dépenses forfaitaire'!$D415,Listes!$A$46:$E$52,5,FALSE))),('Dépenses forfaitaire'!$E415*(VLOOKUP('Dépenses forfaitaire'!$D415,Listes!$A$46:$E$52,3,FALSE)))+(VLOOKUP('Dépenses forfaitaire'!$D415,Listes!$A$46:$E$52,4,FALSE))))))</f>
        <v/>
      </c>
      <c r="O415" s="35" t="str">
        <f>IF($H415="","",IF($C415=Listes!$B$37,Listes!$I$34,IF($C415=Listes!$B$38,(VLOOKUP('Dépenses forfaitaire'!$F415,Listes!$E$34:$F$39,2,FALSE)),IF($C415=Listes!$B$36,IF('Dépenses forfaitaire'!$E415&lt;=Listes!$A$67,'Dépenses forfaitaire'!$E415*Listes!$A$68,IF('Dépenses forfaitaire'!$E415&gt;Listes!$D$67,'Dépenses forfaitaire'!$E415*Listes!$D$68,(('Dépenses forfaitaire'!$E415*Listes!$B$68)+Listes!$C$68)))))))</f>
        <v/>
      </c>
      <c r="P415" s="36" t="str">
        <f t="shared" si="15"/>
        <v/>
      </c>
      <c r="Q415" s="131"/>
    </row>
    <row r="416" spans="1:17" ht="22.5" customHeight="1" x14ac:dyDescent="0.25">
      <c r="A416" s="21">
        <v>410</v>
      </c>
      <c r="B416" s="123"/>
      <c r="C416" s="123"/>
      <c r="D416" s="123"/>
      <c r="E416" s="123"/>
      <c r="F416" s="123"/>
      <c r="G416" s="123"/>
      <c r="H416" s="424" t="str">
        <f>IF(C416="","",IF(C416="","",(VLOOKUP(C416,Listes!$B$34:$C$38,2,FALSE))))</f>
        <v/>
      </c>
      <c r="I416" s="123" t="str">
        <f t="shared" si="14"/>
        <v/>
      </c>
      <c r="J416" s="36" t="str">
        <f>IF(H416="","",IF(H416="","",(VLOOKUP(H416,Listes!$C$34:$D$38,2,FALSE))))</f>
        <v/>
      </c>
      <c r="K416" s="263"/>
      <c r="L416" s="263"/>
      <c r="M416" s="35" t="str">
        <f>IF($H416="","",IF($C416=Listes!$B$35,IF('Dépenses forfaitaire'!$E416&lt;=Listes!$B$56,('Dépenses forfaitaire'!$E416*(VLOOKUP('Dépenses forfaitaire'!$D416,Listes!$A$57:$E$63,2,FALSE))),IF('Dépenses forfaitaire'!$E416&gt;Listes!$E$56,('Dépenses forfaitaire'!$E416*(VLOOKUP('Dépenses forfaitaire'!$D416,Listes!$A$57:$E$63,5,FALSE))),('Dépenses forfaitaire'!$E416*(VLOOKUP('Dépenses forfaitaire'!$D416,Listes!$A$57:$E$63,3,FALSE)))+(VLOOKUP('Dépenses forfaitaire'!$D416,Listes!$A$57:$E$63,4,FALSE))))))</f>
        <v/>
      </c>
      <c r="N416" s="35" t="str">
        <f>IF($H416="","",IF($C416=Listes!$B$34,IF('Dépenses forfaitaire'!$E416&lt;=Listes!$B$45,('Dépenses forfaitaire'!$E416*(VLOOKUP('Dépenses forfaitaire'!$D416,Listes!$A$46:$E$52,2,FALSE))),IF('Dépenses forfaitaire'!$E416&gt;Listes!$D$45,('Dépenses forfaitaire'!$E416*(VLOOKUP('Dépenses forfaitaire'!$D416,Listes!$A$46:$E$52,5,FALSE))),('Dépenses forfaitaire'!$E416*(VLOOKUP('Dépenses forfaitaire'!$D416,Listes!$A$46:$E$52,3,FALSE)))+(VLOOKUP('Dépenses forfaitaire'!$D416,Listes!$A$46:$E$52,4,FALSE))))))</f>
        <v/>
      </c>
      <c r="O416" s="35" t="str">
        <f>IF($H416="","",IF($C416=Listes!$B$37,Listes!$I$34,IF($C416=Listes!$B$38,(VLOOKUP('Dépenses forfaitaire'!$F416,Listes!$E$34:$F$39,2,FALSE)),IF($C416=Listes!$B$36,IF('Dépenses forfaitaire'!$E416&lt;=Listes!$A$67,'Dépenses forfaitaire'!$E416*Listes!$A$68,IF('Dépenses forfaitaire'!$E416&gt;Listes!$D$67,'Dépenses forfaitaire'!$E416*Listes!$D$68,(('Dépenses forfaitaire'!$E416*Listes!$B$68)+Listes!$C$68)))))))</f>
        <v/>
      </c>
      <c r="P416" s="36" t="str">
        <f t="shared" si="15"/>
        <v/>
      </c>
      <c r="Q416" s="131"/>
    </row>
    <row r="417" spans="1:17" ht="22.5" customHeight="1" x14ac:dyDescent="0.25">
      <c r="A417" s="21">
        <v>411</v>
      </c>
      <c r="B417" s="123"/>
      <c r="C417" s="123"/>
      <c r="D417" s="123"/>
      <c r="E417" s="123"/>
      <c r="F417" s="123"/>
      <c r="G417" s="123"/>
      <c r="H417" s="424" t="str">
        <f>IF(C417="","",IF(C417="","",(VLOOKUP(C417,Listes!$B$34:$C$38,2,FALSE))))</f>
        <v/>
      </c>
      <c r="I417" s="123" t="str">
        <f t="shared" si="14"/>
        <v/>
      </c>
      <c r="J417" s="36" t="str">
        <f>IF(H417="","",IF(H417="","",(VLOOKUP(H417,Listes!$C$34:$D$38,2,FALSE))))</f>
        <v/>
      </c>
      <c r="K417" s="263"/>
      <c r="L417" s="263"/>
      <c r="M417" s="35" t="str">
        <f>IF($H417="","",IF($C417=Listes!$B$35,IF('Dépenses forfaitaire'!$E417&lt;=Listes!$B$56,('Dépenses forfaitaire'!$E417*(VLOOKUP('Dépenses forfaitaire'!$D417,Listes!$A$57:$E$63,2,FALSE))),IF('Dépenses forfaitaire'!$E417&gt;Listes!$E$56,('Dépenses forfaitaire'!$E417*(VLOOKUP('Dépenses forfaitaire'!$D417,Listes!$A$57:$E$63,5,FALSE))),('Dépenses forfaitaire'!$E417*(VLOOKUP('Dépenses forfaitaire'!$D417,Listes!$A$57:$E$63,3,FALSE)))+(VLOOKUP('Dépenses forfaitaire'!$D417,Listes!$A$57:$E$63,4,FALSE))))))</f>
        <v/>
      </c>
      <c r="N417" s="35" t="str">
        <f>IF($H417="","",IF($C417=Listes!$B$34,IF('Dépenses forfaitaire'!$E417&lt;=Listes!$B$45,('Dépenses forfaitaire'!$E417*(VLOOKUP('Dépenses forfaitaire'!$D417,Listes!$A$46:$E$52,2,FALSE))),IF('Dépenses forfaitaire'!$E417&gt;Listes!$D$45,('Dépenses forfaitaire'!$E417*(VLOOKUP('Dépenses forfaitaire'!$D417,Listes!$A$46:$E$52,5,FALSE))),('Dépenses forfaitaire'!$E417*(VLOOKUP('Dépenses forfaitaire'!$D417,Listes!$A$46:$E$52,3,FALSE)))+(VLOOKUP('Dépenses forfaitaire'!$D417,Listes!$A$46:$E$52,4,FALSE))))))</f>
        <v/>
      </c>
      <c r="O417" s="35" t="str">
        <f>IF($H417="","",IF($C417=Listes!$B$37,Listes!$I$34,IF($C417=Listes!$B$38,(VLOOKUP('Dépenses forfaitaire'!$F417,Listes!$E$34:$F$39,2,FALSE)),IF($C417=Listes!$B$36,IF('Dépenses forfaitaire'!$E417&lt;=Listes!$A$67,'Dépenses forfaitaire'!$E417*Listes!$A$68,IF('Dépenses forfaitaire'!$E417&gt;Listes!$D$67,'Dépenses forfaitaire'!$E417*Listes!$D$68,(('Dépenses forfaitaire'!$E417*Listes!$B$68)+Listes!$C$68)))))))</f>
        <v/>
      </c>
      <c r="P417" s="36" t="str">
        <f t="shared" si="15"/>
        <v/>
      </c>
      <c r="Q417" s="131"/>
    </row>
    <row r="418" spans="1:17" ht="22.5" customHeight="1" x14ac:dyDescent="0.25">
      <c r="A418" s="21">
        <v>412</v>
      </c>
      <c r="B418" s="123"/>
      <c r="C418" s="123"/>
      <c r="D418" s="123"/>
      <c r="E418" s="123"/>
      <c r="F418" s="123"/>
      <c r="G418" s="123"/>
      <c r="H418" s="424" t="str">
        <f>IF(C418="","",IF(C418="","",(VLOOKUP(C418,Listes!$B$34:$C$38,2,FALSE))))</f>
        <v/>
      </c>
      <c r="I418" s="123" t="str">
        <f t="shared" si="14"/>
        <v/>
      </c>
      <c r="J418" s="36" t="str">
        <f>IF(H418="","",IF(H418="","",(VLOOKUP(H418,Listes!$C$34:$D$38,2,FALSE))))</f>
        <v/>
      </c>
      <c r="K418" s="263"/>
      <c r="L418" s="263"/>
      <c r="M418" s="35" t="str">
        <f>IF($H418="","",IF($C418=Listes!$B$35,IF('Dépenses forfaitaire'!$E418&lt;=Listes!$B$56,('Dépenses forfaitaire'!$E418*(VLOOKUP('Dépenses forfaitaire'!$D418,Listes!$A$57:$E$63,2,FALSE))),IF('Dépenses forfaitaire'!$E418&gt;Listes!$E$56,('Dépenses forfaitaire'!$E418*(VLOOKUP('Dépenses forfaitaire'!$D418,Listes!$A$57:$E$63,5,FALSE))),('Dépenses forfaitaire'!$E418*(VLOOKUP('Dépenses forfaitaire'!$D418,Listes!$A$57:$E$63,3,FALSE)))+(VLOOKUP('Dépenses forfaitaire'!$D418,Listes!$A$57:$E$63,4,FALSE))))))</f>
        <v/>
      </c>
      <c r="N418" s="35" t="str">
        <f>IF($H418="","",IF($C418=Listes!$B$34,IF('Dépenses forfaitaire'!$E418&lt;=Listes!$B$45,('Dépenses forfaitaire'!$E418*(VLOOKUP('Dépenses forfaitaire'!$D418,Listes!$A$46:$E$52,2,FALSE))),IF('Dépenses forfaitaire'!$E418&gt;Listes!$D$45,('Dépenses forfaitaire'!$E418*(VLOOKUP('Dépenses forfaitaire'!$D418,Listes!$A$46:$E$52,5,FALSE))),('Dépenses forfaitaire'!$E418*(VLOOKUP('Dépenses forfaitaire'!$D418,Listes!$A$46:$E$52,3,FALSE)))+(VLOOKUP('Dépenses forfaitaire'!$D418,Listes!$A$46:$E$52,4,FALSE))))))</f>
        <v/>
      </c>
      <c r="O418" s="35" t="str">
        <f>IF($H418="","",IF($C418=Listes!$B$37,Listes!$I$34,IF($C418=Listes!$B$38,(VLOOKUP('Dépenses forfaitaire'!$F418,Listes!$E$34:$F$39,2,FALSE)),IF($C418=Listes!$B$36,IF('Dépenses forfaitaire'!$E418&lt;=Listes!$A$67,'Dépenses forfaitaire'!$E418*Listes!$A$68,IF('Dépenses forfaitaire'!$E418&gt;Listes!$D$67,'Dépenses forfaitaire'!$E418*Listes!$D$68,(('Dépenses forfaitaire'!$E418*Listes!$B$68)+Listes!$C$68)))))))</f>
        <v/>
      </c>
      <c r="P418" s="36" t="str">
        <f t="shared" si="15"/>
        <v/>
      </c>
      <c r="Q418" s="131"/>
    </row>
    <row r="419" spans="1:17" ht="22.5" customHeight="1" x14ac:dyDescent="0.25">
      <c r="A419" s="21">
        <v>413</v>
      </c>
      <c r="B419" s="123"/>
      <c r="C419" s="123"/>
      <c r="D419" s="123"/>
      <c r="E419" s="123"/>
      <c r="F419" s="123"/>
      <c r="G419" s="123"/>
      <c r="H419" s="424" t="str">
        <f>IF(C419="","",IF(C419="","",(VLOOKUP(C419,Listes!$B$34:$C$38,2,FALSE))))</f>
        <v/>
      </c>
      <c r="I419" s="123" t="str">
        <f t="shared" si="14"/>
        <v/>
      </c>
      <c r="J419" s="36" t="str">
        <f>IF(H419="","",IF(H419="","",(VLOOKUP(H419,Listes!$C$34:$D$38,2,FALSE))))</f>
        <v/>
      </c>
      <c r="K419" s="263"/>
      <c r="L419" s="263"/>
      <c r="M419" s="35" t="str">
        <f>IF($H419="","",IF($C419=Listes!$B$35,IF('Dépenses forfaitaire'!$E419&lt;=Listes!$B$56,('Dépenses forfaitaire'!$E419*(VLOOKUP('Dépenses forfaitaire'!$D419,Listes!$A$57:$E$63,2,FALSE))),IF('Dépenses forfaitaire'!$E419&gt;Listes!$E$56,('Dépenses forfaitaire'!$E419*(VLOOKUP('Dépenses forfaitaire'!$D419,Listes!$A$57:$E$63,5,FALSE))),('Dépenses forfaitaire'!$E419*(VLOOKUP('Dépenses forfaitaire'!$D419,Listes!$A$57:$E$63,3,FALSE)))+(VLOOKUP('Dépenses forfaitaire'!$D419,Listes!$A$57:$E$63,4,FALSE))))))</f>
        <v/>
      </c>
      <c r="N419" s="35" t="str">
        <f>IF($H419="","",IF($C419=Listes!$B$34,IF('Dépenses forfaitaire'!$E419&lt;=Listes!$B$45,('Dépenses forfaitaire'!$E419*(VLOOKUP('Dépenses forfaitaire'!$D419,Listes!$A$46:$E$52,2,FALSE))),IF('Dépenses forfaitaire'!$E419&gt;Listes!$D$45,('Dépenses forfaitaire'!$E419*(VLOOKUP('Dépenses forfaitaire'!$D419,Listes!$A$46:$E$52,5,FALSE))),('Dépenses forfaitaire'!$E419*(VLOOKUP('Dépenses forfaitaire'!$D419,Listes!$A$46:$E$52,3,FALSE)))+(VLOOKUP('Dépenses forfaitaire'!$D419,Listes!$A$46:$E$52,4,FALSE))))))</f>
        <v/>
      </c>
      <c r="O419" s="35" t="str">
        <f>IF($H419="","",IF($C419=Listes!$B$37,Listes!$I$34,IF($C419=Listes!$B$38,(VLOOKUP('Dépenses forfaitaire'!$F419,Listes!$E$34:$F$39,2,FALSE)),IF($C419=Listes!$B$36,IF('Dépenses forfaitaire'!$E419&lt;=Listes!$A$67,'Dépenses forfaitaire'!$E419*Listes!$A$68,IF('Dépenses forfaitaire'!$E419&gt;Listes!$D$67,'Dépenses forfaitaire'!$E419*Listes!$D$68,(('Dépenses forfaitaire'!$E419*Listes!$B$68)+Listes!$C$68)))))))</f>
        <v/>
      </c>
      <c r="P419" s="36" t="str">
        <f t="shared" si="15"/>
        <v/>
      </c>
      <c r="Q419" s="131"/>
    </row>
    <row r="420" spans="1:17" ht="22.5" customHeight="1" x14ac:dyDescent="0.25">
      <c r="A420" s="21">
        <v>414</v>
      </c>
      <c r="B420" s="123"/>
      <c r="C420" s="123"/>
      <c r="D420" s="123"/>
      <c r="E420" s="123"/>
      <c r="F420" s="123"/>
      <c r="G420" s="123"/>
      <c r="H420" s="424" t="str">
        <f>IF(C420="","",IF(C420="","",(VLOOKUP(C420,Listes!$B$34:$C$38,2,FALSE))))</f>
        <v/>
      </c>
      <c r="I420" s="123" t="str">
        <f t="shared" si="14"/>
        <v/>
      </c>
      <c r="J420" s="36" t="str">
        <f>IF(H420="","",IF(H420="","",(VLOOKUP(H420,Listes!$C$34:$D$38,2,FALSE))))</f>
        <v/>
      </c>
      <c r="K420" s="263"/>
      <c r="L420" s="263"/>
      <c r="M420" s="35" t="str">
        <f>IF($H420="","",IF($C420=Listes!$B$35,IF('Dépenses forfaitaire'!$E420&lt;=Listes!$B$56,('Dépenses forfaitaire'!$E420*(VLOOKUP('Dépenses forfaitaire'!$D420,Listes!$A$57:$E$63,2,FALSE))),IF('Dépenses forfaitaire'!$E420&gt;Listes!$E$56,('Dépenses forfaitaire'!$E420*(VLOOKUP('Dépenses forfaitaire'!$D420,Listes!$A$57:$E$63,5,FALSE))),('Dépenses forfaitaire'!$E420*(VLOOKUP('Dépenses forfaitaire'!$D420,Listes!$A$57:$E$63,3,FALSE)))+(VLOOKUP('Dépenses forfaitaire'!$D420,Listes!$A$57:$E$63,4,FALSE))))))</f>
        <v/>
      </c>
      <c r="N420" s="35" t="str">
        <f>IF($H420="","",IF($C420=Listes!$B$34,IF('Dépenses forfaitaire'!$E420&lt;=Listes!$B$45,('Dépenses forfaitaire'!$E420*(VLOOKUP('Dépenses forfaitaire'!$D420,Listes!$A$46:$E$52,2,FALSE))),IF('Dépenses forfaitaire'!$E420&gt;Listes!$D$45,('Dépenses forfaitaire'!$E420*(VLOOKUP('Dépenses forfaitaire'!$D420,Listes!$A$46:$E$52,5,FALSE))),('Dépenses forfaitaire'!$E420*(VLOOKUP('Dépenses forfaitaire'!$D420,Listes!$A$46:$E$52,3,FALSE)))+(VLOOKUP('Dépenses forfaitaire'!$D420,Listes!$A$46:$E$52,4,FALSE))))))</f>
        <v/>
      </c>
      <c r="O420" s="35" t="str">
        <f>IF($H420="","",IF($C420=Listes!$B$37,Listes!$I$34,IF($C420=Listes!$B$38,(VLOOKUP('Dépenses forfaitaire'!$F420,Listes!$E$34:$F$39,2,FALSE)),IF($C420=Listes!$B$36,IF('Dépenses forfaitaire'!$E420&lt;=Listes!$A$67,'Dépenses forfaitaire'!$E420*Listes!$A$68,IF('Dépenses forfaitaire'!$E420&gt;Listes!$D$67,'Dépenses forfaitaire'!$E420*Listes!$D$68,(('Dépenses forfaitaire'!$E420*Listes!$B$68)+Listes!$C$68)))))))</f>
        <v/>
      </c>
      <c r="P420" s="36" t="str">
        <f t="shared" si="15"/>
        <v/>
      </c>
      <c r="Q420" s="131"/>
    </row>
    <row r="421" spans="1:17" ht="22.5" customHeight="1" x14ac:dyDescent="0.25">
      <c r="A421" s="21">
        <v>415</v>
      </c>
      <c r="B421" s="123"/>
      <c r="C421" s="123"/>
      <c r="D421" s="123"/>
      <c r="E421" s="123"/>
      <c r="F421" s="123"/>
      <c r="G421" s="123"/>
      <c r="H421" s="424" t="str">
        <f>IF(C421="","",IF(C421="","",(VLOOKUP(C421,Listes!$B$34:$C$38,2,FALSE))))</f>
        <v/>
      </c>
      <c r="I421" s="123" t="str">
        <f t="shared" si="14"/>
        <v/>
      </c>
      <c r="J421" s="36" t="str">
        <f>IF(H421="","",IF(H421="","",(VLOOKUP(H421,Listes!$C$34:$D$38,2,FALSE))))</f>
        <v/>
      </c>
      <c r="K421" s="263"/>
      <c r="L421" s="263"/>
      <c r="M421" s="35" t="str">
        <f>IF($H421="","",IF($C421=Listes!$B$35,IF('Dépenses forfaitaire'!$E421&lt;=Listes!$B$56,('Dépenses forfaitaire'!$E421*(VLOOKUP('Dépenses forfaitaire'!$D421,Listes!$A$57:$E$63,2,FALSE))),IF('Dépenses forfaitaire'!$E421&gt;Listes!$E$56,('Dépenses forfaitaire'!$E421*(VLOOKUP('Dépenses forfaitaire'!$D421,Listes!$A$57:$E$63,5,FALSE))),('Dépenses forfaitaire'!$E421*(VLOOKUP('Dépenses forfaitaire'!$D421,Listes!$A$57:$E$63,3,FALSE)))+(VLOOKUP('Dépenses forfaitaire'!$D421,Listes!$A$57:$E$63,4,FALSE))))))</f>
        <v/>
      </c>
      <c r="N421" s="35" t="str">
        <f>IF($H421="","",IF($C421=Listes!$B$34,IF('Dépenses forfaitaire'!$E421&lt;=Listes!$B$45,('Dépenses forfaitaire'!$E421*(VLOOKUP('Dépenses forfaitaire'!$D421,Listes!$A$46:$E$52,2,FALSE))),IF('Dépenses forfaitaire'!$E421&gt;Listes!$D$45,('Dépenses forfaitaire'!$E421*(VLOOKUP('Dépenses forfaitaire'!$D421,Listes!$A$46:$E$52,5,FALSE))),('Dépenses forfaitaire'!$E421*(VLOOKUP('Dépenses forfaitaire'!$D421,Listes!$A$46:$E$52,3,FALSE)))+(VLOOKUP('Dépenses forfaitaire'!$D421,Listes!$A$46:$E$52,4,FALSE))))))</f>
        <v/>
      </c>
      <c r="O421" s="35" t="str">
        <f>IF($H421="","",IF($C421=Listes!$B$37,Listes!$I$34,IF($C421=Listes!$B$38,(VLOOKUP('Dépenses forfaitaire'!$F421,Listes!$E$34:$F$39,2,FALSE)),IF($C421=Listes!$B$36,IF('Dépenses forfaitaire'!$E421&lt;=Listes!$A$67,'Dépenses forfaitaire'!$E421*Listes!$A$68,IF('Dépenses forfaitaire'!$E421&gt;Listes!$D$67,'Dépenses forfaitaire'!$E421*Listes!$D$68,(('Dépenses forfaitaire'!$E421*Listes!$B$68)+Listes!$C$68)))))))</f>
        <v/>
      </c>
      <c r="P421" s="36" t="str">
        <f t="shared" si="15"/>
        <v/>
      </c>
      <c r="Q421" s="131"/>
    </row>
    <row r="422" spans="1:17" ht="22.5" customHeight="1" x14ac:dyDescent="0.25">
      <c r="A422" s="21">
        <v>416</v>
      </c>
      <c r="B422" s="123"/>
      <c r="C422" s="123"/>
      <c r="D422" s="123"/>
      <c r="E422" s="123"/>
      <c r="F422" s="123"/>
      <c r="G422" s="123"/>
      <c r="H422" s="424" t="str">
        <f>IF(C422="","",IF(C422="","",(VLOOKUP(C422,Listes!$B$34:$C$38,2,FALSE))))</f>
        <v/>
      </c>
      <c r="I422" s="123" t="str">
        <f t="shared" si="14"/>
        <v/>
      </c>
      <c r="J422" s="36" t="str">
        <f>IF(H422="","",IF(H422="","",(VLOOKUP(H422,Listes!$C$34:$D$38,2,FALSE))))</f>
        <v/>
      </c>
      <c r="K422" s="263"/>
      <c r="L422" s="263"/>
      <c r="M422" s="35" t="str">
        <f>IF($H422="","",IF($C422=Listes!$B$35,IF('Dépenses forfaitaire'!$E422&lt;=Listes!$B$56,('Dépenses forfaitaire'!$E422*(VLOOKUP('Dépenses forfaitaire'!$D422,Listes!$A$57:$E$63,2,FALSE))),IF('Dépenses forfaitaire'!$E422&gt;Listes!$E$56,('Dépenses forfaitaire'!$E422*(VLOOKUP('Dépenses forfaitaire'!$D422,Listes!$A$57:$E$63,5,FALSE))),('Dépenses forfaitaire'!$E422*(VLOOKUP('Dépenses forfaitaire'!$D422,Listes!$A$57:$E$63,3,FALSE)))+(VLOOKUP('Dépenses forfaitaire'!$D422,Listes!$A$57:$E$63,4,FALSE))))))</f>
        <v/>
      </c>
      <c r="N422" s="35" t="str">
        <f>IF($H422="","",IF($C422=Listes!$B$34,IF('Dépenses forfaitaire'!$E422&lt;=Listes!$B$45,('Dépenses forfaitaire'!$E422*(VLOOKUP('Dépenses forfaitaire'!$D422,Listes!$A$46:$E$52,2,FALSE))),IF('Dépenses forfaitaire'!$E422&gt;Listes!$D$45,('Dépenses forfaitaire'!$E422*(VLOOKUP('Dépenses forfaitaire'!$D422,Listes!$A$46:$E$52,5,FALSE))),('Dépenses forfaitaire'!$E422*(VLOOKUP('Dépenses forfaitaire'!$D422,Listes!$A$46:$E$52,3,FALSE)))+(VLOOKUP('Dépenses forfaitaire'!$D422,Listes!$A$46:$E$52,4,FALSE))))))</f>
        <v/>
      </c>
      <c r="O422" s="35" t="str">
        <f>IF($H422="","",IF($C422=Listes!$B$37,Listes!$I$34,IF($C422=Listes!$B$38,(VLOOKUP('Dépenses forfaitaire'!$F422,Listes!$E$34:$F$39,2,FALSE)),IF($C422=Listes!$B$36,IF('Dépenses forfaitaire'!$E422&lt;=Listes!$A$67,'Dépenses forfaitaire'!$E422*Listes!$A$68,IF('Dépenses forfaitaire'!$E422&gt;Listes!$D$67,'Dépenses forfaitaire'!$E422*Listes!$D$68,(('Dépenses forfaitaire'!$E422*Listes!$B$68)+Listes!$C$68)))))))</f>
        <v/>
      </c>
      <c r="P422" s="36" t="str">
        <f t="shared" si="15"/>
        <v/>
      </c>
      <c r="Q422" s="131"/>
    </row>
    <row r="423" spans="1:17" ht="22.5" customHeight="1" x14ac:dyDescent="0.25">
      <c r="A423" s="21">
        <v>417</v>
      </c>
      <c r="B423" s="123"/>
      <c r="C423" s="123"/>
      <c r="D423" s="123"/>
      <c r="E423" s="123"/>
      <c r="F423" s="123"/>
      <c r="G423" s="123"/>
      <c r="H423" s="424" t="str">
        <f>IF(C423="","",IF(C423="","",(VLOOKUP(C423,Listes!$B$34:$C$38,2,FALSE))))</f>
        <v/>
      </c>
      <c r="I423" s="123" t="str">
        <f t="shared" si="14"/>
        <v/>
      </c>
      <c r="J423" s="36" t="str">
        <f>IF(H423="","",IF(H423="","",(VLOOKUP(H423,Listes!$C$34:$D$38,2,FALSE))))</f>
        <v/>
      </c>
      <c r="K423" s="263"/>
      <c r="L423" s="263"/>
      <c r="M423" s="35" t="str">
        <f>IF($H423="","",IF($C423=Listes!$B$35,IF('Dépenses forfaitaire'!$E423&lt;=Listes!$B$56,('Dépenses forfaitaire'!$E423*(VLOOKUP('Dépenses forfaitaire'!$D423,Listes!$A$57:$E$63,2,FALSE))),IF('Dépenses forfaitaire'!$E423&gt;Listes!$E$56,('Dépenses forfaitaire'!$E423*(VLOOKUP('Dépenses forfaitaire'!$D423,Listes!$A$57:$E$63,5,FALSE))),('Dépenses forfaitaire'!$E423*(VLOOKUP('Dépenses forfaitaire'!$D423,Listes!$A$57:$E$63,3,FALSE)))+(VLOOKUP('Dépenses forfaitaire'!$D423,Listes!$A$57:$E$63,4,FALSE))))))</f>
        <v/>
      </c>
      <c r="N423" s="35" t="str">
        <f>IF($H423="","",IF($C423=Listes!$B$34,IF('Dépenses forfaitaire'!$E423&lt;=Listes!$B$45,('Dépenses forfaitaire'!$E423*(VLOOKUP('Dépenses forfaitaire'!$D423,Listes!$A$46:$E$52,2,FALSE))),IF('Dépenses forfaitaire'!$E423&gt;Listes!$D$45,('Dépenses forfaitaire'!$E423*(VLOOKUP('Dépenses forfaitaire'!$D423,Listes!$A$46:$E$52,5,FALSE))),('Dépenses forfaitaire'!$E423*(VLOOKUP('Dépenses forfaitaire'!$D423,Listes!$A$46:$E$52,3,FALSE)))+(VLOOKUP('Dépenses forfaitaire'!$D423,Listes!$A$46:$E$52,4,FALSE))))))</f>
        <v/>
      </c>
      <c r="O423" s="35" t="str">
        <f>IF($H423="","",IF($C423=Listes!$B$37,Listes!$I$34,IF($C423=Listes!$B$38,(VLOOKUP('Dépenses forfaitaire'!$F423,Listes!$E$34:$F$39,2,FALSE)),IF($C423=Listes!$B$36,IF('Dépenses forfaitaire'!$E423&lt;=Listes!$A$67,'Dépenses forfaitaire'!$E423*Listes!$A$68,IF('Dépenses forfaitaire'!$E423&gt;Listes!$D$67,'Dépenses forfaitaire'!$E423*Listes!$D$68,(('Dépenses forfaitaire'!$E423*Listes!$B$68)+Listes!$C$68)))))))</f>
        <v/>
      </c>
      <c r="P423" s="36" t="str">
        <f t="shared" si="15"/>
        <v/>
      </c>
      <c r="Q423" s="131"/>
    </row>
    <row r="424" spans="1:17" ht="22.5" customHeight="1" x14ac:dyDescent="0.25">
      <c r="A424" s="21">
        <v>418</v>
      </c>
      <c r="B424" s="123"/>
      <c r="C424" s="123"/>
      <c r="D424" s="123"/>
      <c r="E424" s="123"/>
      <c r="F424" s="123"/>
      <c r="G424" s="123"/>
      <c r="H424" s="424" t="str">
        <f>IF(C424="","",IF(C424="","",(VLOOKUP(C424,Listes!$B$34:$C$38,2,FALSE))))</f>
        <v/>
      </c>
      <c r="I424" s="123" t="str">
        <f t="shared" si="14"/>
        <v/>
      </c>
      <c r="J424" s="36" t="str">
        <f>IF(H424="","",IF(H424="","",(VLOOKUP(H424,Listes!$C$34:$D$38,2,FALSE))))</f>
        <v/>
      </c>
      <c r="K424" s="263"/>
      <c r="L424" s="263"/>
      <c r="M424" s="35" t="str">
        <f>IF($H424="","",IF($C424=Listes!$B$35,IF('Dépenses forfaitaire'!$E424&lt;=Listes!$B$56,('Dépenses forfaitaire'!$E424*(VLOOKUP('Dépenses forfaitaire'!$D424,Listes!$A$57:$E$63,2,FALSE))),IF('Dépenses forfaitaire'!$E424&gt;Listes!$E$56,('Dépenses forfaitaire'!$E424*(VLOOKUP('Dépenses forfaitaire'!$D424,Listes!$A$57:$E$63,5,FALSE))),('Dépenses forfaitaire'!$E424*(VLOOKUP('Dépenses forfaitaire'!$D424,Listes!$A$57:$E$63,3,FALSE)))+(VLOOKUP('Dépenses forfaitaire'!$D424,Listes!$A$57:$E$63,4,FALSE))))))</f>
        <v/>
      </c>
      <c r="N424" s="35" t="str">
        <f>IF($H424="","",IF($C424=Listes!$B$34,IF('Dépenses forfaitaire'!$E424&lt;=Listes!$B$45,('Dépenses forfaitaire'!$E424*(VLOOKUP('Dépenses forfaitaire'!$D424,Listes!$A$46:$E$52,2,FALSE))),IF('Dépenses forfaitaire'!$E424&gt;Listes!$D$45,('Dépenses forfaitaire'!$E424*(VLOOKUP('Dépenses forfaitaire'!$D424,Listes!$A$46:$E$52,5,FALSE))),('Dépenses forfaitaire'!$E424*(VLOOKUP('Dépenses forfaitaire'!$D424,Listes!$A$46:$E$52,3,FALSE)))+(VLOOKUP('Dépenses forfaitaire'!$D424,Listes!$A$46:$E$52,4,FALSE))))))</f>
        <v/>
      </c>
      <c r="O424" s="35" t="str">
        <f>IF($H424="","",IF($C424=Listes!$B$37,Listes!$I$34,IF($C424=Listes!$B$38,(VLOOKUP('Dépenses forfaitaire'!$F424,Listes!$E$34:$F$39,2,FALSE)),IF($C424=Listes!$B$36,IF('Dépenses forfaitaire'!$E424&lt;=Listes!$A$67,'Dépenses forfaitaire'!$E424*Listes!$A$68,IF('Dépenses forfaitaire'!$E424&gt;Listes!$D$67,'Dépenses forfaitaire'!$E424*Listes!$D$68,(('Dépenses forfaitaire'!$E424*Listes!$B$68)+Listes!$C$68)))))))</f>
        <v/>
      </c>
      <c r="P424" s="36" t="str">
        <f t="shared" si="15"/>
        <v/>
      </c>
      <c r="Q424" s="131"/>
    </row>
    <row r="425" spans="1:17" ht="22.5" customHeight="1" x14ac:dyDescent="0.25">
      <c r="A425" s="21">
        <v>419</v>
      </c>
      <c r="B425" s="123"/>
      <c r="C425" s="123"/>
      <c r="D425" s="123"/>
      <c r="E425" s="123"/>
      <c r="F425" s="123"/>
      <c r="G425" s="123"/>
      <c r="H425" s="424" t="str">
        <f>IF(C425="","",IF(C425="","",(VLOOKUP(C425,Listes!$B$34:$C$38,2,FALSE))))</f>
        <v/>
      </c>
      <c r="I425" s="123" t="str">
        <f t="shared" si="14"/>
        <v/>
      </c>
      <c r="J425" s="36" t="str">
        <f>IF(H425="","",IF(H425="","",(VLOOKUP(H425,Listes!$C$34:$D$38,2,FALSE))))</f>
        <v/>
      </c>
      <c r="K425" s="263"/>
      <c r="L425" s="263"/>
      <c r="M425" s="35" t="str">
        <f>IF($H425="","",IF($C425=Listes!$B$35,IF('Dépenses forfaitaire'!$E425&lt;=Listes!$B$56,('Dépenses forfaitaire'!$E425*(VLOOKUP('Dépenses forfaitaire'!$D425,Listes!$A$57:$E$63,2,FALSE))),IF('Dépenses forfaitaire'!$E425&gt;Listes!$E$56,('Dépenses forfaitaire'!$E425*(VLOOKUP('Dépenses forfaitaire'!$D425,Listes!$A$57:$E$63,5,FALSE))),('Dépenses forfaitaire'!$E425*(VLOOKUP('Dépenses forfaitaire'!$D425,Listes!$A$57:$E$63,3,FALSE)))+(VLOOKUP('Dépenses forfaitaire'!$D425,Listes!$A$57:$E$63,4,FALSE))))))</f>
        <v/>
      </c>
      <c r="N425" s="35" t="str">
        <f>IF($H425="","",IF($C425=Listes!$B$34,IF('Dépenses forfaitaire'!$E425&lt;=Listes!$B$45,('Dépenses forfaitaire'!$E425*(VLOOKUP('Dépenses forfaitaire'!$D425,Listes!$A$46:$E$52,2,FALSE))),IF('Dépenses forfaitaire'!$E425&gt;Listes!$D$45,('Dépenses forfaitaire'!$E425*(VLOOKUP('Dépenses forfaitaire'!$D425,Listes!$A$46:$E$52,5,FALSE))),('Dépenses forfaitaire'!$E425*(VLOOKUP('Dépenses forfaitaire'!$D425,Listes!$A$46:$E$52,3,FALSE)))+(VLOOKUP('Dépenses forfaitaire'!$D425,Listes!$A$46:$E$52,4,FALSE))))))</f>
        <v/>
      </c>
      <c r="O425" s="35" t="str">
        <f>IF($H425="","",IF($C425=Listes!$B$37,Listes!$I$34,IF($C425=Listes!$B$38,(VLOOKUP('Dépenses forfaitaire'!$F425,Listes!$E$34:$F$39,2,FALSE)),IF($C425=Listes!$B$36,IF('Dépenses forfaitaire'!$E425&lt;=Listes!$A$67,'Dépenses forfaitaire'!$E425*Listes!$A$68,IF('Dépenses forfaitaire'!$E425&gt;Listes!$D$67,'Dépenses forfaitaire'!$E425*Listes!$D$68,(('Dépenses forfaitaire'!$E425*Listes!$B$68)+Listes!$C$68)))))))</f>
        <v/>
      </c>
      <c r="P425" s="36" t="str">
        <f t="shared" si="15"/>
        <v/>
      </c>
      <c r="Q425" s="131"/>
    </row>
    <row r="426" spans="1:17" ht="22.5" customHeight="1" x14ac:dyDescent="0.25">
      <c r="A426" s="21">
        <v>420</v>
      </c>
      <c r="B426" s="123"/>
      <c r="C426" s="123"/>
      <c r="D426" s="123"/>
      <c r="E426" s="123"/>
      <c r="F426" s="123"/>
      <c r="G426" s="123"/>
      <c r="H426" s="424" t="str">
        <f>IF(C426="","",IF(C426="","",(VLOOKUP(C426,Listes!$B$34:$C$38,2,FALSE))))</f>
        <v/>
      </c>
      <c r="I426" s="123" t="str">
        <f t="shared" si="14"/>
        <v/>
      </c>
      <c r="J426" s="36" t="str">
        <f>IF(H426="","",IF(H426="","",(VLOOKUP(H426,Listes!$C$34:$D$38,2,FALSE))))</f>
        <v/>
      </c>
      <c r="K426" s="263"/>
      <c r="L426" s="263"/>
      <c r="M426" s="35" t="str">
        <f>IF($H426="","",IF($C426=Listes!$B$35,IF('Dépenses forfaitaire'!$E426&lt;=Listes!$B$56,('Dépenses forfaitaire'!$E426*(VLOOKUP('Dépenses forfaitaire'!$D426,Listes!$A$57:$E$63,2,FALSE))),IF('Dépenses forfaitaire'!$E426&gt;Listes!$E$56,('Dépenses forfaitaire'!$E426*(VLOOKUP('Dépenses forfaitaire'!$D426,Listes!$A$57:$E$63,5,FALSE))),('Dépenses forfaitaire'!$E426*(VLOOKUP('Dépenses forfaitaire'!$D426,Listes!$A$57:$E$63,3,FALSE)))+(VLOOKUP('Dépenses forfaitaire'!$D426,Listes!$A$57:$E$63,4,FALSE))))))</f>
        <v/>
      </c>
      <c r="N426" s="35" t="str">
        <f>IF($H426="","",IF($C426=Listes!$B$34,IF('Dépenses forfaitaire'!$E426&lt;=Listes!$B$45,('Dépenses forfaitaire'!$E426*(VLOOKUP('Dépenses forfaitaire'!$D426,Listes!$A$46:$E$52,2,FALSE))),IF('Dépenses forfaitaire'!$E426&gt;Listes!$D$45,('Dépenses forfaitaire'!$E426*(VLOOKUP('Dépenses forfaitaire'!$D426,Listes!$A$46:$E$52,5,FALSE))),('Dépenses forfaitaire'!$E426*(VLOOKUP('Dépenses forfaitaire'!$D426,Listes!$A$46:$E$52,3,FALSE)))+(VLOOKUP('Dépenses forfaitaire'!$D426,Listes!$A$46:$E$52,4,FALSE))))))</f>
        <v/>
      </c>
      <c r="O426" s="35" t="str">
        <f>IF($H426="","",IF($C426=Listes!$B$37,Listes!$I$34,IF($C426=Listes!$B$38,(VLOOKUP('Dépenses forfaitaire'!$F426,Listes!$E$34:$F$39,2,FALSE)),IF($C426=Listes!$B$36,IF('Dépenses forfaitaire'!$E426&lt;=Listes!$A$67,'Dépenses forfaitaire'!$E426*Listes!$A$68,IF('Dépenses forfaitaire'!$E426&gt;Listes!$D$67,'Dépenses forfaitaire'!$E426*Listes!$D$68,(('Dépenses forfaitaire'!$E426*Listes!$B$68)+Listes!$C$68)))))))</f>
        <v/>
      </c>
      <c r="P426" s="36" t="str">
        <f t="shared" si="15"/>
        <v/>
      </c>
      <c r="Q426" s="131"/>
    </row>
    <row r="427" spans="1:17" ht="22.5" customHeight="1" x14ac:dyDescent="0.25">
      <c r="A427" s="21">
        <v>421</v>
      </c>
      <c r="B427" s="123"/>
      <c r="C427" s="123"/>
      <c r="D427" s="123"/>
      <c r="E427" s="123"/>
      <c r="F427" s="123"/>
      <c r="G427" s="123"/>
      <c r="H427" s="424" t="str">
        <f>IF(C427="","",IF(C427="","",(VLOOKUP(C427,Listes!$B$34:$C$38,2,FALSE))))</f>
        <v/>
      </c>
      <c r="I427" s="123" t="str">
        <f t="shared" si="14"/>
        <v/>
      </c>
      <c r="J427" s="36" t="str">
        <f>IF(H427="","",IF(H427="","",(VLOOKUP(H427,Listes!$C$34:$D$38,2,FALSE))))</f>
        <v/>
      </c>
      <c r="K427" s="263"/>
      <c r="L427" s="263"/>
      <c r="M427" s="35" t="str">
        <f>IF($H427="","",IF($C427=Listes!$B$35,IF('Dépenses forfaitaire'!$E427&lt;=Listes!$B$56,('Dépenses forfaitaire'!$E427*(VLOOKUP('Dépenses forfaitaire'!$D427,Listes!$A$57:$E$63,2,FALSE))),IF('Dépenses forfaitaire'!$E427&gt;Listes!$E$56,('Dépenses forfaitaire'!$E427*(VLOOKUP('Dépenses forfaitaire'!$D427,Listes!$A$57:$E$63,5,FALSE))),('Dépenses forfaitaire'!$E427*(VLOOKUP('Dépenses forfaitaire'!$D427,Listes!$A$57:$E$63,3,FALSE)))+(VLOOKUP('Dépenses forfaitaire'!$D427,Listes!$A$57:$E$63,4,FALSE))))))</f>
        <v/>
      </c>
      <c r="N427" s="35" t="str">
        <f>IF($H427="","",IF($C427=Listes!$B$34,IF('Dépenses forfaitaire'!$E427&lt;=Listes!$B$45,('Dépenses forfaitaire'!$E427*(VLOOKUP('Dépenses forfaitaire'!$D427,Listes!$A$46:$E$52,2,FALSE))),IF('Dépenses forfaitaire'!$E427&gt;Listes!$D$45,('Dépenses forfaitaire'!$E427*(VLOOKUP('Dépenses forfaitaire'!$D427,Listes!$A$46:$E$52,5,FALSE))),('Dépenses forfaitaire'!$E427*(VLOOKUP('Dépenses forfaitaire'!$D427,Listes!$A$46:$E$52,3,FALSE)))+(VLOOKUP('Dépenses forfaitaire'!$D427,Listes!$A$46:$E$52,4,FALSE))))))</f>
        <v/>
      </c>
      <c r="O427" s="35" t="str">
        <f>IF($H427="","",IF($C427=Listes!$B$37,Listes!$I$34,IF($C427=Listes!$B$38,(VLOOKUP('Dépenses forfaitaire'!$F427,Listes!$E$34:$F$39,2,FALSE)),IF($C427=Listes!$B$36,IF('Dépenses forfaitaire'!$E427&lt;=Listes!$A$67,'Dépenses forfaitaire'!$E427*Listes!$A$68,IF('Dépenses forfaitaire'!$E427&gt;Listes!$D$67,'Dépenses forfaitaire'!$E427*Listes!$D$68,(('Dépenses forfaitaire'!$E427*Listes!$B$68)+Listes!$C$68)))))))</f>
        <v/>
      </c>
      <c r="P427" s="36" t="str">
        <f t="shared" si="15"/>
        <v/>
      </c>
      <c r="Q427" s="131"/>
    </row>
    <row r="428" spans="1:17" ht="22.5" customHeight="1" x14ac:dyDescent="0.25">
      <c r="A428" s="21">
        <v>422</v>
      </c>
      <c r="B428" s="123"/>
      <c r="C428" s="123"/>
      <c r="D428" s="123"/>
      <c r="E428" s="123"/>
      <c r="F428" s="123"/>
      <c r="G428" s="123"/>
      <c r="H428" s="424" t="str">
        <f>IF(C428="","",IF(C428="","",(VLOOKUP(C428,Listes!$B$34:$C$38,2,FALSE))))</f>
        <v/>
      </c>
      <c r="I428" s="123" t="str">
        <f t="shared" si="14"/>
        <v/>
      </c>
      <c r="J428" s="36" t="str">
        <f>IF(H428="","",IF(H428="","",(VLOOKUP(H428,Listes!$C$34:$D$38,2,FALSE))))</f>
        <v/>
      </c>
      <c r="K428" s="263"/>
      <c r="L428" s="263"/>
      <c r="M428" s="35" t="str">
        <f>IF($H428="","",IF($C428=Listes!$B$35,IF('Dépenses forfaitaire'!$E428&lt;=Listes!$B$56,('Dépenses forfaitaire'!$E428*(VLOOKUP('Dépenses forfaitaire'!$D428,Listes!$A$57:$E$63,2,FALSE))),IF('Dépenses forfaitaire'!$E428&gt;Listes!$E$56,('Dépenses forfaitaire'!$E428*(VLOOKUP('Dépenses forfaitaire'!$D428,Listes!$A$57:$E$63,5,FALSE))),('Dépenses forfaitaire'!$E428*(VLOOKUP('Dépenses forfaitaire'!$D428,Listes!$A$57:$E$63,3,FALSE)))+(VLOOKUP('Dépenses forfaitaire'!$D428,Listes!$A$57:$E$63,4,FALSE))))))</f>
        <v/>
      </c>
      <c r="N428" s="35" t="str">
        <f>IF($H428="","",IF($C428=Listes!$B$34,IF('Dépenses forfaitaire'!$E428&lt;=Listes!$B$45,('Dépenses forfaitaire'!$E428*(VLOOKUP('Dépenses forfaitaire'!$D428,Listes!$A$46:$E$52,2,FALSE))),IF('Dépenses forfaitaire'!$E428&gt;Listes!$D$45,('Dépenses forfaitaire'!$E428*(VLOOKUP('Dépenses forfaitaire'!$D428,Listes!$A$46:$E$52,5,FALSE))),('Dépenses forfaitaire'!$E428*(VLOOKUP('Dépenses forfaitaire'!$D428,Listes!$A$46:$E$52,3,FALSE)))+(VLOOKUP('Dépenses forfaitaire'!$D428,Listes!$A$46:$E$52,4,FALSE))))))</f>
        <v/>
      </c>
      <c r="O428" s="35" t="str">
        <f>IF($H428="","",IF($C428=Listes!$B$37,Listes!$I$34,IF($C428=Listes!$B$38,(VLOOKUP('Dépenses forfaitaire'!$F428,Listes!$E$34:$F$39,2,FALSE)),IF($C428=Listes!$B$36,IF('Dépenses forfaitaire'!$E428&lt;=Listes!$A$67,'Dépenses forfaitaire'!$E428*Listes!$A$68,IF('Dépenses forfaitaire'!$E428&gt;Listes!$D$67,'Dépenses forfaitaire'!$E428*Listes!$D$68,(('Dépenses forfaitaire'!$E428*Listes!$B$68)+Listes!$C$68)))))))</f>
        <v/>
      </c>
      <c r="P428" s="36" t="str">
        <f t="shared" si="15"/>
        <v/>
      </c>
      <c r="Q428" s="131"/>
    </row>
    <row r="429" spans="1:17" ht="22.5" customHeight="1" x14ac:dyDescent="0.25">
      <c r="A429" s="21">
        <v>423</v>
      </c>
      <c r="B429" s="123"/>
      <c r="C429" s="123"/>
      <c r="D429" s="123"/>
      <c r="E429" s="123"/>
      <c r="F429" s="123"/>
      <c r="G429" s="123"/>
      <c r="H429" s="424" t="str">
        <f>IF(C429="","",IF(C429="","",(VLOOKUP(C429,Listes!$B$34:$C$38,2,FALSE))))</f>
        <v/>
      </c>
      <c r="I429" s="123" t="str">
        <f t="shared" si="14"/>
        <v/>
      </c>
      <c r="J429" s="36" t="str">
        <f>IF(H429="","",IF(H429="","",(VLOOKUP(H429,Listes!$C$34:$D$38,2,FALSE))))</f>
        <v/>
      </c>
      <c r="K429" s="263"/>
      <c r="L429" s="263"/>
      <c r="M429" s="35" t="str">
        <f>IF($H429="","",IF($C429=Listes!$B$35,IF('Dépenses forfaitaire'!$E429&lt;=Listes!$B$56,('Dépenses forfaitaire'!$E429*(VLOOKUP('Dépenses forfaitaire'!$D429,Listes!$A$57:$E$63,2,FALSE))),IF('Dépenses forfaitaire'!$E429&gt;Listes!$E$56,('Dépenses forfaitaire'!$E429*(VLOOKUP('Dépenses forfaitaire'!$D429,Listes!$A$57:$E$63,5,FALSE))),('Dépenses forfaitaire'!$E429*(VLOOKUP('Dépenses forfaitaire'!$D429,Listes!$A$57:$E$63,3,FALSE)))+(VLOOKUP('Dépenses forfaitaire'!$D429,Listes!$A$57:$E$63,4,FALSE))))))</f>
        <v/>
      </c>
      <c r="N429" s="35" t="str">
        <f>IF($H429="","",IF($C429=Listes!$B$34,IF('Dépenses forfaitaire'!$E429&lt;=Listes!$B$45,('Dépenses forfaitaire'!$E429*(VLOOKUP('Dépenses forfaitaire'!$D429,Listes!$A$46:$E$52,2,FALSE))),IF('Dépenses forfaitaire'!$E429&gt;Listes!$D$45,('Dépenses forfaitaire'!$E429*(VLOOKUP('Dépenses forfaitaire'!$D429,Listes!$A$46:$E$52,5,FALSE))),('Dépenses forfaitaire'!$E429*(VLOOKUP('Dépenses forfaitaire'!$D429,Listes!$A$46:$E$52,3,FALSE)))+(VLOOKUP('Dépenses forfaitaire'!$D429,Listes!$A$46:$E$52,4,FALSE))))))</f>
        <v/>
      </c>
      <c r="O429" s="35" t="str">
        <f>IF($H429="","",IF($C429=Listes!$B$37,Listes!$I$34,IF($C429=Listes!$B$38,(VLOOKUP('Dépenses forfaitaire'!$F429,Listes!$E$34:$F$39,2,FALSE)),IF($C429=Listes!$B$36,IF('Dépenses forfaitaire'!$E429&lt;=Listes!$A$67,'Dépenses forfaitaire'!$E429*Listes!$A$68,IF('Dépenses forfaitaire'!$E429&gt;Listes!$D$67,'Dépenses forfaitaire'!$E429*Listes!$D$68,(('Dépenses forfaitaire'!$E429*Listes!$B$68)+Listes!$C$68)))))))</f>
        <v/>
      </c>
      <c r="P429" s="36" t="str">
        <f t="shared" si="15"/>
        <v/>
      </c>
      <c r="Q429" s="131"/>
    </row>
    <row r="430" spans="1:17" ht="22.5" customHeight="1" x14ac:dyDescent="0.25">
      <c r="A430" s="21">
        <v>424</v>
      </c>
      <c r="B430" s="123"/>
      <c r="C430" s="123"/>
      <c r="D430" s="123"/>
      <c r="E430" s="123"/>
      <c r="F430" s="123"/>
      <c r="G430" s="123"/>
      <c r="H430" s="424" t="str">
        <f>IF(C430="","",IF(C430="","",(VLOOKUP(C430,Listes!$B$34:$C$38,2,FALSE))))</f>
        <v/>
      </c>
      <c r="I430" s="123" t="str">
        <f t="shared" si="14"/>
        <v/>
      </c>
      <c r="J430" s="36" t="str">
        <f>IF(H430="","",IF(H430="","",(VLOOKUP(H430,Listes!$C$34:$D$38,2,FALSE))))</f>
        <v/>
      </c>
      <c r="K430" s="263"/>
      <c r="L430" s="263"/>
      <c r="M430" s="35" t="str">
        <f>IF($H430="","",IF($C430=Listes!$B$35,IF('Dépenses forfaitaire'!$E430&lt;=Listes!$B$56,('Dépenses forfaitaire'!$E430*(VLOOKUP('Dépenses forfaitaire'!$D430,Listes!$A$57:$E$63,2,FALSE))),IF('Dépenses forfaitaire'!$E430&gt;Listes!$E$56,('Dépenses forfaitaire'!$E430*(VLOOKUP('Dépenses forfaitaire'!$D430,Listes!$A$57:$E$63,5,FALSE))),('Dépenses forfaitaire'!$E430*(VLOOKUP('Dépenses forfaitaire'!$D430,Listes!$A$57:$E$63,3,FALSE)))+(VLOOKUP('Dépenses forfaitaire'!$D430,Listes!$A$57:$E$63,4,FALSE))))))</f>
        <v/>
      </c>
      <c r="N430" s="35" t="str">
        <f>IF($H430="","",IF($C430=Listes!$B$34,IF('Dépenses forfaitaire'!$E430&lt;=Listes!$B$45,('Dépenses forfaitaire'!$E430*(VLOOKUP('Dépenses forfaitaire'!$D430,Listes!$A$46:$E$52,2,FALSE))),IF('Dépenses forfaitaire'!$E430&gt;Listes!$D$45,('Dépenses forfaitaire'!$E430*(VLOOKUP('Dépenses forfaitaire'!$D430,Listes!$A$46:$E$52,5,FALSE))),('Dépenses forfaitaire'!$E430*(VLOOKUP('Dépenses forfaitaire'!$D430,Listes!$A$46:$E$52,3,FALSE)))+(VLOOKUP('Dépenses forfaitaire'!$D430,Listes!$A$46:$E$52,4,FALSE))))))</f>
        <v/>
      </c>
      <c r="O430" s="35" t="str">
        <f>IF($H430="","",IF($C430=Listes!$B$37,Listes!$I$34,IF($C430=Listes!$B$38,(VLOOKUP('Dépenses forfaitaire'!$F430,Listes!$E$34:$F$39,2,FALSE)),IF($C430=Listes!$B$36,IF('Dépenses forfaitaire'!$E430&lt;=Listes!$A$67,'Dépenses forfaitaire'!$E430*Listes!$A$68,IF('Dépenses forfaitaire'!$E430&gt;Listes!$D$67,'Dépenses forfaitaire'!$E430*Listes!$D$68,(('Dépenses forfaitaire'!$E430*Listes!$B$68)+Listes!$C$68)))))))</f>
        <v/>
      </c>
      <c r="P430" s="36" t="str">
        <f t="shared" si="15"/>
        <v/>
      </c>
      <c r="Q430" s="131"/>
    </row>
    <row r="431" spans="1:17" ht="22.5" customHeight="1" x14ac:dyDescent="0.25">
      <c r="A431" s="21">
        <v>425</v>
      </c>
      <c r="B431" s="123"/>
      <c r="C431" s="123"/>
      <c r="D431" s="123"/>
      <c r="E431" s="123"/>
      <c r="F431" s="123"/>
      <c r="G431" s="123"/>
      <c r="H431" s="424" t="str">
        <f>IF(C431="","",IF(C431="","",(VLOOKUP(C431,Listes!$B$34:$C$38,2,FALSE))))</f>
        <v/>
      </c>
      <c r="I431" s="123" t="str">
        <f t="shared" si="14"/>
        <v/>
      </c>
      <c r="J431" s="36" t="str">
        <f>IF(H431="","",IF(H431="","",(VLOOKUP(H431,Listes!$C$34:$D$38,2,FALSE))))</f>
        <v/>
      </c>
      <c r="K431" s="263"/>
      <c r="L431" s="263"/>
      <c r="M431" s="35" t="str">
        <f>IF($H431="","",IF($C431=Listes!$B$35,IF('Dépenses forfaitaire'!$E431&lt;=Listes!$B$56,('Dépenses forfaitaire'!$E431*(VLOOKUP('Dépenses forfaitaire'!$D431,Listes!$A$57:$E$63,2,FALSE))),IF('Dépenses forfaitaire'!$E431&gt;Listes!$E$56,('Dépenses forfaitaire'!$E431*(VLOOKUP('Dépenses forfaitaire'!$D431,Listes!$A$57:$E$63,5,FALSE))),('Dépenses forfaitaire'!$E431*(VLOOKUP('Dépenses forfaitaire'!$D431,Listes!$A$57:$E$63,3,FALSE)))+(VLOOKUP('Dépenses forfaitaire'!$D431,Listes!$A$57:$E$63,4,FALSE))))))</f>
        <v/>
      </c>
      <c r="N431" s="35" t="str">
        <f>IF($H431="","",IF($C431=Listes!$B$34,IF('Dépenses forfaitaire'!$E431&lt;=Listes!$B$45,('Dépenses forfaitaire'!$E431*(VLOOKUP('Dépenses forfaitaire'!$D431,Listes!$A$46:$E$52,2,FALSE))),IF('Dépenses forfaitaire'!$E431&gt;Listes!$D$45,('Dépenses forfaitaire'!$E431*(VLOOKUP('Dépenses forfaitaire'!$D431,Listes!$A$46:$E$52,5,FALSE))),('Dépenses forfaitaire'!$E431*(VLOOKUP('Dépenses forfaitaire'!$D431,Listes!$A$46:$E$52,3,FALSE)))+(VLOOKUP('Dépenses forfaitaire'!$D431,Listes!$A$46:$E$52,4,FALSE))))))</f>
        <v/>
      </c>
      <c r="O431" s="35" t="str">
        <f>IF($H431="","",IF($C431=Listes!$B$37,Listes!$I$34,IF($C431=Listes!$B$38,(VLOOKUP('Dépenses forfaitaire'!$F431,Listes!$E$34:$F$39,2,FALSE)),IF($C431=Listes!$B$36,IF('Dépenses forfaitaire'!$E431&lt;=Listes!$A$67,'Dépenses forfaitaire'!$E431*Listes!$A$68,IF('Dépenses forfaitaire'!$E431&gt;Listes!$D$67,'Dépenses forfaitaire'!$E431*Listes!$D$68,(('Dépenses forfaitaire'!$E431*Listes!$B$68)+Listes!$C$68)))))))</f>
        <v/>
      </c>
      <c r="P431" s="36" t="str">
        <f t="shared" si="15"/>
        <v/>
      </c>
      <c r="Q431" s="131"/>
    </row>
    <row r="432" spans="1:17" ht="22.5" customHeight="1" x14ac:dyDescent="0.25">
      <c r="A432" s="21">
        <v>426</v>
      </c>
      <c r="B432" s="123"/>
      <c r="C432" s="123"/>
      <c r="D432" s="123"/>
      <c r="E432" s="123"/>
      <c r="F432" s="123"/>
      <c r="G432" s="123"/>
      <c r="H432" s="424" t="str">
        <f>IF(C432="","",IF(C432="","",(VLOOKUP(C432,Listes!$B$34:$C$38,2,FALSE))))</f>
        <v/>
      </c>
      <c r="I432" s="123" t="str">
        <f t="shared" si="14"/>
        <v/>
      </c>
      <c r="J432" s="36" t="str">
        <f>IF(H432="","",IF(H432="","",(VLOOKUP(H432,Listes!$C$34:$D$38,2,FALSE))))</f>
        <v/>
      </c>
      <c r="K432" s="263"/>
      <c r="L432" s="263"/>
      <c r="M432" s="35" t="str">
        <f>IF($H432="","",IF($C432=Listes!$B$35,IF('Dépenses forfaitaire'!$E432&lt;=Listes!$B$56,('Dépenses forfaitaire'!$E432*(VLOOKUP('Dépenses forfaitaire'!$D432,Listes!$A$57:$E$63,2,FALSE))),IF('Dépenses forfaitaire'!$E432&gt;Listes!$E$56,('Dépenses forfaitaire'!$E432*(VLOOKUP('Dépenses forfaitaire'!$D432,Listes!$A$57:$E$63,5,FALSE))),('Dépenses forfaitaire'!$E432*(VLOOKUP('Dépenses forfaitaire'!$D432,Listes!$A$57:$E$63,3,FALSE)))+(VLOOKUP('Dépenses forfaitaire'!$D432,Listes!$A$57:$E$63,4,FALSE))))))</f>
        <v/>
      </c>
      <c r="N432" s="35" t="str">
        <f>IF($H432="","",IF($C432=Listes!$B$34,IF('Dépenses forfaitaire'!$E432&lt;=Listes!$B$45,('Dépenses forfaitaire'!$E432*(VLOOKUP('Dépenses forfaitaire'!$D432,Listes!$A$46:$E$52,2,FALSE))),IF('Dépenses forfaitaire'!$E432&gt;Listes!$D$45,('Dépenses forfaitaire'!$E432*(VLOOKUP('Dépenses forfaitaire'!$D432,Listes!$A$46:$E$52,5,FALSE))),('Dépenses forfaitaire'!$E432*(VLOOKUP('Dépenses forfaitaire'!$D432,Listes!$A$46:$E$52,3,FALSE)))+(VLOOKUP('Dépenses forfaitaire'!$D432,Listes!$A$46:$E$52,4,FALSE))))))</f>
        <v/>
      </c>
      <c r="O432" s="35" t="str">
        <f>IF($H432="","",IF($C432=Listes!$B$37,Listes!$I$34,IF($C432=Listes!$B$38,(VLOOKUP('Dépenses forfaitaire'!$F432,Listes!$E$34:$F$39,2,FALSE)),IF($C432=Listes!$B$36,IF('Dépenses forfaitaire'!$E432&lt;=Listes!$A$67,'Dépenses forfaitaire'!$E432*Listes!$A$68,IF('Dépenses forfaitaire'!$E432&gt;Listes!$D$67,'Dépenses forfaitaire'!$E432*Listes!$D$68,(('Dépenses forfaitaire'!$E432*Listes!$B$68)+Listes!$C$68)))))))</f>
        <v/>
      </c>
      <c r="P432" s="36" t="str">
        <f t="shared" si="15"/>
        <v/>
      </c>
      <c r="Q432" s="131"/>
    </row>
    <row r="433" spans="1:17" ht="22.5" customHeight="1" x14ac:dyDescent="0.25">
      <c r="A433" s="21">
        <v>427</v>
      </c>
      <c r="B433" s="123"/>
      <c r="C433" s="123"/>
      <c r="D433" s="123"/>
      <c r="E433" s="123"/>
      <c r="F433" s="123"/>
      <c r="G433" s="123"/>
      <c r="H433" s="424" t="str">
        <f>IF(C433="","",IF(C433="","",(VLOOKUP(C433,Listes!$B$34:$C$38,2,FALSE))))</f>
        <v/>
      </c>
      <c r="I433" s="123" t="str">
        <f t="shared" si="14"/>
        <v/>
      </c>
      <c r="J433" s="36" t="str">
        <f>IF(H433="","",IF(H433="","",(VLOOKUP(H433,Listes!$C$34:$D$38,2,FALSE))))</f>
        <v/>
      </c>
      <c r="K433" s="263"/>
      <c r="L433" s="263"/>
      <c r="M433" s="35" t="str">
        <f>IF($H433="","",IF($C433=Listes!$B$35,IF('Dépenses forfaitaire'!$E433&lt;=Listes!$B$56,('Dépenses forfaitaire'!$E433*(VLOOKUP('Dépenses forfaitaire'!$D433,Listes!$A$57:$E$63,2,FALSE))),IF('Dépenses forfaitaire'!$E433&gt;Listes!$E$56,('Dépenses forfaitaire'!$E433*(VLOOKUP('Dépenses forfaitaire'!$D433,Listes!$A$57:$E$63,5,FALSE))),('Dépenses forfaitaire'!$E433*(VLOOKUP('Dépenses forfaitaire'!$D433,Listes!$A$57:$E$63,3,FALSE)))+(VLOOKUP('Dépenses forfaitaire'!$D433,Listes!$A$57:$E$63,4,FALSE))))))</f>
        <v/>
      </c>
      <c r="N433" s="35" t="str">
        <f>IF($H433="","",IF($C433=Listes!$B$34,IF('Dépenses forfaitaire'!$E433&lt;=Listes!$B$45,('Dépenses forfaitaire'!$E433*(VLOOKUP('Dépenses forfaitaire'!$D433,Listes!$A$46:$E$52,2,FALSE))),IF('Dépenses forfaitaire'!$E433&gt;Listes!$D$45,('Dépenses forfaitaire'!$E433*(VLOOKUP('Dépenses forfaitaire'!$D433,Listes!$A$46:$E$52,5,FALSE))),('Dépenses forfaitaire'!$E433*(VLOOKUP('Dépenses forfaitaire'!$D433,Listes!$A$46:$E$52,3,FALSE)))+(VLOOKUP('Dépenses forfaitaire'!$D433,Listes!$A$46:$E$52,4,FALSE))))))</f>
        <v/>
      </c>
      <c r="O433" s="35" t="str">
        <f>IF($H433="","",IF($C433=Listes!$B$37,Listes!$I$34,IF($C433=Listes!$B$38,(VLOOKUP('Dépenses forfaitaire'!$F433,Listes!$E$34:$F$39,2,FALSE)),IF($C433=Listes!$B$36,IF('Dépenses forfaitaire'!$E433&lt;=Listes!$A$67,'Dépenses forfaitaire'!$E433*Listes!$A$68,IF('Dépenses forfaitaire'!$E433&gt;Listes!$D$67,'Dépenses forfaitaire'!$E433*Listes!$D$68,(('Dépenses forfaitaire'!$E433*Listes!$B$68)+Listes!$C$68)))))))</f>
        <v/>
      </c>
      <c r="P433" s="36" t="str">
        <f t="shared" si="15"/>
        <v/>
      </c>
      <c r="Q433" s="131"/>
    </row>
    <row r="434" spans="1:17" ht="22.5" customHeight="1" x14ac:dyDescent="0.25">
      <c r="A434" s="21">
        <v>428</v>
      </c>
      <c r="B434" s="123"/>
      <c r="C434" s="123"/>
      <c r="D434" s="123"/>
      <c r="E434" s="123"/>
      <c r="F434" s="123"/>
      <c r="G434" s="123"/>
      <c r="H434" s="424" t="str">
        <f>IF(C434="","",IF(C434="","",(VLOOKUP(C434,Listes!$B$34:$C$38,2,FALSE))))</f>
        <v/>
      </c>
      <c r="I434" s="123" t="str">
        <f t="shared" si="14"/>
        <v/>
      </c>
      <c r="J434" s="36" t="str">
        <f>IF(H434="","",IF(H434="","",(VLOOKUP(H434,Listes!$C$34:$D$38,2,FALSE))))</f>
        <v/>
      </c>
      <c r="K434" s="263"/>
      <c r="L434" s="263"/>
      <c r="M434" s="35" t="str">
        <f>IF($H434="","",IF($C434=Listes!$B$35,IF('Dépenses forfaitaire'!$E434&lt;=Listes!$B$56,('Dépenses forfaitaire'!$E434*(VLOOKUP('Dépenses forfaitaire'!$D434,Listes!$A$57:$E$63,2,FALSE))),IF('Dépenses forfaitaire'!$E434&gt;Listes!$E$56,('Dépenses forfaitaire'!$E434*(VLOOKUP('Dépenses forfaitaire'!$D434,Listes!$A$57:$E$63,5,FALSE))),('Dépenses forfaitaire'!$E434*(VLOOKUP('Dépenses forfaitaire'!$D434,Listes!$A$57:$E$63,3,FALSE)))+(VLOOKUP('Dépenses forfaitaire'!$D434,Listes!$A$57:$E$63,4,FALSE))))))</f>
        <v/>
      </c>
      <c r="N434" s="35" t="str">
        <f>IF($H434="","",IF($C434=Listes!$B$34,IF('Dépenses forfaitaire'!$E434&lt;=Listes!$B$45,('Dépenses forfaitaire'!$E434*(VLOOKUP('Dépenses forfaitaire'!$D434,Listes!$A$46:$E$52,2,FALSE))),IF('Dépenses forfaitaire'!$E434&gt;Listes!$D$45,('Dépenses forfaitaire'!$E434*(VLOOKUP('Dépenses forfaitaire'!$D434,Listes!$A$46:$E$52,5,FALSE))),('Dépenses forfaitaire'!$E434*(VLOOKUP('Dépenses forfaitaire'!$D434,Listes!$A$46:$E$52,3,FALSE)))+(VLOOKUP('Dépenses forfaitaire'!$D434,Listes!$A$46:$E$52,4,FALSE))))))</f>
        <v/>
      </c>
      <c r="O434" s="35" t="str">
        <f>IF($H434="","",IF($C434=Listes!$B$37,Listes!$I$34,IF($C434=Listes!$B$38,(VLOOKUP('Dépenses forfaitaire'!$F434,Listes!$E$34:$F$39,2,FALSE)),IF($C434=Listes!$B$36,IF('Dépenses forfaitaire'!$E434&lt;=Listes!$A$67,'Dépenses forfaitaire'!$E434*Listes!$A$68,IF('Dépenses forfaitaire'!$E434&gt;Listes!$D$67,'Dépenses forfaitaire'!$E434*Listes!$D$68,(('Dépenses forfaitaire'!$E434*Listes!$B$68)+Listes!$C$68)))))))</f>
        <v/>
      </c>
      <c r="P434" s="36" t="str">
        <f t="shared" si="15"/>
        <v/>
      </c>
      <c r="Q434" s="131"/>
    </row>
    <row r="435" spans="1:17" ht="22.5" customHeight="1" x14ac:dyDescent="0.25">
      <c r="A435" s="21">
        <v>429</v>
      </c>
      <c r="B435" s="123"/>
      <c r="C435" s="123"/>
      <c r="D435" s="123"/>
      <c r="E435" s="123"/>
      <c r="F435" s="123"/>
      <c r="G435" s="123"/>
      <c r="H435" s="424" t="str">
        <f>IF(C435="","",IF(C435="","",(VLOOKUP(C435,Listes!$B$34:$C$38,2,FALSE))))</f>
        <v/>
      </c>
      <c r="I435" s="123" t="str">
        <f t="shared" si="14"/>
        <v/>
      </c>
      <c r="J435" s="36" t="str">
        <f>IF(H435="","",IF(H435="","",(VLOOKUP(H435,Listes!$C$34:$D$38,2,FALSE))))</f>
        <v/>
      </c>
      <c r="K435" s="263"/>
      <c r="L435" s="263"/>
      <c r="M435" s="35" t="str">
        <f>IF($H435="","",IF($C435=Listes!$B$35,IF('Dépenses forfaitaire'!$E435&lt;=Listes!$B$56,('Dépenses forfaitaire'!$E435*(VLOOKUP('Dépenses forfaitaire'!$D435,Listes!$A$57:$E$63,2,FALSE))),IF('Dépenses forfaitaire'!$E435&gt;Listes!$E$56,('Dépenses forfaitaire'!$E435*(VLOOKUP('Dépenses forfaitaire'!$D435,Listes!$A$57:$E$63,5,FALSE))),('Dépenses forfaitaire'!$E435*(VLOOKUP('Dépenses forfaitaire'!$D435,Listes!$A$57:$E$63,3,FALSE)))+(VLOOKUP('Dépenses forfaitaire'!$D435,Listes!$A$57:$E$63,4,FALSE))))))</f>
        <v/>
      </c>
      <c r="N435" s="35" t="str">
        <f>IF($H435="","",IF($C435=Listes!$B$34,IF('Dépenses forfaitaire'!$E435&lt;=Listes!$B$45,('Dépenses forfaitaire'!$E435*(VLOOKUP('Dépenses forfaitaire'!$D435,Listes!$A$46:$E$52,2,FALSE))),IF('Dépenses forfaitaire'!$E435&gt;Listes!$D$45,('Dépenses forfaitaire'!$E435*(VLOOKUP('Dépenses forfaitaire'!$D435,Listes!$A$46:$E$52,5,FALSE))),('Dépenses forfaitaire'!$E435*(VLOOKUP('Dépenses forfaitaire'!$D435,Listes!$A$46:$E$52,3,FALSE)))+(VLOOKUP('Dépenses forfaitaire'!$D435,Listes!$A$46:$E$52,4,FALSE))))))</f>
        <v/>
      </c>
      <c r="O435" s="35" t="str">
        <f>IF($H435="","",IF($C435=Listes!$B$37,Listes!$I$34,IF($C435=Listes!$B$38,(VLOOKUP('Dépenses forfaitaire'!$F435,Listes!$E$34:$F$39,2,FALSE)),IF($C435=Listes!$B$36,IF('Dépenses forfaitaire'!$E435&lt;=Listes!$A$67,'Dépenses forfaitaire'!$E435*Listes!$A$68,IF('Dépenses forfaitaire'!$E435&gt;Listes!$D$67,'Dépenses forfaitaire'!$E435*Listes!$D$68,(('Dépenses forfaitaire'!$E435*Listes!$B$68)+Listes!$C$68)))))))</f>
        <v/>
      </c>
      <c r="P435" s="36" t="str">
        <f t="shared" si="15"/>
        <v/>
      </c>
      <c r="Q435" s="131"/>
    </row>
    <row r="436" spans="1:17" ht="22.5" customHeight="1" x14ac:dyDescent="0.25">
      <c r="A436" s="21">
        <v>430</v>
      </c>
      <c r="B436" s="123"/>
      <c r="C436" s="123"/>
      <c r="D436" s="123"/>
      <c r="E436" s="123"/>
      <c r="F436" s="123"/>
      <c r="G436" s="123"/>
      <c r="H436" s="424" t="str">
        <f>IF(C436="","",IF(C436="","",(VLOOKUP(C436,Listes!$B$34:$C$38,2,FALSE))))</f>
        <v/>
      </c>
      <c r="I436" s="123" t="str">
        <f t="shared" si="14"/>
        <v/>
      </c>
      <c r="J436" s="36" t="str">
        <f>IF(H436="","",IF(H436="","",(VLOOKUP(H436,Listes!$C$34:$D$38,2,FALSE))))</f>
        <v/>
      </c>
      <c r="K436" s="263"/>
      <c r="L436" s="263"/>
      <c r="M436" s="35" t="str">
        <f>IF($H436="","",IF($C436=Listes!$B$35,IF('Dépenses forfaitaire'!$E436&lt;=Listes!$B$56,('Dépenses forfaitaire'!$E436*(VLOOKUP('Dépenses forfaitaire'!$D436,Listes!$A$57:$E$63,2,FALSE))),IF('Dépenses forfaitaire'!$E436&gt;Listes!$E$56,('Dépenses forfaitaire'!$E436*(VLOOKUP('Dépenses forfaitaire'!$D436,Listes!$A$57:$E$63,5,FALSE))),('Dépenses forfaitaire'!$E436*(VLOOKUP('Dépenses forfaitaire'!$D436,Listes!$A$57:$E$63,3,FALSE)))+(VLOOKUP('Dépenses forfaitaire'!$D436,Listes!$A$57:$E$63,4,FALSE))))))</f>
        <v/>
      </c>
      <c r="N436" s="35" t="str">
        <f>IF($H436="","",IF($C436=Listes!$B$34,IF('Dépenses forfaitaire'!$E436&lt;=Listes!$B$45,('Dépenses forfaitaire'!$E436*(VLOOKUP('Dépenses forfaitaire'!$D436,Listes!$A$46:$E$52,2,FALSE))),IF('Dépenses forfaitaire'!$E436&gt;Listes!$D$45,('Dépenses forfaitaire'!$E436*(VLOOKUP('Dépenses forfaitaire'!$D436,Listes!$A$46:$E$52,5,FALSE))),('Dépenses forfaitaire'!$E436*(VLOOKUP('Dépenses forfaitaire'!$D436,Listes!$A$46:$E$52,3,FALSE)))+(VLOOKUP('Dépenses forfaitaire'!$D436,Listes!$A$46:$E$52,4,FALSE))))))</f>
        <v/>
      </c>
      <c r="O436" s="35" t="str">
        <f>IF($H436="","",IF($C436=Listes!$B$37,Listes!$I$34,IF($C436=Listes!$B$38,(VLOOKUP('Dépenses forfaitaire'!$F436,Listes!$E$34:$F$39,2,FALSE)),IF($C436=Listes!$B$36,IF('Dépenses forfaitaire'!$E436&lt;=Listes!$A$67,'Dépenses forfaitaire'!$E436*Listes!$A$68,IF('Dépenses forfaitaire'!$E436&gt;Listes!$D$67,'Dépenses forfaitaire'!$E436*Listes!$D$68,(('Dépenses forfaitaire'!$E436*Listes!$B$68)+Listes!$C$68)))))))</f>
        <v/>
      </c>
      <c r="P436" s="36" t="str">
        <f t="shared" si="15"/>
        <v/>
      </c>
      <c r="Q436" s="131"/>
    </row>
    <row r="437" spans="1:17" ht="22.5" customHeight="1" x14ac:dyDescent="0.25">
      <c r="A437" s="21">
        <v>431</v>
      </c>
      <c r="B437" s="123"/>
      <c r="C437" s="123"/>
      <c r="D437" s="123"/>
      <c r="E437" s="123"/>
      <c r="F437" s="123"/>
      <c r="G437" s="123"/>
      <c r="H437" s="424" t="str">
        <f>IF(C437="","",IF(C437="","",(VLOOKUP(C437,Listes!$B$34:$C$38,2,FALSE))))</f>
        <v/>
      </c>
      <c r="I437" s="123" t="str">
        <f t="shared" si="14"/>
        <v/>
      </c>
      <c r="J437" s="36" t="str">
        <f>IF(H437="","",IF(H437="","",(VLOOKUP(H437,Listes!$C$34:$D$38,2,FALSE))))</f>
        <v/>
      </c>
      <c r="K437" s="263"/>
      <c r="L437" s="263"/>
      <c r="M437" s="35" t="str">
        <f>IF($H437="","",IF($C437=Listes!$B$35,IF('Dépenses forfaitaire'!$E437&lt;=Listes!$B$56,('Dépenses forfaitaire'!$E437*(VLOOKUP('Dépenses forfaitaire'!$D437,Listes!$A$57:$E$63,2,FALSE))),IF('Dépenses forfaitaire'!$E437&gt;Listes!$E$56,('Dépenses forfaitaire'!$E437*(VLOOKUP('Dépenses forfaitaire'!$D437,Listes!$A$57:$E$63,5,FALSE))),('Dépenses forfaitaire'!$E437*(VLOOKUP('Dépenses forfaitaire'!$D437,Listes!$A$57:$E$63,3,FALSE)))+(VLOOKUP('Dépenses forfaitaire'!$D437,Listes!$A$57:$E$63,4,FALSE))))))</f>
        <v/>
      </c>
      <c r="N437" s="35" t="str">
        <f>IF($H437="","",IF($C437=Listes!$B$34,IF('Dépenses forfaitaire'!$E437&lt;=Listes!$B$45,('Dépenses forfaitaire'!$E437*(VLOOKUP('Dépenses forfaitaire'!$D437,Listes!$A$46:$E$52,2,FALSE))),IF('Dépenses forfaitaire'!$E437&gt;Listes!$D$45,('Dépenses forfaitaire'!$E437*(VLOOKUP('Dépenses forfaitaire'!$D437,Listes!$A$46:$E$52,5,FALSE))),('Dépenses forfaitaire'!$E437*(VLOOKUP('Dépenses forfaitaire'!$D437,Listes!$A$46:$E$52,3,FALSE)))+(VLOOKUP('Dépenses forfaitaire'!$D437,Listes!$A$46:$E$52,4,FALSE))))))</f>
        <v/>
      </c>
      <c r="O437" s="35" t="str">
        <f>IF($H437="","",IF($C437=Listes!$B$37,Listes!$I$34,IF($C437=Listes!$B$38,(VLOOKUP('Dépenses forfaitaire'!$F437,Listes!$E$34:$F$39,2,FALSE)),IF($C437=Listes!$B$36,IF('Dépenses forfaitaire'!$E437&lt;=Listes!$A$67,'Dépenses forfaitaire'!$E437*Listes!$A$68,IF('Dépenses forfaitaire'!$E437&gt;Listes!$D$67,'Dépenses forfaitaire'!$E437*Listes!$D$68,(('Dépenses forfaitaire'!$E437*Listes!$B$68)+Listes!$C$68)))))))</f>
        <v/>
      </c>
      <c r="P437" s="36" t="str">
        <f t="shared" si="15"/>
        <v/>
      </c>
      <c r="Q437" s="131"/>
    </row>
    <row r="438" spans="1:17" ht="22.5" customHeight="1" x14ac:dyDescent="0.25">
      <c r="A438" s="21">
        <v>432</v>
      </c>
      <c r="B438" s="123"/>
      <c r="C438" s="123"/>
      <c r="D438" s="123"/>
      <c r="E438" s="123"/>
      <c r="F438" s="123"/>
      <c r="G438" s="123"/>
      <c r="H438" s="424" t="str">
        <f>IF(C438="","",IF(C438="","",(VLOOKUP(C438,Listes!$B$34:$C$38,2,FALSE))))</f>
        <v/>
      </c>
      <c r="I438" s="123" t="str">
        <f t="shared" si="14"/>
        <v/>
      </c>
      <c r="J438" s="36" t="str">
        <f>IF(H438="","",IF(H438="","",(VLOOKUP(H438,Listes!$C$34:$D$38,2,FALSE))))</f>
        <v/>
      </c>
      <c r="K438" s="263"/>
      <c r="L438" s="263"/>
      <c r="M438" s="35" t="str">
        <f>IF($H438="","",IF($C438=Listes!$B$35,IF('Dépenses forfaitaire'!$E438&lt;=Listes!$B$56,('Dépenses forfaitaire'!$E438*(VLOOKUP('Dépenses forfaitaire'!$D438,Listes!$A$57:$E$63,2,FALSE))),IF('Dépenses forfaitaire'!$E438&gt;Listes!$E$56,('Dépenses forfaitaire'!$E438*(VLOOKUP('Dépenses forfaitaire'!$D438,Listes!$A$57:$E$63,5,FALSE))),('Dépenses forfaitaire'!$E438*(VLOOKUP('Dépenses forfaitaire'!$D438,Listes!$A$57:$E$63,3,FALSE)))+(VLOOKUP('Dépenses forfaitaire'!$D438,Listes!$A$57:$E$63,4,FALSE))))))</f>
        <v/>
      </c>
      <c r="N438" s="35" t="str">
        <f>IF($H438="","",IF($C438=Listes!$B$34,IF('Dépenses forfaitaire'!$E438&lt;=Listes!$B$45,('Dépenses forfaitaire'!$E438*(VLOOKUP('Dépenses forfaitaire'!$D438,Listes!$A$46:$E$52,2,FALSE))),IF('Dépenses forfaitaire'!$E438&gt;Listes!$D$45,('Dépenses forfaitaire'!$E438*(VLOOKUP('Dépenses forfaitaire'!$D438,Listes!$A$46:$E$52,5,FALSE))),('Dépenses forfaitaire'!$E438*(VLOOKUP('Dépenses forfaitaire'!$D438,Listes!$A$46:$E$52,3,FALSE)))+(VLOOKUP('Dépenses forfaitaire'!$D438,Listes!$A$46:$E$52,4,FALSE))))))</f>
        <v/>
      </c>
      <c r="O438" s="35" t="str">
        <f>IF($H438="","",IF($C438=Listes!$B$37,Listes!$I$34,IF($C438=Listes!$B$38,(VLOOKUP('Dépenses forfaitaire'!$F438,Listes!$E$34:$F$39,2,FALSE)),IF($C438=Listes!$B$36,IF('Dépenses forfaitaire'!$E438&lt;=Listes!$A$67,'Dépenses forfaitaire'!$E438*Listes!$A$68,IF('Dépenses forfaitaire'!$E438&gt;Listes!$D$67,'Dépenses forfaitaire'!$E438*Listes!$D$68,(('Dépenses forfaitaire'!$E438*Listes!$B$68)+Listes!$C$68)))))))</f>
        <v/>
      </c>
      <c r="P438" s="36" t="str">
        <f t="shared" si="15"/>
        <v/>
      </c>
      <c r="Q438" s="131"/>
    </row>
    <row r="439" spans="1:17" ht="22.5" customHeight="1" x14ac:dyDescent="0.25">
      <c r="A439" s="21">
        <v>433</v>
      </c>
      <c r="B439" s="123"/>
      <c r="C439" s="123"/>
      <c r="D439" s="123"/>
      <c r="E439" s="123"/>
      <c r="F439" s="123"/>
      <c r="G439" s="123"/>
      <c r="H439" s="424" t="str">
        <f>IF(C439="","",IF(C439="","",(VLOOKUP(C439,Listes!$B$34:$C$38,2,FALSE))))</f>
        <v/>
      </c>
      <c r="I439" s="123" t="str">
        <f t="shared" si="14"/>
        <v/>
      </c>
      <c r="J439" s="36" t="str">
        <f>IF(H439="","",IF(H439="","",(VLOOKUP(H439,Listes!$C$34:$D$38,2,FALSE))))</f>
        <v/>
      </c>
      <c r="K439" s="263"/>
      <c r="L439" s="263"/>
      <c r="M439" s="35" t="str">
        <f>IF($H439="","",IF($C439=Listes!$B$35,IF('Dépenses forfaitaire'!$E439&lt;=Listes!$B$56,('Dépenses forfaitaire'!$E439*(VLOOKUP('Dépenses forfaitaire'!$D439,Listes!$A$57:$E$63,2,FALSE))),IF('Dépenses forfaitaire'!$E439&gt;Listes!$E$56,('Dépenses forfaitaire'!$E439*(VLOOKUP('Dépenses forfaitaire'!$D439,Listes!$A$57:$E$63,5,FALSE))),('Dépenses forfaitaire'!$E439*(VLOOKUP('Dépenses forfaitaire'!$D439,Listes!$A$57:$E$63,3,FALSE)))+(VLOOKUP('Dépenses forfaitaire'!$D439,Listes!$A$57:$E$63,4,FALSE))))))</f>
        <v/>
      </c>
      <c r="N439" s="35" t="str">
        <f>IF($H439="","",IF($C439=Listes!$B$34,IF('Dépenses forfaitaire'!$E439&lt;=Listes!$B$45,('Dépenses forfaitaire'!$E439*(VLOOKUP('Dépenses forfaitaire'!$D439,Listes!$A$46:$E$52,2,FALSE))),IF('Dépenses forfaitaire'!$E439&gt;Listes!$D$45,('Dépenses forfaitaire'!$E439*(VLOOKUP('Dépenses forfaitaire'!$D439,Listes!$A$46:$E$52,5,FALSE))),('Dépenses forfaitaire'!$E439*(VLOOKUP('Dépenses forfaitaire'!$D439,Listes!$A$46:$E$52,3,FALSE)))+(VLOOKUP('Dépenses forfaitaire'!$D439,Listes!$A$46:$E$52,4,FALSE))))))</f>
        <v/>
      </c>
      <c r="O439" s="35" t="str">
        <f>IF($H439="","",IF($C439=Listes!$B$37,Listes!$I$34,IF($C439=Listes!$B$38,(VLOOKUP('Dépenses forfaitaire'!$F439,Listes!$E$34:$F$39,2,FALSE)),IF($C439=Listes!$B$36,IF('Dépenses forfaitaire'!$E439&lt;=Listes!$A$67,'Dépenses forfaitaire'!$E439*Listes!$A$68,IF('Dépenses forfaitaire'!$E439&gt;Listes!$D$67,'Dépenses forfaitaire'!$E439*Listes!$D$68,(('Dépenses forfaitaire'!$E439*Listes!$B$68)+Listes!$C$68)))))))</f>
        <v/>
      </c>
      <c r="P439" s="36" t="str">
        <f t="shared" si="15"/>
        <v/>
      </c>
      <c r="Q439" s="131"/>
    </row>
    <row r="440" spans="1:17" ht="22.5" customHeight="1" x14ac:dyDescent="0.25">
      <c r="A440" s="21">
        <v>434</v>
      </c>
      <c r="B440" s="123"/>
      <c r="C440" s="123"/>
      <c r="D440" s="123"/>
      <c r="E440" s="123"/>
      <c r="F440" s="123"/>
      <c r="G440" s="123"/>
      <c r="H440" s="424" t="str">
        <f>IF(C440="","",IF(C440="","",(VLOOKUP(C440,Listes!$B$34:$C$38,2,FALSE))))</f>
        <v/>
      </c>
      <c r="I440" s="123" t="str">
        <f t="shared" si="14"/>
        <v/>
      </c>
      <c r="J440" s="36" t="str">
        <f>IF(H440="","",IF(H440="","",(VLOOKUP(H440,Listes!$C$34:$D$38,2,FALSE))))</f>
        <v/>
      </c>
      <c r="K440" s="263"/>
      <c r="L440" s="263"/>
      <c r="M440" s="35" t="str">
        <f>IF($H440="","",IF($C440=Listes!$B$35,IF('Dépenses forfaitaire'!$E440&lt;=Listes!$B$56,('Dépenses forfaitaire'!$E440*(VLOOKUP('Dépenses forfaitaire'!$D440,Listes!$A$57:$E$63,2,FALSE))),IF('Dépenses forfaitaire'!$E440&gt;Listes!$E$56,('Dépenses forfaitaire'!$E440*(VLOOKUP('Dépenses forfaitaire'!$D440,Listes!$A$57:$E$63,5,FALSE))),('Dépenses forfaitaire'!$E440*(VLOOKUP('Dépenses forfaitaire'!$D440,Listes!$A$57:$E$63,3,FALSE)))+(VLOOKUP('Dépenses forfaitaire'!$D440,Listes!$A$57:$E$63,4,FALSE))))))</f>
        <v/>
      </c>
      <c r="N440" s="35" t="str">
        <f>IF($H440="","",IF($C440=Listes!$B$34,IF('Dépenses forfaitaire'!$E440&lt;=Listes!$B$45,('Dépenses forfaitaire'!$E440*(VLOOKUP('Dépenses forfaitaire'!$D440,Listes!$A$46:$E$52,2,FALSE))),IF('Dépenses forfaitaire'!$E440&gt;Listes!$D$45,('Dépenses forfaitaire'!$E440*(VLOOKUP('Dépenses forfaitaire'!$D440,Listes!$A$46:$E$52,5,FALSE))),('Dépenses forfaitaire'!$E440*(VLOOKUP('Dépenses forfaitaire'!$D440,Listes!$A$46:$E$52,3,FALSE)))+(VLOOKUP('Dépenses forfaitaire'!$D440,Listes!$A$46:$E$52,4,FALSE))))))</f>
        <v/>
      </c>
      <c r="O440" s="35" t="str">
        <f>IF($H440="","",IF($C440=Listes!$B$37,Listes!$I$34,IF($C440=Listes!$B$38,(VLOOKUP('Dépenses forfaitaire'!$F440,Listes!$E$34:$F$39,2,FALSE)),IF($C440=Listes!$B$36,IF('Dépenses forfaitaire'!$E440&lt;=Listes!$A$67,'Dépenses forfaitaire'!$E440*Listes!$A$68,IF('Dépenses forfaitaire'!$E440&gt;Listes!$D$67,'Dépenses forfaitaire'!$E440*Listes!$D$68,(('Dépenses forfaitaire'!$E440*Listes!$B$68)+Listes!$C$68)))))))</f>
        <v/>
      </c>
      <c r="P440" s="36" t="str">
        <f t="shared" si="15"/>
        <v/>
      </c>
      <c r="Q440" s="131"/>
    </row>
    <row r="441" spans="1:17" ht="22.5" customHeight="1" x14ac:dyDescent="0.25">
      <c r="A441" s="21">
        <v>435</v>
      </c>
      <c r="B441" s="123"/>
      <c r="C441" s="123"/>
      <c r="D441" s="123"/>
      <c r="E441" s="123"/>
      <c r="F441" s="123"/>
      <c r="G441" s="123"/>
      <c r="H441" s="424" t="str">
        <f>IF(C441="","",IF(C441="","",(VLOOKUP(C441,Listes!$B$34:$C$38,2,FALSE))))</f>
        <v/>
      </c>
      <c r="I441" s="123" t="str">
        <f t="shared" si="14"/>
        <v/>
      </c>
      <c r="J441" s="36" t="str">
        <f>IF(H441="","",IF(H441="","",(VLOOKUP(H441,Listes!$C$34:$D$38,2,FALSE))))</f>
        <v/>
      </c>
      <c r="K441" s="263"/>
      <c r="L441" s="263"/>
      <c r="M441" s="35" t="str">
        <f>IF($H441="","",IF($C441=Listes!$B$35,IF('Dépenses forfaitaire'!$E441&lt;=Listes!$B$56,('Dépenses forfaitaire'!$E441*(VLOOKUP('Dépenses forfaitaire'!$D441,Listes!$A$57:$E$63,2,FALSE))),IF('Dépenses forfaitaire'!$E441&gt;Listes!$E$56,('Dépenses forfaitaire'!$E441*(VLOOKUP('Dépenses forfaitaire'!$D441,Listes!$A$57:$E$63,5,FALSE))),('Dépenses forfaitaire'!$E441*(VLOOKUP('Dépenses forfaitaire'!$D441,Listes!$A$57:$E$63,3,FALSE)))+(VLOOKUP('Dépenses forfaitaire'!$D441,Listes!$A$57:$E$63,4,FALSE))))))</f>
        <v/>
      </c>
      <c r="N441" s="35" t="str">
        <f>IF($H441="","",IF($C441=Listes!$B$34,IF('Dépenses forfaitaire'!$E441&lt;=Listes!$B$45,('Dépenses forfaitaire'!$E441*(VLOOKUP('Dépenses forfaitaire'!$D441,Listes!$A$46:$E$52,2,FALSE))),IF('Dépenses forfaitaire'!$E441&gt;Listes!$D$45,('Dépenses forfaitaire'!$E441*(VLOOKUP('Dépenses forfaitaire'!$D441,Listes!$A$46:$E$52,5,FALSE))),('Dépenses forfaitaire'!$E441*(VLOOKUP('Dépenses forfaitaire'!$D441,Listes!$A$46:$E$52,3,FALSE)))+(VLOOKUP('Dépenses forfaitaire'!$D441,Listes!$A$46:$E$52,4,FALSE))))))</f>
        <v/>
      </c>
      <c r="O441" s="35" t="str">
        <f>IF($H441="","",IF($C441=Listes!$B$37,Listes!$I$34,IF($C441=Listes!$B$38,(VLOOKUP('Dépenses forfaitaire'!$F441,Listes!$E$34:$F$39,2,FALSE)),IF($C441=Listes!$B$36,IF('Dépenses forfaitaire'!$E441&lt;=Listes!$A$67,'Dépenses forfaitaire'!$E441*Listes!$A$68,IF('Dépenses forfaitaire'!$E441&gt;Listes!$D$67,'Dépenses forfaitaire'!$E441*Listes!$D$68,(('Dépenses forfaitaire'!$E441*Listes!$B$68)+Listes!$C$68)))))))</f>
        <v/>
      </c>
      <c r="P441" s="36" t="str">
        <f t="shared" si="15"/>
        <v/>
      </c>
      <c r="Q441" s="131"/>
    </row>
    <row r="442" spans="1:17" ht="22.5" customHeight="1" x14ac:dyDescent="0.25">
      <c r="A442" s="21">
        <v>436</v>
      </c>
      <c r="B442" s="123"/>
      <c r="C442" s="123"/>
      <c r="D442" s="123"/>
      <c r="E442" s="123"/>
      <c r="F442" s="123"/>
      <c r="G442" s="123"/>
      <c r="H442" s="424" t="str">
        <f>IF(C442="","",IF(C442="","",(VLOOKUP(C442,Listes!$B$34:$C$38,2,FALSE))))</f>
        <v/>
      </c>
      <c r="I442" s="123" t="str">
        <f t="shared" si="14"/>
        <v/>
      </c>
      <c r="J442" s="36" t="str">
        <f>IF(H442="","",IF(H442="","",(VLOOKUP(H442,Listes!$C$34:$D$38,2,FALSE))))</f>
        <v/>
      </c>
      <c r="K442" s="263"/>
      <c r="L442" s="263"/>
      <c r="M442" s="35" t="str">
        <f>IF($H442="","",IF($C442=Listes!$B$35,IF('Dépenses forfaitaire'!$E442&lt;=Listes!$B$56,('Dépenses forfaitaire'!$E442*(VLOOKUP('Dépenses forfaitaire'!$D442,Listes!$A$57:$E$63,2,FALSE))),IF('Dépenses forfaitaire'!$E442&gt;Listes!$E$56,('Dépenses forfaitaire'!$E442*(VLOOKUP('Dépenses forfaitaire'!$D442,Listes!$A$57:$E$63,5,FALSE))),('Dépenses forfaitaire'!$E442*(VLOOKUP('Dépenses forfaitaire'!$D442,Listes!$A$57:$E$63,3,FALSE)))+(VLOOKUP('Dépenses forfaitaire'!$D442,Listes!$A$57:$E$63,4,FALSE))))))</f>
        <v/>
      </c>
      <c r="N442" s="35" t="str">
        <f>IF($H442="","",IF($C442=Listes!$B$34,IF('Dépenses forfaitaire'!$E442&lt;=Listes!$B$45,('Dépenses forfaitaire'!$E442*(VLOOKUP('Dépenses forfaitaire'!$D442,Listes!$A$46:$E$52,2,FALSE))),IF('Dépenses forfaitaire'!$E442&gt;Listes!$D$45,('Dépenses forfaitaire'!$E442*(VLOOKUP('Dépenses forfaitaire'!$D442,Listes!$A$46:$E$52,5,FALSE))),('Dépenses forfaitaire'!$E442*(VLOOKUP('Dépenses forfaitaire'!$D442,Listes!$A$46:$E$52,3,FALSE)))+(VLOOKUP('Dépenses forfaitaire'!$D442,Listes!$A$46:$E$52,4,FALSE))))))</f>
        <v/>
      </c>
      <c r="O442" s="35" t="str">
        <f>IF($H442="","",IF($C442=Listes!$B$37,Listes!$I$34,IF($C442=Listes!$B$38,(VLOOKUP('Dépenses forfaitaire'!$F442,Listes!$E$34:$F$39,2,FALSE)),IF($C442=Listes!$B$36,IF('Dépenses forfaitaire'!$E442&lt;=Listes!$A$67,'Dépenses forfaitaire'!$E442*Listes!$A$68,IF('Dépenses forfaitaire'!$E442&gt;Listes!$D$67,'Dépenses forfaitaire'!$E442*Listes!$D$68,(('Dépenses forfaitaire'!$E442*Listes!$B$68)+Listes!$C$68)))))))</f>
        <v/>
      </c>
      <c r="P442" s="36" t="str">
        <f t="shared" si="15"/>
        <v/>
      </c>
      <c r="Q442" s="131"/>
    </row>
    <row r="443" spans="1:17" ht="22.5" customHeight="1" x14ac:dyDescent="0.25">
      <c r="A443" s="21">
        <v>437</v>
      </c>
      <c r="B443" s="123"/>
      <c r="C443" s="123"/>
      <c r="D443" s="123"/>
      <c r="E443" s="123"/>
      <c r="F443" s="123"/>
      <c r="G443" s="123"/>
      <c r="H443" s="424" t="str">
        <f>IF(C443="","",IF(C443="","",(VLOOKUP(C443,Listes!$B$34:$C$38,2,FALSE))))</f>
        <v/>
      </c>
      <c r="I443" s="123" t="str">
        <f t="shared" si="14"/>
        <v/>
      </c>
      <c r="J443" s="36" t="str">
        <f>IF(H443="","",IF(H443="","",(VLOOKUP(H443,Listes!$C$34:$D$38,2,FALSE))))</f>
        <v/>
      </c>
      <c r="K443" s="263"/>
      <c r="L443" s="263"/>
      <c r="M443" s="35" t="str">
        <f>IF($H443="","",IF($C443=Listes!$B$35,IF('Dépenses forfaitaire'!$E443&lt;=Listes!$B$56,('Dépenses forfaitaire'!$E443*(VLOOKUP('Dépenses forfaitaire'!$D443,Listes!$A$57:$E$63,2,FALSE))),IF('Dépenses forfaitaire'!$E443&gt;Listes!$E$56,('Dépenses forfaitaire'!$E443*(VLOOKUP('Dépenses forfaitaire'!$D443,Listes!$A$57:$E$63,5,FALSE))),('Dépenses forfaitaire'!$E443*(VLOOKUP('Dépenses forfaitaire'!$D443,Listes!$A$57:$E$63,3,FALSE)))+(VLOOKUP('Dépenses forfaitaire'!$D443,Listes!$A$57:$E$63,4,FALSE))))))</f>
        <v/>
      </c>
      <c r="N443" s="35" t="str">
        <f>IF($H443="","",IF($C443=Listes!$B$34,IF('Dépenses forfaitaire'!$E443&lt;=Listes!$B$45,('Dépenses forfaitaire'!$E443*(VLOOKUP('Dépenses forfaitaire'!$D443,Listes!$A$46:$E$52,2,FALSE))),IF('Dépenses forfaitaire'!$E443&gt;Listes!$D$45,('Dépenses forfaitaire'!$E443*(VLOOKUP('Dépenses forfaitaire'!$D443,Listes!$A$46:$E$52,5,FALSE))),('Dépenses forfaitaire'!$E443*(VLOOKUP('Dépenses forfaitaire'!$D443,Listes!$A$46:$E$52,3,FALSE)))+(VLOOKUP('Dépenses forfaitaire'!$D443,Listes!$A$46:$E$52,4,FALSE))))))</f>
        <v/>
      </c>
      <c r="O443" s="35" t="str">
        <f>IF($H443="","",IF($C443=Listes!$B$37,Listes!$I$34,IF($C443=Listes!$B$38,(VLOOKUP('Dépenses forfaitaire'!$F443,Listes!$E$34:$F$39,2,FALSE)),IF($C443=Listes!$B$36,IF('Dépenses forfaitaire'!$E443&lt;=Listes!$A$67,'Dépenses forfaitaire'!$E443*Listes!$A$68,IF('Dépenses forfaitaire'!$E443&gt;Listes!$D$67,'Dépenses forfaitaire'!$E443*Listes!$D$68,(('Dépenses forfaitaire'!$E443*Listes!$B$68)+Listes!$C$68)))))))</f>
        <v/>
      </c>
      <c r="P443" s="36" t="str">
        <f t="shared" si="15"/>
        <v/>
      </c>
      <c r="Q443" s="131"/>
    </row>
    <row r="444" spans="1:17" ht="22.5" customHeight="1" x14ac:dyDescent="0.25">
      <c r="A444" s="21">
        <v>438</v>
      </c>
      <c r="B444" s="123"/>
      <c r="C444" s="123"/>
      <c r="D444" s="123"/>
      <c r="E444" s="123"/>
      <c r="F444" s="123"/>
      <c r="G444" s="123"/>
      <c r="H444" s="424" t="str">
        <f>IF(C444="","",IF(C444="","",(VLOOKUP(C444,Listes!$B$34:$C$38,2,FALSE))))</f>
        <v/>
      </c>
      <c r="I444" s="123" t="str">
        <f t="shared" si="14"/>
        <v/>
      </c>
      <c r="J444" s="36" t="str">
        <f>IF(H444="","",IF(H444="","",(VLOOKUP(H444,Listes!$C$34:$D$38,2,FALSE))))</f>
        <v/>
      </c>
      <c r="K444" s="263"/>
      <c r="L444" s="263"/>
      <c r="M444" s="35" t="str">
        <f>IF($H444="","",IF($C444=Listes!$B$35,IF('Dépenses forfaitaire'!$E444&lt;=Listes!$B$56,('Dépenses forfaitaire'!$E444*(VLOOKUP('Dépenses forfaitaire'!$D444,Listes!$A$57:$E$63,2,FALSE))),IF('Dépenses forfaitaire'!$E444&gt;Listes!$E$56,('Dépenses forfaitaire'!$E444*(VLOOKUP('Dépenses forfaitaire'!$D444,Listes!$A$57:$E$63,5,FALSE))),('Dépenses forfaitaire'!$E444*(VLOOKUP('Dépenses forfaitaire'!$D444,Listes!$A$57:$E$63,3,FALSE)))+(VLOOKUP('Dépenses forfaitaire'!$D444,Listes!$A$57:$E$63,4,FALSE))))))</f>
        <v/>
      </c>
      <c r="N444" s="35" t="str">
        <f>IF($H444="","",IF($C444=Listes!$B$34,IF('Dépenses forfaitaire'!$E444&lt;=Listes!$B$45,('Dépenses forfaitaire'!$E444*(VLOOKUP('Dépenses forfaitaire'!$D444,Listes!$A$46:$E$52,2,FALSE))),IF('Dépenses forfaitaire'!$E444&gt;Listes!$D$45,('Dépenses forfaitaire'!$E444*(VLOOKUP('Dépenses forfaitaire'!$D444,Listes!$A$46:$E$52,5,FALSE))),('Dépenses forfaitaire'!$E444*(VLOOKUP('Dépenses forfaitaire'!$D444,Listes!$A$46:$E$52,3,FALSE)))+(VLOOKUP('Dépenses forfaitaire'!$D444,Listes!$A$46:$E$52,4,FALSE))))))</f>
        <v/>
      </c>
      <c r="O444" s="35" t="str">
        <f>IF($H444="","",IF($C444=Listes!$B$37,Listes!$I$34,IF($C444=Listes!$B$38,(VLOOKUP('Dépenses forfaitaire'!$F444,Listes!$E$34:$F$39,2,FALSE)),IF($C444=Listes!$B$36,IF('Dépenses forfaitaire'!$E444&lt;=Listes!$A$67,'Dépenses forfaitaire'!$E444*Listes!$A$68,IF('Dépenses forfaitaire'!$E444&gt;Listes!$D$67,'Dépenses forfaitaire'!$E444*Listes!$D$68,(('Dépenses forfaitaire'!$E444*Listes!$B$68)+Listes!$C$68)))))))</f>
        <v/>
      </c>
      <c r="P444" s="36" t="str">
        <f t="shared" si="15"/>
        <v/>
      </c>
      <c r="Q444" s="131"/>
    </row>
    <row r="445" spans="1:17" ht="22.5" customHeight="1" x14ac:dyDescent="0.25">
      <c r="A445" s="21">
        <v>439</v>
      </c>
      <c r="B445" s="123"/>
      <c r="C445" s="123"/>
      <c r="D445" s="123"/>
      <c r="E445" s="123"/>
      <c r="F445" s="123"/>
      <c r="G445" s="123"/>
      <c r="H445" s="424" t="str">
        <f>IF(C445="","",IF(C445="","",(VLOOKUP(C445,Listes!$B$34:$C$38,2,FALSE))))</f>
        <v/>
      </c>
      <c r="I445" s="123" t="str">
        <f t="shared" si="14"/>
        <v/>
      </c>
      <c r="J445" s="36" t="str">
        <f>IF(H445="","",IF(H445="","",(VLOOKUP(H445,Listes!$C$34:$D$38,2,FALSE))))</f>
        <v/>
      </c>
      <c r="K445" s="263"/>
      <c r="L445" s="263"/>
      <c r="M445" s="35" t="str">
        <f>IF($H445="","",IF($C445=Listes!$B$35,IF('Dépenses forfaitaire'!$E445&lt;=Listes!$B$56,('Dépenses forfaitaire'!$E445*(VLOOKUP('Dépenses forfaitaire'!$D445,Listes!$A$57:$E$63,2,FALSE))),IF('Dépenses forfaitaire'!$E445&gt;Listes!$E$56,('Dépenses forfaitaire'!$E445*(VLOOKUP('Dépenses forfaitaire'!$D445,Listes!$A$57:$E$63,5,FALSE))),('Dépenses forfaitaire'!$E445*(VLOOKUP('Dépenses forfaitaire'!$D445,Listes!$A$57:$E$63,3,FALSE)))+(VLOOKUP('Dépenses forfaitaire'!$D445,Listes!$A$57:$E$63,4,FALSE))))))</f>
        <v/>
      </c>
      <c r="N445" s="35" t="str">
        <f>IF($H445="","",IF($C445=Listes!$B$34,IF('Dépenses forfaitaire'!$E445&lt;=Listes!$B$45,('Dépenses forfaitaire'!$E445*(VLOOKUP('Dépenses forfaitaire'!$D445,Listes!$A$46:$E$52,2,FALSE))),IF('Dépenses forfaitaire'!$E445&gt;Listes!$D$45,('Dépenses forfaitaire'!$E445*(VLOOKUP('Dépenses forfaitaire'!$D445,Listes!$A$46:$E$52,5,FALSE))),('Dépenses forfaitaire'!$E445*(VLOOKUP('Dépenses forfaitaire'!$D445,Listes!$A$46:$E$52,3,FALSE)))+(VLOOKUP('Dépenses forfaitaire'!$D445,Listes!$A$46:$E$52,4,FALSE))))))</f>
        <v/>
      </c>
      <c r="O445" s="35" t="str">
        <f>IF($H445="","",IF($C445=Listes!$B$37,Listes!$I$34,IF($C445=Listes!$B$38,(VLOOKUP('Dépenses forfaitaire'!$F445,Listes!$E$34:$F$39,2,FALSE)),IF($C445=Listes!$B$36,IF('Dépenses forfaitaire'!$E445&lt;=Listes!$A$67,'Dépenses forfaitaire'!$E445*Listes!$A$68,IF('Dépenses forfaitaire'!$E445&gt;Listes!$D$67,'Dépenses forfaitaire'!$E445*Listes!$D$68,(('Dépenses forfaitaire'!$E445*Listes!$B$68)+Listes!$C$68)))))))</f>
        <v/>
      </c>
      <c r="P445" s="36" t="str">
        <f t="shared" si="15"/>
        <v/>
      </c>
      <c r="Q445" s="131"/>
    </row>
    <row r="446" spans="1:17" ht="22.5" customHeight="1" x14ac:dyDescent="0.25">
      <c r="A446" s="21">
        <v>440</v>
      </c>
      <c r="B446" s="123"/>
      <c r="C446" s="123"/>
      <c r="D446" s="123"/>
      <c r="E446" s="123"/>
      <c r="F446" s="123"/>
      <c r="G446" s="123"/>
      <c r="H446" s="424" t="str">
        <f>IF(C446="","",IF(C446="","",(VLOOKUP(C446,Listes!$B$34:$C$38,2,FALSE))))</f>
        <v/>
      </c>
      <c r="I446" s="123" t="str">
        <f t="shared" si="14"/>
        <v/>
      </c>
      <c r="J446" s="36" t="str">
        <f>IF(H446="","",IF(H446="","",(VLOOKUP(H446,Listes!$C$34:$D$38,2,FALSE))))</f>
        <v/>
      </c>
      <c r="K446" s="263"/>
      <c r="L446" s="263"/>
      <c r="M446" s="35" t="str">
        <f>IF($H446="","",IF($C446=Listes!$B$35,IF('Dépenses forfaitaire'!$E446&lt;=Listes!$B$56,('Dépenses forfaitaire'!$E446*(VLOOKUP('Dépenses forfaitaire'!$D446,Listes!$A$57:$E$63,2,FALSE))),IF('Dépenses forfaitaire'!$E446&gt;Listes!$E$56,('Dépenses forfaitaire'!$E446*(VLOOKUP('Dépenses forfaitaire'!$D446,Listes!$A$57:$E$63,5,FALSE))),('Dépenses forfaitaire'!$E446*(VLOOKUP('Dépenses forfaitaire'!$D446,Listes!$A$57:$E$63,3,FALSE)))+(VLOOKUP('Dépenses forfaitaire'!$D446,Listes!$A$57:$E$63,4,FALSE))))))</f>
        <v/>
      </c>
      <c r="N446" s="35" t="str">
        <f>IF($H446="","",IF($C446=Listes!$B$34,IF('Dépenses forfaitaire'!$E446&lt;=Listes!$B$45,('Dépenses forfaitaire'!$E446*(VLOOKUP('Dépenses forfaitaire'!$D446,Listes!$A$46:$E$52,2,FALSE))),IF('Dépenses forfaitaire'!$E446&gt;Listes!$D$45,('Dépenses forfaitaire'!$E446*(VLOOKUP('Dépenses forfaitaire'!$D446,Listes!$A$46:$E$52,5,FALSE))),('Dépenses forfaitaire'!$E446*(VLOOKUP('Dépenses forfaitaire'!$D446,Listes!$A$46:$E$52,3,FALSE)))+(VLOOKUP('Dépenses forfaitaire'!$D446,Listes!$A$46:$E$52,4,FALSE))))))</f>
        <v/>
      </c>
      <c r="O446" s="35" t="str">
        <f>IF($H446="","",IF($C446=Listes!$B$37,Listes!$I$34,IF($C446=Listes!$B$38,(VLOOKUP('Dépenses forfaitaire'!$F446,Listes!$E$34:$F$39,2,FALSE)),IF($C446=Listes!$B$36,IF('Dépenses forfaitaire'!$E446&lt;=Listes!$A$67,'Dépenses forfaitaire'!$E446*Listes!$A$68,IF('Dépenses forfaitaire'!$E446&gt;Listes!$D$67,'Dépenses forfaitaire'!$E446*Listes!$D$68,(('Dépenses forfaitaire'!$E446*Listes!$B$68)+Listes!$C$68)))))))</f>
        <v/>
      </c>
      <c r="P446" s="36" t="str">
        <f t="shared" si="15"/>
        <v/>
      </c>
      <c r="Q446" s="131"/>
    </row>
    <row r="447" spans="1:17" ht="22.5" customHeight="1" x14ac:dyDescent="0.25">
      <c r="A447" s="21">
        <v>441</v>
      </c>
      <c r="B447" s="123"/>
      <c r="C447" s="123"/>
      <c r="D447" s="123"/>
      <c r="E447" s="123"/>
      <c r="F447" s="123"/>
      <c r="G447" s="123"/>
      <c r="H447" s="424" t="str">
        <f>IF(C447="","",IF(C447="","",(VLOOKUP(C447,Listes!$B$34:$C$38,2,FALSE))))</f>
        <v/>
      </c>
      <c r="I447" s="123" t="str">
        <f t="shared" si="14"/>
        <v/>
      </c>
      <c r="J447" s="36" t="str">
        <f>IF(H447="","",IF(H447="","",(VLOOKUP(H447,Listes!$C$34:$D$38,2,FALSE))))</f>
        <v/>
      </c>
      <c r="K447" s="263"/>
      <c r="L447" s="263"/>
      <c r="M447" s="35" t="str">
        <f>IF($H447="","",IF($C447=Listes!$B$35,IF('Dépenses forfaitaire'!$E447&lt;=Listes!$B$56,('Dépenses forfaitaire'!$E447*(VLOOKUP('Dépenses forfaitaire'!$D447,Listes!$A$57:$E$63,2,FALSE))),IF('Dépenses forfaitaire'!$E447&gt;Listes!$E$56,('Dépenses forfaitaire'!$E447*(VLOOKUP('Dépenses forfaitaire'!$D447,Listes!$A$57:$E$63,5,FALSE))),('Dépenses forfaitaire'!$E447*(VLOOKUP('Dépenses forfaitaire'!$D447,Listes!$A$57:$E$63,3,FALSE)))+(VLOOKUP('Dépenses forfaitaire'!$D447,Listes!$A$57:$E$63,4,FALSE))))))</f>
        <v/>
      </c>
      <c r="N447" s="35" t="str">
        <f>IF($H447="","",IF($C447=Listes!$B$34,IF('Dépenses forfaitaire'!$E447&lt;=Listes!$B$45,('Dépenses forfaitaire'!$E447*(VLOOKUP('Dépenses forfaitaire'!$D447,Listes!$A$46:$E$52,2,FALSE))),IF('Dépenses forfaitaire'!$E447&gt;Listes!$D$45,('Dépenses forfaitaire'!$E447*(VLOOKUP('Dépenses forfaitaire'!$D447,Listes!$A$46:$E$52,5,FALSE))),('Dépenses forfaitaire'!$E447*(VLOOKUP('Dépenses forfaitaire'!$D447,Listes!$A$46:$E$52,3,FALSE)))+(VLOOKUP('Dépenses forfaitaire'!$D447,Listes!$A$46:$E$52,4,FALSE))))))</f>
        <v/>
      </c>
      <c r="O447" s="35" t="str">
        <f>IF($H447="","",IF($C447=Listes!$B$37,Listes!$I$34,IF($C447=Listes!$B$38,(VLOOKUP('Dépenses forfaitaire'!$F447,Listes!$E$34:$F$39,2,FALSE)),IF($C447=Listes!$B$36,IF('Dépenses forfaitaire'!$E447&lt;=Listes!$A$67,'Dépenses forfaitaire'!$E447*Listes!$A$68,IF('Dépenses forfaitaire'!$E447&gt;Listes!$D$67,'Dépenses forfaitaire'!$E447*Listes!$D$68,(('Dépenses forfaitaire'!$E447*Listes!$B$68)+Listes!$C$68)))))))</f>
        <v/>
      </c>
      <c r="P447" s="36" t="str">
        <f t="shared" si="15"/>
        <v/>
      </c>
      <c r="Q447" s="131"/>
    </row>
    <row r="448" spans="1:17" ht="22.5" customHeight="1" x14ac:dyDescent="0.25">
      <c r="A448" s="21">
        <v>442</v>
      </c>
      <c r="B448" s="123"/>
      <c r="C448" s="123"/>
      <c r="D448" s="123"/>
      <c r="E448" s="123"/>
      <c r="F448" s="123"/>
      <c r="G448" s="123"/>
      <c r="H448" s="424" t="str">
        <f>IF(C448="","",IF(C448="","",(VLOOKUP(C448,Listes!$B$34:$C$38,2,FALSE))))</f>
        <v/>
      </c>
      <c r="I448" s="123" t="str">
        <f t="shared" si="14"/>
        <v/>
      </c>
      <c r="J448" s="36" t="str">
        <f>IF(H448="","",IF(H448="","",(VLOOKUP(H448,Listes!$C$34:$D$38,2,FALSE))))</f>
        <v/>
      </c>
      <c r="K448" s="263"/>
      <c r="L448" s="263"/>
      <c r="M448" s="35" t="str">
        <f>IF($H448="","",IF($C448=Listes!$B$35,IF('Dépenses forfaitaire'!$E448&lt;=Listes!$B$56,('Dépenses forfaitaire'!$E448*(VLOOKUP('Dépenses forfaitaire'!$D448,Listes!$A$57:$E$63,2,FALSE))),IF('Dépenses forfaitaire'!$E448&gt;Listes!$E$56,('Dépenses forfaitaire'!$E448*(VLOOKUP('Dépenses forfaitaire'!$D448,Listes!$A$57:$E$63,5,FALSE))),('Dépenses forfaitaire'!$E448*(VLOOKUP('Dépenses forfaitaire'!$D448,Listes!$A$57:$E$63,3,FALSE)))+(VLOOKUP('Dépenses forfaitaire'!$D448,Listes!$A$57:$E$63,4,FALSE))))))</f>
        <v/>
      </c>
      <c r="N448" s="35" t="str">
        <f>IF($H448="","",IF($C448=Listes!$B$34,IF('Dépenses forfaitaire'!$E448&lt;=Listes!$B$45,('Dépenses forfaitaire'!$E448*(VLOOKUP('Dépenses forfaitaire'!$D448,Listes!$A$46:$E$52,2,FALSE))),IF('Dépenses forfaitaire'!$E448&gt;Listes!$D$45,('Dépenses forfaitaire'!$E448*(VLOOKUP('Dépenses forfaitaire'!$D448,Listes!$A$46:$E$52,5,FALSE))),('Dépenses forfaitaire'!$E448*(VLOOKUP('Dépenses forfaitaire'!$D448,Listes!$A$46:$E$52,3,FALSE)))+(VLOOKUP('Dépenses forfaitaire'!$D448,Listes!$A$46:$E$52,4,FALSE))))))</f>
        <v/>
      </c>
      <c r="O448" s="35" t="str">
        <f>IF($H448="","",IF($C448=Listes!$B$37,Listes!$I$34,IF($C448=Listes!$B$38,(VLOOKUP('Dépenses forfaitaire'!$F448,Listes!$E$34:$F$39,2,FALSE)),IF($C448=Listes!$B$36,IF('Dépenses forfaitaire'!$E448&lt;=Listes!$A$67,'Dépenses forfaitaire'!$E448*Listes!$A$68,IF('Dépenses forfaitaire'!$E448&gt;Listes!$D$67,'Dépenses forfaitaire'!$E448*Listes!$D$68,(('Dépenses forfaitaire'!$E448*Listes!$B$68)+Listes!$C$68)))))))</f>
        <v/>
      </c>
      <c r="P448" s="36" t="str">
        <f t="shared" si="15"/>
        <v/>
      </c>
      <c r="Q448" s="131"/>
    </row>
    <row r="449" spans="1:17" ht="22.5" customHeight="1" x14ac:dyDescent="0.25">
      <c r="A449" s="21">
        <v>443</v>
      </c>
      <c r="B449" s="123"/>
      <c r="C449" s="123"/>
      <c r="D449" s="123"/>
      <c r="E449" s="123"/>
      <c r="F449" s="123"/>
      <c r="G449" s="123"/>
      <c r="H449" s="424" t="str">
        <f>IF(C449="","",IF(C449="","",(VLOOKUP(C449,Listes!$B$34:$C$38,2,FALSE))))</f>
        <v/>
      </c>
      <c r="I449" s="123" t="str">
        <f t="shared" si="14"/>
        <v/>
      </c>
      <c r="J449" s="36" t="str">
        <f>IF(H449="","",IF(H449="","",(VLOOKUP(H449,Listes!$C$34:$D$38,2,FALSE))))</f>
        <v/>
      </c>
      <c r="K449" s="263"/>
      <c r="L449" s="263"/>
      <c r="M449" s="35" t="str">
        <f>IF($H449="","",IF($C449=Listes!$B$35,IF('Dépenses forfaitaire'!$E449&lt;=Listes!$B$56,('Dépenses forfaitaire'!$E449*(VLOOKUP('Dépenses forfaitaire'!$D449,Listes!$A$57:$E$63,2,FALSE))),IF('Dépenses forfaitaire'!$E449&gt;Listes!$E$56,('Dépenses forfaitaire'!$E449*(VLOOKUP('Dépenses forfaitaire'!$D449,Listes!$A$57:$E$63,5,FALSE))),('Dépenses forfaitaire'!$E449*(VLOOKUP('Dépenses forfaitaire'!$D449,Listes!$A$57:$E$63,3,FALSE)))+(VLOOKUP('Dépenses forfaitaire'!$D449,Listes!$A$57:$E$63,4,FALSE))))))</f>
        <v/>
      </c>
      <c r="N449" s="35" t="str">
        <f>IF($H449="","",IF($C449=Listes!$B$34,IF('Dépenses forfaitaire'!$E449&lt;=Listes!$B$45,('Dépenses forfaitaire'!$E449*(VLOOKUP('Dépenses forfaitaire'!$D449,Listes!$A$46:$E$52,2,FALSE))),IF('Dépenses forfaitaire'!$E449&gt;Listes!$D$45,('Dépenses forfaitaire'!$E449*(VLOOKUP('Dépenses forfaitaire'!$D449,Listes!$A$46:$E$52,5,FALSE))),('Dépenses forfaitaire'!$E449*(VLOOKUP('Dépenses forfaitaire'!$D449,Listes!$A$46:$E$52,3,FALSE)))+(VLOOKUP('Dépenses forfaitaire'!$D449,Listes!$A$46:$E$52,4,FALSE))))))</f>
        <v/>
      </c>
      <c r="O449" s="35" t="str">
        <f>IF($H449="","",IF($C449=Listes!$B$37,Listes!$I$34,IF($C449=Listes!$B$38,(VLOOKUP('Dépenses forfaitaire'!$F449,Listes!$E$34:$F$39,2,FALSE)),IF($C449=Listes!$B$36,IF('Dépenses forfaitaire'!$E449&lt;=Listes!$A$67,'Dépenses forfaitaire'!$E449*Listes!$A$68,IF('Dépenses forfaitaire'!$E449&gt;Listes!$D$67,'Dépenses forfaitaire'!$E449*Listes!$D$68,(('Dépenses forfaitaire'!$E449*Listes!$B$68)+Listes!$C$68)))))))</f>
        <v/>
      </c>
      <c r="P449" s="36" t="str">
        <f t="shared" si="15"/>
        <v/>
      </c>
      <c r="Q449" s="131"/>
    </row>
    <row r="450" spans="1:17" ht="22.5" customHeight="1" x14ac:dyDescent="0.25">
      <c r="A450" s="21">
        <v>444</v>
      </c>
      <c r="B450" s="123"/>
      <c r="C450" s="123"/>
      <c r="D450" s="123"/>
      <c r="E450" s="123"/>
      <c r="F450" s="123"/>
      <c r="G450" s="123"/>
      <c r="H450" s="424" t="str">
        <f>IF(C450="","",IF(C450="","",(VLOOKUP(C450,Listes!$B$34:$C$38,2,FALSE))))</f>
        <v/>
      </c>
      <c r="I450" s="123" t="str">
        <f t="shared" si="14"/>
        <v/>
      </c>
      <c r="J450" s="36" t="str">
        <f>IF(H450="","",IF(H450="","",(VLOOKUP(H450,Listes!$C$34:$D$38,2,FALSE))))</f>
        <v/>
      </c>
      <c r="K450" s="263"/>
      <c r="L450" s="263"/>
      <c r="M450" s="35" t="str">
        <f>IF($H450="","",IF($C450=Listes!$B$35,IF('Dépenses forfaitaire'!$E450&lt;=Listes!$B$56,('Dépenses forfaitaire'!$E450*(VLOOKUP('Dépenses forfaitaire'!$D450,Listes!$A$57:$E$63,2,FALSE))),IF('Dépenses forfaitaire'!$E450&gt;Listes!$E$56,('Dépenses forfaitaire'!$E450*(VLOOKUP('Dépenses forfaitaire'!$D450,Listes!$A$57:$E$63,5,FALSE))),('Dépenses forfaitaire'!$E450*(VLOOKUP('Dépenses forfaitaire'!$D450,Listes!$A$57:$E$63,3,FALSE)))+(VLOOKUP('Dépenses forfaitaire'!$D450,Listes!$A$57:$E$63,4,FALSE))))))</f>
        <v/>
      </c>
      <c r="N450" s="35" t="str">
        <f>IF($H450="","",IF($C450=Listes!$B$34,IF('Dépenses forfaitaire'!$E450&lt;=Listes!$B$45,('Dépenses forfaitaire'!$E450*(VLOOKUP('Dépenses forfaitaire'!$D450,Listes!$A$46:$E$52,2,FALSE))),IF('Dépenses forfaitaire'!$E450&gt;Listes!$D$45,('Dépenses forfaitaire'!$E450*(VLOOKUP('Dépenses forfaitaire'!$D450,Listes!$A$46:$E$52,5,FALSE))),('Dépenses forfaitaire'!$E450*(VLOOKUP('Dépenses forfaitaire'!$D450,Listes!$A$46:$E$52,3,FALSE)))+(VLOOKUP('Dépenses forfaitaire'!$D450,Listes!$A$46:$E$52,4,FALSE))))))</f>
        <v/>
      </c>
      <c r="O450" s="35" t="str">
        <f>IF($H450="","",IF($C450=Listes!$B$37,Listes!$I$34,IF($C450=Listes!$B$38,(VLOOKUP('Dépenses forfaitaire'!$F450,Listes!$E$34:$F$39,2,FALSE)),IF($C450=Listes!$B$36,IF('Dépenses forfaitaire'!$E450&lt;=Listes!$A$67,'Dépenses forfaitaire'!$E450*Listes!$A$68,IF('Dépenses forfaitaire'!$E450&gt;Listes!$D$67,'Dépenses forfaitaire'!$E450*Listes!$D$68,(('Dépenses forfaitaire'!$E450*Listes!$B$68)+Listes!$C$68)))))))</f>
        <v/>
      </c>
      <c r="P450" s="36" t="str">
        <f t="shared" si="15"/>
        <v/>
      </c>
      <c r="Q450" s="131"/>
    </row>
    <row r="451" spans="1:17" ht="22.5" customHeight="1" x14ac:dyDescent="0.25">
      <c r="A451" s="21">
        <v>445</v>
      </c>
      <c r="B451" s="123"/>
      <c r="C451" s="123"/>
      <c r="D451" s="123"/>
      <c r="E451" s="123"/>
      <c r="F451" s="123"/>
      <c r="G451" s="123"/>
      <c r="H451" s="424" t="str">
        <f>IF(C451="","",IF(C451="","",(VLOOKUP(C451,Listes!$B$34:$C$38,2,FALSE))))</f>
        <v/>
      </c>
      <c r="I451" s="123" t="str">
        <f t="shared" si="14"/>
        <v/>
      </c>
      <c r="J451" s="36" t="str">
        <f>IF(H451="","",IF(H451="","",(VLOOKUP(H451,Listes!$C$34:$D$38,2,FALSE))))</f>
        <v/>
      </c>
      <c r="K451" s="263"/>
      <c r="L451" s="263"/>
      <c r="M451" s="35" t="str">
        <f>IF($H451="","",IF($C451=Listes!$B$35,IF('Dépenses forfaitaire'!$E451&lt;=Listes!$B$56,('Dépenses forfaitaire'!$E451*(VLOOKUP('Dépenses forfaitaire'!$D451,Listes!$A$57:$E$63,2,FALSE))),IF('Dépenses forfaitaire'!$E451&gt;Listes!$E$56,('Dépenses forfaitaire'!$E451*(VLOOKUP('Dépenses forfaitaire'!$D451,Listes!$A$57:$E$63,5,FALSE))),('Dépenses forfaitaire'!$E451*(VLOOKUP('Dépenses forfaitaire'!$D451,Listes!$A$57:$E$63,3,FALSE)))+(VLOOKUP('Dépenses forfaitaire'!$D451,Listes!$A$57:$E$63,4,FALSE))))))</f>
        <v/>
      </c>
      <c r="N451" s="35" t="str">
        <f>IF($H451="","",IF($C451=Listes!$B$34,IF('Dépenses forfaitaire'!$E451&lt;=Listes!$B$45,('Dépenses forfaitaire'!$E451*(VLOOKUP('Dépenses forfaitaire'!$D451,Listes!$A$46:$E$52,2,FALSE))),IF('Dépenses forfaitaire'!$E451&gt;Listes!$D$45,('Dépenses forfaitaire'!$E451*(VLOOKUP('Dépenses forfaitaire'!$D451,Listes!$A$46:$E$52,5,FALSE))),('Dépenses forfaitaire'!$E451*(VLOOKUP('Dépenses forfaitaire'!$D451,Listes!$A$46:$E$52,3,FALSE)))+(VLOOKUP('Dépenses forfaitaire'!$D451,Listes!$A$46:$E$52,4,FALSE))))))</f>
        <v/>
      </c>
      <c r="O451" s="35" t="str">
        <f>IF($H451="","",IF($C451=Listes!$B$37,Listes!$I$34,IF($C451=Listes!$B$38,(VLOOKUP('Dépenses forfaitaire'!$F451,Listes!$E$34:$F$39,2,FALSE)),IF($C451=Listes!$B$36,IF('Dépenses forfaitaire'!$E451&lt;=Listes!$A$67,'Dépenses forfaitaire'!$E451*Listes!$A$68,IF('Dépenses forfaitaire'!$E451&gt;Listes!$D$67,'Dépenses forfaitaire'!$E451*Listes!$D$68,(('Dépenses forfaitaire'!$E451*Listes!$B$68)+Listes!$C$68)))))))</f>
        <v/>
      </c>
      <c r="P451" s="36" t="str">
        <f t="shared" si="15"/>
        <v/>
      </c>
      <c r="Q451" s="131"/>
    </row>
    <row r="452" spans="1:17" ht="22.5" customHeight="1" x14ac:dyDescent="0.25">
      <c r="A452" s="21">
        <v>446</v>
      </c>
      <c r="B452" s="123"/>
      <c r="C452" s="123"/>
      <c r="D452" s="123"/>
      <c r="E452" s="123"/>
      <c r="F452" s="123"/>
      <c r="G452" s="123"/>
      <c r="H452" s="424" t="str">
        <f>IF(C452="","",IF(C452="","",(VLOOKUP(C452,Listes!$B$34:$C$38,2,FALSE))))</f>
        <v/>
      </c>
      <c r="I452" s="123" t="str">
        <f t="shared" si="14"/>
        <v/>
      </c>
      <c r="J452" s="36" t="str">
        <f>IF(H452="","",IF(H452="","",(VLOOKUP(H452,Listes!$C$34:$D$38,2,FALSE))))</f>
        <v/>
      </c>
      <c r="K452" s="263"/>
      <c r="L452" s="263"/>
      <c r="M452" s="35" t="str">
        <f>IF($H452="","",IF($C452=Listes!$B$35,IF('Dépenses forfaitaire'!$E452&lt;=Listes!$B$56,('Dépenses forfaitaire'!$E452*(VLOOKUP('Dépenses forfaitaire'!$D452,Listes!$A$57:$E$63,2,FALSE))),IF('Dépenses forfaitaire'!$E452&gt;Listes!$E$56,('Dépenses forfaitaire'!$E452*(VLOOKUP('Dépenses forfaitaire'!$D452,Listes!$A$57:$E$63,5,FALSE))),('Dépenses forfaitaire'!$E452*(VLOOKUP('Dépenses forfaitaire'!$D452,Listes!$A$57:$E$63,3,FALSE)))+(VLOOKUP('Dépenses forfaitaire'!$D452,Listes!$A$57:$E$63,4,FALSE))))))</f>
        <v/>
      </c>
      <c r="N452" s="35" t="str">
        <f>IF($H452="","",IF($C452=Listes!$B$34,IF('Dépenses forfaitaire'!$E452&lt;=Listes!$B$45,('Dépenses forfaitaire'!$E452*(VLOOKUP('Dépenses forfaitaire'!$D452,Listes!$A$46:$E$52,2,FALSE))),IF('Dépenses forfaitaire'!$E452&gt;Listes!$D$45,('Dépenses forfaitaire'!$E452*(VLOOKUP('Dépenses forfaitaire'!$D452,Listes!$A$46:$E$52,5,FALSE))),('Dépenses forfaitaire'!$E452*(VLOOKUP('Dépenses forfaitaire'!$D452,Listes!$A$46:$E$52,3,FALSE)))+(VLOOKUP('Dépenses forfaitaire'!$D452,Listes!$A$46:$E$52,4,FALSE))))))</f>
        <v/>
      </c>
      <c r="O452" s="35" t="str">
        <f>IF($H452="","",IF($C452=Listes!$B$37,Listes!$I$34,IF($C452=Listes!$B$38,(VLOOKUP('Dépenses forfaitaire'!$F452,Listes!$E$34:$F$39,2,FALSE)),IF($C452=Listes!$B$36,IF('Dépenses forfaitaire'!$E452&lt;=Listes!$A$67,'Dépenses forfaitaire'!$E452*Listes!$A$68,IF('Dépenses forfaitaire'!$E452&gt;Listes!$D$67,'Dépenses forfaitaire'!$E452*Listes!$D$68,(('Dépenses forfaitaire'!$E452*Listes!$B$68)+Listes!$C$68)))))))</f>
        <v/>
      </c>
      <c r="P452" s="36" t="str">
        <f t="shared" si="15"/>
        <v/>
      </c>
      <c r="Q452" s="131"/>
    </row>
    <row r="453" spans="1:17" ht="22.5" customHeight="1" x14ac:dyDescent="0.25">
      <c r="A453" s="21">
        <v>447</v>
      </c>
      <c r="B453" s="123"/>
      <c r="C453" s="123"/>
      <c r="D453" s="123"/>
      <c r="E453" s="123"/>
      <c r="F453" s="123"/>
      <c r="G453" s="123"/>
      <c r="H453" s="424" t="str">
        <f>IF(C453="","",IF(C453="","",(VLOOKUP(C453,Listes!$B$34:$C$38,2,FALSE))))</f>
        <v/>
      </c>
      <c r="I453" s="123" t="str">
        <f t="shared" si="14"/>
        <v/>
      </c>
      <c r="J453" s="36" t="str">
        <f>IF(H453="","",IF(H453="","",(VLOOKUP(H453,Listes!$C$34:$D$38,2,FALSE))))</f>
        <v/>
      </c>
      <c r="K453" s="263"/>
      <c r="L453" s="263"/>
      <c r="M453" s="35" t="str">
        <f>IF($H453="","",IF($C453=Listes!$B$35,IF('Dépenses forfaitaire'!$E453&lt;=Listes!$B$56,('Dépenses forfaitaire'!$E453*(VLOOKUP('Dépenses forfaitaire'!$D453,Listes!$A$57:$E$63,2,FALSE))),IF('Dépenses forfaitaire'!$E453&gt;Listes!$E$56,('Dépenses forfaitaire'!$E453*(VLOOKUP('Dépenses forfaitaire'!$D453,Listes!$A$57:$E$63,5,FALSE))),('Dépenses forfaitaire'!$E453*(VLOOKUP('Dépenses forfaitaire'!$D453,Listes!$A$57:$E$63,3,FALSE)))+(VLOOKUP('Dépenses forfaitaire'!$D453,Listes!$A$57:$E$63,4,FALSE))))))</f>
        <v/>
      </c>
      <c r="N453" s="35" t="str">
        <f>IF($H453="","",IF($C453=Listes!$B$34,IF('Dépenses forfaitaire'!$E453&lt;=Listes!$B$45,('Dépenses forfaitaire'!$E453*(VLOOKUP('Dépenses forfaitaire'!$D453,Listes!$A$46:$E$52,2,FALSE))),IF('Dépenses forfaitaire'!$E453&gt;Listes!$D$45,('Dépenses forfaitaire'!$E453*(VLOOKUP('Dépenses forfaitaire'!$D453,Listes!$A$46:$E$52,5,FALSE))),('Dépenses forfaitaire'!$E453*(VLOOKUP('Dépenses forfaitaire'!$D453,Listes!$A$46:$E$52,3,FALSE)))+(VLOOKUP('Dépenses forfaitaire'!$D453,Listes!$A$46:$E$52,4,FALSE))))))</f>
        <v/>
      </c>
      <c r="O453" s="35" t="str">
        <f>IF($H453="","",IF($C453=Listes!$B$37,Listes!$I$34,IF($C453=Listes!$B$38,(VLOOKUP('Dépenses forfaitaire'!$F453,Listes!$E$34:$F$39,2,FALSE)),IF($C453=Listes!$B$36,IF('Dépenses forfaitaire'!$E453&lt;=Listes!$A$67,'Dépenses forfaitaire'!$E453*Listes!$A$68,IF('Dépenses forfaitaire'!$E453&gt;Listes!$D$67,'Dépenses forfaitaire'!$E453*Listes!$D$68,(('Dépenses forfaitaire'!$E453*Listes!$B$68)+Listes!$C$68)))))))</f>
        <v/>
      </c>
      <c r="P453" s="36" t="str">
        <f t="shared" si="15"/>
        <v/>
      </c>
      <c r="Q453" s="131"/>
    </row>
    <row r="454" spans="1:17" ht="22.5" customHeight="1" x14ac:dyDescent="0.25">
      <c r="A454" s="21">
        <v>448</v>
      </c>
      <c r="B454" s="123"/>
      <c r="C454" s="123"/>
      <c r="D454" s="123"/>
      <c r="E454" s="123"/>
      <c r="F454" s="123"/>
      <c r="G454" s="123"/>
      <c r="H454" s="424" t="str">
        <f>IF(C454="","",IF(C454="","",(VLOOKUP(C454,Listes!$B$34:$C$38,2,FALSE))))</f>
        <v/>
      </c>
      <c r="I454" s="123" t="str">
        <f t="shared" si="14"/>
        <v/>
      </c>
      <c r="J454" s="36" t="str">
        <f>IF(H454="","",IF(H454="","",(VLOOKUP(H454,Listes!$C$34:$D$38,2,FALSE))))</f>
        <v/>
      </c>
      <c r="K454" s="263"/>
      <c r="L454" s="263"/>
      <c r="M454" s="35" t="str">
        <f>IF($H454="","",IF($C454=Listes!$B$35,IF('Dépenses forfaitaire'!$E454&lt;=Listes!$B$56,('Dépenses forfaitaire'!$E454*(VLOOKUP('Dépenses forfaitaire'!$D454,Listes!$A$57:$E$63,2,FALSE))),IF('Dépenses forfaitaire'!$E454&gt;Listes!$E$56,('Dépenses forfaitaire'!$E454*(VLOOKUP('Dépenses forfaitaire'!$D454,Listes!$A$57:$E$63,5,FALSE))),('Dépenses forfaitaire'!$E454*(VLOOKUP('Dépenses forfaitaire'!$D454,Listes!$A$57:$E$63,3,FALSE)))+(VLOOKUP('Dépenses forfaitaire'!$D454,Listes!$A$57:$E$63,4,FALSE))))))</f>
        <v/>
      </c>
      <c r="N454" s="35" t="str">
        <f>IF($H454="","",IF($C454=Listes!$B$34,IF('Dépenses forfaitaire'!$E454&lt;=Listes!$B$45,('Dépenses forfaitaire'!$E454*(VLOOKUP('Dépenses forfaitaire'!$D454,Listes!$A$46:$E$52,2,FALSE))),IF('Dépenses forfaitaire'!$E454&gt;Listes!$D$45,('Dépenses forfaitaire'!$E454*(VLOOKUP('Dépenses forfaitaire'!$D454,Listes!$A$46:$E$52,5,FALSE))),('Dépenses forfaitaire'!$E454*(VLOOKUP('Dépenses forfaitaire'!$D454,Listes!$A$46:$E$52,3,FALSE)))+(VLOOKUP('Dépenses forfaitaire'!$D454,Listes!$A$46:$E$52,4,FALSE))))))</f>
        <v/>
      </c>
      <c r="O454" s="35" t="str">
        <f>IF($H454="","",IF($C454=Listes!$B$37,Listes!$I$34,IF($C454=Listes!$B$38,(VLOOKUP('Dépenses forfaitaire'!$F454,Listes!$E$34:$F$39,2,FALSE)),IF($C454=Listes!$B$36,IF('Dépenses forfaitaire'!$E454&lt;=Listes!$A$67,'Dépenses forfaitaire'!$E454*Listes!$A$68,IF('Dépenses forfaitaire'!$E454&gt;Listes!$D$67,'Dépenses forfaitaire'!$E454*Listes!$D$68,(('Dépenses forfaitaire'!$E454*Listes!$B$68)+Listes!$C$68)))))))</f>
        <v/>
      </c>
      <c r="P454" s="36" t="str">
        <f t="shared" si="15"/>
        <v/>
      </c>
      <c r="Q454" s="131"/>
    </row>
    <row r="455" spans="1:17" ht="22.5" customHeight="1" x14ac:dyDescent="0.25">
      <c r="A455" s="21">
        <v>449</v>
      </c>
      <c r="B455" s="123"/>
      <c r="C455" s="123"/>
      <c r="D455" s="123"/>
      <c r="E455" s="123"/>
      <c r="F455" s="123"/>
      <c r="G455" s="123"/>
      <c r="H455" s="424" t="str">
        <f>IF(C455="","",IF(C455="","",(VLOOKUP(C455,Listes!$B$34:$C$38,2,FALSE))))</f>
        <v/>
      </c>
      <c r="I455" s="123" t="str">
        <f t="shared" ref="I455:I506" si="16">IF(H455="Frais de déplacement (barèmes kilométriques) ",1,"")</f>
        <v/>
      </c>
      <c r="J455" s="36" t="str">
        <f>IF(H455="","",IF(H455="","",(VLOOKUP(H455,Listes!$C$34:$D$38,2,FALSE))))</f>
        <v/>
      </c>
      <c r="K455" s="263"/>
      <c r="L455" s="263"/>
      <c r="M455" s="35" t="str">
        <f>IF($H455="","",IF($C455=Listes!$B$35,IF('Dépenses forfaitaire'!$E455&lt;=Listes!$B$56,('Dépenses forfaitaire'!$E455*(VLOOKUP('Dépenses forfaitaire'!$D455,Listes!$A$57:$E$63,2,FALSE))),IF('Dépenses forfaitaire'!$E455&gt;Listes!$E$56,('Dépenses forfaitaire'!$E455*(VLOOKUP('Dépenses forfaitaire'!$D455,Listes!$A$57:$E$63,5,FALSE))),('Dépenses forfaitaire'!$E455*(VLOOKUP('Dépenses forfaitaire'!$D455,Listes!$A$57:$E$63,3,FALSE)))+(VLOOKUP('Dépenses forfaitaire'!$D455,Listes!$A$57:$E$63,4,FALSE))))))</f>
        <v/>
      </c>
      <c r="N455" s="35" t="str">
        <f>IF($H455="","",IF($C455=Listes!$B$34,IF('Dépenses forfaitaire'!$E455&lt;=Listes!$B$45,('Dépenses forfaitaire'!$E455*(VLOOKUP('Dépenses forfaitaire'!$D455,Listes!$A$46:$E$52,2,FALSE))),IF('Dépenses forfaitaire'!$E455&gt;Listes!$D$45,('Dépenses forfaitaire'!$E455*(VLOOKUP('Dépenses forfaitaire'!$D455,Listes!$A$46:$E$52,5,FALSE))),('Dépenses forfaitaire'!$E455*(VLOOKUP('Dépenses forfaitaire'!$D455,Listes!$A$46:$E$52,3,FALSE)))+(VLOOKUP('Dépenses forfaitaire'!$D455,Listes!$A$46:$E$52,4,FALSE))))))</f>
        <v/>
      </c>
      <c r="O455" s="35" t="str">
        <f>IF($H455="","",IF($C455=Listes!$B$37,Listes!$I$34,IF($C455=Listes!$B$38,(VLOOKUP('Dépenses forfaitaire'!$F455,Listes!$E$34:$F$39,2,FALSE)),IF($C455=Listes!$B$36,IF('Dépenses forfaitaire'!$E455&lt;=Listes!$A$67,'Dépenses forfaitaire'!$E455*Listes!$A$68,IF('Dépenses forfaitaire'!$E455&gt;Listes!$D$67,'Dépenses forfaitaire'!$E455*Listes!$D$68,(('Dépenses forfaitaire'!$E455*Listes!$B$68)+Listes!$C$68)))))))</f>
        <v/>
      </c>
      <c r="P455" s="36" t="str">
        <f t="shared" ref="P455:P506" si="17">IF($I455="","",($O455+$N455+$M455)*$I455)</f>
        <v/>
      </c>
      <c r="Q455" s="131"/>
    </row>
    <row r="456" spans="1:17" ht="22.5" customHeight="1" x14ac:dyDescent="0.25">
      <c r="A456" s="21">
        <v>450</v>
      </c>
      <c r="B456" s="123"/>
      <c r="C456" s="123"/>
      <c r="D456" s="123"/>
      <c r="E456" s="123"/>
      <c r="F456" s="123"/>
      <c r="G456" s="123"/>
      <c r="H456" s="424" t="str">
        <f>IF(C456="","",IF(C456="","",(VLOOKUP(C456,Listes!$B$34:$C$38,2,FALSE))))</f>
        <v/>
      </c>
      <c r="I456" s="123" t="str">
        <f t="shared" si="16"/>
        <v/>
      </c>
      <c r="J456" s="36" t="str">
        <f>IF(H456="","",IF(H456="","",(VLOOKUP(H456,Listes!$C$34:$D$38,2,FALSE))))</f>
        <v/>
      </c>
      <c r="K456" s="263"/>
      <c r="L456" s="263"/>
      <c r="M456" s="35" t="str">
        <f>IF($H456="","",IF($C456=Listes!$B$35,IF('Dépenses forfaitaire'!$E456&lt;=Listes!$B$56,('Dépenses forfaitaire'!$E456*(VLOOKUP('Dépenses forfaitaire'!$D456,Listes!$A$57:$E$63,2,FALSE))),IF('Dépenses forfaitaire'!$E456&gt;Listes!$E$56,('Dépenses forfaitaire'!$E456*(VLOOKUP('Dépenses forfaitaire'!$D456,Listes!$A$57:$E$63,5,FALSE))),('Dépenses forfaitaire'!$E456*(VLOOKUP('Dépenses forfaitaire'!$D456,Listes!$A$57:$E$63,3,FALSE)))+(VLOOKUP('Dépenses forfaitaire'!$D456,Listes!$A$57:$E$63,4,FALSE))))))</f>
        <v/>
      </c>
      <c r="N456" s="35" t="str">
        <f>IF($H456="","",IF($C456=Listes!$B$34,IF('Dépenses forfaitaire'!$E456&lt;=Listes!$B$45,('Dépenses forfaitaire'!$E456*(VLOOKUP('Dépenses forfaitaire'!$D456,Listes!$A$46:$E$52,2,FALSE))),IF('Dépenses forfaitaire'!$E456&gt;Listes!$D$45,('Dépenses forfaitaire'!$E456*(VLOOKUP('Dépenses forfaitaire'!$D456,Listes!$A$46:$E$52,5,FALSE))),('Dépenses forfaitaire'!$E456*(VLOOKUP('Dépenses forfaitaire'!$D456,Listes!$A$46:$E$52,3,FALSE)))+(VLOOKUP('Dépenses forfaitaire'!$D456,Listes!$A$46:$E$52,4,FALSE))))))</f>
        <v/>
      </c>
      <c r="O456" s="35" t="str">
        <f>IF($H456="","",IF($C456=Listes!$B$37,Listes!$I$34,IF($C456=Listes!$B$38,(VLOOKUP('Dépenses forfaitaire'!$F456,Listes!$E$34:$F$39,2,FALSE)),IF($C456=Listes!$B$36,IF('Dépenses forfaitaire'!$E456&lt;=Listes!$A$67,'Dépenses forfaitaire'!$E456*Listes!$A$68,IF('Dépenses forfaitaire'!$E456&gt;Listes!$D$67,'Dépenses forfaitaire'!$E456*Listes!$D$68,(('Dépenses forfaitaire'!$E456*Listes!$B$68)+Listes!$C$68)))))))</f>
        <v/>
      </c>
      <c r="P456" s="36" t="str">
        <f t="shared" si="17"/>
        <v/>
      </c>
      <c r="Q456" s="131"/>
    </row>
    <row r="457" spans="1:17" ht="22.5" customHeight="1" x14ac:dyDescent="0.25">
      <c r="A457" s="21">
        <v>451</v>
      </c>
      <c r="B457" s="123"/>
      <c r="C457" s="123"/>
      <c r="D457" s="123"/>
      <c r="E457" s="123"/>
      <c r="F457" s="123"/>
      <c r="G457" s="123"/>
      <c r="H457" s="424" t="str">
        <f>IF(C457="","",IF(C457="","",(VLOOKUP(C457,Listes!$B$34:$C$38,2,FALSE))))</f>
        <v/>
      </c>
      <c r="I457" s="123" t="str">
        <f t="shared" si="16"/>
        <v/>
      </c>
      <c r="J457" s="36" t="str">
        <f>IF(H457="","",IF(H457="","",(VLOOKUP(H457,Listes!$C$34:$D$38,2,FALSE))))</f>
        <v/>
      </c>
      <c r="K457" s="263"/>
      <c r="L457" s="263"/>
      <c r="M457" s="35" t="str">
        <f>IF($H457="","",IF($C457=Listes!$B$35,IF('Dépenses forfaitaire'!$E457&lt;=Listes!$B$56,('Dépenses forfaitaire'!$E457*(VLOOKUP('Dépenses forfaitaire'!$D457,Listes!$A$57:$E$63,2,FALSE))),IF('Dépenses forfaitaire'!$E457&gt;Listes!$E$56,('Dépenses forfaitaire'!$E457*(VLOOKUP('Dépenses forfaitaire'!$D457,Listes!$A$57:$E$63,5,FALSE))),('Dépenses forfaitaire'!$E457*(VLOOKUP('Dépenses forfaitaire'!$D457,Listes!$A$57:$E$63,3,FALSE)))+(VLOOKUP('Dépenses forfaitaire'!$D457,Listes!$A$57:$E$63,4,FALSE))))))</f>
        <v/>
      </c>
      <c r="N457" s="35" t="str">
        <f>IF($H457="","",IF($C457=Listes!$B$34,IF('Dépenses forfaitaire'!$E457&lt;=Listes!$B$45,('Dépenses forfaitaire'!$E457*(VLOOKUP('Dépenses forfaitaire'!$D457,Listes!$A$46:$E$52,2,FALSE))),IF('Dépenses forfaitaire'!$E457&gt;Listes!$D$45,('Dépenses forfaitaire'!$E457*(VLOOKUP('Dépenses forfaitaire'!$D457,Listes!$A$46:$E$52,5,FALSE))),('Dépenses forfaitaire'!$E457*(VLOOKUP('Dépenses forfaitaire'!$D457,Listes!$A$46:$E$52,3,FALSE)))+(VLOOKUP('Dépenses forfaitaire'!$D457,Listes!$A$46:$E$52,4,FALSE))))))</f>
        <v/>
      </c>
      <c r="O457" s="35" t="str">
        <f>IF($H457="","",IF($C457=Listes!$B$37,Listes!$I$34,IF($C457=Listes!$B$38,(VLOOKUP('Dépenses forfaitaire'!$F457,Listes!$E$34:$F$39,2,FALSE)),IF($C457=Listes!$B$36,IF('Dépenses forfaitaire'!$E457&lt;=Listes!$A$67,'Dépenses forfaitaire'!$E457*Listes!$A$68,IF('Dépenses forfaitaire'!$E457&gt;Listes!$D$67,'Dépenses forfaitaire'!$E457*Listes!$D$68,(('Dépenses forfaitaire'!$E457*Listes!$B$68)+Listes!$C$68)))))))</f>
        <v/>
      </c>
      <c r="P457" s="36" t="str">
        <f t="shared" si="17"/>
        <v/>
      </c>
      <c r="Q457" s="131"/>
    </row>
    <row r="458" spans="1:17" ht="22.5" customHeight="1" x14ac:dyDescent="0.25">
      <c r="A458" s="21">
        <v>452</v>
      </c>
      <c r="B458" s="123"/>
      <c r="C458" s="123"/>
      <c r="D458" s="123"/>
      <c r="E458" s="123"/>
      <c r="F458" s="123"/>
      <c r="G458" s="123"/>
      <c r="H458" s="424" t="str">
        <f>IF(C458="","",IF(C458="","",(VLOOKUP(C458,Listes!$B$34:$C$38,2,FALSE))))</f>
        <v/>
      </c>
      <c r="I458" s="123" t="str">
        <f t="shared" si="16"/>
        <v/>
      </c>
      <c r="J458" s="36" t="str">
        <f>IF(H458="","",IF(H458="","",(VLOOKUP(H458,Listes!$C$34:$D$38,2,FALSE))))</f>
        <v/>
      </c>
      <c r="K458" s="263"/>
      <c r="L458" s="263"/>
      <c r="M458" s="35" t="str">
        <f>IF($H458="","",IF($C458=Listes!$B$35,IF('Dépenses forfaitaire'!$E458&lt;=Listes!$B$56,('Dépenses forfaitaire'!$E458*(VLOOKUP('Dépenses forfaitaire'!$D458,Listes!$A$57:$E$63,2,FALSE))),IF('Dépenses forfaitaire'!$E458&gt;Listes!$E$56,('Dépenses forfaitaire'!$E458*(VLOOKUP('Dépenses forfaitaire'!$D458,Listes!$A$57:$E$63,5,FALSE))),('Dépenses forfaitaire'!$E458*(VLOOKUP('Dépenses forfaitaire'!$D458,Listes!$A$57:$E$63,3,FALSE)))+(VLOOKUP('Dépenses forfaitaire'!$D458,Listes!$A$57:$E$63,4,FALSE))))))</f>
        <v/>
      </c>
      <c r="N458" s="35" t="str">
        <f>IF($H458="","",IF($C458=Listes!$B$34,IF('Dépenses forfaitaire'!$E458&lt;=Listes!$B$45,('Dépenses forfaitaire'!$E458*(VLOOKUP('Dépenses forfaitaire'!$D458,Listes!$A$46:$E$52,2,FALSE))),IF('Dépenses forfaitaire'!$E458&gt;Listes!$D$45,('Dépenses forfaitaire'!$E458*(VLOOKUP('Dépenses forfaitaire'!$D458,Listes!$A$46:$E$52,5,FALSE))),('Dépenses forfaitaire'!$E458*(VLOOKUP('Dépenses forfaitaire'!$D458,Listes!$A$46:$E$52,3,FALSE)))+(VLOOKUP('Dépenses forfaitaire'!$D458,Listes!$A$46:$E$52,4,FALSE))))))</f>
        <v/>
      </c>
      <c r="O458" s="35" t="str">
        <f>IF($H458="","",IF($C458=Listes!$B$37,Listes!$I$34,IF($C458=Listes!$B$38,(VLOOKUP('Dépenses forfaitaire'!$F458,Listes!$E$34:$F$39,2,FALSE)),IF($C458=Listes!$B$36,IF('Dépenses forfaitaire'!$E458&lt;=Listes!$A$67,'Dépenses forfaitaire'!$E458*Listes!$A$68,IF('Dépenses forfaitaire'!$E458&gt;Listes!$D$67,'Dépenses forfaitaire'!$E458*Listes!$D$68,(('Dépenses forfaitaire'!$E458*Listes!$B$68)+Listes!$C$68)))))))</f>
        <v/>
      </c>
      <c r="P458" s="36" t="str">
        <f t="shared" si="17"/>
        <v/>
      </c>
      <c r="Q458" s="131"/>
    </row>
    <row r="459" spans="1:17" ht="22.5" customHeight="1" x14ac:dyDescent="0.25">
      <c r="A459" s="21">
        <v>453</v>
      </c>
      <c r="B459" s="123"/>
      <c r="C459" s="123"/>
      <c r="D459" s="123"/>
      <c r="E459" s="123"/>
      <c r="F459" s="123"/>
      <c r="G459" s="123"/>
      <c r="H459" s="424" t="str">
        <f>IF(C459="","",IF(C459="","",(VLOOKUP(C459,Listes!$B$34:$C$38,2,FALSE))))</f>
        <v/>
      </c>
      <c r="I459" s="123" t="str">
        <f t="shared" si="16"/>
        <v/>
      </c>
      <c r="J459" s="36" t="str">
        <f>IF(H459="","",IF(H459="","",(VLOOKUP(H459,Listes!$C$34:$D$38,2,FALSE))))</f>
        <v/>
      </c>
      <c r="K459" s="263"/>
      <c r="L459" s="263"/>
      <c r="M459" s="35" t="str">
        <f>IF($H459="","",IF($C459=Listes!$B$35,IF('Dépenses forfaitaire'!$E459&lt;=Listes!$B$56,('Dépenses forfaitaire'!$E459*(VLOOKUP('Dépenses forfaitaire'!$D459,Listes!$A$57:$E$63,2,FALSE))),IF('Dépenses forfaitaire'!$E459&gt;Listes!$E$56,('Dépenses forfaitaire'!$E459*(VLOOKUP('Dépenses forfaitaire'!$D459,Listes!$A$57:$E$63,5,FALSE))),('Dépenses forfaitaire'!$E459*(VLOOKUP('Dépenses forfaitaire'!$D459,Listes!$A$57:$E$63,3,FALSE)))+(VLOOKUP('Dépenses forfaitaire'!$D459,Listes!$A$57:$E$63,4,FALSE))))))</f>
        <v/>
      </c>
      <c r="N459" s="35" t="str">
        <f>IF($H459="","",IF($C459=Listes!$B$34,IF('Dépenses forfaitaire'!$E459&lt;=Listes!$B$45,('Dépenses forfaitaire'!$E459*(VLOOKUP('Dépenses forfaitaire'!$D459,Listes!$A$46:$E$52,2,FALSE))),IF('Dépenses forfaitaire'!$E459&gt;Listes!$D$45,('Dépenses forfaitaire'!$E459*(VLOOKUP('Dépenses forfaitaire'!$D459,Listes!$A$46:$E$52,5,FALSE))),('Dépenses forfaitaire'!$E459*(VLOOKUP('Dépenses forfaitaire'!$D459,Listes!$A$46:$E$52,3,FALSE)))+(VLOOKUP('Dépenses forfaitaire'!$D459,Listes!$A$46:$E$52,4,FALSE))))))</f>
        <v/>
      </c>
      <c r="O459" s="35" t="str">
        <f>IF($H459="","",IF($C459=Listes!$B$37,Listes!$I$34,IF($C459=Listes!$B$38,(VLOOKUP('Dépenses forfaitaire'!$F459,Listes!$E$34:$F$39,2,FALSE)),IF($C459=Listes!$B$36,IF('Dépenses forfaitaire'!$E459&lt;=Listes!$A$67,'Dépenses forfaitaire'!$E459*Listes!$A$68,IF('Dépenses forfaitaire'!$E459&gt;Listes!$D$67,'Dépenses forfaitaire'!$E459*Listes!$D$68,(('Dépenses forfaitaire'!$E459*Listes!$B$68)+Listes!$C$68)))))))</f>
        <v/>
      </c>
      <c r="P459" s="36" t="str">
        <f t="shared" si="17"/>
        <v/>
      </c>
      <c r="Q459" s="131"/>
    </row>
    <row r="460" spans="1:17" ht="22.5" customHeight="1" x14ac:dyDescent="0.25">
      <c r="A460" s="21">
        <v>454</v>
      </c>
      <c r="B460" s="123"/>
      <c r="C460" s="123"/>
      <c r="D460" s="123"/>
      <c r="E460" s="123"/>
      <c r="F460" s="123"/>
      <c r="G460" s="123"/>
      <c r="H460" s="424" t="str">
        <f>IF(C460="","",IF(C460="","",(VLOOKUP(C460,Listes!$B$34:$C$38,2,FALSE))))</f>
        <v/>
      </c>
      <c r="I460" s="123" t="str">
        <f t="shared" si="16"/>
        <v/>
      </c>
      <c r="J460" s="36" t="str">
        <f>IF(H460="","",IF(H460="","",(VLOOKUP(H460,Listes!$C$34:$D$38,2,FALSE))))</f>
        <v/>
      </c>
      <c r="K460" s="263"/>
      <c r="L460" s="263"/>
      <c r="M460" s="35" t="str">
        <f>IF($H460="","",IF($C460=Listes!$B$35,IF('Dépenses forfaitaire'!$E460&lt;=Listes!$B$56,('Dépenses forfaitaire'!$E460*(VLOOKUP('Dépenses forfaitaire'!$D460,Listes!$A$57:$E$63,2,FALSE))),IF('Dépenses forfaitaire'!$E460&gt;Listes!$E$56,('Dépenses forfaitaire'!$E460*(VLOOKUP('Dépenses forfaitaire'!$D460,Listes!$A$57:$E$63,5,FALSE))),('Dépenses forfaitaire'!$E460*(VLOOKUP('Dépenses forfaitaire'!$D460,Listes!$A$57:$E$63,3,FALSE)))+(VLOOKUP('Dépenses forfaitaire'!$D460,Listes!$A$57:$E$63,4,FALSE))))))</f>
        <v/>
      </c>
      <c r="N460" s="35" t="str">
        <f>IF($H460="","",IF($C460=Listes!$B$34,IF('Dépenses forfaitaire'!$E460&lt;=Listes!$B$45,('Dépenses forfaitaire'!$E460*(VLOOKUP('Dépenses forfaitaire'!$D460,Listes!$A$46:$E$52,2,FALSE))),IF('Dépenses forfaitaire'!$E460&gt;Listes!$D$45,('Dépenses forfaitaire'!$E460*(VLOOKUP('Dépenses forfaitaire'!$D460,Listes!$A$46:$E$52,5,FALSE))),('Dépenses forfaitaire'!$E460*(VLOOKUP('Dépenses forfaitaire'!$D460,Listes!$A$46:$E$52,3,FALSE)))+(VLOOKUP('Dépenses forfaitaire'!$D460,Listes!$A$46:$E$52,4,FALSE))))))</f>
        <v/>
      </c>
      <c r="O460" s="35" t="str">
        <f>IF($H460="","",IF($C460=Listes!$B$37,Listes!$I$34,IF($C460=Listes!$B$38,(VLOOKUP('Dépenses forfaitaire'!$F460,Listes!$E$34:$F$39,2,FALSE)),IF($C460=Listes!$B$36,IF('Dépenses forfaitaire'!$E460&lt;=Listes!$A$67,'Dépenses forfaitaire'!$E460*Listes!$A$68,IF('Dépenses forfaitaire'!$E460&gt;Listes!$D$67,'Dépenses forfaitaire'!$E460*Listes!$D$68,(('Dépenses forfaitaire'!$E460*Listes!$B$68)+Listes!$C$68)))))))</f>
        <v/>
      </c>
      <c r="P460" s="36" t="str">
        <f t="shared" si="17"/>
        <v/>
      </c>
      <c r="Q460" s="131"/>
    </row>
    <row r="461" spans="1:17" ht="22.5" customHeight="1" x14ac:dyDescent="0.25">
      <c r="A461" s="21">
        <v>455</v>
      </c>
      <c r="B461" s="123"/>
      <c r="C461" s="123"/>
      <c r="D461" s="123"/>
      <c r="E461" s="123"/>
      <c r="F461" s="123"/>
      <c r="G461" s="123"/>
      <c r="H461" s="424" t="str">
        <f>IF(C461="","",IF(C461="","",(VLOOKUP(C461,Listes!$B$34:$C$38,2,FALSE))))</f>
        <v/>
      </c>
      <c r="I461" s="123" t="str">
        <f t="shared" si="16"/>
        <v/>
      </c>
      <c r="J461" s="36" t="str">
        <f>IF(H461="","",IF(H461="","",(VLOOKUP(H461,Listes!$C$34:$D$38,2,FALSE))))</f>
        <v/>
      </c>
      <c r="K461" s="263"/>
      <c r="L461" s="263"/>
      <c r="M461" s="35" t="str">
        <f>IF($H461="","",IF($C461=Listes!$B$35,IF('Dépenses forfaitaire'!$E461&lt;=Listes!$B$56,('Dépenses forfaitaire'!$E461*(VLOOKUP('Dépenses forfaitaire'!$D461,Listes!$A$57:$E$63,2,FALSE))),IF('Dépenses forfaitaire'!$E461&gt;Listes!$E$56,('Dépenses forfaitaire'!$E461*(VLOOKUP('Dépenses forfaitaire'!$D461,Listes!$A$57:$E$63,5,FALSE))),('Dépenses forfaitaire'!$E461*(VLOOKUP('Dépenses forfaitaire'!$D461,Listes!$A$57:$E$63,3,FALSE)))+(VLOOKUP('Dépenses forfaitaire'!$D461,Listes!$A$57:$E$63,4,FALSE))))))</f>
        <v/>
      </c>
      <c r="N461" s="35" t="str">
        <f>IF($H461="","",IF($C461=Listes!$B$34,IF('Dépenses forfaitaire'!$E461&lt;=Listes!$B$45,('Dépenses forfaitaire'!$E461*(VLOOKUP('Dépenses forfaitaire'!$D461,Listes!$A$46:$E$52,2,FALSE))),IF('Dépenses forfaitaire'!$E461&gt;Listes!$D$45,('Dépenses forfaitaire'!$E461*(VLOOKUP('Dépenses forfaitaire'!$D461,Listes!$A$46:$E$52,5,FALSE))),('Dépenses forfaitaire'!$E461*(VLOOKUP('Dépenses forfaitaire'!$D461,Listes!$A$46:$E$52,3,FALSE)))+(VLOOKUP('Dépenses forfaitaire'!$D461,Listes!$A$46:$E$52,4,FALSE))))))</f>
        <v/>
      </c>
      <c r="O461" s="35" t="str">
        <f>IF($H461="","",IF($C461=Listes!$B$37,Listes!$I$34,IF($C461=Listes!$B$38,(VLOOKUP('Dépenses forfaitaire'!$F461,Listes!$E$34:$F$39,2,FALSE)),IF($C461=Listes!$B$36,IF('Dépenses forfaitaire'!$E461&lt;=Listes!$A$67,'Dépenses forfaitaire'!$E461*Listes!$A$68,IF('Dépenses forfaitaire'!$E461&gt;Listes!$D$67,'Dépenses forfaitaire'!$E461*Listes!$D$68,(('Dépenses forfaitaire'!$E461*Listes!$B$68)+Listes!$C$68)))))))</f>
        <v/>
      </c>
      <c r="P461" s="36" t="str">
        <f t="shared" si="17"/>
        <v/>
      </c>
      <c r="Q461" s="131"/>
    </row>
    <row r="462" spans="1:17" ht="22.5" customHeight="1" x14ac:dyDescent="0.25">
      <c r="A462" s="21">
        <v>456</v>
      </c>
      <c r="B462" s="123"/>
      <c r="C462" s="123"/>
      <c r="D462" s="123"/>
      <c r="E462" s="123"/>
      <c r="F462" s="123"/>
      <c r="G462" s="123"/>
      <c r="H462" s="424" t="str">
        <f>IF(C462="","",IF(C462="","",(VLOOKUP(C462,Listes!$B$34:$C$38,2,FALSE))))</f>
        <v/>
      </c>
      <c r="I462" s="123" t="str">
        <f t="shared" si="16"/>
        <v/>
      </c>
      <c r="J462" s="36" t="str">
        <f>IF(H462="","",IF(H462="","",(VLOOKUP(H462,Listes!$C$34:$D$38,2,FALSE))))</f>
        <v/>
      </c>
      <c r="K462" s="263"/>
      <c r="L462" s="263"/>
      <c r="M462" s="35" t="str">
        <f>IF($H462="","",IF($C462=Listes!$B$35,IF('Dépenses forfaitaire'!$E462&lt;=Listes!$B$56,('Dépenses forfaitaire'!$E462*(VLOOKUP('Dépenses forfaitaire'!$D462,Listes!$A$57:$E$63,2,FALSE))),IF('Dépenses forfaitaire'!$E462&gt;Listes!$E$56,('Dépenses forfaitaire'!$E462*(VLOOKUP('Dépenses forfaitaire'!$D462,Listes!$A$57:$E$63,5,FALSE))),('Dépenses forfaitaire'!$E462*(VLOOKUP('Dépenses forfaitaire'!$D462,Listes!$A$57:$E$63,3,FALSE)))+(VLOOKUP('Dépenses forfaitaire'!$D462,Listes!$A$57:$E$63,4,FALSE))))))</f>
        <v/>
      </c>
      <c r="N462" s="35" t="str">
        <f>IF($H462="","",IF($C462=Listes!$B$34,IF('Dépenses forfaitaire'!$E462&lt;=Listes!$B$45,('Dépenses forfaitaire'!$E462*(VLOOKUP('Dépenses forfaitaire'!$D462,Listes!$A$46:$E$52,2,FALSE))),IF('Dépenses forfaitaire'!$E462&gt;Listes!$D$45,('Dépenses forfaitaire'!$E462*(VLOOKUP('Dépenses forfaitaire'!$D462,Listes!$A$46:$E$52,5,FALSE))),('Dépenses forfaitaire'!$E462*(VLOOKUP('Dépenses forfaitaire'!$D462,Listes!$A$46:$E$52,3,FALSE)))+(VLOOKUP('Dépenses forfaitaire'!$D462,Listes!$A$46:$E$52,4,FALSE))))))</f>
        <v/>
      </c>
      <c r="O462" s="35" t="str">
        <f>IF($H462="","",IF($C462=Listes!$B$37,Listes!$I$34,IF($C462=Listes!$B$38,(VLOOKUP('Dépenses forfaitaire'!$F462,Listes!$E$34:$F$39,2,FALSE)),IF($C462=Listes!$B$36,IF('Dépenses forfaitaire'!$E462&lt;=Listes!$A$67,'Dépenses forfaitaire'!$E462*Listes!$A$68,IF('Dépenses forfaitaire'!$E462&gt;Listes!$D$67,'Dépenses forfaitaire'!$E462*Listes!$D$68,(('Dépenses forfaitaire'!$E462*Listes!$B$68)+Listes!$C$68)))))))</f>
        <v/>
      </c>
      <c r="P462" s="36" t="str">
        <f t="shared" si="17"/>
        <v/>
      </c>
      <c r="Q462" s="131"/>
    </row>
    <row r="463" spans="1:17" ht="22.5" customHeight="1" x14ac:dyDescent="0.25">
      <c r="A463" s="21">
        <v>457</v>
      </c>
      <c r="B463" s="123"/>
      <c r="C463" s="123"/>
      <c r="D463" s="123"/>
      <c r="E463" s="123"/>
      <c r="F463" s="123"/>
      <c r="G463" s="123"/>
      <c r="H463" s="424" t="str">
        <f>IF(C463="","",IF(C463="","",(VLOOKUP(C463,Listes!$B$34:$C$38,2,FALSE))))</f>
        <v/>
      </c>
      <c r="I463" s="123" t="str">
        <f t="shared" si="16"/>
        <v/>
      </c>
      <c r="J463" s="36" t="str">
        <f>IF(H463="","",IF(H463="","",(VLOOKUP(H463,Listes!$C$34:$D$38,2,FALSE))))</f>
        <v/>
      </c>
      <c r="K463" s="263"/>
      <c r="L463" s="263"/>
      <c r="M463" s="35" t="str">
        <f>IF($H463="","",IF($C463=Listes!$B$35,IF('Dépenses forfaitaire'!$E463&lt;=Listes!$B$56,('Dépenses forfaitaire'!$E463*(VLOOKUP('Dépenses forfaitaire'!$D463,Listes!$A$57:$E$63,2,FALSE))),IF('Dépenses forfaitaire'!$E463&gt;Listes!$E$56,('Dépenses forfaitaire'!$E463*(VLOOKUP('Dépenses forfaitaire'!$D463,Listes!$A$57:$E$63,5,FALSE))),('Dépenses forfaitaire'!$E463*(VLOOKUP('Dépenses forfaitaire'!$D463,Listes!$A$57:$E$63,3,FALSE)))+(VLOOKUP('Dépenses forfaitaire'!$D463,Listes!$A$57:$E$63,4,FALSE))))))</f>
        <v/>
      </c>
      <c r="N463" s="35" t="str">
        <f>IF($H463="","",IF($C463=Listes!$B$34,IF('Dépenses forfaitaire'!$E463&lt;=Listes!$B$45,('Dépenses forfaitaire'!$E463*(VLOOKUP('Dépenses forfaitaire'!$D463,Listes!$A$46:$E$52,2,FALSE))),IF('Dépenses forfaitaire'!$E463&gt;Listes!$D$45,('Dépenses forfaitaire'!$E463*(VLOOKUP('Dépenses forfaitaire'!$D463,Listes!$A$46:$E$52,5,FALSE))),('Dépenses forfaitaire'!$E463*(VLOOKUP('Dépenses forfaitaire'!$D463,Listes!$A$46:$E$52,3,FALSE)))+(VLOOKUP('Dépenses forfaitaire'!$D463,Listes!$A$46:$E$52,4,FALSE))))))</f>
        <v/>
      </c>
      <c r="O463" s="35" t="str">
        <f>IF($H463="","",IF($C463=Listes!$B$37,Listes!$I$34,IF($C463=Listes!$B$38,(VLOOKUP('Dépenses forfaitaire'!$F463,Listes!$E$34:$F$39,2,FALSE)),IF($C463=Listes!$B$36,IF('Dépenses forfaitaire'!$E463&lt;=Listes!$A$67,'Dépenses forfaitaire'!$E463*Listes!$A$68,IF('Dépenses forfaitaire'!$E463&gt;Listes!$D$67,'Dépenses forfaitaire'!$E463*Listes!$D$68,(('Dépenses forfaitaire'!$E463*Listes!$B$68)+Listes!$C$68)))))))</f>
        <v/>
      </c>
      <c r="P463" s="36" t="str">
        <f t="shared" si="17"/>
        <v/>
      </c>
      <c r="Q463" s="131"/>
    </row>
    <row r="464" spans="1:17" ht="22.5" customHeight="1" x14ac:dyDescent="0.25">
      <c r="A464" s="21">
        <v>458</v>
      </c>
      <c r="B464" s="123"/>
      <c r="C464" s="123"/>
      <c r="D464" s="123"/>
      <c r="E464" s="123"/>
      <c r="F464" s="123"/>
      <c r="G464" s="123"/>
      <c r="H464" s="424" t="str">
        <f>IF(C464="","",IF(C464="","",(VLOOKUP(C464,Listes!$B$34:$C$38,2,FALSE))))</f>
        <v/>
      </c>
      <c r="I464" s="123" t="str">
        <f t="shared" si="16"/>
        <v/>
      </c>
      <c r="J464" s="36" t="str">
        <f>IF(H464="","",IF(H464="","",(VLOOKUP(H464,Listes!$C$34:$D$38,2,FALSE))))</f>
        <v/>
      </c>
      <c r="K464" s="263"/>
      <c r="L464" s="263"/>
      <c r="M464" s="35" t="str">
        <f>IF($H464="","",IF($C464=Listes!$B$35,IF('Dépenses forfaitaire'!$E464&lt;=Listes!$B$56,('Dépenses forfaitaire'!$E464*(VLOOKUP('Dépenses forfaitaire'!$D464,Listes!$A$57:$E$63,2,FALSE))),IF('Dépenses forfaitaire'!$E464&gt;Listes!$E$56,('Dépenses forfaitaire'!$E464*(VLOOKUP('Dépenses forfaitaire'!$D464,Listes!$A$57:$E$63,5,FALSE))),('Dépenses forfaitaire'!$E464*(VLOOKUP('Dépenses forfaitaire'!$D464,Listes!$A$57:$E$63,3,FALSE)))+(VLOOKUP('Dépenses forfaitaire'!$D464,Listes!$A$57:$E$63,4,FALSE))))))</f>
        <v/>
      </c>
      <c r="N464" s="35" t="str">
        <f>IF($H464="","",IF($C464=Listes!$B$34,IF('Dépenses forfaitaire'!$E464&lt;=Listes!$B$45,('Dépenses forfaitaire'!$E464*(VLOOKUP('Dépenses forfaitaire'!$D464,Listes!$A$46:$E$52,2,FALSE))),IF('Dépenses forfaitaire'!$E464&gt;Listes!$D$45,('Dépenses forfaitaire'!$E464*(VLOOKUP('Dépenses forfaitaire'!$D464,Listes!$A$46:$E$52,5,FALSE))),('Dépenses forfaitaire'!$E464*(VLOOKUP('Dépenses forfaitaire'!$D464,Listes!$A$46:$E$52,3,FALSE)))+(VLOOKUP('Dépenses forfaitaire'!$D464,Listes!$A$46:$E$52,4,FALSE))))))</f>
        <v/>
      </c>
      <c r="O464" s="35" t="str">
        <f>IF($H464="","",IF($C464=Listes!$B$37,Listes!$I$34,IF($C464=Listes!$B$38,(VLOOKUP('Dépenses forfaitaire'!$F464,Listes!$E$34:$F$39,2,FALSE)),IF($C464=Listes!$B$36,IF('Dépenses forfaitaire'!$E464&lt;=Listes!$A$67,'Dépenses forfaitaire'!$E464*Listes!$A$68,IF('Dépenses forfaitaire'!$E464&gt;Listes!$D$67,'Dépenses forfaitaire'!$E464*Listes!$D$68,(('Dépenses forfaitaire'!$E464*Listes!$B$68)+Listes!$C$68)))))))</f>
        <v/>
      </c>
      <c r="P464" s="36" t="str">
        <f t="shared" si="17"/>
        <v/>
      </c>
      <c r="Q464" s="131"/>
    </row>
    <row r="465" spans="1:17" ht="22.5" customHeight="1" x14ac:dyDescent="0.25">
      <c r="A465" s="21">
        <v>459</v>
      </c>
      <c r="B465" s="123"/>
      <c r="C465" s="123"/>
      <c r="D465" s="123"/>
      <c r="E465" s="123"/>
      <c r="F465" s="123"/>
      <c r="G465" s="123"/>
      <c r="H465" s="424" t="str">
        <f>IF(C465="","",IF(C465="","",(VLOOKUP(C465,Listes!$B$34:$C$38,2,FALSE))))</f>
        <v/>
      </c>
      <c r="I465" s="123" t="str">
        <f t="shared" si="16"/>
        <v/>
      </c>
      <c r="J465" s="36" t="str">
        <f>IF(H465="","",IF(H465="","",(VLOOKUP(H465,Listes!$C$34:$D$38,2,FALSE))))</f>
        <v/>
      </c>
      <c r="K465" s="263"/>
      <c r="L465" s="263"/>
      <c r="M465" s="35" t="str">
        <f>IF($H465="","",IF($C465=Listes!$B$35,IF('Dépenses forfaitaire'!$E465&lt;=Listes!$B$56,('Dépenses forfaitaire'!$E465*(VLOOKUP('Dépenses forfaitaire'!$D465,Listes!$A$57:$E$63,2,FALSE))),IF('Dépenses forfaitaire'!$E465&gt;Listes!$E$56,('Dépenses forfaitaire'!$E465*(VLOOKUP('Dépenses forfaitaire'!$D465,Listes!$A$57:$E$63,5,FALSE))),('Dépenses forfaitaire'!$E465*(VLOOKUP('Dépenses forfaitaire'!$D465,Listes!$A$57:$E$63,3,FALSE)))+(VLOOKUP('Dépenses forfaitaire'!$D465,Listes!$A$57:$E$63,4,FALSE))))))</f>
        <v/>
      </c>
      <c r="N465" s="35" t="str">
        <f>IF($H465="","",IF($C465=Listes!$B$34,IF('Dépenses forfaitaire'!$E465&lt;=Listes!$B$45,('Dépenses forfaitaire'!$E465*(VLOOKUP('Dépenses forfaitaire'!$D465,Listes!$A$46:$E$52,2,FALSE))),IF('Dépenses forfaitaire'!$E465&gt;Listes!$D$45,('Dépenses forfaitaire'!$E465*(VLOOKUP('Dépenses forfaitaire'!$D465,Listes!$A$46:$E$52,5,FALSE))),('Dépenses forfaitaire'!$E465*(VLOOKUP('Dépenses forfaitaire'!$D465,Listes!$A$46:$E$52,3,FALSE)))+(VLOOKUP('Dépenses forfaitaire'!$D465,Listes!$A$46:$E$52,4,FALSE))))))</f>
        <v/>
      </c>
      <c r="O465" s="35" t="str">
        <f>IF($H465="","",IF($C465=Listes!$B$37,Listes!$I$34,IF($C465=Listes!$B$38,(VLOOKUP('Dépenses forfaitaire'!$F465,Listes!$E$34:$F$39,2,FALSE)),IF($C465=Listes!$B$36,IF('Dépenses forfaitaire'!$E465&lt;=Listes!$A$67,'Dépenses forfaitaire'!$E465*Listes!$A$68,IF('Dépenses forfaitaire'!$E465&gt;Listes!$D$67,'Dépenses forfaitaire'!$E465*Listes!$D$68,(('Dépenses forfaitaire'!$E465*Listes!$B$68)+Listes!$C$68)))))))</f>
        <v/>
      </c>
      <c r="P465" s="36" t="str">
        <f t="shared" si="17"/>
        <v/>
      </c>
      <c r="Q465" s="131"/>
    </row>
    <row r="466" spans="1:17" ht="22.5" customHeight="1" x14ac:dyDescent="0.25">
      <c r="A466" s="21">
        <v>460</v>
      </c>
      <c r="B466" s="123"/>
      <c r="C466" s="123"/>
      <c r="D466" s="123"/>
      <c r="E466" s="123"/>
      <c r="F466" s="123"/>
      <c r="G466" s="123"/>
      <c r="H466" s="424" t="str">
        <f>IF(C466="","",IF(C466="","",(VLOOKUP(C466,Listes!$B$34:$C$38,2,FALSE))))</f>
        <v/>
      </c>
      <c r="I466" s="123" t="str">
        <f t="shared" si="16"/>
        <v/>
      </c>
      <c r="J466" s="36" t="str">
        <f>IF(H466="","",IF(H466="","",(VLOOKUP(H466,Listes!$C$34:$D$38,2,FALSE))))</f>
        <v/>
      </c>
      <c r="K466" s="263"/>
      <c r="L466" s="263"/>
      <c r="M466" s="35" t="str">
        <f>IF($H466="","",IF($C466=Listes!$B$35,IF('Dépenses forfaitaire'!$E466&lt;=Listes!$B$56,('Dépenses forfaitaire'!$E466*(VLOOKUP('Dépenses forfaitaire'!$D466,Listes!$A$57:$E$63,2,FALSE))),IF('Dépenses forfaitaire'!$E466&gt;Listes!$E$56,('Dépenses forfaitaire'!$E466*(VLOOKUP('Dépenses forfaitaire'!$D466,Listes!$A$57:$E$63,5,FALSE))),('Dépenses forfaitaire'!$E466*(VLOOKUP('Dépenses forfaitaire'!$D466,Listes!$A$57:$E$63,3,FALSE)))+(VLOOKUP('Dépenses forfaitaire'!$D466,Listes!$A$57:$E$63,4,FALSE))))))</f>
        <v/>
      </c>
      <c r="N466" s="35" t="str">
        <f>IF($H466="","",IF($C466=Listes!$B$34,IF('Dépenses forfaitaire'!$E466&lt;=Listes!$B$45,('Dépenses forfaitaire'!$E466*(VLOOKUP('Dépenses forfaitaire'!$D466,Listes!$A$46:$E$52,2,FALSE))),IF('Dépenses forfaitaire'!$E466&gt;Listes!$D$45,('Dépenses forfaitaire'!$E466*(VLOOKUP('Dépenses forfaitaire'!$D466,Listes!$A$46:$E$52,5,FALSE))),('Dépenses forfaitaire'!$E466*(VLOOKUP('Dépenses forfaitaire'!$D466,Listes!$A$46:$E$52,3,FALSE)))+(VLOOKUP('Dépenses forfaitaire'!$D466,Listes!$A$46:$E$52,4,FALSE))))))</f>
        <v/>
      </c>
      <c r="O466" s="35" t="str">
        <f>IF($H466="","",IF($C466=Listes!$B$37,Listes!$I$34,IF($C466=Listes!$B$38,(VLOOKUP('Dépenses forfaitaire'!$F466,Listes!$E$34:$F$39,2,FALSE)),IF($C466=Listes!$B$36,IF('Dépenses forfaitaire'!$E466&lt;=Listes!$A$67,'Dépenses forfaitaire'!$E466*Listes!$A$68,IF('Dépenses forfaitaire'!$E466&gt;Listes!$D$67,'Dépenses forfaitaire'!$E466*Listes!$D$68,(('Dépenses forfaitaire'!$E466*Listes!$B$68)+Listes!$C$68)))))))</f>
        <v/>
      </c>
      <c r="P466" s="36" t="str">
        <f t="shared" si="17"/>
        <v/>
      </c>
      <c r="Q466" s="131"/>
    </row>
    <row r="467" spans="1:17" ht="22.5" customHeight="1" x14ac:dyDescent="0.25">
      <c r="A467" s="21">
        <v>461</v>
      </c>
      <c r="B467" s="123"/>
      <c r="C467" s="123"/>
      <c r="D467" s="123"/>
      <c r="E467" s="123"/>
      <c r="F467" s="123"/>
      <c r="G467" s="123"/>
      <c r="H467" s="424" t="str">
        <f>IF(C467="","",IF(C467="","",(VLOOKUP(C467,Listes!$B$34:$C$38,2,FALSE))))</f>
        <v/>
      </c>
      <c r="I467" s="123" t="str">
        <f t="shared" si="16"/>
        <v/>
      </c>
      <c r="J467" s="36" t="str">
        <f>IF(H467="","",IF(H467="","",(VLOOKUP(H467,Listes!$C$34:$D$38,2,FALSE))))</f>
        <v/>
      </c>
      <c r="K467" s="263"/>
      <c r="L467" s="263"/>
      <c r="M467" s="35" t="str">
        <f>IF($H467="","",IF($C467=Listes!$B$35,IF('Dépenses forfaitaire'!$E467&lt;=Listes!$B$56,('Dépenses forfaitaire'!$E467*(VLOOKUP('Dépenses forfaitaire'!$D467,Listes!$A$57:$E$63,2,FALSE))),IF('Dépenses forfaitaire'!$E467&gt;Listes!$E$56,('Dépenses forfaitaire'!$E467*(VLOOKUP('Dépenses forfaitaire'!$D467,Listes!$A$57:$E$63,5,FALSE))),('Dépenses forfaitaire'!$E467*(VLOOKUP('Dépenses forfaitaire'!$D467,Listes!$A$57:$E$63,3,FALSE)))+(VLOOKUP('Dépenses forfaitaire'!$D467,Listes!$A$57:$E$63,4,FALSE))))))</f>
        <v/>
      </c>
      <c r="N467" s="35" t="str">
        <f>IF($H467="","",IF($C467=Listes!$B$34,IF('Dépenses forfaitaire'!$E467&lt;=Listes!$B$45,('Dépenses forfaitaire'!$E467*(VLOOKUP('Dépenses forfaitaire'!$D467,Listes!$A$46:$E$52,2,FALSE))),IF('Dépenses forfaitaire'!$E467&gt;Listes!$D$45,('Dépenses forfaitaire'!$E467*(VLOOKUP('Dépenses forfaitaire'!$D467,Listes!$A$46:$E$52,5,FALSE))),('Dépenses forfaitaire'!$E467*(VLOOKUP('Dépenses forfaitaire'!$D467,Listes!$A$46:$E$52,3,FALSE)))+(VLOOKUP('Dépenses forfaitaire'!$D467,Listes!$A$46:$E$52,4,FALSE))))))</f>
        <v/>
      </c>
      <c r="O467" s="35" t="str">
        <f>IF($H467="","",IF($C467=Listes!$B$37,Listes!$I$34,IF($C467=Listes!$B$38,(VLOOKUP('Dépenses forfaitaire'!$F467,Listes!$E$34:$F$39,2,FALSE)),IF($C467=Listes!$B$36,IF('Dépenses forfaitaire'!$E467&lt;=Listes!$A$67,'Dépenses forfaitaire'!$E467*Listes!$A$68,IF('Dépenses forfaitaire'!$E467&gt;Listes!$D$67,'Dépenses forfaitaire'!$E467*Listes!$D$68,(('Dépenses forfaitaire'!$E467*Listes!$B$68)+Listes!$C$68)))))))</f>
        <v/>
      </c>
      <c r="P467" s="36" t="str">
        <f t="shared" si="17"/>
        <v/>
      </c>
      <c r="Q467" s="131"/>
    </row>
    <row r="468" spans="1:17" ht="22.5" customHeight="1" x14ac:dyDescent="0.25">
      <c r="A468" s="21">
        <v>462</v>
      </c>
      <c r="B468" s="123"/>
      <c r="C468" s="123"/>
      <c r="D468" s="123"/>
      <c r="E468" s="123"/>
      <c r="F468" s="123"/>
      <c r="G468" s="123"/>
      <c r="H468" s="424" t="str">
        <f>IF(C468="","",IF(C468="","",(VLOOKUP(C468,Listes!$B$34:$C$38,2,FALSE))))</f>
        <v/>
      </c>
      <c r="I468" s="123" t="str">
        <f t="shared" si="16"/>
        <v/>
      </c>
      <c r="J468" s="36" t="str">
        <f>IF(H468="","",IF(H468="","",(VLOOKUP(H468,Listes!$C$34:$D$38,2,FALSE))))</f>
        <v/>
      </c>
      <c r="K468" s="263"/>
      <c r="L468" s="263"/>
      <c r="M468" s="35" t="str">
        <f>IF($H468="","",IF($C468=Listes!$B$35,IF('Dépenses forfaitaire'!$E468&lt;=Listes!$B$56,('Dépenses forfaitaire'!$E468*(VLOOKUP('Dépenses forfaitaire'!$D468,Listes!$A$57:$E$63,2,FALSE))),IF('Dépenses forfaitaire'!$E468&gt;Listes!$E$56,('Dépenses forfaitaire'!$E468*(VLOOKUP('Dépenses forfaitaire'!$D468,Listes!$A$57:$E$63,5,FALSE))),('Dépenses forfaitaire'!$E468*(VLOOKUP('Dépenses forfaitaire'!$D468,Listes!$A$57:$E$63,3,FALSE)))+(VLOOKUP('Dépenses forfaitaire'!$D468,Listes!$A$57:$E$63,4,FALSE))))))</f>
        <v/>
      </c>
      <c r="N468" s="35" t="str">
        <f>IF($H468="","",IF($C468=Listes!$B$34,IF('Dépenses forfaitaire'!$E468&lt;=Listes!$B$45,('Dépenses forfaitaire'!$E468*(VLOOKUP('Dépenses forfaitaire'!$D468,Listes!$A$46:$E$52,2,FALSE))),IF('Dépenses forfaitaire'!$E468&gt;Listes!$D$45,('Dépenses forfaitaire'!$E468*(VLOOKUP('Dépenses forfaitaire'!$D468,Listes!$A$46:$E$52,5,FALSE))),('Dépenses forfaitaire'!$E468*(VLOOKUP('Dépenses forfaitaire'!$D468,Listes!$A$46:$E$52,3,FALSE)))+(VLOOKUP('Dépenses forfaitaire'!$D468,Listes!$A$46:$E$52,4,FALSE))))))</f>
        <v/>
      </c>
      <c r="O468" s="35" t="str">
        <f>IF($H468="","",IF($C468=Listes!$B$37,Listes!$I$34,IF($C468=Listes!$B$38,(VLOOKUP('Dépenses forfaitaire'!$F468,Listes!$E$34:$F$39,2,FALSE)),IF($C468=Listes!$B$36,IF('Dépenses forfaitaire'!$E468&lt;=Listes!$A$67,'Dépenses forfaitaire'!$E468*Listes!$A$68,IF('Dépenses forfaitaire'!$E468&gt;Listes!$D$67,'Dépenses forfaitaire'!$E468*Listes!$D$68,(('Dépenses forfaitaire'!$E468*Listes!$B$68)+Listes!$C$68)))))))</f>
        <v/>
      </c>
      <c r="P468" s="36" t="str">
        <f t="shared" si="17"/>
        <v/>
      </c>
      <c r="Q468" s="131"/>
    </row>
    <row r="469" spans="1:17" ht="22.5" customHeight="1" x14ac:dyDescent="0.25">
      <c r="A469" s="21">
        <v>463</v>
      </c>
      <c r="B469" s="123"/>
      <c r="C469" s="123"/>
      <c r="D469" s="123"/>
      <c r="E469" s="123"/>
      <c r="F469" s="123"/>
      <c r="G469" s="123"/>
      <c r="H469" s="424" t="str">
        <f>IF(C469="","",IF(C469="","",(VLOOKUP(C469,Listes!$B$34:$C$38,2,FALSE))))</f>
        <v/>
      </c>
      <c r="I469" s="123" t="str">
        <f t="shared" si="16"/>
        <v/>
      </c>
      <c r="J469" s="36" t="str">
        <f>IF(H469="","",IF(H469="","",(VLOOKUP(H469,Listes!$C$34:$D$38,2,FALSE))))</f>
        <v/>
      </c>
      <c r="K469" s="263"/>
      <c r="L469" s="263"/>
      <c r="M469" s="35" t="str">
        <f>IF($H469="","",IF($C469=Listes!$B$35,IF('Dépenses forfaitaire'!$E469&lt;=Listes!$B$56,('Dépenses forfaitaire'!$E469*(VLOOKUP('Dépenses forfaitaire'!$D469,Listes!$A$57:$E$63,2,FALSE))),IF('Dépenses forfaitaire'!$E469&gt;Listes!$E$56,('Dépenses forfaitaire'!$E469*(VLOOKUP('Dépenses forfaitaire'!$D469,Listes!$A$57:$E$63,5,FALSE))),('Dépenses forfaitaire'!$E469*(VLOOKUP('Dépenses forfaitaire'!$D469,Listes!$A$57:$E$63,3,FALSE)))+(VLOOKUP('Dépenses forfaitaire'!$D469,Listes!$A$57:$E$63,4,FALSE))))))</f>
        <v/>
      </c>
      <c r="N469" s="35" t="str">
        <f>IF($H469="","",IF($C469=Listes!$B$34,IF('Dépenses forfaitaire'!$E469&lt;=Listes!$B$45,('Dépenses forfaitaire'!$E469*(VLOOKUP('Dépenses forfaitaire'!$D469,Listes!$A$46:$E$52,2,FALSE))),IF('Dépenses forfaitaire'!$E469&gt;Listes!$D$45,('Dépenses forfaitaire'!$E469*(VLOOKUP('Dépenses forfaitaire'!$D469,Listes!$A$46:$E$52,5,FALSE))),('Dépenses forfaitaire'!$E469*(VLOOKUP('Dépenses forfaitaire'!$D469,Listes!$A$46:$E$52,3,FALSE)))+(VLOOKUP('Dépenses forfaitaire'!$D469,Listes!$A$46:$E$52,4,FALSE))))))</f>
        <v/>
      </c>
      <c r="O469" s="35" t="str">
        <f>IF($H469="","",IF($C469=Listes!$B$37,Listes!$I$34,IF($C469=Listes!$B$38,(VLOOKUP('Dépenses forfaitaire'!$F469,Listes!$E$34:$F$39,2,FALSE)),IF($C469=Listes!$B$36,IF('Dépenses forfaitaire'!$E469&lt;=Listes!$A$67,'Dépenses forfaitaire'!$E469*Listes!$A$68,IF('Dépenses forfaitaire'!$E469&gt;Listes!$D$67,'Dépenses forfaitaire'!$E469*Listes!$D$68,(('Dépenses forfaitaire'!$E469*Listes!$B$68)+Listes!$C$68)))))))</f>
        <v/>
      </c>
      <c r="P469" s="36" t="str">
        <f t="shared" si="17"/>
        <v/>
      </c>
      <c r="Q469" s="131"/>
    </row>
    <row r="470" spans="1:17" ht="22.5" customHeight="1" x14ac:dyDescent="0.25">
      <c r="A470" s="21">
        <v>464</v>
      </c>
      <c r="B470" s="123"/>
      <c r="C470" s="123"/>
      <c r="D470" s="123"/>
      <c r="E470" s="123"/>
      <c r="F470" s="123"/>
      <c r="G470" s="123"/>
      <c r="H470" s="424" t="str">
        <f>IF(C470="","",IF(C470="","",(VLOOKUP(C470,Listes!$B$34:$C$38,2,FALSE))))</f>
        <v/>
      </c>
      <c r="I470" s="123" t="str">
        <f t="shared" si="16"/>
        <v/>
      </c>
      <c r="J470" s="36" t="str">
        <f>IF(H470="","",IF(H470="","",(VLOOKUP(H470,Listes!$C$34:$D$38,2,FALSE))))</f>
        <v/>
      </c>
      <c r="K470" s="263"/>
      <c r="L470" s="263"/>
      <c r="M470" s="35" t="str">
        <f>IF($H470="","",IF($C470=Listes!$B$35,IF('Dépenses forfaitaire'!$E470&lt;=Listes!$B$56,('Dépenses forfaitaire'!$E470*(VLOOKUP('Dépenses forfaitaire'!$D470,Listes!$A$57:$E$63,2,FALSE))),IF('Dépenses forfaitaire'!$E470&gt;Listes!$E$56,('Dépenses forfaitaire'!$E470*(VLOOKUP('Dépenses forfaitaire'!$D470,Listes!$A$57:$E$63,5,FALSE))),('Dépenses forfaitaire'!$E470*(VLOOKUP('Dépenses forfaitaire'!$D470,Listes!$A$57:$E$63,3,FALSE)))+(VLOOKUP('Dépenses forfaitaire'!$D470,Listes!$A$57:$E$63,4,FALSE))))))</f>
        <v/>
      </c>
      <c r="N470" s="35" t="str">
        <f>IF($H470="","",IF($C470=Listes!$B$34,IF('Dépenses forfaitaire'!$E470&lt;=Listes!$B$45,('Dépenses forfaitaire'!$E470*(VLOOKUP('Dépenses forfaitaire'!$D470,Listes!$A$46:$E$52,2,FALSE))),IF('Dépenses forfaitaire'!$E470&gt;Listes!$D$45,('Dépenses forfaitaire'!$E470*(VLOOKUP('Dépenses forfaitaire'!$D470,Listes!$A$46:$E$52,5,FALSE))),('Dépenses forfaitaire'!$E470*(VLOOKUP('Dépenses forfaitaire'!$D470,Listes!$A$46:$E$52,3,FALSE)))+(VLOOKUP('Dépenses forfaitaire'!$D470,Listes!$A$46:$E$52,4,FALSE))))))</f>
        <v/>
      </c>
      <c r="O470" s="35" t="str">
        <f>IF($H470="","",IF($C470=Listes!$B$37,Listes!$I$34,IF($C470=Listes!$B$38,(VLOOKUP('Dépenses forfaitaire'!$F470,Listes!$E$34:$F$39,2,FALSE)),IF($C470=Listes!$B$36,IF('Dépenses forfaitaire'!$E470&lt;=Listes!$A$67,'Dépenses forfaitaire'!$E470*Listes!$A$68,IF('Dépenses forfaitaire'!$E470&gt;Listes!$D$67,'Dépenses forfaitaire'!$E470*Listes!$D$68,(('Dépenses forfaitaire'!$E470*Listes!$B$68)+Listes!$C$68)))))))</f>
        <v/>
      </c>
      <c r="P470" s="36" t="str">
        <f t="shared" si="17"/>
        <v/>
      </c>
      <c r="Q470" s="131"/>
    </row>
    <row r="471" spans="1:17" ht="22.5" customHeight="1" x14ac:dyDescent="0.25">
      <c r="A471" s="21">
        <v>465</v>
      </c>
      <c r="B471" s="123"/>
      <c r="C471" s="123"/>
      <c r="D471" s="123"/>
      <c r="E471" s="123"/>
      <c r="F471" s="123"/>
      <c r="G471" s="123"/>
      <c r="H471" s="424" t="str">
        <f>IF(C471="","",IF(C471="","",(VLOOKUP(C471,Listes!$B$34:$C$38,2,FALSE))))</f>
        <v/>
      </c>
      <c r="I471" s="123" t="str">
        <f t="shared" si="16"/>
        <v/>
      </c>
      <c r="J471" s="36" t="str">
        <f>IF(H471="","",IF(H471="","",(VLOOKUP(H471,Listes!$C$34:$D$38,2,FALSE))))</f>
        <v/>
      </c>
      <c r="K471" s="263"/>
      <c r="L471" s="263"/>
      <c r="M471" s="35" t="str">
        <f>IF($H471="","",IF($C471=Listes!$B$35,IF('Dépenses forfaitaire'!$E471&lt;=Listes!$B$56,('Dépenses forfaitaire'!$E471*(VLOOKUP('Dépenses forfaitaire'!$D471,Listes!$A$57:$E$63,2,FALSE))),IF('Dépenses forfaitaire'!$E471&gt;Listes!$E$56,('Dépenses forfaitaire'!$E471*(VLOOKUP('Dépenses forfaitaire'!$D471,Listes!$A$57:$E$63,5,FALSE))),('Dépenses forfaitaire'!$E471*(VLOOKUP('Dépenses forfaitaire'!$D471,Listes!$A$57:$E$63,3,FALSE)))+(VLOOKUP('Dépenses forfaitaire'!$D471,Listes!$A$57:$E$63,4,FALSE))))))</f>
        <v/>
      </c>
      <c r="N471" s="35" t="str">
        <f>IF($H471="","",IF($C471=Listes!$B$34,IF('Dépenses forfaitaire'!$E471&lt;=Listes!$B$45,('Dépenses forfaitaire'!$E471*(VLOOKUP('Dépenses forfaitaire'!$D471,Listes!$A$46:$E$52,2,FALSE))),IF('Dépenses forfaitaire'!$E471&gt;Listes!$D$45,('Dépenses forfaitaire'!$E471*(VLOOKUP('Dépenses forfaitaire'!$D471,Listes!$A$46:$E$52,5,FALSE))),('Dépenses forfaitaire'!$E471*(VLOOKUP('Dépenses forfaitaire'!$D471,Listes!$A$46:$E$52,3,FALSE)))+(VLOOKUP('Dépenses forfaitaire'!$D471,Listes!$A$46:$E$52,4,FALSE))))))</f>
        <v/>
      </c>
      <c r="O471" s="35" t="str">
        <f>IF($H471="","",IF($C471=Listes!$B$37,Listes!$I$34,IF($C471=Listes!$B$38,(VLOOKUP('Dépenses forfaitaire'!$F471,Listes!$E$34:$F$39,2,FALSE)),IF($C471=Listes!$B$36,IF('Dépenses forfaitaire'!$E471&lt;=Listes!$A$67,'Dépenses forfaitaire'!$E471*Listes!$A$68,IF('Dépenses forfaitaire'!$E471&gt;Listes!$D$67,'Dépenses forfaitaire'!$E471*Listes!$D$68,(('Dépenses forfaitaire'!$E471*Listes!$B$68)+Listes!$C$68)))))))</f>
        <v/>
      </c>
      <c r="P471" s="36" t="str">
        <f t="shared" si="17"/>
        <v/>
      </c>
      <c r="Q471" s="131"/>
    </row>
    <row r="472" spans="1:17" ht="22.5" customHeight="1" x14ac:dyDescent="0.25">
      <c r="A472" s="21">
        <v>466</v>
      </c>
      <c r="B472" s="123"/>
      <c r="C472" s="123"/>
      <c r="D472" s="123"/>
      <c r="E472" s="123"/>
      <c r="F472" s="123"/>
      <c r="G472" s="123"/>
      <c r="H472" s="424" t="str">
        <f>IF(C472="","",IF(C472="","",(VLOOKUP(C472,Listes!$B$34:$C$38,2,FALSE))))</f>
        <v/>
      </c>
      <c r="I472" s="123" t="str">
        <f t="shared" si="16"/>
        <v/>
      </c>
      <c r="J472" s="36" t="str">
        <f>IF(H472="","",IF(H472="","",(VLOOKUP(H472,Listes!$C$34:$D$38,2,FALSE))))</f>
        <v/>
      </c>
      <c r="K472" s="263"/>
      <c r="L472" s="263"/>
      <c r="M472" s="35" t="str">
        <f>IF($H472="","",IF($C472=Listes!$B$35,IF('Dépenses forfaitaire'!$E472&lt;=Listes!$B$56,('Dépenses forfaitaire'!$E472*(VLOOKUP('Dépenses forfaitaire'!$D472,Listes!$A$57:$E$63,2,FALSE))),IF('Dépenses forfaitaire'!$E472&gt;Listes!$E$56,('Dépenses forfaitaire'!$E472*(VLOOKUP('Dépenses forfaitaire'!$D472,Listes!$A$57:$E$63,5,FALSE))),('Dépenses forfaitaire'!$E472*(VLOOKUP('Dépenses forfaitaire'!$D472,Listes!$A$57:$E$63,3,FALSE)))+(VLOOKUP('Dépenses forfaitaire'!$D472,Listes!$A$57:$E$63,4,FALSE))))))</f>
        <v/>
      </c>
      <c r="N472" s="35" t="str">
        <f>IF($H472="","",IF($C472=Listes!$B$34,IF('Dépenses forfaitaire'!$E472&lt;=Listes!$B$45,('Dépenses forfaitaire'!$E472*(VLOOKUP('Dépenses forfaitaire'!$D472,Listes!$A$46:$E$52,2,FALSE))),IF('Dépenses forfaitaire'!$E472&gt;Listes!$D$45,('Dépenses forfaitaire'!$E472*(VLOOKUP('Dépenses forfaitaire'!$D472,Listes!$A$46:$E$52,5,FALSE))),('Dépenses forfaitaire'!$E472*(VLOOKUP('Dépenses forfaitaire'!$D472,Listes!$A$46:$E$52,3,FALSE)))+(VLOOKUP('Dépenses forfaitaire'!$D472,Listes!$A$46:$E$52,4,FALSE))))))</f>
        <v/>
      </c>
      <c r="O472" s="35" t="str">
        <f>IF($H472="","",IF($C472=Listes!$B$37,Listes!$I$34,IF($C472=Listes!$B$38,(VLOOKUP('Dépenses forfaitaire'!$F472,Listes!$E$34:$F$39,2,FALSE)),IF($C472=Listes!$B$36,IF('Dépenses forfaitaire'!$E472&lt;=Listes!$A$67,'Dépenses forfaitaire'!$E472*Listes!$A$68,IF('Dépenses forfaitaire'!$E472&gt;Listes!$D$67,'Dépenses forfaitaire'!$E472*Listes!$D$68,(('Dépenses forfaitaire'!$E472*Listes!$B$68)+Listes!$C$68)))))))</f>
        <v/>
      </c>
      <c r="P472" s="36" t="str">
        <f t="shared" si="17"/>
        <v/>
      </c>
      <c r="Q472" s="131"/>
    </row>
    <row r="473" spans="1:17" ht="22.5" customHeight="1" x14ac:dyDescent="0.25">
      <c r="A473" s="21">
        <v>467</v>
      </c>
      <c r="B473" s="123"/>
      <c r="C473" s="123"/>
      <c r="D473" s="123"/>
      <c r="E473" s="123"/>
      <c r="F473" s="123"/>
      <c r="G473" s="123"/>
      <c r="H473" s="424" t="str">
        <f>IF(C473="","",IF(C473="","",(VLOOKUP(C473,Listes!$B$34:$C$38,2,FALSE))))</f>
        <v/>
      </c>
      <c r="I473" s="123" t="str">
        <f t="shared" si="16"/>
        <v/>
      </c>
      <c r="J473" s="36" t="str">
        <f>IF(H473="","",IF(H473="","",(VLOOKUP(H473,Listes!$C$34:$D$38,2,FALSE))))</f>
        <v/>
      </c>
      <c r="K473" s="263"/>
      <c r="L473" s="263"/>
      <c r="M473" s="35" t="str">
        <f>IF($H473="","",IF($C473=Listes!$B$35,IF('Dépenses forfaitaire'!$E473&lt;=Listes!$B$56,('Dépenses forfaitaire'!$E473*(VLOOKUP('Dépenses forfaitaire'!$D473,Listes!$A$57:$E$63,2,FALSE))),IF('Dépenses forfaitaire'!$E473&gt;Listes!$E$56,('Dépenses forfaitaire'!$E473*(VLOOKUP('Dépenses forfaitaire'!$D473,Listes!$A$57:$E$63,5,FALSE))),('Dépenses forfaitaire'!$E473*(VLOOKUP('Dépenses forfaitaire'!$D473,Listes!$A$57:$E$63,3,FALSE)))+(VLOOKUP('Dépenses forfaitaire'!$D473,Listes!$A$57:$E$63,4,FALSE))))))</f>
        <v/>
      </c>
      <c r="N473" s="35" t="str">
        <f>IF($H473="","",IF($C473=Listes!$B$34,IF('Dépenses forfaitaire'!$E473&lt;=Listes!$B$45,('Dépenses forfaitaire'!$E473*(VLOOKUP('Dépenses forfaitaire'!$D473,Listes!$A$46:$E$52,2,FALSE))),IF('Dépenses forfaitaire'!$E473&gt;Listes!$D$45,('Dépenses forfaitaire'!$E473*(VLOOKUP('Dépenses forfaitaire'!$D473,Listes!$A$46:$E$52,5,FALSE))),('Dépenses forfaitaire'!$E473*(VLOOKUP('Dépenses forfaitaire'!$D473,Listes!$A$46:$E$52,3,FALSE)))+(VLOOKUP('Dépenses forfaitaire'!$D473,Listes!$A$46:$E$52,4,FALSE))))))</f>
        <v/>
      </c>
      <c r="O473" s="35" t="str">
        <f>IF($H473="","",IF($C473=Listes!$B$37,Listes!$I$34,IF($C473=Listes!$B$38,(VLOOKUP('Dépenses forfaitaire'!$F473,Listes!$E$34:$F$39,2,FALSE)),IF($C473=Listes!$B$36,IF('Dépenses forfaitaire'!$E473&lt;=Listes!$A$67,'Dépenses forfaitaire'!$E473*Listes!$A$68,IF('Dépenses forfaitaire'!$E473&gt;Listes!$D$67,'Dépenses forfaitaire'!$E473*Listes!$D$68,(('Dépenses forfaitaire'!$E473*Listes!$B$68)+Listes!$C$68)))))))</f>
        <v/>
      </c>
      <c r="P473" s="36" t="str">
        <f t="shared" si="17"/>
        <v/>
      </c>
      <c r="Q473" s="131"/>
    </row>
    <row r="474" spans="1:17" ht="22.5" customHeight="1" x14ac:dyDescent="0.25">
      <c r="A474" s="21">
        <v>468</v>
      </c>
      <c r="B474" s="123"/>
      <c r="C474" s="123"/>
      <c r="D474" s="123"/>
      <c r="E474" s="123"/>
      <c r="F474" s="123"/>
      <c r="G474" s="123"/>
      <c r="H474" s="424" t="str">
        <f>IF(C474="","",IF(C474="","",(VLOOKUP(C474,Listes!$B$34:$C$38,2,FALSE))))</f>
        <v/>
      </c>
      <c r="I474" s="123" t="str">
        <f t="shared" si="16"/>
        <v/>
      </c>
      <c r="J474" s="36" t="str">
        <f>IF(H474="","",IF(H474="","",(VLOOKUP(H474,Listes!$C$34:$D$38,2,FALSE))))</f>
        <v/>
      </c>
      <c r="K474" s="263"/>
      <c r="L474" s="263"/>
      <c r="M474" s="35" t="str">
        <f>IF($H474="","",IF($C474=Listes!$B$35,IF('Dépenses forfaitaire'!$E474&lt;=Listes!$B$56,('Dépenses forfaitaire'!$E474*(VLOOKUP('Dépenses forfaitaire'!$D474,Listes!$A$57:$E$63,2,FALSE))),IF('Dépenses forfaitaire'!$E474&gt;Listes!$E$56,('Dépenses forfaitaire'!$E474*(VLOOKUP('Dépenses forfaitaire'!$D474,Listes!$A$57:$E$63,5,FALSE))),('Dépenses forfaitaire'!$E474*(VLOOKUP('Dépenses forfaitaire'!$D474,Listes!$A$57:$E$63,3,FALSE)))+(VLOOKUP('Dépenses forfaitaire'!$D474,Listes!$A$57:$E$63,4,FALSE))))))</f>
        <v/>
      </c>
      <c r="N474" s="35" t="str">
        <f>IF($H474="","",IF($C474=Listes!$B$34,IF('Dépenses forfaitaire'!$E474&lt;=Listes!$B$45,('Dépenses forfaitaire'!$E474*(VLOOKUP('Dépenses forfaitaire'!$D474,Listes!$A$46:$E$52,2,FALSE))),IF('Dépenses forfaitaire'!$E474&gt;Listes!$D$45,('Dépenses forfaitaire'!$E474*(VLOOKUP('Dépenses forfaitaire'!$D474,Listes!$A$46:$E$52,5,FALSE))),('Dépenses forfaitaire'!$E474*(VLOOKUP('Dépenses forfaitaire'!$D474,Listes!$A$46:$E$52,3,FALSE)))+(VLOOKUP('Dépenses forfaitaire'!$D474,Listes!$A$46:$E$52,4,FALSE))))))</f>
        <v/>
      </c>
      <c r="O474" s="35" t="str">
        <f>IF($H474="","",IF($C474=Listes!$B$37,Listes!$I$34,IF($C474=Listes!$B$38,(VLOOKUP('Dépenses forfaitaire'!$F474,Listes!$E$34:$F$39,2,FALSE)),IF($C474=Listes!$B$36,IF('Dépenses forfaitaire'!$E474&lt;=Listes!$A$67,'Dépenses forfaitaire'!$E474*Listes!$A$68,IF('Dépenses forfaitaire'!$E474&gt;Listes!$D$67,'Dépenses forfaitaire'!$E474*Listes!$D$68,(('Dépenses forfaitaire'!$E474*Listes!$B$68)+Listes!$C$68)))))))</f>
        <v/>
      </c>
      <c r="P474" s="36" t="str">
        <f t="shared" si="17"/>
        <v/>
      </c>
      <c r="Q474" s="131"/>
    </row>
    <row r="475" spans="1:17" ht="22.5" customHeight="1" x14ac:dyDescent="0.25">
      <c r="A475" s="21">
        <v>469</v>
      </c>
      <c r="B475" s="123"/>
      <c r="C475" s="123"/>
      <c r="D475" s="123"/>
      <c r="E475" s="123"/>
      <c r="F475" s="123"/>
      <c r="G475" s="123"/>
      <c r="H475" s="424" t="str">
        <f>IF(C475="","",IF(C475="","",(VLOOKUP(C475,Listes!$B$34:$C$38,2,FALSE))))</f>
        <v/>
      </c>
      <c r="I475" s="123" t="str">
        <f t="shared" si="16"/>
        <v/>
      </c>
      <c r="J475" s="36" t="str">
        <f>IF(H475="","",IF(H475="","",(VLOOKUP(H475,Listes!$C$34:$D$38,2,FALSE))))</f>
        <v/>
      </c>
      <c r="K475" s="263"/>
      <c r="L475" s="263"/>
      <c r="M475" s="35" t="str">
        <f>IF($H475="","",IF($C475=Listes!$B$35,IF('Dépenses forfaitaire'!$E475&lt;=Listes!$B$56,('Dépenses forfaitaire'!$E475*(VLOOKUP('Dépenses forfaitaire'!$D475,Listes!$A$57:$E$63,2,FALSE))),IF('Dépenses forfaitaire'!$E475&gt;Listes!$E$56,('Dépenses forfaitaire'!$E475*(VLOOKUP('Dépenses forfaitaire'!$D475,Listes!$A$57:$E$63,5,FALSE))),('Dépenses forfaitaire'!$E475*(VLOOKUP('Dépenses forfaitaire'!$D475,Listes!$A$57:$E$63,3,FALSE)))+(VLOOKUP('Dépenses forfaitaire'!$D475,Listes!$A$57:$E$63,4,FALSE))))))</f>
        <v/>
      </c>
      <c r="N475" s="35" t="str">
        <f>IF($H475="","",IF($C475=Listes!$B$34,IF('Dépenses forfaitaire'!$E475&lt;=Listes!$B$45,('Dépenses forfaitaire'!$E475*(VLOOKUP('Dépenses forfaitaire'!$D475,Listes!$A$46:$E$52,2,FALSE))),IF('Dépenses forfaitaire'!$E475&gt;Listes!$D$45,('Dépenses forfaitaire'!$E475*(VLOOKUP('Dépenses forfaitaire'!$D475,Listes!$A$46:$E$52,5,FALSE))),('Dépenses forfaitaire'!$E475*(VLOOKUP('Dépenses forfaitaire'!$D475,Listes!$A$46:$E$52,3,FALSE)))+(VLOOKUP('Dépenses forfaitaire'!$D475,Listes!$A$46:$E$52,4,FALSE))))))</f>
        <v/>
      </c>
      <c r="O475" s="35" t="str">
        <f>IF($H475="","",IF($C475=Listes!$B$37,Listes!$I$34,IF($C475=Listes!$B$38,(VLOOKUP('Dépenses forfaitaire'!$F475,Listes!$E$34:$F$39,2,FALSE)),IF($C475=Listes!$B$36,IF('Dépenses forfaitaire'!$E475&lt;=Listes!$A$67,'Dépenses forfaitaire'!$E475*Listes!$A$68,IF('Dépenses forfaitaire'!$E475&gt;Listes!$D$67,'Dépenses forfaitaire'!$E475*Listes!$D$68,(('Dépenses forfaitaire'!$E475*Listes!$B$68)+Listes!$C$68)))))))</f>
        <v/>
      </c>
      <c r="P475" s="36" t="str">
        <f t="shared" si="17"/>
        <v/>
      </c>
      <c r="Q475" s="131"/>
    </row>
    <row r="476" spans="1:17" ht="22.5" customHeight="1" x14ac:dyDescent="0.25">
      <c r="A476" s="21">
        <v>470</v>
      </c>
      <c r="B476" s="123"/>
      <c r="C476" s="123"/>
      <c r="D476" s="123"/>
      <c r="E476" s="123"/>
      <c r="F476" s="123"/>
      <c r="G476" s="123"/>
      <c r="H476" s="424" t="str">
        <f>IF(C476="","",IF(C476="","",(VLOOKUP(C476,Listes!$B$34:$C$38,2,FALSE))))</f>
        <v/>
      </c>
      <c r="I476" s="123" t="str">
        <f t="shared" si="16"/>
        <v/>
      </c>
      <c r="J476" s="36" t="str">
        <f>IF(H476="","",IF(H476="","",(VLOOKUP(H476,Listes!$C$34:$D$38,2,FALSE))))</f>
        <v/>
      </c>
      <c r="K476" s="263"/>
      <c r="L476" s="263"/>
      <c r="M476" s="35" t="str">
        <f>IF($H476="","",IF($C476=Listes!$B$35,IF('Dépenses forfaitaire'!$E476&lt;=Listes!$B$56,('Dépenses forfaitaire'!$E476*(VLOOKUP('Dépenses forfaitaire'!$D476,Listes!$A$57:$E$63,2,FALSE))),IF('Dépenses forfaitaire'!$E476&gt;Listes!$E$56,('Dépenses forfaitaire'!$E476*(VLOOKUP('Dépenses forfaitaire'!$D476,Listes!$A$57:$E$63,5,FALSE))),('Dépenses forfaitaire'!$E476*(VLOOKUP('Dépenses forfaitaire'!$D476,Listes!$A$57:$E$63,3,FALSE)))+(VLOOKUP('Dépenses forfaitaire'!$D476,Listes!$A$57:$E$63,4,FALSE))))))</f>
        <v/>
      </c>
      <c r="N476" s="35" t="str">
        <f>IF($H476="","",IF($C476=Listes!$B$34,IF('Dépenses forfaitaire'!$E476&lt;=Listes!$B$45,('Dépenses forfaitaire'!$E476*(VLOOKUP('Dépenses forfaitaire'!$D476,Listes!$A$46:$E$52,2,FALSE))),IF('Dépenses forfaitaire'!$E476&gt;Listes!$D$45,('Dépenses forfaitaire'!$E476*(VLOOKUP('Dépenses forfaitaire'!$D476,Listes!$A$46:$E$52,5,FALSE))),('Dépenses forfaitaire'!$E476*(VLOOKUP('Dépenses forfaitaire'!$D476,Listes!$A$46:$E$52,3,FALSE)))+(VLOOKUP('Dépenses forfaitaire'!$D476,Listes!$A$46:$E$52,4,FALSE))))))</f>
        <v/>
      </c>
      <c r="O476" s="35" t="str">
        <f>IF($H476="","",IF($C476=Listes!$B$37,Listes!$I$34,IF($C476=Listes!$B$38,(VLOOKUP('Dépenses forfaitaire'!$F476,Listes!$E$34:$F$39,2,FALSE)),IF($C476=Listes!$B$36,IF('Dépenses forfaitaire'!$E476&lt;=Listes!$A$67,'Dépenses forfaitaire'!$E476*Listes!$A$68,IF('Dépenses forfaitaire'!$E476&gt;Listes!$D$67,'Dépenses forfaitaire'!$E476*Listes!$D$68,(('Dépenses forfaitaire'!$E476*Listes!$B$68)+Listes!$C$68)))))))</f>
        <v/>
      </c>
      <c r="P476" s="36" t="str">
        <f t="shared" si="17"/>
        <v/>
      </c>
      <c r="Q476" s="131"/>
    </row>
    <row r="477" spans="1:17" ht="22.5" customHeight="1" x14ac:dyDescent="0.25">
      <c r="A477" s="21">
        <v>471</v>
      </c>
      <c r="B477" s="123"/>
      <c r="C477" s="123"/>
      <c r="D477" s="123"/>
      <c r="E477" s="123"/>
      <c r="F477" s="123"/>
      <c r="G477" s="123"/>
      <c r="H477" s="424" t="str">
        <f>IF(C477="","",IF(C477="","",(VLOOKUP(C477,Listes!$B$34:$C$38,2,FALSE))))</f>
        <v/>
      </c>
      <c r="I477" s="123" t="str">
        <f t="shared" si="16"/>
        <v/>
      </c>
      <c r="J477" s="36" t="str">
        <f>IF(H477="","",IF(H477="","",(VLOOKUP(H477,Listes!$C$34:$D$38,2,FALSE))))</f>
        <v/>
      </c>
      <c r="K477" s="263"/>
      <c r="L477" s="263"/>
      <c r="M477" s="35" t="str">
        <f>IF($H477="","",IF($C477=Listes!$B$35,IF('Dépenses forfaitaire'!$E477&lt;=Listes!$B$56,('Dépenses forfaitaire'!$E477*(VLOOKUP('Dépenses forfaitaire'!$D477,Listes!$A$57:$E$63,2,FALSE))),IF('Dépenses forfaitaire'!$E477&gt;Listes!$E$56,('Dépenses forfaitaire'!$E477*(VLOOKUP('Dépenses forfaitaire'!$D477,Listes!$A$57:$E$63,5,FALSE))),('Dépenses forfaitaire'!$E477*(VLOOKUP('Dépenses forfaitaire'!$D477,Listes!$A$57:$E$63,3,FALSE)))+(VLOOKUP('Dépenses forfaitaire'!$D477,Listes!$A$57:$E$63,4,FALSE))))))</f>
        <v/>
      </c>
      <c r="N477" s="35" t="str">
        <f>IF($H477="","",IF($C477=Listes!$B$34,IF('Dépenses forfaitaire'!$E477&lt;=Listes!$B$45,('Dépenses forfaitaire'!$E477*(VLOOKUP('Dépenses forfaitaire'!$D477,Listes!$A$46:$E$52,2,FALSE))),IF('Dépenses forfaitaire'!$E477&gt;Listes!$D$45,('Dépenses forfaitaire'!$E477*(VLOOKUP('Dépenses forfaitaire'!$D477,Listes!$A$46:$E$52,5,FALSE))),('Dépenses forfaitaire'!$E477*(VLOOKUP('Dépenses forfaitaire'!$D477,Listes!$A$46:$E$52,3,FALSE)))+(VLOOKUP('Dépenses forfaitaire'!$D477,Listes!$A$46:$E$52,4,FALSE))))))</f>
        <v/>
      </c>
      <c r="O477" s="35" t="str">
        <f>IF($H477="","",IF($C477=Listes!$B$37,Listes!$I$34,IF($C477=Listes!$B$38,(VLOOKUP('Dépenses forfaitaire'!$F477,Listes!$E$34:$F$39,2,FALSE)),IF($C477=Listes!$B$36,IF('Dépenses forfaitaire'!$E477&lt;=Listes!$A$67,'Dépenses forfaitaire'!$E477*Listes!$A$68,IF('Dépenses forfaitaire'!$E477&gt;Listes!$D$67,'Dépenses forfaitaire'!$E477*Listes!$D$68,(('Dépenses forfaitaire'!$E477*Listes!$B$68)+Listes!$C$68)))))))</f>
        <v/>
      </c>
      <c r="P477" s="36" t="str">
        <f t="shared" si="17"/>
        <v/>
      </c>
      <c r="Q477" s="131"/>
    </row>
    <row r="478" spans="1:17" ht="22.5" customHeight="1" x14ac:dyDescent="0.25">
      <c r="A478" s="21">
        <v>472</v>
      </c>
      <c r="B478" s="123"/>
      <c r="C478" s="123"/>
      <c r="D478" s="123"/>
      <c r="E478" s="123"/>
      <c r="F478" s="123"/>
      <c r="G478" s="123"/>
      <c r="H478" s="424" t="str">
        <f>IF(C478="","",IF(C478="","",(VLOOKUP(C478,Listes!$B$34:$C$38,2,FALSE))))</f>
        <v/>
      </c>
      <c r="I478" s="123" t="str">
        <f t="shared" si="16"/>
        <v/>
      </c>
      <c r="J478" s="36" t="str">
        <f>IF(H478="","",IF(H478="","",(VLOOKUP(H478,Listes!$C$34:$D$38,2,FALSE))))</f>
        <v/>
      </c>
      <c r="K478" s="263"/>
      <c r="L478" s="263"/>
      <c r="M478" s="35" t="str">
        <f>IF($H478="","",IF($C478=Listes!$B$35,IF('Dépenses forfaitaire'!$E478&lt;=Listes!$B$56,('Dépenses forfaitaire'!$E478*(VLOOKUP('Dépenses forfaitaire'!$D478,Listes!$A$57:$E$63,2,FALSE))),IF('Dépenses forfaitaire'!$E478&gt;Listes!$E$56,('Dépenses forfaitaire'!$E478*(VLOOKUP('Dépenses forfaitaire'!$D478,Listes!$A$57:$E$63,5,FALSE))),('Dépenses forfaitaire'!$E478*(VLOOKUP('Dépenses forfaitaire'!$D478,Listes!$A$57:$E$63,3,FALSE)))+(VLOOKUP('Dépenses forfaitaire'!$D478,Listes!$A$57:$E$63,4,FALSE))))))</f>
        <v/>
      </c>
      <c r="N478" s="35" t="str">
        <f>IF($H478="","",IF($C478=Listes!$B$34,IF('Dépenses forfaitaire'!$E478&lt;=Listes!$B$45,('Dépenses forfaitaire'!$E478*(VLOOKUP('Dépenses forfaitaire'!$D478,Listes!$A$46:$E$52,2,FALSE))),IF('Dépenses forfaitaire'!$E478&gt;Listes!$D$45,('Dépenses forfaitaire'!$E478*(VLOOKUP('Dépenses forfaitaire'!$D478,Listes!$A$46:$E$52,5,FALSE))),('Dépenses forfaitaire'!$E478*(VLOOKUP('Dépenses forfaitaire'!$D478,Listes!$A$46:$E$52,3,FALSE)))+(VLOOKUP('Dépenses forfaitaire'!$D478,Listes!$A$46:$E$52,4,FALSE))))))</f>
        <v/>
      </c>
      <c r="O478" s="35" t="str">
        <f>IF($H478="","",IF($C478=Listes!$B$37,Listes!$I$34,IF($C478=Listes!$B$38,(VLOOKUP('Dépenses forfaitaire'!$F478,Listes!$E$34:$F$39,2,FALSE)),IF($C478=Listes!$B$36,IF('Dépenses forfaitaire'!$E478&lt;=Listes!$A$67,'Dépenses forfaitaire'!$E478*Listes!$A$68,IF('Dépenses forfaitaire'!$E478&gt;Listes!$D$67,'Dépenses forfaitaire'!$E478*Listes!$D$68,(('Dépenses forfaitaire'!$E478*Listes!$B$68)+Listes!$C$68)))))))</f>
        <v/>
      </c>
      <c r="P478" s="36" t="str">
        <f t="shared" si="17"/>
        <v/>
      </c>
      <c r="Q478" s="131"/>
    </row>
    <row r="479" spans="1:17" ht="22.5" customHeight="1" x14ac:dyDescent="0.25">
      <c r="A479" s="21">
        <v>473</v>
      </c>
      <c r="B479" s="123"/>
      <c r="C479" s="123"/>
      <c r="D479" s="123"/>
      <c r="E479" s="123"/>
      <c r="F479" s="123"/>
      <c r="G479" s="123"/>
      <c r="H479" s="424" t="str">
        <f>IF(C479="","",IF(C479="","",(VLOOKUP(C479,Listes!$B$34:$C$38,2,FALSE))))</f>
        <v/>
      </c>
      <c r="I479" s="123" t="str">
        <f t="shared" si="16"/>
        <v/>
      </c>
      <c r="J479" s="36" t="str">
        <f>IF(H479="","",IF(H479="","",(VLOOKUP(H479,Listes!$C$34:$D$38,2,FALSE))))</f>
        <v/>
      </c>
      <c r="K479" s="263"/>
      <c r="L479" s="263"/>
      <c r="M479" s="35" t="str">
        <f>IF($H479="","",IF($C479=Listes!$B$35,IF('Dépenses forfaitaire'!$E479&lt;=Listes!$B$56,('Dépenses forfaitaire'!$E479*(VLOOKUP('Dépenses forfaitaire'!$D479,Listes!$A$57:$E$63,2,FALSE))),IF('Dépenses forfaitaire'!$E479&gt;Listes!$E$56,('Dépenses forfaitaire'!$E479*(VLOOKUP('Dépenses forfaitaire'!$D479,Listes!$A$57:$E$63,5,FALSE))),('Dépenses forfaitaire'!$E479*(VLOOKUP('Dépenses forfaitaire'!$D479,Listes!$A$57:$E$63,3,FALSE)))+(VLOOKUP('Dépenses forfaitaire'!$D479,Listes!$A$57:$E$63,4,FALSE))))))</f>
        <v/>
      </c>
      <c r="N479" s="35" t="str">
        <f>IF($H479="","",IF($C479=Listes!$B$34,IF('Dépenses forfaitaire'!$E479&lt;=Listes!$B$45,('Dépenses forfaitaire'!$E479*(VLOOKUP('Dépenses forfaitaire'!$D479,Listes!$A$46:$E$52,2,FALSE))),IF('Dépenses forfaitaire'!$E479&gt;Listes!$D$45,('Dépenses forfaitaire'!$E479*(VLOOKUP('Dépenses forfaitaire'!$D479,Listes!$A$46:$E$52,5,FALSE))),('Dépenses forfaitaire'!$E479*(VLOOKUP('Dépenses forfaitaire'!$D479,Listes!$A$46:$E$52,3,FALSE)))+(VLOOKUP('Dépenses forfaitaire'!$D479,Listes!$A$46:$E$52,4,FALSE))))))</f>
        <v/>
      </c>
      <c r="O479" s="35" t="str">
        <f>IF($H479="","",IF($C479=Listes!$B$37,Listes!$I$34,IF($C479=Listes!$B$38,(VLOOKUP('Dépenses forfaitaire'!$F479,Listes!$E$34:$F$39,2,FALSE)),IF($C479=Listes!$B$36,IF('Dépenses forfaitaire'!$E479&lt;=Listes!$A$67,'Dépenses forfaitaire'!$E479*Listes!$A$68,IF('Dépenses forfaitaire'!$E479&gt;Listes!$D$67,'Dépenses forfaitaire'!$E479*Listes!$D$68,(('Dépenses forfaitaire'!$E479*Listes!$B$68)+Listes!$C$68)))))))</f>
        <v/>
      </c>
      <c r="P479" s="36" t="str">
        <f t="shared" si="17"/>
        <v/>
      </c>
      <c r="Q479" s="131"/>
    </row>
    <row r="480" spans="1:17" ht="22.5" customHeight="1" x14ac:dyDescent="0.25">
      <c r="A480" s="21">
        <v>474</v>
      </c>
      <c r="B480" s="123"/>
      <c r="C480" s="123"/>
      <c r="D480" s="123"/>
      <c r="E480" s="123"/>
      <c r="F480" s="123"/>
      <c r="G480" s="123"/>
      <c r="H480" s="424" t="str">
        <f>IF(C480="","",IF(C480="","",(VLOOKUP(C480,Listes!$B$34:$C$38,2,FALSE))))</f>
        <v/>
      </c>
      <c r="I480" s="123" t="str">
        <f t="shared" si="16"/>
        <v/>
      </c>
      <c r="J480" s="36" t="str">
        <f>IF(H480="","",IF(H480="","",(VLOOKUP(H480,Listes!$C$34:$D$38,2,FALSE))))</f>
        <v/>
      </c>
      <c r="K480" s="263"/>
      <c r="L480" s="263"/>
      <c r="M480" s="35" t="str">
        <f>IF($H480="","",IF($C480=Listes!$B$35,IF('Dépenses forfaitaire'!$E480&lt;=Listes!$B$56,('Dépenses forfaitaire'!$E480*(VLOOKUP('Dépenses forfaitaire'!$D480,Listes!$A$57:$E$63,2,FALSE))),IF('Dépenses forfaitaire'!$E480&gt;Listes!$E$56,('Dépenses forfaitaire'!$E480*(VLOOKUP('Dépenses forfaitaire'!$D480,Listes!$A$57:$E$63,5,FALSE))),('Dépenses forfaitaire'!$E480*(VLOOKUP('Dépenses forfaitaire'!$D480,Listes!$A$57:$E$63,3,FALSE)))+(VLOOKUP('Dépenses forfaitaire'!$D480,Listes!$A$57:$E$63,4,FALSE))))))</f>
        <v/>
      </c>
      <c r="N480" s="35" t="str">
        <f>IF($H480="","",IF($C480=Listes!$B$34,IF('Dépenses forfaitaire'!$E480&lt;=Listes!$B$45,('Dépenses forfaitaire'!$E480*(VLOOKUP('Dépenses forfaitaire'!$D480,Listes!$A$46:$E$52,2,FALSE))),IF('Dépenses forfaitaire'!$E480&gt;Listes!$D$45,('Dépenses forfaitaire'!$E480*(VLOOKUP('Dépenses forfaitaire'!$D480,Listes!$A$46:$E$52,5,FALSE))),('Dépenses forfaitaire'!$E480*(VLOOKUP('Dépenses forfaitaire'!$D480,Listes!$A$46:$E$52,3,FALSE)))+(VLOOKUP('Dépenses forfaitaire'!$D480,Listes!$A$46:$E$52,4,FALSE))))))</f>
        <v/>
      </c>
      <c r="O480" s="35" t="str">
        <f>IF($H480="","",IF($C480=Listes!$B$37,Listes!$I$34,IF($C480=Listes!$B$38,(VLOOKUP('Dépenses forfaitaire'!$F480,Listes!$E$34:$F$39,2,FALSE)),IF($C480=Listes!$B$36,IF('Dépenses forfaitaire'!$E480&lt;=Listes!$A$67,'Dépenses forfaitaire'!$E480*Listes!$A$68,IF('Dépenses forfaitaire'!$E480&gt;Listes!$D$67,'Dépenses forfaitaire'!$E480*Listes!$D$68,(('Dépenses forfaitaire'!$E480*Listes!$B$68)+Listes!$C$68)))))))</f>
        <v/>
      </c>
      <c r="P480" s="36" t="str">
        <f t="shared" si="17"/>
        <v/>
      </c>
      <c r="Q480" s="131"/>
    </row>
    <row r="481" spans="1:17" ht="22.5" customHeight="1" x14ac:dyDescent="0.25">
      <c r="A481" s="21">
        <v>475</v>
      </c>
      <c r="B481" s="123"/>
      <c r="C481" s="123"/>
      <c r="D481" s="123"/>
      <c r="E481" s="123"/>
      <c r="F481" s="123"/>
      <c r="G481" s="123"/>
      <c r="H481" s="424" t="str">
        <f>IF(C481="","",IF(C481="","",(VLOOKUP(C481,Listes!$B$34:$C$38,2,FALSE))))</f>
        <v/>
      </c>
      <c r="I481" s="123" t="str">
        <f t="shared" si="16"/>
        <v/>
      </c>
      <c r="J481" s="36" t="str">
        <f>IF(H481="","",IF(H481="","",(VLOOKUP(H481,Listes!$C$34:$D$38,2,FALSE))))</f>
        <v/>
      </c>
      <c r="K481" s="263"/>
      <c r="L481" s="263"/>
      <c r="M481" s="35" t="str">
        <f>IF($H481="","",IF($C481=Listes!$B$35,IF('Dépenses forfaitaire'!$E481&lt;=Listes!$B$56,('Dépenses forfaitaire'!$E481*(VLOOKUP('Dépenses forfaitaire'!$D481,Listes!$A$57:$E$63,2,FALSE))),IF('Dépenses forfaitaire'!$E481&gt;Listes!$E$56,('Dépenses forfaitaire'!$E481*(VLOOKUP('Dépenses forfaitaire'!$D481,Listes!$A$57:$E$63,5,FALSE))),('Dépenses forfaitaire'!$E481*(VLOOKUP('Dépenses forfaitaire'!$D481,Listes!$A$57:$E$63,3,FALSE)))+(VLOOKUP('Dépenses forfaitaire'!$D481,Listes!$A$57:$E$63,4,FALSE))))))</f>
        <v/>
      </c>
      <c r="N481" s="35" t="str">
        <f>IF($H481="","",IF($C481=Listes!$B$34,IF('Dépenses forfaitaire'!$E481&lt;=Listes!$B$45,('Dépenses forfaitaire'!$E481*(VLOOKUP('Dépenses forfaitaire'!$D481,Listes!$A$46:$E$52,2,FALSE))),IF('Dépenses forfaitaire'!$E481&gt;Listes!$D$45,('Dépenses forfaitaire'!$E481*(VLOOKUP('Dépenses forfaitaire'!$D481,Listes!$A$46:$E$52,5,FALSE))),('Dépenses forfaitaire'!$E481*(VLOOKUP('Dépenses forfaitaire'!$D481,Listes!$A$46:$E$52,3,FALSE)))+(VLOOKUP('Dépenses forfaitaire'!$D481,Listes!$A$46:$E$52,4,FALSE))))))</f>
        <v/>
      </c>
      <c r="O481" s="35" t="str">
        <f>IF($H481="","",IF($C481=Listes!$B$37,Listes!$I$34,IF($C481=Listes!$B$38,(VLOOKUP('Dépenses forfaitaire'!$F481,Listes!$E$34:$F$39,2,FALSE)),IF($C481=Listes!$B$36,IF('Dépenses forfaitaire'!$E481&lt;=Listes!$A$67,'Dépenses forfaitaire'!$E481*Listes!$A$68,IF('Dépenses forfaitaire'!$E481&gt;Listes!$D$67,'Dépenses forfaitaire'!$E481*Listes!$D$68,(('Dépenses forfaitaire'!$E481*Listes!$B$68)+Listes!$C$68)))))))</f>
        <v/>
      </c>
      <c r="P481" s="36" t="str">
        <f t="shared" si="17"/>
        <v/>
      </c>
      <c r="Q481" s="131"/>
    </row>
    <row r="482" spans="1:17" ht="22.5" customHeight="1" x14ac:dyDescent="0.25">
      <c r="A482" s="21">
        <v>476</v>
      </c>
      <c r="B482" s="123"/>
      <c r="C482" s="123"/>
      <c r="D482" s="123"/>
      <c r="E482" s="123"/>
      <c r="F482" s="123"/>
      <c r="G482" s="123"/>
      <c r="H482" s="424" t="str">
        <f>IF(C482="","",IF(C482="","",(VLOOKUP(C482,Listes!$B$34:$C$38,2,FALSE))))</f>
        <v/>
      </c>
      <c r="I482" s="123" t="str">
        <f t="shared" si="16"/>
        <v/>
      </c>
      <c r="J482" s="36" t="str">
        <f>IF(H482="","",IF(H482="","",(VLOOKUP(H482,Listes!$C$34:$D$38,2,FALSE))))</f>
        <v/>
      </c>
      <c r="K482" s="263"/>
      <c r="L482" s="263"/>
      <c r="M482" s="35" t="str">
        <f>IF($H482="","",IF($C482=Listes!$B$35,IF('Dépenses forfaitaire'!$E482&lt;=Listes!$B$56,('Dépenses forfaitaire'!$E482*(VLOOKUP('Dépenses forfaitaire'!$D482,Listes!$A$57:$E$63,2,FALSE))),IF('Dépenses forfaitaire'!$E482&gt;Listes!$E$56,('Dépenses forfaitaire'!$E482*(VLOOKUP('Dépenses forfaitaire'!$D482,Listes!$A$57:$E$63,5,FALSE))),('Dépenses forfaitaire'!$E482*(VLOOKUP('Dépenses forfaitaire'!$D482,Listes!$A$57:$E$63,3,FALSE)))+(VLOOKUP('Dépenses forfaitaire'!$D482,Listes!$A$57:$E$63,4,FALSE))))))</f>
        <v/>
      </c>
      <c r="N482" s="35" t="str">
        <f>IF($H482="","",IF($C482=Listes!$B$34,IF('Dépenses forfaitaire'!$E482&lt;=Listes!$B$45,('Dépenses forfaitaire'!$E482*(VLOOKUP('Dépenses forfaitaire'!$D482,Listes!$A$46:$E$52,2,FALSE))),IF('Dépenses forfaitaire'!$E482&gt;Listes!$D$45,('Dépenses forfaitaire'!$E482*(VLOOKUP('Dépenses forfaitaire'!$D482,Listes!$A$46:$E$52,5,FALSE))),('Dépenses forfaitaire'!$E482*(VLOOKUP('Dépenses forfaitaire'!$D482,Listes!$A$46:$E$52,3,FALSE)))+(VLOOKUP('Dépenses forfaitaire'!$D482,Listes!$A$46:$E$52,4,FALSE))))))</f>
        <v/>
      </c>
      <c r="O482" s="35" t="str">
        <f>IF($H482="","",IF($C482=Listes!$B$37,Listes!$I$34,IF($C482=Listes!$B$38,(VLOOKUP('Dépenses forfaitaire'!$F482,Listes!$E$34:$F$39,2,FALSE)),IF($C482=Listes!$B$36,IF('Dépenses forfaitaire'!$E482&lt;=Listes!$A$67,'Dépenses forfaitaire'!$E482*Listes!$A$68,IF('Dépenses forfaitaire'!$E482&gt;Listes!$D$67,'Dépenses forfaitaire'!$E482*Listes!$D$68,(('Dépenses forfaitaire'!$E482*Listes!$B$68)+Listes!$C$68)))))))</f>
        <v/>
      </c>
      <c r="P482" s="36" t="str">
        <f t="shared" si="17"/>
        <v/>
      </c>
      <c r="Q482" s="131"/>
    </row>
    <row r="483" spans="1:17" ht="22.5" customHeight="1" x14ac:dyDescent="0.25">
      <c r="A483" s="21">
        <v>477</v>
      </c>
      <c r="B483" s="123"/>
      <c r="C483" s="123"/>
      <c r="D483" s="123"/>
      <c r="E483" s="123"/>
      <c r="F483" s="123"/>
      <c r="G483" s="123"/>
      <c r="H483" s="424" t="str">
        <f>IF(C483="","",IF(C483="","",(VLOOKUP(C483,Listes!$B$34:$C$38,2,FALSE))))</f>
        <v/>
      </c>
      <c r="I483" s="123" t="str">
        <f t="shared" si="16"/>
        <v/>
      </c>
      <c r="J483" s="36" t="str">
        <f>IF(H483="","",IF(H483="","",(VLOOKUP(H483,Listes!$C$34:$D$38,2,FALSE))))</f>
        <v/>
      </c>
      <c r="K483" s="263"/>
      <c r="L483" s="263"/>
      <c r="M483" s="35" t="str">
        <f>IF($H483="","",IF($C483=Listes!$B$35,IF('Dépenses forfaitaire'!$E483&lt;=Listes!$B$56,('Dépenses forfaitaire'!$E483*(VLOOKUP('Dépenses forfaitaire'!$D483,Listes!$A$57:$E$63,2,FALSE))),IF('Dépenses forfaitaire'!$E483&gt;Listes!$E$56,('Dépenses forfaitaire'!$E483*(VLOOKUP('Dépenses forfaitaire'!$D483,Listes!$A$57:$E$63,5,FALSE))),('Dépenses forfaitaire'!$E483*(VLOOKUP('Dépenses forfaitaire'!$D483,Listes!$A$57:$E$63,3,FALSE)))+(VLOOKUP('Dépenses forfaitaire'!$D483,Listes!$A$57:$E$63,4,FALSE))))))</f>
        <v/>
      </c>
      <c r="N483" s="35" t="str">
        <f>IF($H483="","",IF($C483=Listes!$B$34,IF('Dépenses forfaitaire'!$E483&lt;=Listes!$B$45,('Dépenses forfaitaire'!$E483*(VLOOKUP('Dépenses forfaitaire'!$D483,Listes!$A$46:$E$52,2,FALSE))),IF('Dépenses forfaitaire'!$E483&gt;Listes!$D$45,('Dépenses forfaitaire'!$E483*(VLOOKUP('Dépenses forfaitaire'!$D483,Listes!$A$46:$E$52,5,FALSE))),('Dépenses forfaitaire'!$E483*(VLOOKUP('Dépenses forfaitaire'!$D483,Listes!$A$46:$E$52,3,FALSE)))+(VLOOKUP('Dépenses forfaitaire'!$D483,Listes!$A$46:$E$52,4,FALSE))))))</f>
        <v/>
      </c>
      <c r="O483" s="35" t="str">
        <f>IF($H483="","",IF($C483=Listes!$B$37,Listes!$I$34,IF($C483=Listes!$B$38,(VLOOKUP('Dépenses forfaitaire'!$F483,Listes!$E$34:$F$39,2,FALSE)),IF($C483=Listes!$B$36,IF('Dépenses forfaitaire'!$E483&lt;=Listes!$A$67,'Dépenses forfaitaire'!$E483*Listes!$A$68,IF('Dépenses forfaitaire'!$E483&gt;Listes!$D$67,'Dépenses forfaitaire'!$E483*Listes!$D$68,(('Dépenses forfaitaire'!$E483*Listes!$B$68)+Listes!$C$68)))))))</f>
        <v/>
      </c>
      <c r="P483" s="36" t="str">
        <f t="shared" si="17"/>
        <v/>
      </c>
      <c r="Q483" s="131"/>
    </row>
    <row r="484" spans="1:17" ht="22.5" customHeight="1" x14ac:dyDescent="0.25">
      <c r="A484" s="21">
        <v>478</v>
      </c>
      <c r="B484" s="123"/>
      <c r="C484" s="123"/>
      <c r="D484" s="123"/>
      <c r="E484" s="123"/>
      <c r="F484" s="123"/>
      <c r="G484" s="123"/>
      <c r="H484" s="424" t="str">
        <f>IF(C484="","",IF(C484="","",(VLOOKUP(C484,Listes!$B$34:$C$38,2,FALSE))))</f>
        <v/>
      </c>
      <c r="I484" s="123" t="str">
        <f t="shared" si="16"/>
        <v/>
      </c>
      <c r="J484" s="36" t="str">
        <f>IF(H484="","",IF(H484="","",(VLOOKUP(H484,Listes!$C$34:$D$38,2,FALSE))))</f>
        <v/>
      </c>
      <c r="K484" s="263"/>
      <c r="L484" s="263"/>
      <c r="M484" s="35" t="str">
        <f>IF($H484="","",IF($C484=Listes!$B$35,IF('Dépenses forfaitaire'!$E484&lt;=Listes!$B$56,('Dépenses forfaitaire'!$E484*(VLOOKUP('Dépenses forfaitaire'!$D484,Listes!$A$57:$E$63,2,FALSE))),IF('Dépenses forfaitaire'!$E484&gt;Listes!$E$56,('Dépenses forfaitaire'!$E484*(VLOOKUP('Dépenses forfaitaire'!$D484,Listes!$A$57:$E$63,5,FALSE))),('Dépenses forfaitaire'!$E484*(VLOOKUP('Dépenses forfaitaire'!$D484,Listes!$A$57:$E$63,3,FALSE)))+(VLOOKUP('Dépenses forfaitaire'!$D484,Listes!$A$57:$E$63,4,FALSE))))))</f>
        <v/>
      </c>
      <c r="N484" s="35" t="str">
        <f>IF($H484="","",IF($C484=Listes!$B$34,IF('Dépenses forfaitaire'!$E484&lt;=Listes!$B$45,('Dépenses forfaitaire'!$E484*(VLOOKUP('Dépenses forfaitaire'!$D484,Listes!$A$46:$E$52,2,FALSE))),IF('Dépenses forfaitaire'!$E484&gt;Listes!$D$45,('Dépenses forfaitaire'!$E484*(VLOOKUP('Dépenses forfaitaire'!$D484,Listes!$A$46:$E$52,5,FALSE))),('Dépenses forfaitaire'!$E484*(VLOOKUP('Dépenses forfaitaire'!$D484,Listes!$A$46:$E$52,3,FALSE)))+(VLOOKUP('Dépenses forfaitaire'!$D484,Listes!$A$46:$E$52,4,FALSE))))))</f>
        <v/>
      </c>
      <c r="O484" s="35" t="str">
        <f>IF($H484="","",IF($C484=Listes!$B$37,Listes!$I$34,IF($C484=Listes!$B$38,(VLOOKUP('Dépenses forfaitaire'!$F484,Listes!$E$34:$F$39,2,FALSE)),IF($C484=Listes!$B$36,IF('Dépenses forfaitaire'!$E484&lt;=Listes!$A$67,'Dépenses forfaitaire'!$E484*Listes!$A$68,IF('Dépenses forfaitaire'!$E484&gt;Listes!$D$67,'Dépenses forfaitaire'!$E484*Listes!$D$68,(('Dépenses forfaitaire'!$E484*Listes!$B$68)+Listes!$C$68)))))))</f>
        <v/>
      </c>
      <c r="P484" s="36" t="str">
        <f t="shared" si="17"/>
        <v/>
      </c>
      <c r="Q484" s="131"/>
    </row>
    <row r="485" spans="1:17" ht="22.5" customHeight="1" x14ac:dyDescent="0.25">
      <c r="A485" s="21">
        <v>479</v>
      </c>
      <c r="B485" s="123"/>
      <c r="C485" s="123"/>
      <c r="D485" s="123"/>
      <c r="E485" s="123"/>
      <c r="F485" s="123"/>
      <c r="G485" s="123"/>
      <c r="H485" s="424" t="str">
        <f>IF(C485="","",IF(C485="","",(VLOOKUP(C485,Listes!$B$34:$C$38,2,FALSE))))</f>
        <v/>
      </c>
      <c r="I485" s="123" t="str">
        <f t="shared" si="16"/>
        <v/>
      </c>
      <c r="J485" s="36" t="str">
        <f>IF(H485="","",IF(H485="","",(VLOOKUP(H485,Listes!$C$34:$D$38,2,FALSE))))</f>
        <v/>
      </c>
      <c r="K485" s="263"/>
      <c r="L485" s="263"/>
      <c r="M485" s="35" t="str">
        <f>IF($H485="","",IF($C485=Listes!$B$35,IF('Dépenses forfaitaire'!$E485&lt;=Listes!$B$56,('Dépenses forfaitaire'!$E485*(VLOOKUP('Dépenses forfaitaire'!$D485,Listes!$A$57:$E$63,2,FALSE))),IF('Dépenses forfaitaire'!$E485&gt;Listes!$E$56,('Dépenses forfaitaire'!$E485*(VLOOKUP('Dépenses forfaitaire'!$D485,Listes!$A$57:$E$63,5,FALSE))),('Dépenses forfaitaire'!$E485*(VLOOKUP('Dépenses forfaitaire'!$D485,Listes!$A$57:$E$63,3,FALSE)))+(VLOOKUP('Dépenses forfaitaire'!$D485,Listes!$A$57:$E$63,4,FALSE))))))</f>
        <v/>
      </c>
      <c r="N485" s="35" t="str">
        <f>IF($H485="","",IF($C485=Listes!$B$34,IF('Dépenses forfaitaire'!$E485&lt;=Listes!$B$45,('Dépenses forfaitaire'!$E485*(VLOOKUP('Dépenses forfaitaire'!$D485,Listes!$A$46:$E$52,2,FALSE))),IF('Dépenses forfaitaire'!$E485&gt;Listes!$D$45,('Dépenses forfaitaire'!$E485*(VLOOKUP('Dépenses forfaitaire'!$D485,Listes!$A$46:$E$52,5,FALSE))),('Dépenses forfaitaire'!$E485*(VLOOKUP('Dépenses forfaitaire'!$D485,Listes!$A$46:$E$52,3,FALSE)))+(VLOOKUP('Dépenses forfaitaire'!$D485,Listes!$A$46:$E$52,4,FALSE))))))</f>
        <v/>
      </c>
      <c r="O485" s="35" t="str">
        <f>IF($H485="","",IF($C485=Listes!$B$37,Listes!$I$34,IF($C485=Listes!$B$38,(VLOOKUP('Dépenses forfaitaire'!$F485,Listes!$E$34:$F$39,2,FALSE)),IF($C485=Listes!$B$36,IF('Dépenses forfaitaire'!$E485&lt;=Listes!$A$67,'Dépenses forfaitaire'!$E485*Listes!$A$68,IF('Dépenses forfaitaire'!$E485&gt;Listes!$D$67,'Dépenses forfaitaire'!$E485*Listes!$D$68,(('Dépenses forfaitaire'!$E485*Listes!$B$68)+Listes!$C$68)))))))</f>
        <v/>
      </c>
      <c r="P485" s="36" t="str">
        <f t="shared" si="17"/>
        <v/>
      </c>
      <c r="Q485" s="131"/>
    </row>
    <row r="486" spans="1:17" ht="22.5" customHeight="1" x14ac:dyDescent="0.25">
      <c r="A486" s="21">
        <v>480</v>
      </c>
      <c r="B486" s="123"/>
      <c r="C486" s="123"/>
      <c r="D486" s="123"/>
      <c r="E486" s="123"/>
      <c r="F486" s="123"/>
      <c r="G486" s="123"/>
      <c r="H486" s="424" t="str">
        <f>IF(C486="","",IF(C486="","",(VLOOKUP(C486,Listes!$B$34:$C$38,2,FALSE))))</f>
        <v/>
      </c>
      <c r="I486" s="123" t="str">
        <f t="shared" si="16"/>
        <v/>
      </c>
      <c r="J486" s="36" t="str">
        <f>IF(H486="","",IF(H486="","",(VLOOKUP(H486,Listes!$C$34:$D$38,2,FALSE))))</f>
        <v/>
      </c>
      <c r="K486" s="263"/>
      <c r="L486" s="263"/>
      <c r="M486" s="35" t="str">
        <f>IF($H486="","",IF($C486=Listes!$B$35,IF('Dépenses forfaitaire'!$E486&lt;=Listes!$B$56,('Dépenses forfaitaire'!$E486*(VLOOKUP('Dépenses forfaitaire'!$D486,Listes!$A$57:$E$63,2,FALSE))),IF('Dépenses forfaitaire'!$E486&gt;Listes!$E$56,('Dépenses forfaitaire'!$E486*(VLOOKUP('Dépenses forfaitaire'!$D486,Listes!$A$57:$E$63,5,FALSE))),('Dépenses forfaitaire'!$E486*(VLOOKUP('Dépenses forfaitaire'!$D486,Listes!$A$57:$E$63,3,FALSE)))+(VLOOKUP('Dépenses forfaitaire'!$D486,Listes!$A$57:$E$63,4,FALSE))))))</f>
        <v/>
      </c>
      <c r="N486" s="35" t="str">
        <f>IF($H486="","",IF($C486=Listes!$B$34,IF('Dépenses forfaitaire'!$E486&lt;=Listes!$B$45,('Dépenses forfaitaire'!$E486*(VLOOKUP('Dépenses forfaitaire'!$D486,Listes!$A$46:$E$52,2,FALSE))),IF('Dépenses forfaitaire'!$E486&gt;Listes!$D$45,('Dépenses forfaitaire'!$E486*(VLOOKUP('Dépenses forfaitaire'!$D486,Listes!$A$46:$E$52,5,FALSE))),('Dépenses forfaitaire'!$E486*(VLOOKUP('Dépenses forfaitaire'!$D486,Listes!$A$46:$E$52,3,FALSE)))+(VLOOKUP('Dépenses forfaitaire'!$D486,Listes!$A$46:$E$52,4,FALSE))))))</f>
        <v/>
      </c>
      <c r="O486" s="35" t="str">
        <f>IF($H486="","",IF($C486=Listes!$B$37,Listes!$I$34,IF($C486=Listes!$B$38,(VLOOKUP('Dépenses forfaitaire'!$F486,Listes!$E$34:$F$39,2,FALSE)),IF($C486=Listes!$B$36,IF('Dépenses forfaitaire'!$E486&lt;=Listes!$A$67,'Dépenses forfaitaire'!$E486*Listes!$A$68,IF('Dépenses forfaitaire'!$E486&gt;Listes!$D$67,'Dépenses forfaitaire'!$E486*Listes!$D$68,(('Dépenses forfaitaire'!$E486*Listes!$B$68)+Listes!$C$68)))))))</f>
        <v/>
      </c>
      <c r="P486" s="36" t="str">
        <f t="shared" si="17"/>
        <v/>
      </c>
      <c r="Q486" s="131"/>
    </row>
    <row r="487" spans="1:17" ht="22.5" customHeight="1" x14ac:dyDescent="0.25">
      <c r="A487" s="21">
        <v>481</v>
      </c>
      <c r="B487" s="123"/>
      <c r="C487" s="123"/>
      <c r="D487" s="123"/>
      <c r="E487" s="123"/>
      <c r="F487" s="123"/>
      <c r="G487" s="123"/>
      <c r="H487" s="424" t="str">
        <f>IF(C487="","",IF(C487="","",(VLOOKUP(C487,Listes!$B$34:$C$38,2,FALSE))))</f>
        <v/>
      </c>
      <c r="I487" s="123" t="str">
        <f t="shared" si="16"/>
        <v/>
      </c>
      <c r="J487" s="36" t="str">
        <f>IF(H487="","",IF(H487="","",(VLOOKUP(H487,Listes!$C$34:$D$38,2,FALSE))))</f>
        <v/>
      </c>
      <c r="K487" s="263"/>
      <c r="L487" s="263"/>
      <c r="M487" s="35" t="str">
        <f>IF($H487="","",IF($C487=Listes!$B$35,IF('Dépenses forfaitaire'!$E487&lt;=Listes!$B$56,('Dépenses forfaitaire'!$E487*(VLOOKUP('Dépenses forfaitaire'!$D487,Listes!$A$57:$E$63,2,FALSE))),IF('Dépenses forfaitaire'!$E487&gt;Listes!$E$56,('Dépenses forfaitaire'!$E487*(VLOOKUP('Dépenses forfaitaire'!$D487,Listes!$A$57:$E$63,5,FALSE))),('Dépenses forfaitaire'!$E487*(VLOOKUP('Dépenses forfaitaire'!$D487,Listes!$A$57:$E$63,3,FALSE)))+(VLOOKUP('Dépenses forfaitaire'!$D487,Listes!$A$57:$E$63,4,FALSE))))))</f>
        <v/>
      </c>
      <c r="N487" s="35" t="str">
        <f>IF($H487="","",IF($C487=Listes!$B$34,IF('Dépenses forfaitaire'!$E487&lt;=Listes!$B$45,('Dépenses forfaitaire'!$E487*(VLOOKUP('Dépenses forfaitaire'!$D487,Listes!$A$46:$E$52,2,FALSE))),IF('Dépenses forfaitaire'!$E487&gt;Listes!$D$45,('Dépenses forfaitaire'!$E487*(VLOOKUP('Dépenses forfaitaire'!$D487,Listes!$A$46:$E$52,5,FALSE))),('Dépenses forfaitaire'!$E487*(VLOOKUP('Dépenses forfaitaire'!$D487,Listes!$A$46:$E$52,3,FALSE)))+(VLOOKUP('Dépenses forfaitaire'!$D487,Listes!$A$46:$E$52,4,FALSE))))))</f>
        <v/>
      </c>
      <c r="O487" s="35" t="str">
        <f>IF($H487="","",IF($C487=Listes!$B$37,Listes!$I$34,IF($C487=Listes!$B$38,(VLOOKUP('Dépenses forfaitaire'!$F487,Listes!$E$34:$F$39,2,FALSE)),IF($C487=Listes!$B$36,IF('Dépenses forfaitaire'!$E487&lt;=Listes!$A$67,'Dépenses forfaitaire'!$E487*Listes!$A$68,IF('Dépenses forfaitaire'!$E487&gt;Listes!$D$67,'Dépenses forfaitaire'!$E487*Listes!$D$68,(('Dépenses forfaitaire'!$E487*Listes!$B$68)+Listes!$C$68)))))))</f>
        <v/>
      </c>
      <c r="P487" s="36" t="str">
        <f t="shared" si="17"/>
        <v/>
      </c>
      <c r="Q487" s="131"/>
    </row>
    <row r="488" spans="1:17" ht="22.5" customHeight="1" x14ac:dyDescent="0.25">
      <c r="A488" s="21">
        <v>482</v>
      </c>
      <c r="B488" s="123"/>
      <c r="C488" s="123"/>
      <c r="D488" s="123"/>
      <c r="E488" s="123"/>
      <c r="F488" s="123"/>
      <c r="G488" s="123"/>
      <c r="H488" s="424" t="str">
        <f>IF(C488="","",IF(C488="","",(VLOOKUP(C488,Listes!$B$34:$C$38,2,FALSE))))</f>
        <v/>
      </c>
      <c r="I488" s="123" t="str">
        <f t="shared" si="16"/>
        <v/>
      </c>
      <c r="J488" s="36" t="str">
        <f>IF(H488="","",IF(H488="","",(VLOOKUP(H488,Listes!$C$34:$D$38,2,FALSE))))</f>
        <v/>
      </c>
      <c r="K488" s="263"/>
      <c r="L488" s="263"/>
      <c r="M488" s="35" t="str">
        <f>IF($H488="","",IF($C488=Listes!$B$35,IF('Dépenses forfaitaire'!$E488&lt;=Listes!$B$56,('Dépenses forfaitaire'!$E488*(VLOOKUP('Dépenses forfaitaire'!$D488,Listes!$A$57:$E$63,2,FALSE))),IF('Dépenses forfaitaire'!$E488&gt;Listes!$E$56,('Dépenses forfaitaire'!$E488*(VLOOKUP('Dépenses forfaitaire'!$D488,Listes!$A$57:$E$63,5,FALSE))),('Dépenses forfaitaire'!$E488*(VLOOKUP('Dépenses forfaitaire'!$D488,Listes!$A$57:$E$63,3,FALSE)))+(VLOOKUP('Dépenses forfaitaire'!$D488,Listes!$A$57:$E$63,4,FALSE))))))</f>
        <v/>
      </c>
      <c r="N488" s="35" t="str">
        <f>IF($H488="","",IF($C488=Listes!$B$34,IF('Dépenses forfaitaire'!$E488&lt;=Listes!$B$45,('Dépenses forfaitaire'!$E488*(VLOOKUP('Dépenses forfaitaire'!$D488,Listes!$A$46:$E$52,2,FALSE))),IF('Dépenses forfaitaire'!$E488&gt;Listes!$D$45,('Dépenses forfaitaire'!$E488*(VLOOKUP('Dépenses forfaitaire'!$D488,Listes!$A$46:$E$52,5,FALSE))),('Dépenses forfaitaire'!$E488*(VLOOKUP('Dépenses forfaitaire'!$D488,Listes!$A$46:$E$52,3,FALSE)))+(VLOOKUP('Dépenses forfaitaire'!$D488,Listes!$A$46:$E$52,4,FALSE))))))</f>
        <v/>
      </c>
      <c r="O488" s="35" t="str">
        <f>IF($H488="","",IF($C488=Listes!$B$37,Listes!$I$34,IF($C488=Listes!$B$38,(VLOOKUP('Dépenses forfaitaire'!$F488,Listes!$E$34:$F$39,2,FALSE)),IF($C488=Listes!$B$36,IF('Dépenses forfaitaire'!$E488&lt;=Listes!$A$67,'Dépenses forfaitaire'!$E488*Listes!$A$68,IF('Dépenses forfaitaire'!$E488&gt;Listes!$D$67,'Dépenses forfaitaire'!$E488*Listes!$D$68,(('Dépenses forfaitaire'!$E488*Listes!$B$68)+Listes!$C$68)))))))</f>
        <v/>
      </c>
      <c r="P488" s="36" t="str">
        <f t="shared" si="17"/>
        <v/>
      </c>
      <c r="Q488" s="131"/>
    </row>
    <row r="489" spans="1:17" ht="22.5" customHeight="1" x14ac:dyDescent="0.25">
      <c r="A489" s="21">
        <v>483</v>
      </c>
      <c r="B489" s="123"/>
      <c r="C489" s="123"/>
      <c r="D489" s="123"/>
      <c r="E489" s="123"/>
      <c r="F489" s="123"/>
      <c r="G489" s="123"/>
      <c r="H489" s="424" t="str">
        <f>IF(C489="","",IF(C489="","",(VLOOKUP(C489,Listes!$B$34:$C$38,2,FALSE))))</f>
        <v/>
      </c>
      <c r="I489" s="123" t="str">
        <f t="shared" si="16"/>
        <v/>
      </c>
      <c r="J489" s="36" t="str">
        <f>IF(H489="","",IF(H489="","",(VLOOKUP(H489,Listes!$C$34:$D$38,2,FALSE))))</f>
        <v/>
      </c>
      <c r="K489" s="263"/>
      <c r="L489" s="263"/>
      <c r="M489" s="35" t="str">
        <f>IF($H489="","",IF($C489=Listes!$B$35,IF('Dépenses forfaitaire'!$E489&lt;=Listes!$B$56,('Dépenses forfaitaire'!$E489*(VLOOKUP('Dépenses forfaitaire'!$D489,Listes!$A$57:$E$63,2,FALSE))),IF('Dépenses forfaitaire'!$E489&gt;Listes!$E$56,('Dépenses forfaitaire'!$E489*(VLOOKUP('Dépenses forfaitaire'!$D489,Listes!$A$57:$E$63,5,FALSE))),('Dépenses forfaitaire'!$E489*(VLOOKUP('Dépenses forfaitaire'!$D489,Listes!$A$57:$E$63,3,FALSE)))+(VLOOKUP('Dépenses forfaitaire'!$D489,Listes!$A$57:$E$63,4,FALSE))))))</f>
        <v/>
      </c>
      <c r="N489" s="35" t="str">
        <f>IF($H489="","",IF($C489=Listes!$B$34,IF('Dépenses forfaitaire'!$E489&lt;=Listes!$B$45,('Dépenses forfaitaire'!$E489*(VLOOKUP('Dépenses forfaitaire'!$D489,Listes!$A$46:$E$52,2,FALSE))),IF('Dépenses forfaitaire'!$E489&gt;Listes!$D$45,('Dépenses forfaitaire'!$E489*(VLOOKUP('Dépenses forfaitaire'!$D489,Listes!$A$46:$E$52,5,FALSE))),('Dépenses forfaitaire'!$E489*(VLOOKUP('Dépenses forfaitaire'!$D489,Listes!$A$46:$E$52,3,FALSE)))+(VLOOKUP('Dépenses forfaitaire'!$D489,Listes!$A$46:$E$52,4,FALSE))))))</f>
        <v/>
      </c>
      <c r="O489" s="35" t="str">
        <f>IF($H489="","",IF($C489=Listes!$B$37,Listes!$I$34,IF($C489=Listes!$B$38,(VLOOKUP('Dépenses forfaitaire'!$F489,Listes!$E$34:$F$39,2,FALSE)),IF($C489=Listes!$B$36,IF('Dépenses forfaitaire'!$E489&lt;=Listes!$A$67,'Dépenses forfaitaire'!$E489*Listes!$A$68,IF('Dépenses forfaitaire'!$E489&gt;Listes!$D$67,'Dépenses forfaitaire'!$E489*Listes!$D$68,(('Dépenses forfaitaire'!$E489*Listes!$B$68)+Listes!$C$68)))))))</f>
        <v/>
      </c>
      <c r="P489" s="36" t="str">
        <f t="shared" si="17"/>
        <v/>
      </c>
      <c r="Q489" s="131"/>
    </row>
    <row r="490" spans="1:17" ht="22.5" customHeight="1" x14ac:dyDescent="0.25">
      <c r="A490" s="21">
        <v>484</v>
      </c>
      <c r="B490" s="123"/>
      <c r="C490" s="123"/>
      <c r="D490" s="123"/>
      <c r="E490" s="123"/>
      <c r="F490" s="123"/>
      <c r="G490" s="123"/>
      <c r="H490" s="424" t="str">
        <f>IF(C490="","",IF(C490="","",(VLOOKUP(C490,Listes!$B$34:$C$38,2,FALSE))))</f>
        <v/>
      </c>
      <c r="I490" s="123" t="str">
        <f t="shared" si="16"/>
        <v/>
      </c>
      <c r="J490" s="36" t="str">
        <f>IF(H490="","",IF(H490="","",(VLOOKUP(H490,Listes!$C$34:$D$38,2,FALSE))))</f>
        <v/>
      </c>
      <c r="K490" s="263"/>
      <c r="L490" s="263"/>
      <c r="M490" s="35" t="str">
        <f>IF($H490="","",IF($C490=Listes!$B$35,IF('Dépenses forfaitaire'!$E490&lt;=Listes!$B$56,('Dépenses forfaitaire'!$E490*(VLOOKUP('Dépenses forfaitaire'!$D490,Listes!$A$57:$E$63,2,FALSE))),IF('Dépenses forfaitaire'!$E490&gt;Listes!$E$56,('Dépenses forfaitaire'!$E490*(VLOOKUP('Dépenses forfaitaire'!$D490,Listes!$A$57:$E$63,5,FALSE))),('Dépenses forfaitaire'!$E490*(VLOOKUP('Dépenses forfaitaire'!$D490,Listes!$A$57:$E$63,3,FALSE)))+(VLOOKUP('Dépenses forfaitaire'!$D490,Listes!$A$57:$E$63,4,FALSE))))))</f>
        <v/>
      </c>
      <c r="N490" s="35" t="str">
        <f>IF($H490="","",IF($C490=Listes!$B$34,IF('Dépenses forfaitaire'!$E490&lt;=Listes!$B$45,('Dépenses forfaitaire'!$E490*(VLOOKUP('Dépenses forfaitaire'!$D490,Listes!$A$46:$E$52,2,FALSE))),IF('Dépenses forfaitaire'!$E490&gt;Listes!$D$45,('Dépenses forfaitaire'!$E490*(VLOOKUP('Dépenses forfaitaire'!$D490,Listes!$A$46:$E$52,5,FALSE))),('Dépenses forfaitaire'!$E490*(VLOOKUP('Dépenses forfaitaire'!$D490,Listes!$A$46:$E$52,3,FALSE)))+(VLOOKUP('Dépenses forfaitaire'!$D490,Listes!$A$46:$E$52,4,FALSE))))))</f>
        <v/>
      </c>
      <c r="O490" s="35" t="str">
        <f>IF($H490="","",IF($C490=Listes!$B$37,Listes!$I$34,IF($C490=Listes!$B$38,(VLOOKUP('Dépenses forfaitaire'!$F490,Listes!$E$34:$F$39,2,FALSE)),IF($C490=Listes!$B$36,IF('Dépenses forfaitaire'!$E490&lt;=Listes!$A$67,'Dépenses forfaitaire'!$E490*Listes!$A$68,IF('Dépenses forfaitaire'!$E490&gt;Listes!$D$67,'Dépenses forfaitaire'!$E490*Listes!$D$68,(('Dépenses forfaitaire'!$E490*Listes!$B$68)+Listes!$C$68)))))))</f>
        <v/>
      </c>
      <c r="P490" s="36" t="str">
        <f t="shared" si="17"/>
        <v/>
      </c>
      <c r="Q490" s="131"/>
    </row>
    <row r="491" spans="1:17" ht="22.5" customHeight="1" x14ac:dyDescent="0.25">
      <c r="A491" s="21">
        <v>485</v>
      </c>
      <c r="B491" s="123"/>
      <c r="C491" s="123"/>
      <c r="D491" s="123"/>
      <c r="E491" s="123"/>
      <c r="F491" s="123"/>
      <c r="G491" s="123"/>
      <c r="H491" s="424" t="str">
        <f>IF(C491="","",IF(C491="","",(VLOOKUP(C491,Listes!$B$34:$C$38,2,FALSE))))</f>
        <v/>
      </c>
      <c r="I491" s="123" t="str">
        <f t="shared" si="16"/>
        <v/>
      </c>
      <c r="J491" s="36" t="str">
        <f>IF(H491="","",IF(H491="","",(VLOOKUP(H491,Listes!$C$34:$D$38,2,FALSE))))</f>
        <v/>
      </c>
      <c r="K491" s="263"/>
      <c r="L491" s="263"/>
      <c r="M491" s="35" t="str">
        <f>IF($H491="","",IF($C491=Listes!$B$35,IF('Dépenses forfaitaire'!$E491&lt;=Listes!$B$56,('Dépenses forfaitaire'!$E491*(VLOOKUP('Dépenses forfaitaire'!$D491,Listes!$A$57:$E$63,2,FALSE))),IF('Dépenses forfaitaire'!$E491&gt;Listes!$E$56,('Dépenses forfaitaire'!$E491*(VLOOKUP('Dépenses forfaitaire'!$D491,Listes!$A$57:$E$63,5,FALSE))),('Dépenses forfaitaire'!$E491*(VLOOKUP('Dépenses forfaitaire'!$D491,Listes!$A$57:$E$63,3,FALSE)))+(VLOOKUP('Dépenses forfaitaire'!$D491,Listes!$A$57:$E$63,4,FALSE))))))</f>
        <v/>
      </c>
      <c r="N491" s="35" t="str">
        <f>IF($H491="","",IF($C491=Listes!$B$34,IF('Dépenses forfaitaire'!$E491&lt;=Listes!$B$45,('Dépenses forfaitaire'!$E491*(VLOOKUP('Dépenses forfaitaire'!$D491,Listes!$A$46:$E$52,2,FALSE))),IF('Dépenses forfaitaire'!$E491&gt;Listes!$D$45,('Dépenses forfaitaire'!$E491*(VLOOKUP('Dépenses forfaitaire'!$D491,Listes!$A$46:$E$52,5,FALSE))),('Dépenses forfaitaire'!$E491*(VLOOKUP('Dépenses forfaitaire'!$D491,Listes!$A$46:$E$52,3,FALSE)))+(VLOOKUP('Dépenses forfaitaire'!$D491,Listes!$A$46:$E$52,4,FALSE))))))</f>
        <v/>
      </c>
      <c r="O491" s="35" t="str">
        <f>IF($H491="","",IF($C491=Listes!$B$37,Listes!$I$34,IF($C491=Listes!$B$38,(VLOOKUP('Dépenses forfaitaire'!$F491,Listes!$E$34:$F$39,2,FALSE)),IF($C491=Listes!$B$36,IF('Dépenses forfaitaire'!$E491&lt;=Listes!$A$67,'Dépenses forfaitaire'!$E491*Listes!$A$68,IF('Dépenses forfaitaire'!$E491&gt;Listes!$D$67,'Dépenses forfaitaire'!$E491*Listes!$D$68,(('Dépenses forfaitaire'!$E491*Listes!$B$68)+Listes!$C$68)))))))</f>
        <v/>
      </c>
      <c r="P491" s="36" t="str">
        <f t="shared" si="17"/>
        <v/>
      </c>
      <c r="Q491" s="131"/>
    </row>
    <row r="492" spans="1:17" ht="22.5" customHeight="1" x14ac:dyDescent="0.25">
      <c r="A492" s="21">
        <v>486</v>
      </c>
      <c r="B492" s="123"/>
      <c r="C492" s="123"/>
      <c r="D492" s="123"/>
      <c r="E492" s="123"/>
      <c r="F492" s="123"/>
      <c r="G492" s="123"/>
      <c r="H492" s="424" t="str">
        <f>IF(C492="","",IF(C492="","",(VLOOKUP(C492,Listes!$B$34:$C$38,2,FALSE))))</f>
        <v/>
      </c>
      <c r="I492" s="123" t="str">
        <f t="shared" si="16"/>
        <v/>
      </c>
      <c r="J492" s="36" t="str">
        <f>IF(H492="","",IF(H492="","",(VLOOKUP(H492,Listes!$C$34:$D$38,2,FALSE))))</f>
        <v/>
      </c>
      <c r="K492" s="263"/>
      <c r="L492" s="263"/>
      <c r="M492" s="35" t="str">
        <f>IF($H492="","",IF($C492=Listes!$B$35,IF('Dépenses forfaitaire'!$E492&lt;=Listes!$B$56,('Dépenses forfaitaire'!$E492*(VLOOKUP('Dépenses forfaitaire'!$D492,Listes!$A$57:$E$63,2,FALSE))),IF('Dépenses forfaitaire'!$E492&gt;Listes!$E$56,('Dépenses forfaitaire'!$E492*(VLOOKUP('Dépenses forfaitaire'!$D492,Listes!$A$57:$E$63,5,FALSE))),('Dépenses forfaitaire'!$E492*(VLOOKUP('Dépenses forfaitaire'!$D492,Listes!$A$57:$E$63,3,FALSE)))+(VLOOKUP('Dépenses forfaitaire'!$D492,Listes!$A$57:$E$63,4,FALSE))))))</f>
        <v/>
      </c>
      <c r="N492" s="35" t="str">
        <f>IF($H492="","",IF($C492=Listes!$B$34,IF('Dépenses forfaitaire'!$E492&lt;=Listes!$B$45,('Dépenses forfaitaire'!$E492*(VLOOKUP('Dépenses forfaitaire'!$D492,Listes!$A$46:$E$52,2,FALSE))),IF('Dépenses forfaitaire'!$E492&gt;Listes!$D$45,('Dépenses forfaitaire'!$E492*(VLOOKUP('Dépenses forfaitaire'!$D492,Listes!$A$46:$E$52,5,FALSE))),('Dépenses forfaitaire'!$E492*(VLOOKUP('Dépenses forfaitaire'!$D492,Listes!$A$46:$E$52,3,FALSE)))+(VLOOKUP('Dépenses forfaitaire'!$D492,Listes!$A$46:$E$52,4,FALSE))))))</f>
        <v/>
      </c>
      <c r="O492" s="35" t="str">
        <f>IF($H492="","",IF($C492=Listes!$B$37,Listes!$I$34,IF($C492=Listes!$B$38,(VLOOKUP('Dépenses forfaitaire'!$F492,Listes!$E$34:$F$39,2,FALSE)),IF($C492=Listes!$B$36,IF('Dépenses forfaitaire'!$E492&lt;=Listes!$A$67,'Dépenses forfaitaire'!$E492*Listes!$A$68,IF('Dépenses forfaitaire'!$E492&gt;Listes!$D$67,'Dépenses forfaitaire'!$E492*Listes!$D$68,(('Dépenses forfaitaire'!$E492*Listes!$B$68)+Listes!$C$68)))))))</f>
        <v/>
      </c>
      <c r="P492" s="36" t="str">
        <f t="shared" si="17"/>
        <v/>
      </c>
      <c r="Q492" s="131"/>
    </row>
    <row r="493" spans="1:17" ht="22.5" customHeight="1" x14ac:dyDescent="0.25">
      <c r="A493" s="21">
        <v>487</v>
      </c>
      <c r="B493" s="123"/>
      <c r="C493" s="123"/>
      <c r="D493" s="123"/>
      <c r="E493" s="123"/>
      <c r="F493" s="123"/>
      <c r="G493" s="123"/>
      <c r="H493" s="424" t="str">
        <f>IF(C493="","",IF(C493="","",(VLOOKUP(C493,Listes!$B$34:$C$38,2,FALSE))))</f>
        <v/>
      </c>
      <c r="I493" s="123" t="str">
        <f t="shared" si="16"/>
        <v/>
      </c>
      <c r="J493" s="36" t="str">
        <f>IF(H493="","",IF(H493="","",(VLOOKUP(H493,Listes!$C$34:$D$38,2,FALSE))))</f>
        <v/>
      </c>
      <c r="K493" s="263"/>
      <c r="L493" s="263"/>
      <c r="M493" s="35" t="str">
        <f>IF($H493="","",IF($C493=Listes!$B$35,IF('Dépenses forfaitaire'!$E493&lt;=Listes!$B$56,('Dépenses forfaitaire'!$E493*(VLOOKUP('Dépenses forfaitaire'!$D493,Listes!$A$57:$E$63,2,FALSE))),IF('Dépenses forfaitaire'!$E493&gt;Listes!$E$56,('Dépenses forfaitaire'!$E493*(VLOOKUP('Dépenses forfaitaire'!$D493,Listes!$A$57:$E$63,5,FALSE))),('Dépenses forfaitaire'!$E493*(VLOOKUP('Dépenses forfaitaire'!$D493,Listes!$A$57:$E$63,3,FALSE)))+(VLOOKUP('Dépenses forfaitaire'!$D493,Listes!$A$57:$E$63,4,FALSE))))))</f>
        <v/>
      </c>
      <c r="N493" s="35" t="str">
        <f>IF($H493="","",IF($C493=Listes!$B$34,IF('Dépenses forfaitaire'!$E493&lt;=Listes!$B$45,('Dépenses forfaitaire'!$E493*(VLOOKUP('Dépenses forfaitaire'!$D493,Listes!$A$46:$E$52,2,FALSE))),IF('Dépenses forfaitaire'!$E493&gt;Listes!$D$45,('Dépenses forfaitaire'!$E493*(VLOOKUP('Dépenses forfaitaire'!$D493,Listes!$A$46:$E$52,5,FALSE))),('Dépenses forfaitaire'!$E493*(VLOOKUP('Dépenses forfaitaire'!$D493,Listes!$A$46:$E$52,3,FALSE)))+(VLOOKUP('Dépenses forfaitaire'!$D493,Listes!$A$46:$E$52,4,FALSE))))))</f>
        <v/>
      </c>
      <c r="O493" s="35" t="str">
        <f>IF($H493="","",IF($C493=Listes!$B$37,Listes!$I$34,IF($C493=Listes!$B$38,(VLOOKUP('Dépenses forfaitaire'!$F493,Listes!$E$34:$F$39,2,FALSE)),IF($C493=Listes!$B$36,IF('Dépenses forfaitaire'!$E493&lt;=Listes!$A$67,'Dépenses forfaitaire'!$E493*Listes!$A$68,IF('Dépenses forfaitaire'!$E493&gt;Listes!$D$67,'Dépenses forfaitaire'!$E493*Listes!$D$68,(('Dépenses forfaitaire'!$E493*Listes!$B$68)+Listes!$C$68)))))))</f>
        <v/>
      </c>
      <c r="P493" s="36" t="str">
        <f t="shared" si="17"/>
        <v/>
      </c>
      <c r="Q493" s="131"/>
    </row>
    <row r="494" spans="1:17" ht="22.5" customHeight="1" x14ac:dyDescent="0.25">
      <c r="A494" s="21">
        <v>488</v>
      </c>
      <c r="B494" s="123"/>
      <c r="C494" s="123"/>
      <c r="D494" s="123"/>
      <c r="E494" s="123"/>
      <c r="F494" s="123"/>
      <c r="G494" s="123"/>
      <c r="H494" s="424" t="str">
        <f>IF(C494="","",IF(C494="","",(VLOOKUP(C494,Listes!$B$34:$C$38,2,FALSE))))</f>
        <v/>
      </c>
      <c r="I494" s="123" t="str">
        <f t="shared" si="16"/>
        <v/>
      </c>
      <c r="J494" s="36" t="str">
        <f>IF(H494="","",IF(H494="","",(VLOOKUP(H494,Listes!$C$34:$D$38,2,FALSE))))</f>
        <v/>
      </c>
      <c r="K494" s="263"/>
      <c r="L494" s="263"/>
      <c r="M494" s="35" t="str">
        <f>IF($H494="","",IF($C494=Listes!$B$35,IF('Dépenses forfaitaire'!$E494&lt;=Listes!$B$56,('Dépenses forfaitaire'!$E494*(VLOOKUP('Dépenses forfaitaire'!$D494,Listes!$A$57:$E$63,2,FALSE))),IF('Dépenses forfaitaire'!$E494&gt;Listes!$E$56,('Dépenses forfaitaire'!$E494*(VLOOKUP('Dépenses forfaitaire'!$D494,Listes!$A$57:$E$63,5,FALSE))),('Dépenses forfaitaire'!$E494*(VLOOKUP('Dépenses forfaitaire'!$D494,Listes!$A$57:$E$63,3,FALSE)))+(VLOOKUP('Dépenses forfaitaire'!$D494,Listes!$A$57:$E$63,4,FALSE))))))</f>
        <v/>
      </c>
      <c r="N494" s="35" t="str">
        <f>IF($H494="","",IF($C494=Listes!$B$34,IF('Dépenses forfaitaire'!$E494&lt;=Listes!$B$45,('Dépenses forfaitaire'!$E494*(VLOOKUP('Dépenses forfaitaire'!$D494,Listes!$A$46:$E$52,2,FALSE))),IF('Dépenses forfaitaire'!$E494&gt;Listes!$D$45,('Dépenses forfaitaire'!$E494*(VLOOKUP('Dépenses forfaitaire'!$D494,Listes!$A$46:$E$52,5,FALSE))),('Dépenses forfaitaire'!$E494*(VLOOKUP('Dépenses forfaitaire'!$D494,Listes!$A$46:$E$52,3,FALSE)))+(VLOOKUP('Dépenses forfaitaire'!$D494,Listes!$A$46:$E$52,4,FALSE))))))</f>
        <v/>
      </c>
      <c r="O494" s="35" t="str">
        <f>IF($H494="","",IF($C494=Listes!$B$37,Listes!$I$34,IF($C494=Listes!$B$38,(VLOOKUP('Dépenses forfaitaire'!$F494,Listes!$E$34:$F$39,2,FALSE)),IF($C494=Listes!$B$36,IF('Dépenses forfaitaire'!$E494&lt;=Listes!$A$67,'Dépenses forfaitaire'!$E494*Listes!$A$68,IF('Dépenses forfaitaire'!$E494&gt;Listes!$D$67,'Dépenses forfaitaire'!$E494*Listes!$D$68,(('Dépenses forfaitaire'!$E494*Listes!$B$68)+Listes!$C$68)))))))</f>
        <v/>
      </c>
      <c r="P494" s="36" t="str">
        <f t="shared" si="17"/>
        <v/>
      </c>
      <c r="Q494" s="131"/>
    </row>
    <row r="495" spans="1:17" ht="22.5" customHeight="1" x14ac:dyDescent="0.25">
      <c r="A495" s="21">
        <v>489</v>
      </c>
      <c r="B495" s="123"/>
      <c r="C495" s="123"/>
      <c r="D495" s="123"/>
      <c r="E495" s="123"/>
      <c r="F495" s="123"/>
      <c r="G495" s="123"/>
      <c r="H495" s="424" t="str">
        <f>IF(C495="","",IF(C495="","",(VLOOKUP(C495,Listes!$B$34:$C$38,2,FALSE))))</f>
        <v/>
      </c>
      <c r="I495" s="123" t="str">
        <f t="shared" si="16"/>
        <v/>
      </c>
      <c r="J495" s="36" t="str">
        <f>IF(H495="","",IF(H495="","",(VLOOKUP(H495,Listes!$C$34:$D$38,2,FALSE))))</f>
        <v/>
      </c>
      <c r="K495" s="263"/>
      <c r="L495" s="263"/>
      <c r="M495" s="35" t="str">
        <f>IF($H495="","",IF($C495=Listes!$B$35,IF('Dépenses forfaitaire'!$E495&lt;=Listes!$B$56,('Dépenses forfaitaire'!$E495*(VLOOKUP('Dépenses forfaitaire'!$D495,Listes!$A$57:$E$63,2,FALSE))),IF('Dépenses forfaitaire'!$E495&gt;Listes!$E$56,('Dépenses forfaitaire'!$E495*(VLOOKUP('Dépenses forfaitaire'!$D495,Listes!$A$57:$E$63,5,FALSE))),('Dépenses forfaitaire'!$E495*(VLOOKUP('Dépenses forfaitaire'!$D495,Listes!$A$57:$E$63,3,FALSE)))+(VLOOKUP('Dépenses forfaitaire'!$D495,Listes!$A$57:$E$63,4,FALSE))))))</f>
        <v/>
      </c>
      <c r="N495" s="35" t="str">
        <f>IF($H495="","",IF($C495=Listes!$B$34,IF('Dépenses forfaitaire'!$E495&lt;=Listes!$B$45,('Dépenses forfaitaire'!$E495*(VLOOKUP('Dépenses forfaitaire'!$D495,Listes!$A$46:$E$52,2,FALSE))),IF('Dépenses forfaitaire'!$E495&gt;Listes!$D$45,('Dépenses forfaitaire'!$E495*(VLOOKUP('Dépenses forfaitaire'!$D495,Listes!$A$46:$E$52,5,FALSE))),('Dépenses forfaitaire'!$E495*(VLOOKUP('Dépenses forfaitaire'!$D495,Listes!$A$46:$E$52,3,FALSE)))+(VLOOKUP('Dépenses forfaitaire'!$D495,Listes!$A$46:$E$52,4,FALSE))))))</f>
        <v/>
      </c>
      <c r="O495" s="35" t="str">
        <f>IF($H495="","",IF($C495=Listes!$B$37,Listes!$I$34,IF($C495=Listes!$B$38,(VLOOKUP('Dépenses forfaitaire'!$F495,Listes!$E$34:$F$39,2,FALSE)),IF($C495=Listes!$B$36,IF('Dépenses forfaitaire'!$E495&lt;=Listes!$A$67,'Dépenses forfaitaire'!$E495*Listes!$A$68,IF('Dépenses forfaitaire'!$E495&gt;Listes!$D$67,'Dépenses forfaitaire'!$E495*Listes!$D$68,(('Dépenses forfaitaire'!$E495*Listes!$B$68)+Listes!$C$68)))))))</f>
        <v/>
      </c>
      <c r="P495" s="36" t="str">
        <f t="shared" si="17"/>
        <v/>
      </c>
      <c r="Q495" s="131"/>
    </row>
    <row r="496" spans="1:17" ht="22.5" customHeight="1" x14ac:dyDescent="0.25">
      <c r="A496" s="21">
        <v>490</v>
      </c>
      <c r="B496" s="123"/>
      <c r="C496" s="123"/>
      <c r="D496" s="123"/>
      <c r="E496" s="123"/>
      <c r="F496" s="123"/>
      <c r="G496" s="123"/>
      <c r="H496" s="424" t="str">
        <f>IF(C496="","",IF(C496="","",(VLOOKUP(C496,Listes!$B$34:$C$38,2,FALSE))))</f>
        <v/>
      </c>
      <c r="I496" s="123" t="str">
        <f t="shared" si="16"/>
        <v/>
      </c>
      <c r="J496" s="36" t="str">
        <f>IF(H496="","",IF(H496="","",(VLOOKUP(H496,Listes!$C$34:$D$38,2,FALSE))))</f>
        <v/>
      </c>
      <c r="K496" s="263"/>
      <c r="L496" s="263"/>
      <c r="M496" s="35" t="str">
        <f>IF($H496="","",IF($C496=Listes!$B$35,IF('Dépenses forfaitaire'!$E496&lt;=Listes!$B$56,('Dépenses forfaitaire'!$E496*(VLOOKUP('Dépenses forfaitaire'!$D496,Listes!$A$57:$E$63,2,FALSE))),IF('Dépenses forfaitaire'!$E496&gt;Listes!$E$56,('Dépenses forfaitaire'!$E496*(VLOOKUP('Dépenses forfaitaire'!$D496,Listes!$A$57:$E$63,5,FALSE))),('Dépenses forfaitaire'!$E496*(VLOOKUP('Dépenses forfaitaire'!$D496,Listes!$A$57:$E$63,3,FALSE)))+(VLOOKUP('Dépenses forfaitaire'!$D496,Listes!$A$57:$E$63,4,FALSE))))))</f>
        <v/>
      </c>
      <c r="N496" s="35" t="str">
        <f>IF($H496="","",IF($C496=Listes!$B$34,IF('Dépenses forfaitaire'!$E496&lt;=Listes!$B$45,('Dépenses forfaitaire'!$E496*(VLOOKUP('Dépenses forfaitaire'!$D496,Listes!$A$46:$E$52,2,FALSE))),IF('Dépenses forfaitaire'!$E496&gt;Listes!$D$45,('Dépenses forfaitaire'!$E496*(VLOOKUP('Dépenses forfaitaire'!$D496,Listes!$A$46:$E$52,5,FALSE))),('Dépenses forfaitaire'!$E496*(VLOOKUP('Dépenses forfaitaire'!$D496,Listes!$A$46:$E$52,3,FALSE)))+(VLOOKUP('Dépenses forfaitaire'!$D496,Listes!$A$46:$E$52,4,FALSE))))))</f>
        <v/>
      </c>
      <c r="O496" s="35" t="str">
        <f>IF($H496="","",IF($C496=Listes!$B$37,Listes!$I$34,IF($C496=Listes!$B$38,(VLOOKUP('Dépenses forfaitaire'!$F496,Listes!$E$34:$F$39,2,FALSE)),IF($C496=Listes!$B$36,IF('Dépenses forfaitaire'!$E496&lt;=Listes!$A$67,'Dépenses forfaitaire'!$E496*Listes!$A$68,IF('Dépenses forfaitaire'!$E496&gt;Listes!$D$67,'Dépenses forfaitaire'!$E496*Listes!$D$68,(('Dépenses forfaitaire'!$E496*Listes!$B$68)+Listes!$C$68)))))))</f>
        <v/>
      </c>
      <c r="P496" s="36" t="str">
        <f t="shared" si="17"/>
        <v/>
      </c>
      <c r="Q496" s="131"/>
    </row>
    <row r="497" spans="1:17" ht="22.5" customHeight="1" x14ac:dyDescent="0.25">
      <c r="A497" s="21">
        <v>491</v>
      </c>
      <c r="B497" s="123"/>
      <c r="C497" s="123"/>
      <c r="D497" s="123"/>
      <c r="E497" s="123"/>
      <c r="F497" s="123"/>
      <c r="G497" s="123"/>
      <c r="H497" s="424" t="str">
        <f>IF(C497="","",IF(C497="","",(VLOOKUP(C497,Listes!$B$34:$C$38,2,FALSE))))</f>
        <v/>
      </c>
      <c r="I497" s="123" t="str">
        <f t="shared" si="16"/>
        <v/>
      </c>
      <c r="J497" s="36" t="str">
        <f>IF(H497="","",IF(H497="","",(VLOOKUP(H497,Listes!$C$34:$D$38,2,FALSE))))</f>
        <v/>
      </c>
      <c r="K497" s="263"/>
      <c r="L497" s="263"/>
      <c r="M497" s="35" t="str">
        <f>IF($H497="","",IF($C497=Listes!$B$35,IF('Dépenses forfaitaire'!$E497&lt;=Listes!$B$56,('Dépenses forfaitaire'!$E497*(VLOOKUP('Dépenses forfaitaire'!$D497,Listes!$A$57:$E$63,2,FALSE))),IF('Dépenses forfaitaire'!$E497&gt;Listes!$E$56,('Dépenses forfaitaire'!$E497*(VLOOKUP('Dépenses forfaitaire'!$D497,Listes!$A$57:$E$63,5,FALSE))),('Dépenses forfaitaire'!$E497*(VLOOKUP('Dépenses forfaitaire'!$D497,Listes!$A$57:$E$63,3,FALSE)))+(VLOOKUP('Dépenses forfaitaire'!$D497,Listes!$A$57:$E$63,4,FALSE))))))</f>
        <v/>
      </c>
      <c r="N497" s="35" t="str">
        <f>IF($H497="","",IF($C497=Listes!$B$34,IF('Dépenses forfaitaire'!$E497&lt;=Listes!$B$45,('Dépenses forfaitaire'!$E497*(VLOOKUP('Dépenses forfaitaire'!$D497,Listes!$A$46:$E$52,2,FALSE))),IF('Dépenses forfaitaire'!$E497&gt;Listes!$D$45,('Dépenses forfaitaire'!$E497*(VLOOKUP('Dépenses forfaitaire'!$D497,Listes!$A$46:$E$52,5,FALSE))),('Dépenses forfaitaire'!$E497*(VLOOKUP('Dépenses forfaitaire'!$D497,Listes!$A$46:$E$52,3,FALSE)))+(VLOOKUP('Dépenses forfaitaire'!$D497,Listes!$A$46:$E$52,4,FALSE))))))</f>
        <v/>
      </c>
      <c r="O497" s="35" t="str">
        <f>IF($H497="","",IF($C497=Listes!$B$37,Listes!$I$34,IF($C497=Listes!$B$38,(VLOOKUP('Dépenses forfaitaire'!$F497,Listes!$E$34:$F$39,2,FALSE)),IF($C497=Listes!$B$36,IF('Dépenses forfaitaire'!$E497&lt;=Listes!$A$67,'Dépenses forfaitaire'!$E497*Listes!$A$68,IF('Dépenses forfaitaire'!$E497&gt;Listes!$D$67,'Dépenses forfaitaire'!$E497*Listes!$D$68,(('Dépenses forfaitaire'!$E497*Listes!$B$68)+Listes!$C$68)))))))</f>
        <v/>
      </c>
      <c r="P497" s="36" t="str">
        <f t="shared" si="17"/>
        <v/>
      </c>
      <c r="Q497" s="131"/>
    </row>
    <row r="498" spans="1:17" ht="22.5" customHeight="1" x14ac:dyDescent="0.25">
      <c r="A498" s="21">
        <v>492</v>
      </c>
      <c r="B498" s="123"/>
      <c r="C498" s="123"/>
      <c r="D498" s="123"/>
      <c r="E498" s="123"/>
      <c r="F498" s="123"/>
      <c r="G498" s="123"/>
      <c r="H498" s="424" t="str">
        <f>IF(C498="","",IF(C498="","",(VLOOKUP(C498,Listes!$B$34:$C$38,2,FALSE))))</f>
        <v/>
      </c>
      <c r="I498" s="123" t="str">
        <f t="shared" si="16"/>
        <v/>
      </c>
      <c r="J498" s="36" t="str">
        <f>IF(H498="","",IF(H498="","",(VLOOKUP(H498,Listes!$C$34:$D$38,2,FALSE))))</f>
        <v/>
      </c>
      <c r="K498" s="263"/>
      <c r="L498" s="263"/>
      <c r="M498" s="35" t="str">
        <f>IF($H498="","",IF($C498=Listes!$B$35,IF('Dépenses forfaitaire'!$E498&lt;=Listes!$B$56,('Dépenses forfaitaire'!$E498*(VLOOKUP('Dépenses forfaitaire'!$D498,Listes!$A$57:$E$63,2,FALSE))),IF('Dépenses forfaitaire'!$E498&gt;Listes!$E$56,('Dépenses forfaitaire'!$E498*(VLOOKUP('Dépenses forfaitaire'!$D498,Listes!$A$57:$E$63,5,FALSE))),('Dépenses forfaitaire'!$E498*(VLOOKUP('Dépenses forfaitaire'!$D498,Listes!$A$57:$E$63,3,FALSE)))+(VLOOKUP('Dépenses forfaitaire'!$D498,Listes!$A$57:$E$63,4,FALSE))))))</f>
        <v/>
      </c>
      <c r="N498" s="35" t="str">
        <f>IF($H498="","",IF($C498=Listes!$B$34,IF('Dépenses forfaitaire'!$E498&lt;=Listes!$B$45,('Dépenses forfaitaire'!$E498*(VLOOKUP('Dépenses forfaitaire'!$D498,Listes!$A$46:$E$52,2,FALSE))),IF('Dépenses forfaitaire'!$E498&gt;Listes!$D$45,('Dépenses forfaitaire'!$E498*(VLOOKUP('Dépenses forfaitaire'!$D498,Listes!$A$46:$E$52,5,FALSE))),('Dépenses forfaitaire'!$E498*(VLOOKUP('Dépenses forfaitaire'!$D498,Listes!$A$46:$E$52,3,FALSE)))+(VLOOKUP('Dépenses forfaitaire'!$D498,Listes!$A$46:$E$52,4,FALSE))))))</f>
        <v/>
      </c>
      <c r="O498" s="35" t="str">
        <f>IF($H498="","",IF($C498=Listes!$B$37,Listes!$I$34,IF($C498=Listes!$B$38,(VLOOKUP('Dépenses forfaitaire'!$F498,Listes!$E$34:$F$39,2,FALSE)),IF($C498=Listes!$B$36,IF('Dépenses forfaitaire'!$E498&lt;=Listes!$A$67,'Dépenses forfaitaire'!$E498*Listes!$A$68,IF('Dépenses forfaitaire'!$E498&gt;Listes!$D$67,'Dépenses forfaitaire'!$E498*Listes!$D$68,(('Dépenses forfaitaire'!$E498*Listes!$B$68)+Listes!$C$68)))))))</f>
        <v/>
      </c>
      <c r="P498" s="36" t="str">
        <f t="shared" si="17"/>
        <v/>
      </c>
      <c r="Q498" s="131"/>
    </row>
    <row r="499" spans="1:17" ht="22.5" customHeight="1" x14ac:dyDescent="0.25">
      <c r="A499" s="21">
        <v>493</v>
      </c>
      <c r="B499" s="123"/>
      <c r="C499" s="123"/>
      <c r="D499" s="123"/>
      <c r="E499" s="123"/>
      <c r="F499" s="123"/>
      <c r="G499" s="123"/>
      <c r="H499" s="424" t="str">
        <f>IF(C499="","",IF(C499="","",(VLOOKUP(C499,Listes!$B$34:$C$38,2,FALSE))))</f>
        <v/>
      </c>
      <c r="I499" s="123" t="str">
        <f t="shared" si="16"/>
        <v/>
      </c>
      <c r="J499" s="36" t="str">
        <f>IF(H499="","",IF(H499="","",(VLOOKUP(H499,Listes!$C$34:$D$38,2,FALSE))))</f>
        <v/>
      </c>
      <c r="K499" s="263"/>
      <c r="L499" s="263"/>
      <c r="M499" s="35" t="str">
        <f>IF($H499="","",IF($C499=Listes!$B$35,IF('Dépenses forfaitaire'!$E499&lt;=Listes!$B$56,('Dépenses forfaitaire'!$E499*(VLOOKUP('Dépenses forfaitaire'!$D499,Listes!$A$57:$E$63,2,FALSE))),IF('Dépenses forfaitaire'!$E499&gt;Listes!$E$56,('Dépenses forfaitaire'!$E499*(VLOOKUP('Dépenses forfaitaire'!$D499,Listes!$A$57:$E$63,5,FALSE))),('Dépenses forfaitaire'!$E499*(VLOOKUP('Dépenses forfaitaire'!$D499,Listes!$A$57:$E$63,3,FALSE)))+(VLOOKUP('Dépenses forfaitaire'!$D499,Listes!$A$57:$E$63,4,FALSE))))))</f>
        <v/>
      </c>
      <c r="N499" s="35" t="str">
        <f>IF($H499="","",IF($C499=Listes!$B$34,IF('Dépenses forfaitaire'!$E499&lt;=Listes!$B$45,('Dépenses forfaitaire'!$E499*(VLOOKUP('Dépenses forfaitaire'!$D499,Listes!$A$46:$E$52,2,FALSE))),IF('Dépenses forfaitaire'!$E499&gt;Listes!$D$45,('Dépenses forfaitaire'!$E499*(VLOOKUP('Dépenses forfaitaire'!$D499,Listes!$A$46:$E$52,5,FALSE))),('Dépenses forfaitaire'!$E499*(VLOOKUP('Dépenses forfaitaire'!$D499,Listes!$A$46:$E$52,3,FALSE)))+(VLOOKUP('Dépenses forfaitaire'!$D499,Listes!$A$46:$E$52,4,FALSE))))))</f>
        <v/>
      </c>
      <c r="O499" s="35" t="str">
        <f>IF($H499="","",IF($C499=Listes!$B$37,Listes!$I$34,IF($C499=Listes!$B$38,(VLOOKUP('Dépenses forfaitaire'!$F499,Listes!$E$34:$F$39,2,FALSE)),IF($C499=Listes!$B$36,IF('Dépenses forfaitaire'!$E499&lt;=Listes!$A$67,'Dépenses forfaitaire'!$E499*Listes!$A$68,IF('Dépenses forfaitaire'!$E499&gt;Listes!$D$67,'Dépenses forfaitaire'!$E499*Listes!$D$68,(('Dépenses forfaitaire'!$E499*Listes!$B$68)+Listes!$C$68)))))))</f>
        <v/>
      </c>
      <c r="P499" s="36" t="str">
        <f t="shared" si="17"/>
        <v/>
      </c>
      <c r="Q499" s="131"/>
    </row>
    <row r="500" spans="1:17" ht="22.5" customHeight="1" x14ac:dyDescent="0.25">
      <c r="A500" s="21">
        <v>494</v>
      </c>
      <c r="B500" s="123"/>
      <c r="C500" s="123"/>
      <c r="D500" s="123"/>
      <c r="E500" s="123"/>
      <c r="F500" s="123"/>
      <c r="G500" s="123"/>
      <c r="H500" s="424" t="str">
        <f>IF(C500="","",IF(C500="","",(VLOOKUP(C500,Listes!$B$34:$C$38,2,FALSE))))</f>
        <v/>
      </c>
      <c r="I500" s="123" t="str">
        <f t="shared" si="16"/>
        <v/>
      </c>
      <c r="J500" s="36" t="str">
        <f>IF(H500="","",IF(H500="","",(VLOOKUP(H500,Listes!$C$34:$D$38,2,FALSE))))</f>
        <v/>
      </c>
      <c r="K500" s="263"/>
      <c r="L500" s="263"/>
      <c r="M500" s="35" t="str">
        <f>IF($H500="","",IF($C500=Listes!$B$35,IF('Dépenses forfaitaire'!$E500&lt;=Listes!$B$56,('Dépenses forfaitaire'!$E500*(VLOOKUP('Dépenses forfaitaire'!$D500,Listes!$A$57:$E$63,2,FALSE))),IF('Dépenses forfaitaire'!$E500&gt;Listes!$E$56,('Dépenses forfaitaire'!$E500*(VLOOKUP('Dépenses forfaitaire'!$D500,Listes!$A$57:$E$63,5,FALSE))),('Dépenses forfaitaire'!$E500*(VLOOKUP('Dépenses forfaitaire'!$D500,Listes!$A$57:$E$63,3,FALSE)))+(VLOOKUP('Dépenses forfaitaire'!$D500,Listes!$A$57:$E$63,4,FALSE))))))</f>
        <v/>
      </c>
      <c r="N500" s="35" t="str">
        <f>IF($H500="","",IF($C500=Listes!$B$34,IF('Dépenses forfaitaire'!$E500&lt;=Listes!$B$45,('Dépenses forfaitaire'!$E500*(VLOOKUP('Dépenses forfaitaire'!$D500,Listes!$A$46:$E$52,2,FALSE))),IF('Dépenses forfaitaire'!$E500&gt;Listes!$D$45,('Dépenses forfaitaire'!$E500*(VLOOKUP('Dépenses forfaitaire'!$D500,Listes!$A$46:$E$52,5,FALSE))),('Dépenses forfaitaire'!$E500*(VLOOKUP('Dépenses forfaitaire'!$D500,Listes!$A$46:$E$52,3,FALSE)))+(VLOOKUP('Dépenses forfaitaire'!$D500,Listes!$A$46:$E$52,4,FALSE))))))</f>
        <v/>
      </c>
      <c r="O500" s="35" t="str">
        <f>IF($H500="","",IF($C500=Listes!$B$37,Listes!$I$34,IF($C500=Listes!$B$38,(VLOOKUP('Dépenses forfaitaire'!$F500,Listes!$E$34:$F$39,2,FALSE)),IF($C500=Listes!$B$36,IF('Dépenses forfaitaire'!$E500&lt;=Listes!$A$67,'Dépenses forfaitaire'!$E500*Listes!$A$68,IF('Dépenses forfaitaire'!$E500&gt;Listes!$D$67,'Dépenses forfaitaire'!$E500*Listes!$D$68,(('Dépenses forfaitaire'!$E500*Listes!$B$68)+Listes!$C$68)))))))</f>
        <v/>
      </c>
      <c r="P500" s="36" t="str">
        <f t="shared" si="17"/>
        <v/>
      </c>
      <c r="Q500" s="131"/>
    </row>
    <row r="501" spans="1:17" ht="22.5" customHeight="1" x14ac:dyDescent="0.25">
      <c r="A501" s="21">
        <v>495</v>
      </c>
      <c r="B501" s="123"/>
      <c r="C501" s="123"/>
      <c r="D501" s="123"/>
      <c r="E501" s="123"/>
      <c r="F501" s="123"/>
      <c r="G501" s="123"/>
      <c r="H501" s="424" t="str">
        <f>IF(C501="","",IF(C501="","",(VLOOKUP(C501,Listes!$B$34:$C$38,2,FALSE))))</f>
        <v/>
      </c>
      <c r="I501" s="123" t="str">
        <f t="shared" si="16"/>
        <v/>
      </c>
      <c r="J501" s="36" t="str">
        <f>IF(H501="","",IF(H501="","",(VLOOKUP(H501,Listes!$C$34:$D$38,2,FALSE))))</f>
        <v/>
      </c>
      <c r="K501" s="263"/>
      <c r="L501" s="263"/>
      <c r="M501" s="35" t="str">
        <f>IF($H501="","",IF($C501=Listes!$B$35,IF('Dépenses forfaitaire'!$E501&lt;=Listes!$B$56,('Dépenses forfaitaire'!$E501*(VLOOKUP('Dépenses forfaitaire'!$D501,Listes!$A$57:$E$63,2,FALSE))),IF('Dépenses forfaitaire'!$E501&gt;Listes!$E$56,('Dépenses forfaitaire'!$E501*(VLOOKUP('Dépenses forfaitaire'!$D501,Listes!$A$57:$E$63,5,FALSE))),('Dépenses forfaitaire'!$E501*(VLOOKUP('Dépenses forfaitaire'!$D501,Listes!$A$57:$E$63,3,FALSE)))+(VLOOKUP('Dépenses forfaitaire'!$D501,Listes!$A$57:$E$63,4,FALSE))))))</f>
        <v/>
      </c>
      <c r="N501" s="35" t="str">
        <f>IF($H501="","",IF($C501=Listes!$B$34,IF('Dépenses forfaitaire'!$E501&lt;=Listes!$B$45,('Dépenses forfaitaire'!$E501*(VLOOKUP('Dépenses forfaitaire'!$D501,Listes!$A$46:$E$52,2,FALSE))),IF('Dépenses forfaitaire'!$E501&gt;Listes!$D$45,('Dépenses forfaitaire'!$E501*(VLOOKUP('Dépenses forfaitaire'!$D501,Listes!$A$46:$E$52,5,FALSE))),('Dépenses forfaitaire'!$E501*(VLOOKUP('Dépenses forfaitaire'!$D501,Listes!$A$46:$E$52,3,FALSE)))+(VLOOKUP('Dépenses forfaitaire'!$D501,Listes!$A$46:$E$52,4,FALSE))))))</f>
        <v/>
      </c>
      <c r="O501" s="35" t="str">
        <f>IF($H501="","",IF($C501=Listes!$B$37,Listes!$I$34,IF($C501=Listes!$B$38,(VLOOKUP('Dépenses forfaitaire'!$F501,Listes!$E$34:$F$39,2,FALSE)),IF($C501=Listes!$B$36,IF('Dépenses forfaitaire'!$E501&lt;=Listes!$A$67,'Dépenses forfaitaire'!$E501*Listes!$A$68,IF('Dépenses forfaitaire'!$E501&gt;Listes!$D$67,'Dépenses forfaitaire'!$E501*Listes!$D$68,(('Dépenses forfaitaire'!$E501*Listes!$B$68)+Listes!$C$68)))))))</f>
        <v/>
      </c>
      <c r="P501" s="36" t="str">
        <f t="shared" si="17"/>
        <v/>
      </c>
      <c r="Q501" s="131"/>
    </row>
    <row r="502" spans="1:17" ht="22.5" customHeight="1" x14ac:dyDescent="0.25">
      <c r="A502" s="21">
        <v>496</v>
      </c>
      <c r="B502" s="123"/>
      <c r="C502" s="123"/>
      <c r="D502" s="123"/>
      <c r="E502" s="123"/>
      <c r="F502" s="123"/>
      <c r="G502" s="123"/>
      <c r="H502" s="424" t="str">
        <f>IF(C502="","",IF(C502="","",(VLOOKUP(C502,Listes!$B$34:$C$38,2,FALSE))))</f>
        <v/>
      </c>
      <c r="I502" s="123" t="str">
        <f t="shared" si="16"/>
        <v/>
      </c>
      <c r="J502" s="36" t="str">
        <f>IF(H502="","",IF(H502="","",(VLOOKUP(H502,Listes!$C$34:$D$38,2,FALSE))))</f>
        <v/>
      </c>
      <c r="K502" s="263"/>
      <c r="L502" s="263"/>
      <c r="M502" s="35" t="str">
        <f>IF($H502="","",IF($C502=Listes!$B$35,IF('Dépenses forfaitaire'!$E502&lt;=Listes!$B$56,('Dépenses forfaitaire'!$E502*(VLOOKUP('Dépenses forfaitaire'!$D502,Listes!$A$57:$E$63,2,FALSE))),IF('Dépenses forfaitaire'!$E502&gt;Listes!$E$56,('Dépenses forfaitaire'!$E502*(VLOOKUP('Dépenses forfaitaire'!$D502,Listes!$A$57:$E$63,5,FALSE))),('Dépenses forfaitaire'!$E502*(VLOOKUP('Dépenses forfaitaire'!$D502,Listes!$A$57:$E$63,3,FALSE)))+(VLOOKUP('Dépenses forfaitaire'!$D502,Listes!$A$57:$E$63,4,FALSE))))))</f>
        <v/>
      </c>
      <c r="N502" s="35" t="str">
        <f>IF($H502="","",IF($C502=Listes!$B$34,IF('Dépenses forfaitaire'!$E502&lt;=Listes!$B$45,('Dépenses forfaitaire'!$E502*(VLOOKUP('Dépenses forfaitaire'!$D502,Listes!$A$46:$E$52,2,FALSE))),IF('Dépenses forfaitaire'!$E502&gt;Listes!$D$45,('Dépenses forfaitaire'!$E502*(VLOOKUP('Dépenses forfaitaire'!$D502,Listes!$A$46:$E$52,5,FALSE))),('Dépenses forfaitaire'!$E502*(VLOOKUP('Dépenses forfaitaire'!$D502,Listes!$A$46:$E$52,3,FALSE)))+(VLOOKUP('Dépenses forfaitaire'!$D502,Listes!$A$46:$E$52,4,FALSE))))))</f>
        <v/>
      </c>
      <c r="O502" s="35" t="str">
        <f>IF($H502="","",IF($C502=Listes!$B$37,Listes!$I$34,IF($C502=Listes!$B$38,(VLOOKUP('Dépenses forfaitaire'!$F502,Listes!$E$34:$F$39,2,FALSE)),IF($C502=Listes!$B$36,IF('Dépenses forfaitaire'!$E502&lt;=Listes!$A$67,'Dépenses forfaitaire'!$E502*Listes!$A$68,IF('Dépenses forfaitaire'!$E502&gt;Listes!$D$67,'Dépenses forfaitaire'!$E502*Listes!$D$68,(('Dépenses forfaitaire'!$E502*Listes!$B$68)+Listes!$C$68)))))))</f>
        <v/>
      </c>
      <c r="P502" s="36" t="str">
        <f t="shared" si="17"/>
        <v/>
      </c>
      <c r="Q502" s="131"/>
    </row>
    <row r="503" spans="1:17" ht="22.5" customHeight="1" x14ac:dyDescent="0.25">
      <c r="A503" s="21">
        <v>497</v>
      </c>
      <c r="B503" s="123"/>
      <c r="C503" s="123"/>
      <c r="D503" s="123"/>
      <c r="E503" s="123"/>
      <c r="F503" s="123"/>
      <c r="G503" s="123"/>
      <c r="H503" s="424" t="str">
        <f>IF(C503="","",IF(C503="","",(VLOOKUP(C503,Listes!$B$34:$C$38,2,FALSE))))</f>
        <v/>
      </c>
      <c r="I503" s="123" t="str">
        <f t="shared" si="16"/>
        <v/>
      </c>
      <c r="J503" s="36" t="str">
        <f>IF(H503="","",IF(H503="","",(VLOOKUP(H503,Listes!$C$34:$D$38,2,FALSE))))</f>
        <v/>
      </c>
      <c r="K503" s="263"/>
      <c r="L503" s="263"/>
      <c r="M503" s="35" t="str">
        <f>IF($H503="","",IF($C503=Listes!$B$35,IF('Dépenses forfaitaire'!$E503&lt;=Listes!$B$56,('Dépenses forfaitaire'!$E503*(VLOOKUP('Dépenses forfaitaire'!$D503,Listes!$A$57:$E$63,2,FALSE))),IF('Dépenses forfaitaire'!$E503&gt;Listes!$E$56,('Dépenses forfaitaire'!$E503*(VLOOKUP('Dépenses forfaitaire'!$D503,Listes!$A$57:$E$63,5,FALSE))),('Dépenses forfaitaire'!$E503*(VLOOKUP('Dépenses forfaitaire'!$D503,Listes!$A$57:$E$63,3,FALSE)))+(VLOOKUP('Dépenses forfaitaire'!$D503,Listes!$A$57:$E$63,4,FALSE))))))</f>
        <v/>
      </c>
      <c r="N503" s="35" t="str">
        <f>IF($H503="","",IF($C503=Listes!$B$34,IF('Dépenses forfaitaire'!$E503&lt;=Listes!$B$45,('Dépenses forfaitaire'!$E503*(VLOOKUP('Dépenses forfaitaire'!$D503,Listes!$A$46:$E$52,2,FALSE))),IF('Dépenses forfaitaire'!$E503&gt;Listes!$D$45,('Dépenses forfaitaire'!$E503*(VLOOKUP('Dépenses forfaitaire'!$D503,Listes!$A$46:$E$52,5,FALSE))),('Dépenses forfaitaire'!$E503*(VLOOKUP('Dépenses forfaitaire'!$D503,Listes!$A$46:$E$52,3,FALSE)))+(VLOOKUP('Dépenses forfaitaire'!$D503,Listes!$A$46:$E$52,4,FALSE))))))</f>
        <v/>
      </c>
      <c r="O503" s="35" t="str">
        <f>IF($H503="","",IF($C503=Listes!$B$37,Listes!$I$34,IF($C503=Listes!$B$38,(VLOOKUP('Dépenses forfaitaire'!$F503,Listes!$E$34:$F$39,2,FALSE)),IF($C503=Listes!$B$36,IF('Dépenses forfaitaire'!$E503&lt;=Listes!$A$67,'Dépenses forfaitaire'!$E503*Listes!$A$68,IF('Dépenses forfaitaire'!$E503&gt;Listes!$D$67,'Dépenses forfaitaire'!$E503*Listes!$D$68,(('Dépenses forfaitaire'!$E503*Listes!$B$68)+Listes!$C$68)))))))</f>
        <v/>
      </c>
      <c r="P503" s="36" t="str">
        <f t="shared" si="17"/>
        <v/>
      </c>
      <c r="Q503" s="131"/>
    </row>
    <row r="504" spans="1:17" ht="22.5" customHeight="1" x14ac:dyDescent="0.25">
      <c r="A504" s="21">
        <v>498</v>
      </c>
      <c r="B504" s="123"/>
      <c r="C504" s="123"/>
      <c r="D504" s="123"/>
      <c r="E504" s="123"/>
      <c r="F504" s="123"/>
      <c r="G504" s="123"/>
      <c r="H504" s="424" t="str">
        <f>IF(C504="","",IF(C504="","",(VLOOKUP(C504,Listes!$B$34:$C$38,2,FALSE))))</f>
        <v/>
      </c>
      <c r="I504" s="123" t="str">
        <f t="shared" si="16"/>
        <v/>
      </c>
      <c r="J504" s="36" t="str">
        <f>IF(H504="","",IF(H504="","",(VLOOKUP(H504,Listes!$C$34:$D$38,2,FALSE))))</f>
        <v/>
      </c>
      <c r="K504" s="263"/>
      <c r="L504" s="263"/>
      <c r="M504" s="35" t="str">
        <f>IF($H504="","",IF($C504=Listes!$B$35,IF('Dépenses forfaitaire'!$E504&lt;=Listes!$B$56,('Dépenses forfaitaire'!$E504*(VLOOKUP('Dépenses forfaitaire'!$D504,Listes!$A$57:$E$63,2,FALSE))),IF('Dépenses forfaitaire'!$E504&gt;Listes!$E$56,('Dépenses forfaitaire'!$E504*(VLOOKUP('Dépenses forfaitaire'!$D504,Listes!$A$57:$E$63,5,FALSE))),('Dépenses forfaitaire'!$E504*(VLOOKUP('Dépenses forfaitaire'!$D504,Listes!$A$57:$E$63,3,FALSE)))+(VLOOKUP('Dépenses forfaitaire'!$D504,Listes!$A$57:$E$63,4,FALSE))))))</f>
        <v/>
      </c>
      <c r="N504" s="35" t="str">
        <f>IF($H504="","",IF($C504=Listes!$B$34,IF('Dépenses forfaitaire'!$E504&lt;=Listes!$B$45,('Dépenses forfaitaire'!$E504*(VLOOKUP('Dépenses forfaitaire'!$D504,Listes!$A$46:$E$52,2,FALSE))),IF('Dépenses forfaitaire'!$E504&gt;Listes!$D$45,('Dépenses forfaitaire'!$E504*(VLOOKUP('Dépenses forfaitaire'!$D504,Listes!$A$46:$E$52,5,FALSE))),('Dépenses forfaitaire'!$E504*(VLOOKUP('Dépenses forfaitaire'!$D504,Listes!$A$46:$E$52,3,FALSE)))+(VLOOKUP('Dépenses forfaitaire'!$D504,Listes!$A$46:$E$52,4,FALSE))))))</f>
        <v/>
      </c>
      <c r="O504" s="35" t="str">
        <f>IF($H504="","",IF($C504=Listes!$B$37,Listes!$I$34,IF($C504=Listes!$B$38,(VLOOKUP('Dépenses forfaitaire'!$F504,Listes!$E$34:$F$39,2,FALSE)),IF($C504=Listes!$B$36,IF('Dépenses forfaitaire'!$E504&lt;=Listes!$A$67,'Dépenses forfaitaire'!$E504*Listes!$A$68,IF('Dépenses forfaitaire'!$E504&gt;Listes!$D$67,'Dépenses forfaitaire'!$E504*Listes!$D$68,(('Dépenses forfaitaire'!$E504*Listes!$B$68)+Listes!$C$68)))))))</f>
        <v/>
      </c>
      <c r="P504" s="36" t="str">
        <f t="shared" si="17"/>
        <v/>
      </c>
      <c r="Q504" s="131"/>
    </row>
    <row r="505" spans="1:17" ht="22.5" customHeight="1" x14ac:dyDescent="0.25">
      <c r="A505" s="21">
        <v>499</v>
      </c>
      <c r="B505" s="123"/>
      <c r="C505" s="123"/>
      <c r="D505" s="123"/>
      <c r="E505" s="123"/>
      <c r="F505" s="123"/>
      <c r="G505" s="123"/>
      <c r="H505" s="424" t="str">
        <f>IF(C505="","",IF(C505="","",(VLOOKUP(C505,Listes!$B$34:$C$38,2,FALSE))))</f>
        <v/>
      </c>
      <c r="I505" s="123" t="str">
        <f t="shared" si="16"/>
        <v/>
      </c>
      <c r="J505" s="36" t="str">
        <f>IF(H505="","",IF(H505="","",(VLOOKUP(H505,Listes!$C$34:$D$38,2,FALSE))))</f>
        <v/>
      </c>
      <c r="K505" s="263"/>
      <c r="L505" s="263"/>
      <c r="M505" s="35" t="str">
        <f>IF($H505="","",IF($C505=Listes!$B$35,IF('Dépenses forfaitaire'!$E505&lt;=Listes!$B$56,('Dépenses forfaitaire'!$E505*(VLOOKUP('Dépenses forfaitaire'!$D505,Listes!$A$57:$E$63,2,FALSE))),IF('Dépenses forfaitaire'!$E505&gt;Listes!$E$56,('Dépenses forfaitaire'!$E505*(VLOOKUP('Dépenses forfaitaire'!$D505,Listes!$A$57:$E$63,5,FALSE))),('Dépenses forfaitaire'!$E505*(VLOOKUP('Dépenses forfaitaire'!$D505,Listes!$A$57:$E$63,3,FALSE)))+(VLOOKUP('Dépenses forfaitaire'!$D505,Listes!$A$57:$E$63,4,FALSE))))))</f>
        <v/>
      </c>
      <c r="N505" s="35" t="str">
        <f>IF($H505="","",IF($C505=Listes!$B$34,IF('Dépenses forfaitaire'!$E505&lt;=Listes!$B$45,('Dépenses forfaitaire'!$E505*(VLOOKUP('Dépenses forfaitaire'!$D505,Listes!$A$46:$E$52,2,FALSE))),IF('Dépenses forfaitaire'!$E505&gt;Listes!$D$45,('Dépenses forfaitaire'!$E505*(VLOOKUP('Dépenses forfaitaire'!$D505,Listes!$A$46:$E$52,5,FALSE))),('Dépenses forfaitaire'!$E505*(VLOOKUP('Dépenses forfaitaire'!$D505,Listes!$A$46:$E$52,3,FALSE)))+(VLOOKUP('Dépenses forfaitaire'!$D505,Listes!$A$46:$E$52,4,FALSE))))))</f>
        <v/>
      </c>
      <c r="O505" s="35" t="str">
        <f>IF($H505="","",IF($C505=Listes!$B$37,Listes!$I$34,IF($C505=Listes!$B$38,(VLOOKUP('Dépenses forfaitaire'!$F505,Listes!$E$34:$F$39,2,FALSE)),IF($C505=Listes!$B$36,IF('Dépenses forfaitaire'!$E505&lt;=Listes!$A$67,'Dépenses forfaitaire'!$E505*Listes!$A$68,IF('Dépenses forfaitaire'!$E505&gt;Listes!$D$67,'Dépenses forfaitaire'!$E505*Listes!$D$68,(('Dépenses forfaitaire'!$E505*Listes!$B$68)+Listes!$C$68)))))))</f>
        <v/>
      </c>
      <c r="P505" s="36" t="str">
        <f t="shared" si="17"/>
        <v/>
      </c>
      <c r="Q505" s="131"/>
    </row>
    <row r="506" spans="1:17" ht="22.5" customHeight="1" thickBot="1" x14ac:dyDescent="0.3">
      <c r="A506" s="22">
        <v>500</v>
      </c>
      <c r="B506" s="128"/>
      <c r="C506" s="128"/>
      <c r="D506" s="128"/>
      <c r="E506" s="128"/>
      <c r="F506" s="128"/>
      <c r="G506" s="128"/>
      <c r="H506" s="425" t="str">
        <f>IF(C506="","",IF(C506="","",(VLOOKUP(C506,Listes!$B$34:$C$38,2,FALSE))))</f>
        <v/>
      </c>
      <c r="I506" s="128" t="str">
        <f t="shared" si="16"/>
        <v/>
      </c>
      <c r="J506" s="66" t="str">
        <f>IF(H506="","",IF(H506="","",(VLOOKUP(H506,Listes!$C$34:$D$38,2,FALSE))))</f>
        <v/>
      </c>
      <c r="K506" s="423"/>
      <c r="L506" s="423"/>
      <c r="M506" s="72" t="str">
        <f>IF($H506="","",IF($C506=Listes!$B$35,IF('Dépenses forfaitaire'!$E506&lt;=Listes!$B$56,('Dépenses forfaitaire'!$E506*(VLOOKUP('Dépenses forfaitaire'!$D506,Listes!$A$57:$E$63,2,FALSE))),IF('Dépenses forfaitaire'!$E506&gt;Listes!$E$56,('Dépenses forfaitaire'!$E506*(VLOOKUP('Dépenses forfaitaire'!$D506,Listes!$A$57:$E$63,5,FALSE))),('Dépenses forfaitaire'!$E506*(VLOOKUP('Dépenses forfaitaire'!$D506,Listes!$A$57:$E$63,3,FALSE)))+(VLOOKUP('Dépenses forfaitaire'!$D506,Listes!$A$57:$E$63,4,FALSE))))))</f>
        <v/>
      </c>
      <c r="N506" s="72" t="str">
        <f>IF($H506="","",IF($C506=Listes!$B$34,IF('Dépenses forfaitaire'!$E506&lt;=Listes!$B$45,('Dépenses forfaitaire'!$E506*(VLOOKUP('Dépenses forfaitaire'!$D506,Listes!$A$46:$E$52,2,FALSE))),IF('Dépenses forfaitaire'!$E506&gt;Listes!$D$45,('Dépenses forfaitaire'!$E506*(VLOOKUP('Dépenses forfaitaire'!$D506,Listes!$A$46:$E$52,5,FALSE))),('Dépenses forfaitaire'!$E506*(VLOOKUP('Dépenses forfaitaire'!$D506,Listes!$A$46:$E$52,3,FALSE)))+(VLOOKUP('Dépenses forfaitaire'!$D506,Listes!$A$46:$E$52,4,FALSE))))))</f>
        <v/>
      </c>
      <c r="O506" s="72" t="str">
        <f>IF($H506="","",IF($C506=Listes!$B$37,Listes!$I$34,IF($C506=Listes!$B$38,(VLOOKUP('Dépenses forfaitaire'!$F506,Listes!$E$34:$F$39,2,FALSE)),IF($C506=Listes!$B$36,IF('Dépenses forfaitaire'!$E506&lt;=Listes!$A$67,'Dépenses forfaitaire'!$E506*Listes!$A$68,IF('Dépenses forfaitaire'!$E506&gt;Listes!$D$67,'Dépenses forfaitaire'!$E506*Listes!$D$68,(('Dépenses forfaitaire'!$E506*Listes!$B$68)+Listes!$C$68)))))))</f>
        <v/>
      </c>
      <c r="P506" s="66" t="str">
        <f t="shared" si="17"/>
        <v/>
      </c>
      <c r="Q506" s="132"/>
    </row>
    <row r="507" spans="1:17" s="23" customFormat="1" ht="20.100000000000001" customHeight="1" thickBot="1" x14ac:dyDescent="0.35">
      <c r="J507" s="369" t="s">
        <v>40</v>
      </c>
      <c r="K507" s="370"/>
      <c r="L507" s="370"/>
      <c r="M507" s="370"/>
      <c r="N507" s="370"/>
      <c r="O507" s="371"/>
      <c r="P507" s="71">
        <f>SUM(P7:P506)</f>
        <v>0</v>
      </c>
      <c r="Q507" s="10"/>
    </row>
  </sheetData>
  <sheetProtection algorithmName="SHA-512" hashValue="WczWpp72KRpuubFOIVIF58yEDJ+biNY9Yq3lkRbZDs8/7EZfUnp1f1mR849nOktATT4yEV40zxF+alpCggrpDg==" saltValue="7krarl5ZHIYD/fjp5YojPA==" spinCount="100000" sheet="1" objects="1" scenarios="1"/>
  <mergeCells count="7">
    <mergeCell ref="J507:O507"/>
    <mergeCell ref="A1:Q1"/>
    <mergeCell ref="A2:Q2"/>
    <mergeCell ref="A3:A4"/>
    <mergeCell ref="D4:E4"/>
    <mergeCell ref="M3:O3"/>
    <mergeCell ref="M4:O4"/>
  </mergeCells>
  <conditionalFormatting sqref="D7:D506">
    <cfRule type="expression" dxfId="18" priority="17">
      <formula>$C7="Frais de déplacement Cyclomoteurs"</formula>
    </cfRule>
  </conditionalFormatting>
  <conditionalFormatting sqref="D7:E506">
    <cfRule type="expression" dxfId="17" priority="15">
      <formula>$C7="Frais d'hébergement"</formula>
    </cfRule>
  </conditionalFormatting>
  <conditionalFormatting sqref="D7:F506">
    <cfRule type="expression" dxfId="16" priority="2">
      <formula>$C7="Frais de restauration"</formula>
    </cfRule>
  </conditionalFormatting>
  <conditionalFormatting sqref="F7:F506">
    <cfRule type="expression" dxfId="15" priority="16">
      <formula>$C7="Frais de déplacement Motocyclettes"</formula>
    </cfRule>
    <cfRule type="expression" dxfId="14" priority="56">
      <formula>$C7="Frais de déplacement Cyclomoteurs"</formula>
    </cfRule>
    <cfRule type="expression" dxfId="13" priority="57">
      <formula>$C7="Frais de déplacement Voitures"</formula>
    </cfRule>
  </conditionalFormatting>
  <conditionalFormatting sqref="I7:I506">
    <cfRule type="expression" dxfId="12" priority="1">
      <formula>$H7="Frais de déplacement (barèmes kilométriques) "</formula>
    </cfRule>
  </conditionalFormatting>
  <dataValidations count="2">
    <dataValidation type="decimal" operator="greaterThan" allowBlank="1" showInputMessage="1" showErrorMessage="1" sqref="P5 P7:P506">
      <formula1>0</formula1>
    </dataValidation>
    <dataValidation showInputMessage="1" showErrorMessage="1" sqref="H7:H506"/>
  </dataValidations>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Listes!$A$34:$A$40</xm:f>
          </x14:formula1>
          <xm:sqref>D7:D506</xm:sqref>
        </x14:dataValidation>
        <x14:dataValidation type="list" allowBlank="1" showInputMessage="1" showErrorMessage="1">
          <x14:formula1>
            <xm:f>Listes!$B$34:$B$38</xm:f>
          </x14:formula1>
          <xm:sqref>C7:C506</xm:sqref>
        </x14:dataValidation>
        <x14:dataValidation type="list" allowBlank="1" showInputMessage="1" showErrorMessage="1">
          <x14:formula1>
            <xm:f>Listes!$E$34:$E$38</xm:f>
          </x14:formula1>
          <xm:sqref>F7:F506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K507"/>
  <sheetViews>
    <sheetView zoomScaleNormal="100" workbookViewId="0">
      <pane ySplit="4" topLeftCell="A5" activePane="bottomLeft" state="frozen"/>
      <selection sqref="A1:O2"/>
      <selection pane="bottomLeft" activeCell="B7" sqref="B7"/>
    </sheetView>
  </sheetViews>
  <sheetFormatPr baseColWidth="10" defaultColWidth="11.42578125" defaultRowHeight="15" x14ac:dyDescent="0.25"/>
  <cols>
    <col min="1" max="1" width="10.7109375" style="10" customWidth="1"/>
    <col min="2" max="2" width="52.5703125" style="10" customWidth="1"/>
    <col min="3" max="3" width="30.7109375" style="10" customWidth="1"/>
    <col min="4" max="4" width="20.7109375" style="10" customWidth="1"/>
    <col min="5" max="5" width="32.7109375" style="10" bestFit="1" customWidth="1"/>
    <col min="6" max="6" width="54.5703125" style="10" bestFit="1" customWidth="1"/>
    <col min="7" max="7" width="24.140625" style="10" bestFit="1" customWidth="1"/>
    <col min="8" max="8" width="27.7109375" style="10" bestFit="1" customWidth="1"/>
    <col min="9" max="10" width="17.7109375" style="10" customWidth="1"/>
    <col min="11" max="11" width="51.85546875" style="10" customWidth="1"/>
    <col min="12" max="16384" width="11.42578125" style="10"/>
  </cols>
  <sheetData>
    <row r="1" spans="1:11" ht="29.25" thickBot="1" x14ac:dyDescent="0.3">
      <c r="A1" s="359" t="s">
        <v>4</v>
      </c>
      <c r="B1" s="360"/>
      <c r="C1" s="360"/>
      <c r="D1" s="360"/>
      <c r="E1" s="360"/>
      <c r="F1" s="360"/>
      <c r="G1" s="360"/>
      <c r="H1" s="360"/>
      <c r="I1" s="360"/>
      <c r="J1" s="360"/>
      <c r="K1" s="361"/>
    </row>
    <row r="2" spans="1:11" ht="45" customHeight="1" thickBot="1" x14ac:dyDescent="0.3">
      <c r="A2" s="372" t="s">
        <v>144</v>
      </c>
      <c r="B2" s="373"/>
      <c r="C2" s="373"/>
      <c r="D2" s="373"/>
      <c r="E2" s="373"/>
      <c r="F2" s="373"/>
      <c r="G2" s="373"/>
      <c r="H2" s="373"/>
      <c r="I2" s="373"/>
      <c r="J2" s="373"/>
      <c r="K2" s="374"/>
    </row>
    <row r="3" spans="1:11" ht="30" x14ac:dyDescent="0.25">
      <c r="A3" s="364" t="s">
        <v>0</v>
      </c>
      <c r="B3" s="208" t="s">
        <v>79</v>
      </c>
      <c r="C3" s="208" t="s">
        <v>64</v>
      </c>
      <c r="D3" s="208" t="s">
        <v>43</v>
      </c>
      <c r="E3" s="208" t="s">
        <v>39</v>
      </c>
      <c r="F3" s="209" t="s">
        <v>120</v>
      </c>
      <c r="G3" s="208" t="s">
        <v>299</v>
      </c>
      <c r="H3" s="208" t="s">
        <v>300</v>
      </c>
      <c r="I3" s="209" t="s">
        <v>81</v>
      </c>
      <c r="J3" s="209" t="s">
        <v>146</v>
      </c>
      <c r="K3" s="210" t="s">
        <v>32</v>
      </c>
    </row>
    <row r="4" spans="1:11" ht="38.25" x14ac:dyDescent="0.25">
      <c r="A4" s="365"/>
      <c r="B4" s="211" t="s">
        <v>114</v>
      </c>
      <c r="C4" s="366" t="s">
        <v>116</v>
      </c>
      <c r="D4" s="368"/>
      <c r="E4" s="211" t="s">
        <v>68</v>
      </c>
      <c r="F4" s="211" t="s">
        <v>121</v>
      </c>
      <c r="G4" s="211" t="s">
        <v>301</v>
      </c>
      <c r="H4" s="211" t="s">
        <v>302</v>
      </c>
      <c r="I4" s="211" t="s">
        <v>80</v>
      </c>
      <c r="J4" s="212" t="s">
        <v>254</v>
      </c>
      <c r="K4" s="213" t="s">
        <v>35</v>
      </c>
    </row>
    <row r="5" spans="1:11" ht="20.100000000000001" customHeight="1" x14ac:dyDescent="0.25">
      <c r="A5" s="15" t="s">
        <v>36</v>
      </c>
      <c r="B5" s="16" t="s">
        <v>115</v>
      </c>
      <c r="C5" s="16" t="s">
        <v>122</v>
      </c>
      <c r="D5" s="16" t="s">
        <v>117</v>
      </c>
      <c r="E5" s="16" t="s">
        <v>58</v>
      </c>
      <c r="F5" s="16" t="s">
        <v>118</v>
      </c>
      <c r="G5" s="214">
        <v>45292</v>
      </c>
      <c r="H5" s="214">
        <v>45292</v>
      </c>
      <c r="I5" s="18">
        <v>1900</v>
      </c>
      <c r="J5" s="28">
        <v>1900</v>
      </c>
      <c r="K5" s="64" t="s">
        <v>246</v>
      </c>
    </row>
    <row r="6" spans="1:11" ht="20.100000000000001" customHeight="1" x14ac:dyDescent="0.25">
      <c r="A6" s="217"/>
      <c r="B6" s="218"/>
      <c r="C6" s="218"/>
      <c r="D6" s="218"/>
      <c r="E6" s="218"/>
      <c r="F6" s="218"/>
      <c r="G6" s="219"/>
      <c r="H6" s="229" t="s">
        <v>40</v>
      </c>
      <c r="I6" s="232">
        <f>SUM(I7:I506)</f>
        <v>0</v>
      </c>
      <c r="J6" s="230"/>
      <c r="K6" s="244"/>
    </row>
    <row r="7" spans="1:11" ht="20.100000000000001" customHeight="1" x14ac:dyDescent="0.25">
      <c r="A7" s="20">
        <v>1</v>
      </c>
      <c r="B7" s="245"/>
      <c r="C7" s="245"/>
      <c r="D7" s="245"/>
      <c r="E7" s="242"/>
      <c r="F7" s="242"/>
      <c r="G7" s="426"/>
      <c r="H7" s="427"/>
      <c r="I7" s="428"/>
      <c r="J7" s="63" t="str">
        <f>IF(F7="", "", IF(E7="Billets de train", "", IF(E7="", "", VLOOKUP(F7,Listes!$G$34:$H$36, 2, FALSE))))</f>
        <v/>
      </c>
      <c r="K7" s="432"/>
    </row>
    <row r="8" spans="1:11" ht="20.100000000000001" customHeight="1" x14ac:dyDescent="0.25">
      <c r="A8" s="21">
        <v>2</v>
      </c>
      <c r="B8" s="242"/>
      <c r="C8" s="242"/>
      <c r="D8" s="246"/>
      <c r="E8" s="242"/>
      <c r="F8" s="242"/>
      <c r="G8" s="426"/>
      <c r="H8" s="427"/>
      <c r="I8" s="428"/>
      <c r="J8" s="63" t="str">
        <f>IF(F8="", "", IF(E8="Billets de train", "", IF(E8="", "", VLOOKUP(F8,Listes!$G$34:$H$36, 2, FALSE))))</f>
        <v/>
      </c>
      <c r="K8" s="433"/>
    </row>
    <row r="9" spans="1:11" ht="20.100000000000001" customHeight="1" x14ac:dyDescent="0.25">
      <c r="A9" s="21">
        <v>3</v>
      </c>
      <c r="B9" s="242"/>
      <c r="C9" s="242"/>
      <c r="D9" s="246"/>
      <c r="E9" s="242"/>
      <c r="F9" s="242"/>
      <c r="G9" s="426"/>
      <c r="H9" s="427"/>
      <c r="I9" s="428"/>
      <c r="J9" s="63" t="str">
        <f>IF(F9="", "", IF(E9="Billets de train", "", IF(E9="", "", VLOOKUP(F9,Listes!$G$34:$H$36, 2, FALSE))))</f>
        <v/>
      </c>
      <c r="K9" s="433"/>
    </row>
    <row r="10" spans="1:11" ht="20.100000000000001" customHeight="1" x14ac:dyDescent="0.25">
      <c r="A10" s="21">
        <v>4</v>
      </c>
      <c r="B10" s="242"/>
      <c r="C10" s="242"/>
      <c r="D10" s="246"/>
      <c r="E10" s="242"/>
      <c r="F10" s="242"/>
      <c r="G10" s="426"/>
      <c r="H10" s="427"/>
      <c r="I10" s="428"/>
      <c r="J10" s="63" t="str">
        <f>IF(F10="", "", IF(E10="Billets de train", "", IF(E10="", "", VLOOKUP(F10,Listes!$G$34:$H$36, 2, FALSE))))</f>
        <v/>
      </c>
      <c r="K10" s="433"/>
    </row>
    <row r="11" spans="1:11" ht="20.100000000000001" customHeight="1" x14ac:dyDescent="0.25">
      <c r="A11" s="21">
        <v>5</v>
      </c>
      <c r="B11" s="242"/>
      <c r="C11" s="242"/>
      <c r="D11" s="246"/>
      <c r="E11" s="242"/>
      <c r="F11" s="242"/>
      <c r="G11" s="426"/>
      <c r="H11" s="427"/>
      <c r="I11" s="428"/>
      <c r="J11" s="63" t="str">
        <f>IF(F11="", "", IF(E11="Billets de train", "", IF(E11="", "", VLOOKUP(F11,Listes!$G$34:$H$36, 2, FALSE))))</f>
        <v/>
      </c>
      <c r="K11" s="433"/>
    </row>
    <row r="12" spans="1:11" ht="20.100000000000001" customHeight="1" x14ac:dyDescent="0.25">
      <c r="A12" s="21">
        <v>6</v>
      </c>
      <c r="B12" s="242"/>
      <c r="C12" s="242"/>
      <c r="D12" s="242"/>
      <c r="E12" s="242"/>
      <c r="F12" s="242"/>
      <c r="G12" s="426"/>
      <c r="H12" s="426"/>
      <c r="I12" s="428"/>
      <c r="J12" s="63" t="str">
        <f>IF(F12="", "", IF(E12="Billets de train", "", IF(E12="", "", VLOOKUP(F12,Listes!$G$34:$H$36, 2, FALSE))))</f>
        <v/>
      </c>
      <c r="K12" s="433"/>
    </row>
    <row r="13" spans="1:11" ht="20.100000000000001" customHeight="1" x14ac:dyDescent="0.25">
      <c r="A13" s="21">
        <v>7</v>
      </c>
      <c r="B13" s="242"/>
      <c r="C13" s="242"/>
      <c r="D13" s="242"/>
      <c r="E13" s="242"/>
      <c r="F13" s="242"/>
      <c r="G13" s="426"/>
      <c r="H13" s="426"/>
      <c r="I13" s="428"/>
      <c r="J13" s="63" t="str">
        <f>IF(F13="", "", IF(E13="Billets de train", "", IF(E13="", "", VLOOKUP(F13,Listes!$G$34:$H$36, 2, FALSE))))</f>
        <v/>
      </c>
      <c r="K13" s="433"/>
    </row>
    <row r="14" spans="1:11" ht="20.100000000000001" customHeight="1" x14ac:dyDescent="0.25">
      <c r="A14" s="21">
        <v>8</v>
      </c>
      <c r="B14" s="242"/>
      <c r="C14" s="242"/>
      <c r="D14" s="242"/>
      <c r="E14" s="242"/>
      <c r="F14" s="242"/>
      <c r="G14" s="426"/>
      <c r="H14" s="426"/>
      <c r="I14" s="428"/>
      <c r="J14" s="63" t="str">
        <f>IF(F14="", "", IF(E14="Billets de train", "", IF(E14="", "", VLOOKUP(F14,Listes!$G$34:$H$36, 2, FALSE))))</f>
        <v/>
      </c>
      <c r="K14" s="433"/>
    </row>
    <row r="15" spans="1:11" ht="20.100000000000001" customHeight="1" x14ac:dyDescent="0.25">
      <c r="A15" s="21">
        <v>9</v>
      </c>
      <c r="B15" s="242"/>
      <c r="C15" s="242"/>
      <c r="D15" s="242"/>
      <c r="E15" s="242"/>
      <c r="F15" s="242"/>
      <c r="G15" s="426"/>
      <c r="H15" s="426"/>
      <c r="I15" s="428"/>
      <c r="J15" s="63" t="str">
        <f>IF(F15="", "", IF(E15="Billets de train", "", IF(E15="", "", VLOOKUP(F15,Listes!$G$34:$H$36, 2, FALSE))))</f>
        <v/>
      </c>
      <c r="K15" s="433"/>
    </row>
    <row r="16" spans="1:11" ht="20.100000000000001" customHeight="1" x14ac:dyDescent="0.25">
      <c r="A16" s="21">
        <v>10</v>
      </c>
      <c r="B16" s="242"/>
      <c r="C16" s="242"/>
      <c r="D16" s="242"/>
      <c r="E16" s="242"/>
      <c r="F16" s="242"/>
      <c r="G16" s="426"/>
      <c r="H16" s="426"/>
      <c r="I16" s="428"/>
      <c r="J16" s="63" t="str">
        <f>IF(F16="", "", IF(E16="Billets de train", "", IF(E16="", "", VLOOKUP(F16,Listes!$G$34:$H$36, 2, FALSE))))</f>
        <v/>
      </c>
      <c r="K16" s="433"/>
    </row>
    <row r="17" spans="1:11" ht="20.100000000000001" customHeight="1" x14ac:dyDescent="0.25">
      <c r="A17" s="21">
        <v>11</v>
      </c>
      <c r="B17" s="242"/>
      <c r="C17" s="242"/>
      <c r="D17" s="242"/>
      <c r="E17" s="242"/>
      <c r="F17" s="242"/>
      <c r="G17" s="426"/>
      <c r="H17" s="426"/>
      <c r="I17" s="428"/>
      <c r="J17" s="63" t="str">
        <f>IF(F17="", "", IF(E17="Billets de train", "", IF(E17="", "", VLOOKUP(F17,Listes!$G$34:$H$36, 2, FALSE))))</f>
        <v/>
      </c>
      <c r="K17" s="433"/>
    </row>
    <row r="18" spans="1:11" ht="20.100000000000001" customHeight="1" x14ac:dyDescent="0.25">
      <c r="A18" s="21">
        <v>12</v>
      </c>
      <c r="B18" s="242"/>
      <c r="C18" s="242"/>
      <c r="D18" s="242"/>
      <c r="E18" s="242"/>
      <c r="F18" s="242"/>
      <c r="G18" s="426"/>
      <c r="H18" s="426"/>
      <c r="I18" s="428"/>
      <c r="J18" s="63" t="str">
        <f>IF(F18="", "", IF(E18="Billets de train", "", IF(E18="", "", VLOOKUP(F18,Listes!$G$34:$H$36, 2, FALSE))))</f>
        <v/>
      </c>
      <c r="K18" s="433"/>
    </row>
    <row r="19" spans="1:11" ht="20.100000000000001" customHeight="1" x14ac:dyDescent="0.25">
      <c r="A19" s="21">
        <v>13</v>
      </c>
      <c r="B19" s="242"/>
      <c r="C19" s="242"/>
      <c r="D19" s="242"/>
      <c r="E19" s="242"/>
      <c r="F19" s="242"/>
      <c r="G19" s="426"/>
      <c r="H19" s="426"/>
      <c r="I19" s="428"/>
      <c r="J19" s="63" t="str">
        <f>IF(F19="", "", IF(E19="Billets de train", "", IF(E19="", "", VLOOKUP(F19,Listes!$G$34:$H$36, 2, FALSE))))</f>
        <v/>
      </c>
      <c r="K19" s="433"/>
    </row>
    <row r="20" spans="1:11" ht="20.100000000000001" customHeight="1" x14ac:dyDescent="0.25">
      <c r="A20" s="21">
        <v>14</v>
      </c>
      <c r="B20" s="242"/>
      <c r="C20" s="242"/>
      <c r="D20" s="242"/>
      <c r="E20" s="242"/>
      <c r="F20" s="242"/>
      <c r="G20" s="426"/>
      <c r="H20" s="426"/>
      <c r="I20" s="428"/>
      <c r="J20" s="63" t="str">
        <f>IF(F20="", "", IF(E20="Billets de train", "", IF(E20="", "", VLOOKUP(F20,Listes!$G$34:$H$36, 2, FALSE))))</f>
        <v/>
      </c>
      <c r="K20" s="433"/>
    </row>
    <row r="21" spans="1:11" ht="20.100000000000001" customHeight="1" x14ac:dyDescent="0.25">
      <c r="A21" s="21">
        <v>15</v>
      </c>
      <c r="B21" s="242"/>
      <c r="C21" s="242"/>
      <c r="D21" s="242"/>
      <c r="E21" s="242"/>
      <c r="F21" s="242"/>
      <c r="G21" s="426"/>
      <c r="H21" s="426"/>
      <c r="I21" s="428"/>
      <c r="J21" s="63" t="str">
        <f>IF(F21="", "", IF(E21="Billets de train", "", IF(E21="", "", VLOOKUP(F21,Listes!$G$34:$H$36, 2, FALSE))))</f>
        <v/>
      </c>
      <c r="K21" s="433"/>
    </row>
    <row r="22" spans="1:11" ht="20.100000000000001" customHeight="1" x14ac:dyDescent="0.25">
      <c r="A22" s="21">
        <v>16</v>
      </c>
      <c r="B22" s="242"/>
      <c r="C22" s="242"/>
      <c r="D22" s="242"/>
      <c r="E22" s="242"/>
      <c r="F22" s="242"/>
      <c r="G22" s="426"/>
      <c r="H22" s="426"/>
      <c r="I22" s="428"/>
      <c r="J22" s="63" t="str">
        <f>IF(F22="", "", IF(E22="Billets de train", "", IF(E22="", "", VLOOKUP(F22,Listes!$G$34:$H$36, 2, FALSE))))</f>
        <v/>
      </c>
      <c r="K22" s="433"/>
    </row>
    <row r="23" spans="1:11" ht="20.100000000000001" customHeight="1" x14ac:dyDescent="0.25">
      <c r="A23" s="21">
        <v>17</v>
      </c>
      <c r="B23" s="242"/>
      <c r="C23" s="242"/>
      <c r="D23" s="242"/>
      <c r="E23" s="242"/>
      <c r="F23" s="242"/>
      <c r="G23" s="426"/>
      <c r="H23" s="426"/>
      <c r="I23" s="428"/>
      <c r="J23" s="63" t="str">
        <f>IF(F23="", "", IF(E23="Billets de train", "", IF(E23="", "", VLOOKUP(F23,Listes!$G$34:$H$36, 2, FALSE))))</f>
        <v/>
      </c>
      <c r="K23" s="433"/>
    </row>
    <row r="24" spans="1:11" ht="20.100000000000001" customHeight="1" x14ac:dyDescent="0.25">
      <c r="A24" s="21">
        <v>18</v>
      </c>
      <c r="B24" s="242"/>
      <c r="C24" s="242"/>
      <c r="D24" s="242"/>
      <c r="E24" s="242"/>
      <c r="F24" s="242"/>
      <c r="G24" s="426"/>
      <c r="H24" s="426"/>
      <c r="I24" s="428"/>
      <c r="J24" s="63" t="str">
        <f>IF(F24="", "", IF(E24="Billets de train", "", IF(E24="", "", VLOOKUP(F24,Listes!$G$34:$H$36, 2, FALSE))))</f>
        <v/>
      </c>
      <c r="K24" s="433"/>
    </row>
    <row r="25" spans="1:11" ht="20.100000000000001" customHeight="1" x14ac:dyDescent="0.25">
      <c r="A25" s="21">
        <v>19</v>
      </c>
      <c r="B25" s="242"/>
      <c r="C25" s="242"/>
      <c r="D25" s="242"/>
      <c r="E25" s="242"/>
      <c r="F25" s="242"/>
      <c r="G25" s="426"/>
      <c r="H25" s="426"/>
      <c r="I25" s="428"/>
      <c r="J25" s="63" t="str">
        <f>IF(F25="", "", IF(E25="Billets de train", "", IF(E25="", "", VLOOKUP(F25,Listes!$G$34:$H$36, 2, FALSE))))</f>
        <v/>
      </c>
      <c r="K25" s="433"/>
    </row>
    <row r="26" spans="1:11" ht="20.100000000000001" customHeight="1" x14ac:dyDescent="0.25">
      <c r="A26" s="21">
        <v>20</v>
      </c>
      <c r="B26" s="242"/>
      <c r="C26" s="242"/>
      <c r="D26" s="242"/>
      <c r="E26" s="242"/>
      <c r="F26" s="242"/>
      <c r="G26" s="426"/>
      <c r="H26" s="426"/>
      <c r="I26" s="428"/>
      <c r="J26" s="63" t="str">
        <f>IF(F26="", "", IF(E26="Billets de train", "", IF(E26="", "", VLOOKUP(F26,Listes!$G$34:$H$36, 2, FALSE))))</f>
        <v/>
      </c>
      <c r="K26" s="433"/>
    </row>
    <row r="27" spans="1:11" ht="20.100000000000001" customHeight="1" x14ac:dyDescent="0.25">
      <c r="A27" s="21">
        <v>21</v>
      </c>
      <c r="B27" s="242"/>
      <c r="C27" s="242"/>
      <c r="D27" s="242"/>
      <c r="E27" s="242"/>
      <c r="F27" s="242"/>
      <c r="G27" s="426"/>
      <c r="H27" s="426"/>
      <c r="I27" s="428"/>
      <c r="J27" s="63" t="str">
        <f>IF(F27="", "", IF(E27="Billets de train", "", IF(E27="", "", VLOOKUP(F27,Listes!$G$34:$H$36, 2, FALSE))))</f>
        <v/>
      </c>
      <c r="K27" s="433"/>
    </row>
    <row r="28" spans="1:11" ht="20.100000000000001" customHeight="1" x14ac:dyDescent="0.25">
      <c r="A28" s="21">
        <v>22</v>
      </c>
      <c r="B28" s="242"/>
      <c r="C28" s="242"/>
      <c r="D28" s="242"/>
      <c r="E28" s="242"/>
      <c r="F28" s="242"/>
      <c r="G28" s="426"/>
      <c r="H28" s="426"/>
      <c r="I28" s="428"/>
      <c r="J28" s="63" t="str">
        <f>IF(F28="", "", IF(E28="Billets de train", "", IF(E28="", "", VLOOKUP(F28,Listes!$G$34:$H$36, 2, FALSE))))</f>
        <v/>
      </c>
      <c r="K28" s="433"/>
    </row>
    <row r="29" spans="1:11" ht="20.100000000000001" customHeight="1" x14ac:dyDescent="0.25">
      <c r="A29" s="21">
        <v>23</v>
      </c>
      <c r="B29" s="242"/>
      <c r="C29" s="242"/>
      <c r="D29" s="242"/>
      <c r="E29" s="242"/>
      <c r="F29" s="242"/>
      <c r="G29" s="426"/>
      <c r="H29" s="426"/>
      <c r="I29" s="428"/>
      <c r="J29" s="63" t="str">
        <f>IF(F29="", "", IF(E29="Billets de train", "", IF(E29="", "", VLOOKUP(F29,Listes!$G$34:$H$36, 2, FALSE))))</f>
        <v/>
      </c>
      <c r="K29" s="433"/>
    </row>
    <row r="30" spans="1:11" ht="20.100000000000001" customHeight="1" x14ac:dyDescent="0.25">
      <c r="A30" s="21">
        <v>24</v>
      </c>
      <c r="B30" s="242"/>
      <c r="C30" s="242"/>
      <c r="D30" s="242"/>
      <c r="E30" s="242"/>
      <c r="F30" s="242"/>
      <c r="G30" s="426"/>
      <c r="H30" s="426"/>
      <c r="I30" s="428"/>
      <c r="J30" s="63" t="str">
        <f>IF(F30="", "", IF(E30="Billets de train", "", IF(E30="", "", VLOOKUP(F30,Listes!$G$34:$H$36, 2, FALSE))))</f>
        <v/>
      </c>
      <c r="K30" s="433"/>
    </row>
    <row r="31" spans="1:11" ht="20.100000000000001" customHeight="1" x14ac:dyDescent="0.25">
      <c r="A31" s="21">
        <v>25</v>
      </c>
      <c r="B31" s="242"/>
      <c r="C31" s="242"/>
      <c r="D31" s="242"/>
      <c r="E31" s="242"/>
      <c r="F31" s="242"/>
      <c r="G31" s="426"/>
      <c r="H31" s="426"/>
      <c r="I31" s="428"/>
      <c r="J31" s="63" t="str">
        <f>IF(F31="", "", IF(E31="Billets de train", "", IF(E31="", "", VLOOKUP(F31,Listes!$G$34:$H$36, 2, FALSE))))</f>
        <v/>
      </c>
      <c r="K31" s="433"/>
    </row>
    <row r="32" spans="1:11" ht="20.100000000000001" customHeight="1" x14ac:dyDescent="0.25">
      <c r="A32" s="21">
        <v>26</v>
      </c>
      <c r="B32" s="242"/>
      <c r="C32" s="242"/>
      <c r="D32" s="242"/>
      <c r="E32" s="242"/>
      <c r="F32" s="242"/>
      <c r="G32" s="426"/>
      <c r="H32" s="426"/>
      <c r="I32" s="428"/>
      <c r="J32" s="63" t="str">
        <f>IF(F32="", "", IF(E32="Billets de train", "", IF(E32="", "", VLOOKUP(F32,Listes!$G$34:$H$36, 2, FALSE))))</f>
        <v/>
      </c>
      <c r="K32" s="433"/>
    </row>
    <row r="33" spans="1:11" ht="20.100000000000001" customHeight="1" x14ac:dyDescent="0.25">
      <c r="A33" s="21">
        <v>27</v>
      </c>
      <c r="B33" s="242"/>
      <c r="C33" s="242"/>
      <c r="D33" s="242"/>
      <c r="E33" s="242"/>
      <c r="F33" s="242"/>
      <c r="G33" s="426"/>
      <c r="H33" s="426"/>
      <c r="I33" s="428"/>
      <c r="J33" s="63" t="str">
        <f>IF(F33="", "", IF(E33="Billets de train", "", IF(E33="", "", VLOOKUP(F33,Listes!$G$34:$H$36, 2, FALSE))))</f>
        <v/>
      </c>
      <c r="K33" s="433"/>
    </row>
    <row r="34" spans="1:11" ht="20.100000000000001" customHeight="1" x14ac:dyDescent="0.25">
      <c r="A34" s="21">
        <v>28</v>
      </c>
      <c r="B34" s="242"/>
      <c r="C34" s="242"/>
      <c r="D34" s="242"/>
      <c r="E34" s="242"/>
      <c r="F34" s="242"/>
      <c r="G34" s="426"/>
      <c r="H34" s="426"/>
      <c r="I34" s="428"/>
      <c r="J34" s="63" t="str">
        <f>IF(F34="", "", IF(E34="Billets de train", "", IF(E34="", "", VLOOKUP(F34,Listes!$G$34:$H$36, 2, FALSE))))</f>
        <v/>
      </c>
      <c r="K34" s="433"/>
    </row>
    <row r="35" spans="1:11" ht="20.100000000000001" customHeight="1" x14ac:dyDescent="0.25">
      <c r="A35" s="21">
        <v>29</v>
      </c>
      <c r="B35" s="242"/>
      <c r="C35" s="242"/>
      <c r="D35" s="242"/>
      <c r="E35" s="242"/>
      <c r="F35" s="242"/>
      <c r="G35" s="426"/>
      <c r="H35" s="426"/>
      <c r="I35" s="428"/>
      <c r="J35" s="63" t="str">
        <f>IF(F35="", "", IF(E35="Billets de train", "", IF(E35="", "", VLOOKUP(F35,Listes!$G$34:$H$36, 2, FALSE))))</f>
        <v/>
      </c>
      <c r="K35" s="433"/>
    </row>
    <row r="36" spans="1:11" ht="20.100000000000001" customHeight="1" x14ac:dyDescent="0.25">
      <c r="A36" s="21">
        <v>30</v>
      </c>
      <c r="B36" s="242"/>
      <c r="C36" s="242"/>
      <c r="D36" s="242"/>
      <c r="E36" s="242"/>
      <c r="F36" s="242"/>
      <c r="G36" s="426"/>
      <c r="H36" s="426"/>
      <c r="I36" s="428"/>
      <c r="J36" s="63" t="str">
        <f>IF(F36="", "", IF(E36="Billets de train", "", IF(E36="", "", VLOOKUP(F36,Listes!$G$34:$H$36, 2, FALSE))))</f>
        <v/>
      </c>
      <c r="K36" s="433"/>
    </row>
    <row r="37" spans="1:11" ht="20.100000000000001" customHeight="1" x14ac:dyDescent="0.25">
      <c r="A37" s="21">
        <v>31</v>
      </c>
      <c r="B37" s="242"/>
      <c r="C37" s="242"/>
      <c r="D37" s="242"/>
      <c r="E37" s="242"/>
      <c r="F37" s="242"/>
      <c r="G37" s="426"/>
      <c r="H37" s="426"/>
      <c r="I37" s="428"/>
      <c r="J37" s="63" t="str">
        <f>IF(F37="", "", IF(E37="Billets de train", "", IF(E37="", "", VLOOKUP(F37,Listes!$G$34:$H$36, 2, FALSE))))</f>
        <v/>
      </c>
      <c r="K37" s="433"/>
    </row>
    <row r="38" spans="1:11" ht="20.100000000000001" customHeight="1" x14ac:dyDescent="0.25">
      <c r="A38" s="21">
        <v>32</v>
      </c>
      <c r="B38" s="242"/>
      <c r="C38" s="242"/>
      <c r="D38" s="242"/>
      <c r="E38" s="242"/>
      <c r="F38" s="242"/>
      <c r="G38" s="426"/>
      <c r="H38" s="426"/>
      <c r="I38" s="428"/>
      <c r="J38" s="63" t="str">
        <f>IF(F38="", "", IF(E38="Billets de train", "", IF(E38="", "", VLOOKUP(F38,Listes!$G$34:$H$36, 2, FALSE))))</f>
        <v/>
      </c>
      <c r="K38" s="433"/>
    </row>
    <row r="39" spans="1:11" ht="20.100000000000001" customHeight="1" x14ac:dyDescent="0.25">
      <c r="A39" s="21">
        <v>33</v>
      </c>
      <c r="B39" s="242"/>
      <c r="C39" s="242"/>
      <c r="D39" s="242"/>
      <c r="E39" s="242"/>
      <c r="F39" s="242"/>
      <c r="G39" s="426"/>
      <c r="H39" s="426"/>
      <c r="I39" s="428"/>
      <c r="J39" s="63" t="str">
        <f>IF(F39="", "", IF(E39="Billets de train", "", IF(E39="", "", VLOOKUP(F39,Listes!$G$34:$H$36, 2, FALSE))))</f>
        <v/>
      </c>
      <c r="K39" s="433"/>
    </row>
    <row r="40" spans="1:11" ht="20.100000000000001" customHeight="1" x14ac:dyDescent="0.25">
      <c r="A40" s="21">
        <v>34</v>
      </c>
      <c r="B40" s="242"/>
      <c r="C40" s="242"/>
      <c r="D40" s="242"/>
      <c r="E40" s="242"/>
      <c r="F40" s="242"/>
      <c r="G40" s="426"/>
      <c r="H40" s="426"/>
      <c r="I40" s="428"/>
      <c r="J40" s="63" t="str">
        <f>IF(F40="", "", IF(E40="Billets de train", "", IF(E40="", "", VLOOKUP(F40,Listes!$G$34:$H$36, 2, FALSE))))</f>
        <v/>
      </c>
      <c r="K40" s="433"/>
    </row>
    <row r="41" spans="1:11" ht="20.100000000000001" customHeight="1" x14ac:dyDescent="0.25">
      <c r="A41" s="21">
        <v>35</v>
      </c>
      <c r="B41" s="242"/>
      <c r="C41" s="242"/>
      <c r="D41" s="242"/>
      <c r="E41" s="242"/>
      <c r="F41" s="242"/>
      <c r="G41" s="426"/>
      <c r="H41" s="426"/>
      <c r="I41" s="428"/>
      <c r="J41" s="63" t="str">
        <f>IF(F41="", "", IF(E41="Billets de train", "", IF(E41="", "", VLOOKUP(F41,Listes!$G$34:$H$36, 2, FALSE))))</f>
        <v/>
      </c>
      <c r="K41" s="433"/>
    </row>
    <row r="42" spans="1:11" ht="20.100000000000001" customHeight="1" x14ac:dyDescent="0.25">
      <c r="A42" s="21">
        <v>36</v>
      </c>
      <c r="B42" s="242"/>
      <c r="C42" s="242"/>
      <c r="D42" s="242"/>
      <c r="E42" s="242"/>
      <c r="F42" s="242"/>
      <c r="G42" s="426"/>
      <c r="H42" s="426"/>
      <c r="I42" s="428"/>
      <c r="J42" s="63" t="str">
        <f>IF(F42="", "", IF(E42="Billets de train", "", IF(E42="", "", VLOOKUP(F42,Listes!$G$34:$H$36, 2, FALSE))))</f>
        <v/>
      </c>
      <c r="K42" s="433"/>
    </row>
    <row r="43" spans="1:11" ht="20.100000000000001" customHeight="1" x14ac:dyDescent="0.25">
      <c r="A43" s="21">
        <v>37</v>
      </c>
      <c r="B43" s="242"/>
      <c r="C43" s="242"/>
      <c r="D43" s="242"/>
      <c r="E43" s="242"/>
      <c r="F43" s="242"/>
      <c r="G43" s="426"/>
      <c r="H43" s="426"/>
      <c r="I43" s="428"/>
      <c r="J43" s="63" t="str">
        <f>IF(F43="", "", IF(E43="Billets de train", "", IF(E43="", "", VLOOKUP(F43,Listes!$G$34:$H$36, 2, FALSE))))</f>
        <v/>
      </c>
      <c r="K43" s="433"/>
    </row>
    <row r="44" spans="1:11" ht="20.100000000000001" customHeight="1" x14ac:dyDescent="0.25">
      <c r="A44" s="21">
        <v>38</v>
      </c>
      <c r="B44" s="242"/>
      <c r="C44" s="242"/>
      <c r="D44" s="242"/>
      <c r="E44" s="242"/>
      <c r="F44" s="242"/>
      <c r="G44" s="426"/>
      <c r="H44" s="426"/>
      <c r="I44" s="428"/>
      <c r="J44" s="63" t="str">
        <f>IF(F44="", "", IF(E44="Billets de train", "", IF(E44="", "", VLOOKUP(F44,Listes!$G$34:$H$36, 2, FALSE))))</f>
        <v/>
      </c>
      <c r="K44" s="433"/>
    </row>
    <row r="45" spans="1:11" ht="20.100000000000001" customHeight="1" x14ac:dyDescent="0.25">
      <c r="A45" s="21">
        <v>39</v>
      </c>
      <c r="B45" s="242"/>
      <c r="C45" s="242"/>
      <c r="D45" s="242"/>
      <c r="E45" s="242"/>
      <c r="F45" s="242"/>
      <c r="G45" s="426"/>
      <c r="H45" s="426"/>
      <c r="I45" s="428"/>
      <c r="J45" s="63" t="str">
        <f>IF(F45="", "", IF(E45="Billets de train", "", IF(E45="", "", VLOOKUP(F45,Listes!$G$34:$H$36, 2, FALSE))))</f>
        <v/>
      </c>
      <c r="K45" s="433"/>
    </row>
    <row r="46" spans="1:11" ht="20.100000000000001" customHeight="1" x14ac:dyDescent="0.25">
      <c r="A46" s="21">
        <v>40</v>
      </c>
      <c r="B46" s="242"/>
      <c r="C46" s="242"/>
      <c r="D46" s="242"/>
      <c r="E46" s="242"/>
      <c r="F46" s="242"/>
      <c r="G46" s="426"/>
      <c r="H46" s="426"/>
      <c r="I46" s="428"/>
      <c r="J46" s="63" t="str">
        <f>IF(F46="", "", IF(E46="Billets de train", "", IF(E46="", "", VLOOKUP(F46,Listes!$G$34:$H$36, 2, FALSE))))</f>
        <v/>
      </c>
      <c r="K46" s="433"/>
    </row>
    <row r="47" spans="1:11" ht="20.100000000000001" customHeight="1" x14ac:dyDescent="0.25">
      <c r="A47" s="21">
        <v>41</v>
      </c>
      <c r="B47" s="242"/>
      <c r="C47" s="242"/>
      <c r="D47" s="242"/>
      <c r="E47" s="242"/>
      <c r="F47" s="242"/>
      <c r="G47" s="426"/>
      <c r="H47" s="426"/>
      <c r="I47" s="428"/>
      <c r="J47" s="63" t="str">
        <f>IF(F47="", "", IF(E47="Billets de train", "", IF(E47="", "", VLOOKUP(F47,Listes!$G$34:$H$36, 2, FALSE))))</f>
        <v/>
      </c>
      <c r="K47" s="433"/>
    </row>
    <row r="48" spans="1:11" ht="20.100000000000001" customHeight="1" x14ac:dyDescent="0.25">
      <c r="A48" s="21">
        <v>42</v>
      </c>
      <c r="B48" s="242"/>
      <c r="C48" s="242"/>
      <c r="D48" s="242"/>
      <c r="E48" s="242"/>
      <c r="F48" s="242"/>
      <c r="G48" s="426"/>
      <c r="H48" s="426"/>
      <c r="I48" s="428"/>
      <c r="J48" s="63" t="str">
        <f>IF(F48="", "", IF(E48="Billets de train", "", IF(E48="", "", VLOOKUP(F48,Listes!$G$34:$H$36, 2, FALSE))))</f>
        <v/>
      </c>
      <c r="K48" s="433"/>
    </row>
    <row r="49" spans="1:11" ht="20.100000000000001" customHeight="1" x14ac:dyDescent="0.25">
      <c r="A49" s="21">
        <v>43</v>
      </c>
      <c r="B49" s="242"/>
      <c r="C49" s="242"/>
      <c r="D49" s="242"/>
      <c r="E49" s="242"/>
      <c r="F49" s="242"/>
      <c r="G49" s="426"/>
      <c r="H49" s="426"/>
      <c r="I49" s="428"/>
      <c r="J49" s="63" t="str">
        <f>IF(F49="", "", IF(E49="Billets de train", "", IF(E49="", "", VLOOKUP(F49,Listes!$G$34:$H$36, 2, FALSE))))</f>
        <v/>
      </c>
      <c r="K49" s="433"/>
    </row>
    <row r="50" spans="1:11" ht="20.100000000000001" customHeight="1" x14ac:dyDescent="0.25">
      <c r="A50" s="21">
        <v>44</v>
      </c>
      <c r="B50" s="242"/>
      <c r="C50" s="242"/>
      <c r="D50" s="242"/>
      <c r="E50" s="242"/>
      <c r="F50" s="242"/>
      <c r="G50" s="426"/>
      <c r="H50" s="426"/>
      <c r="I50" s="428"/>
      <c r="J50" s="63" t="str">
        <f>IF(F50="", "", IF(E50="Billets de train", "", IF(E50="", "", VLOOKUP(F50,Listes!$G$34:$H$36, 2, FALSE))))</f>
        <v/>
      </c>
      <c r="K50" s="433"/>
    </row>
    <row r="51" spans="1:11" ht="20.100000000000001" customHeight="1" x14ac:dyDescent="0.25">
      <c r="A51" s="21">
        <v>45</v>
      </c>
      <c r="B51" s="242"/>
      <c r="C51" s="242"/>
      <c r="D51" s="242"/>
      <c r="E51" s="242"/>
      <c r="F51" s="242"/>
      <c r="G51" s="426"/>
      <c r="H51" s="426"/>
      <c r="I51" s="428"/>
      <c r="J51" s="63" t="str">
        <f>IF(F51="", "", IF(E51="Billets de train", "", IF(E51="", "", VLOOKUP(F51,Listes!$G$34:$H$36, 2, FALSE))))</f>
        <v/>
      </c>
      <c r="K51" s="433"/>
    </row>
    <row r="52" spans="1:11" ht="20.100000000000001" customHeight="1" x14ac:dyDescent="0.25">
      <c r="A52" s="21">
        <v>46</v>
      </c>
      <c r="B52" s="242"/>
      <c r="C52" s="242"/>
      <c r="D52" s="242"/>
      <c r="E52" s="242"/>
      <c r="F52" s="242"/>
      <c r="G52" s="426"/>
      <c r="H52" s="426"/>
      <c r="I52" s="428"/>
      <c r="J52" s="63" t="str">
        <f>IF(F52="", "", IF(E52="Billets de train", "", IF(E52="", "", VLOOKUP(F52,Listes!$G$34:$H$36, 2, FALSE))))</f>
        <v/>
      </c>
      <c r="K52" s="433"/>
    </row>
    <row r="53" spans="1:11" ht="20.100000000000001" customHeight="1" x14ac:dyDescent="0.25">
      <c r="A53" s="21">
        <v>47</v>
      </c>
      <c r="B53" s="242"/>
      <c r="C53" s="242"/>
      <c r="D53" s="242"/>
      <c r="E53" s="242"/>
      <c r="F53" s="242"/>
      <c r="G53" s="426"/>
      <c r="H53" s="426"/>
      <c r="I53" s="428"/>
      <c r="J53" s="63" t="str">
        <f>IF(F53="", "", IF(E53="Billets de train", "", IF(E53="", "", VLOOKUP(F53,Listes!$G$34:$H$36, 2, FALSE))))</f>
        <v/>
      </c>
      <c r="K53" s="433"/>
    </row>
    <row r="54" spans="1:11" ht="20.100000000000001" customHeight="1" x14ac:dyDescent="0.25">
      <c r="A54" s="21">
        <v>48</v>
      </c>
      <c r="B54" s="242"/>
      <c r="C54" s="242"/>
      <c r="D54" s="242"/>
      <c r="E54" s="242"/>
      <c r="F54" s="242"/>
      <c r="G54" s="426"/>
      <c r="H54" s="426"/>
      <c r="I54" s="428"/>
      <c r="J54" s="63" t="str">
        <f>IF(F54="", "", IF(E54="Billets de train", "", IF(E54="", "", VLOOKUP(F54,Listes!$G$34:$H$36, 2, FALSE))))</f>
        <v/>
      </c>
      <c r="K54" s="433"/>
    </row>
    <row r="55" spans="1:11" ht="20.100000000000001" customHeight="1" x14ac:dyDescent="0.25">
      <c r="A55" s="21">
        <v>49</v>
      </c>
      <c r="B55" s="242"/>
      <c r="C55" s="242"/>
      <c r="D55" s="242"/>
      <c r="E55" s="242"/>
      <c r="F55" s="242"/>
      <c r="G55" s="426"/>
      <c r="H55" s="426"/>
      <c r="I55" s="428"/>
      <c r="J55" s="63" t="str">
        <f>IF(F55="", "", IF(E55="Billets de train", "", IF(E55="", "", VLOOKUP(F55,Listes!$G$34:$H$36, 2, FALSE))))</f>
        <v/>
      </c>
      <c r="K55" s="433"/>
    </row>
    <row r="56" spans="1:11" ht="20.100000000000001" customHeight="1" x14ac:dyDescent="0.25">
      <c r="A56" s="21">
        <v>50</v>
      </c>
      <c r="B56" s="242"/>
      <c r="C56" s="242"/>
      <c r="D56" s="242"/>
      <c r="E56" s="242"/>
      <c r="F56" s="242"/>
      <c r="G56" s="426"/>
      <c r="H56" s="426"/>
      <c r="I56" s="428"/>
      <c r="J56" s="63" t="str">
        <f>IF(F56="", "", IF(E56="Billets de train", "", IF(E56="", "", VLOOKUP(F56,Listes!$G$34:$H$36, 2, FALSE))))</f>
        <v/>
      </c>
      <c r="K56" s="433"/>
    </row>
    <row r="57" spans="1:11" ht="20.100000000000001" customHeight="1" x14ac:dyDescent="0.25">
      <c r="A57" s="21">
        <v>51</v>
      </c>
      <c r="B57" s="242"/>
      <c r="C57" s="242"/>
      <c r="D57" s="242"/>
      <c r="E57" s="242"/>
      <c r="F57" s="242"/>
      <c r="G57" s="426"/>
      <c r="H57" s="426"/>
      <c r="I57" s="428"/>
      <c r="J57" s="63" t="str">
        <f>IF(F57="", "", IF(E57="Billets de train", "", IF(E57="", "", VLOOKUP(F57,Listes!$G$34:$H$36, 2, FALSE))))</f>
        <v/>
      </c>
      <c r="K57" s="433"/>
    </row>
    <row r="58" spans="1:11" ht="20.100000000000001" customHeight="1" x14ac:dyDescent="0.25">
      <c r="A58" s="21">
        <v>52</v>
      </c>
      <c r="B58" s="242"/>
      <c r="C58" s="242"/>
      <c r="D58" s="242"/>
      <c r="E58" s="242"/>
      <c r="F58" s="242"/>
      <c r="G58" s="426"/>
      <c r="H58" s="426"/>
      <c r="I58" s="428"/>
      <c r="J58" s="63" t="str">
        <f>IF(F58="", "", IF(E58="Billets de train", "", IF(E58="", "", VLOOKUP(F58,Listes!$G$34:$H$36, 2, FALSE))))</f>
        <v/>
      </c>
      <c r="K58" s="433"/>
    </row>
    <row r="59" spans="1:11" ht="20.100000000000001" customHeight="1" x14ac:dyDescent="0.25">
      <c r="A59" s="21">
        <v>53</v>
      </c>
      <c r="B59" s="242"/>
      <c r="C59" s="242"/>
      <c r="D59" s="242"/>
      <c r="E59" s="242"/>
      <c r="F59" s="242"/>
      <c r="G59" s="426"/>
      <c r="H59" s="426"/>
      <c r="I59" s="428"/>
      <c r="J59" s="63" t="str">
        <f>IF(F59="", "", IF(E59="Billets de train", "", IF(E59="", "", VLOOKUP(F59,Listes!$G$34:$H$36, 2, FALSE))))</f>
        <v/>
      </c>
      <c r="K59" s="433"/>
    </row>
    <row r="60" spans="1:11" ht="20.100000000000001" customHeight="1" x14ac:dyDescent="0.25">
      <c r="A60" s="21">
        <v>54</v>
      </c>
      <c r="B60" s="242"/>
      <c r="C60" s="242"/>
      <c r="D60" s="242"/>
      <c r="E60" s="242"/>
      <c r="F60" s="242"/>
      <c r="G60" s="426"/>
      <c r="H60" s="426"/>
      <c r="I60" s="428"/>
      <c r="J60" s="63" t="str">
        <f>IF(F60="", "", IF(E60="Billets de train", "", IF(E60="", "", VLOOKUP(F60,Listes!$G$34:$H$36, 2, FALSE))))</f>
        <v/>
      </c>
      <c r="K60" s="433"/>
    </row>
    <row r="61" spans="1:11" ht="20.100000000000001" customHeight="1" x14ac:dyDescent="0.25">
      <c r="A61" s="21">
        <v>55</v>
      </c>
      <c r="B61" s="242"/>
      <c r="C61" s="242"/>
      <c r="D61" s="242"/>
      <c r="E61" s="242"/>
      <c r="F61" s="242"/>
      <c r="G61" s="426"/>
      <c r="H61" s="426"/>
      <c r="I61" s="428"/>
      <c r="J61" s="63" t="str">
        <f>IF(F61="", "", IF(E61="Billets de train", "", IF(E61="", "", VLOOKUP(F61,Listes!$G$34:$H$36, 2, FALSE))))</f>
        <v/>
      </c>
      <c r="K61" s="433"/>
    </row>
    <row r="62" spans="1:11" ht="20.100000000000001" customHeight="1" x14ac:dyDescent="0.25">
      <c r="A62" s="21">
        <v>56</v>
      </c>
      <c r="B62" s="242"/>
      <c r="C62" s="242"/>
      <c r="D62" s="242"/>
      <c r="E62" s="242"/>
      <c r="F62" s="242"/>
      <c r="G62" s="426"/>
      <c r="H62" s="426"/>
      <c r="I62" s="428"/>
      <c r="J62" s="63" t="str">
        <f>IF(F62="", "", IF(E62="Billets de train", "", IF(E62="", "", VLOOKUP(F62,Listes!$G$34:$H$36, 2, FALSE))))</f>
        <v/>
      </c>
      <c r="K62" s="433"/>
    </row>
    <row r="63" spans="1:11" ht="20.100000000000001" customHeight="1" x14ac:dyDescent="0.25">
      <c r="A63" s="21">
        <v>57</v>
      </c>
      <c r="B63" s="242"/>
      <c r="C63" s="242"/>
      <c r="D63" s="242"/>
      <c r="E63" s="242"/>
      <c r="F63" s="242"/>
      <c r="G63" s="426"/>
      <c r="H63" s="426"/>
      <c r="I63" s="428"/>
      <c r="J63" s="63" t="str">
        <f>IF(F63="", "", IF(E63="Billets de train", "", IF(E63="", "", VLOOKUP(F63,Listes!$G$34:$H$36, 2, FALSE))))</f>
        <v/>
      </c>
      <c r="K63" s="433"/>
    </row>
    <row r="64" spans="1:11" ht="20.100000000000001" customHeight="1" x14ac:dyDescent="0.25">
      <c r="A64" s="21">
        <v>58</v>
      </c>
      <c r="B64" s="242"/>
      <c r="C64" s="242"/>
      <c r="D64" s="242"/>
      <c r="E64" s="242"/>
      <c r="F64" s="242"/>
      <c r="G64" s="426"/>
      <c r="H64" s="426"/>
      <c r="I64" s="428"/>
      <c r="J64" s="63" t="str">
        <f>IF(F64="", "", IF(E64="Billets de train", "", IF(E64="", "", VLOOKUP(F64,Listes!$G$34:$H$36, 2, FALSE))))</f>
        <v/>
      </c>
      <c r="K64" s="433"/>
    </row>
    <row r="65" spans="1:11" ht="20.100000000000001" customHeight="1" x14ac:dyDescent="0.25">
      <c r="A65" s="21">
        <v>59</v>
      </c>
      <c r="B65" s="242"/>
      <c r="C65" s="242"/>
      <c r="D65" s="242"/>
      <c r="E65" s="242"/>
      <c r="F65" s="242"/>
      <c r="G65" s="426"/>
      <c r="H65" s="426"/>
      <c r="I65" s="428"/>
      <c r="J65" s="63" t="str">
        <f>IF(F65="", "", IF(E65="Billets de train", "", IF(E65="", "", VLOOKUP(F65,Listes!$G$34:$H$36, 2, FALSE))))</f>
        <v/>
      </c>
      <c r="K65" s="433"/>
    </row>
    <row r="66" spans="1:11" ht="20.100000000000001" customHeight="1" x14ac:dyDescent="0.25">
      <c r="A66" s="21">
        <v>60</v>
      </c>
      <c r="B66" s="242"/>
      <c r="C66" s="242"/>
      <c r="D66" s="242"/>
      <c r="E66" s="242"/>
      <c r="F66" s="242"/>
      <c r="G66" s="426"/>
      <c r="H66" s="426"/>
      <c r="I66" s="428"/>
      <c r="J66" s="63" t="str">
        <f>IF(F66="", "", IF(E66="Billets de train", "", IF(E66="", "", VLOOKUP(F66,Listes!$G$34:$H$36, 2, FALSE))))</f>
        <v/>
      </c>
      <c r="K66" s="433"/>
    </row>
    <row r="67" spans="1:11" ht="20.100000000000001" customHeight="1" x14ac:dyDescent="0.25">
      <c r="A67" s="21">
        <v>61</v>
      </c>
      <c r="B67" s="242"/>
      <c r="C67" s="242"/>
      <c r="D67" s="242"/>
      <c r="E67" s="242"/>
      <c r="F67" s="242"/>
      <c r="G67" s="426"/>
      <c r="H67" s="426"/>
      <c r="I67" s="428"/>
      <c r="J67" s="63" t="str">
        <f>IF(F67="", "", IF(E67="Billets de train", "", IF(E67="", "", VLOOKUP(F67,Listes!$G$34:$H$36, 2, FALSE))))</f>
        <v/>
      </c>
      <c r="K67" s="433"/>
    </row>
    <row r="68" spans="1:11" ht="20.100000000000001" customHeight="1" x14ac:dyDescent="0.25">
      <c r="A68" s="21">
        <v>62</v>
      </c>
      <c r="B68" s="242"/>
      <c r="C68" s="242"/>
      <c r="D68" s="242"/>
      <c r="E68" s="242"/>
      <c r="F68" s="242"/>
      <c r="G68" s="426"/>
      <c r="H68" s="426"/>
      <c r="I68" s="428"/>
      <c r="J68" s="63" t="str">
        <f>IF(F68="", "", IF(E68="Billets de train", "", IF(E68="", "", VLOOKUP(F68,Listes!$G$34:$H$36, 2, FALSE))))</f>
        <v/>
      </c>
      <c r="K68" s="433"/>
    </row>
    <row r="69" spans="1:11" ht="20.100000000000001" customHeight="1" x14ac:dyDescent="0.25">
      <c r="A69" s="21">
        <v>63</v>
      </c>
      <c r="B69" s="242"/>
      <c r="C69" s="242"/>
      <c r="D69" s="242"/>
      <c r="E69" s="242"/>
      <c r="F69" s="242"/>
      <c r="G69" s="426"/>
      <c r="H69" s="426"/>
      <c r="I69" s="428"/>
      <c r="J69" s="63" t="str">
        <f>IF(F69="", "", IF(E69="Billets de train", "", IF(E69="", "", VLOOKUP(F69,Listes!$G$34:$H$36, 2, FALSE))))</f>
        <v/>
      </c>
      <c r="K69" s="433"/>
    </row>
    <row r="70" spans="1:11" ht="20.100000000000001" customHeight="1" x14ac:dyDescent="0.25">
      <c r="A70" s="21">
        <v>64</v>
      </c>
      <c r="B70" s="242"/>
      <c r="C70" s="242"/>
      <c r="D70" s="242"/>
      <c r="E70" s="242"/>
      <c r="F70" s="242"/>
      <c r="G70" s="426"/>
      <c r="H70" s="426"/>
      <c r="I70" s="428"/>
      <c r="J70" s="63" t="str">
        <f>IF(F70="", "", IF(E70="Billets de train", "", IF(E70="", "", VLOOKUP(F70,Listes!$G$34:$H$36, 2, FALSE))))</f>
        <v/>
      </c>
      <c r="K70" s="433"/>
    </row>
    <row r="71" spans="1:11" ht="20.100000000000001" customHeight="1" x14ac:dyDescent="0.25">
      <c r="A71" s="21">
        <v>65</v>
      </c>
      <c r="B71" s="242"/>
      <c r="C71" s="242"/>
      <c r="D71" s="242"/>
      <c r="E71" s="242"/>
      <c r="F71" s="242"/>
      <c r="G71" s="426"/>
      <c r="H71" s="426"/>
      <c r="I71" s="428"/>
      <c r="J71" s="63" t="str">
        <f>IF(F71="", "", IF(E71="Billets de train", "", IF(E71="", "", VLOOKUP(F71,Listes!$G$34:$H$36, 2, FALSE))))</f>
        <v/>
      </c>
      <c r="K71" s="433"/>
    </row>
    <row r="72" spans="1:11" ht="20.100000000000001" customHeight="1" x14ac:dyDescent="0.25">
      <c r="A72" s="21">
        <v>66</v>
      </c>
      <c r="B72" s="242"/>
      <c r="C72" s="242"/>
      <c r="D72" s="242"/>
      <c r="E72" s="242"/>
      <c r="F72" s="242"/>
      <c r="G72" s="426"/>
      <c r="H72" s="426"/>
      <c r="I72" s="428"/>
      <c r="J72" s="63" t="str">
        <f>IF(F72="", "", IF(E72="Billets de train", "", IF(E72="", "", VLOOKUP(F72,Listes!$G$34:$H$36, 2, FALSE))))</f>
        <v/>
      </c>
      <c r="K72" s="433"/>
    </row>
    <row r="73" spans="1:11" ht="20.100000000000001" customHeight="1" x14ac:dyDescent="0.25">
      <c r="A73" s="21">
        <v>67</v>
      </c>
      <c r="B73" s="242"/>
      <c r="C73" s="242"/>
      <c r="D73" s="242"/>
      <c r="E73" s="242"/>
      <c r="F73" s="242"/>
      <c r="G73" s="426"/>
      <c r="H73" s="426"/>
      <c r="I73" s="428"/>
      <c r="J73" s="63" t="str">
        <f>IF(F73="", "", IF(E73="Billets de train", "", IF(E73="", "", VLOOKUP(F73,Listes!$G$34:$H$36, 2, FALSE))))</f>
        <v/>
      </c>
      <c r="K73" s="433"/>
    </row>
    <row r="74" spans="1:11" ht="20.100000000000001" customHeight="1" x14ac:dyDescent="0.25">
      <c r="A74" s="21">
        <v>68</v>
      </c>
      <c r="B74" s="242"/>
      <c r="C74" s="242"/>
      <c r="D74" s="242"/>
      <c r="E74" s="242"/>
      <c r="F74" s="242"/>
      <c r="G74" s="426"/>
      <c r="H74" s="426"/>
      <c r="I74" s="428"/>
      <c r="J74" s="63" t="str">
        <f>IF(F74="", "", IF(E74="Billets de train", "", IF(E74="", "", VLOOKUP(F74,Listes!$G$34:$H$36, 2, FALSE))))</f>
        <v/>
      </c>
      <c r="K74" s="433"/>
    </row>
    <row r="75" spans="1:11" ht="20.100000000000001" customHeight="1" x14ac:dyDescent="0.25">
      <c r="A75" s="21">
        <v>69</v>
      </c>
      <c r="B75" s="242"/>
      <c r="C75" s="242"/>
      <c r="D75" s="242"/>
      <c r="E75" s="242"/>
      <c r="F75" s="242"/>
      <c r="G75" s="426"/>
      <c r="H75" s="426"/>
      <c r="I75" s="428"/>
      <c r="J75" s="63" t="str">
        <f>IF(F75="", "", IF(E75="Billets de train", "", IF(E75="", "", VLOOKUP(F75,Listes!$G$34:$H$36, 2, FALSE))))</f>
        <v/>
      </c>
      <c r="K75" s="433"/>
    </row>
    <row r="76" spans="1:11" ht="20.100000000000001" customHeight="1" x14ac:dyDescent="0.25">
      <c r="A76" s="21">
        <v>70</v>
      </c>
      <c r="B76" s="242"/>
      <c r="C76" s="242"/>
      <c r="D76" s="242"/>
      <c r="E76" s="242"/>
      <c r="F76" s="242"/>
      <c r="G76" s="426"/>
      <c r="H76" s="426"/>
      <c r="I76" s="428"/>
      <c r="J76" s="63" t="str">
        <f>IF(F76="", "", IF(E76="Billets de train", "", IF(E76="", "", VLOOKUP(F76,Listes!$G$34:$H$36, 2, FALSE))))</f>
        <v/>
      </c>
      <c r="K76" s="433"/>
    </row>
    <row r="77" spans="1:11" ht="20.100000000000001" customHeight="1" x14ac:dyDescent="0.25">
      <c r="A77" s="21">
        <v>71</v>
      </c>
      <c r="B77" s="242"/>
      <c r="C77" s="242"/>
      <c r="D77" s="242"/>
      <c r="E77" s="242"/>
      <c r="F77" s="242"/>
      <c r="G77" s="426"/>
      <c r="H77" s="426"/>
      <c r="I77" s="428"/>
      <c r="J77" s="63" t="str">
        <f>IF(F77="", "", IF(E77="Billets de train", "", IF(E77="", "", VLOOKUP(F77,Listes!$G$34:$H$36, 2, FALSE))))</f>
        <v/>
      </c>
      <c r="K77" s="433"/>
    </row>
    <row r="78" spans="1:11" ht="20.100000000000001" customHeight="1" x14ac:dyDescent="0.25">
      <c r="A78" s="21">
        <v>72</v>
      </c>
      <c r="B78" s="242"/>
      <c r="C78" s="242"/>
      <c r="D78" s="242"/>
      <c r="E78" s="242"/>
      <c r="F78" s="242"/>
      <c r="G78" s="426"/>
      <c r="H78" s="426"/>
      <c r="I78" s="428"/>
      <c r="J78" s="63" t="str">
        <f>IF(F78="", "", IF(E78="Billets de train", "", IF(E78="", "", VLOOKUP(F78,Listes!$G$34:$H$36, 2, FALSE))))</f>
        <v/>
      </c>
      <c r="K78" s="433"/>
    </row>
    <row r="79" spans="1:11" ht="20.100000000000001" customHeight="1" x14ac:dyDescent="0.25">
      <c r="A79" s="21">
        <v>73</v>
      </c>
      <c r="B79" s="242"/>
      <c r="C79" s="242"/>
      <c r="D79" s="242"/>
      <c r="E79" s="242"/>
      <c r="F79" s="242"/>
      <c r="G79" s="426"/>
      <c r="H79" s="426"/>
      <c r="I79" s="428"/>
      <c r="J79" s="63" t="str">
        <f>IF(F79="", "", IF(E79="Billets de train", "", IF(E79="", "", VLOOKUP(F79,Listes!$G$34:$H$36, 2, FALSE))))</f>
        <v/>
      </c>
      <c r="K79" s="433"/>
    </row>
    <row r="80" spans="1:11" ht="20.100000000000001" customHeight="1" x14ac:dyDescent="0.25">
      <c r="A80" s="21">
        <v>74</v>
      </c>
      <c r="B80" s="242"/>
      <c r="C80" s="242"/>
      <c r="D80" s="242"/>
      <c r="E80" s="242"/>
      <c r="F80" s="242"/>
      <c r="G80" s="426"/>
      <c r="H80" s="426"/>
      <c r="I80" s="428"/>
      <c r="J80" s="63" t="str">
        <f>IF(F80="", "", IF(E80="Billets de train", "", IF(E80="", "", VLOOKUP(F80,Listes!$G$34:$H$36, 2, FALSE))))</f>
        <v/>
      </c>
      <c r="K80" s="433"/>
    </row>
    <row r="81" spans="1:11" ht="20.100000000000001" customHeight="1" x14ac:dyDescent="0.25">
      <c r="A81" s="21">
        <v>75</v>
      </c>
      <c r="B81" s="242"/>
      <c r="C81" s="242"/>
      <c r="D81" s="242"/>
      <c r="E81" s="242"/>
      <c r="F81" s="242"/>
      <c r="G81" s="426"/>
      <c r="H81" s="426"/>
      <c r="I81" s="428"/>
      <c r="J81" s="63" t="str">
        <f>IF(F81="", "", IF(E81="Billets de train", "", IF(E81="", "", VLOOKUP(F81,Listes!$G$34:$H$36, 2, FALSE))))</f>
        <v/>
      </c>
      <c r="K81" s="433"/>
    </row>
    <row r="82" spans="1:11" ht="20.100000000000001" customHeight="1" x14ac:dyDescent="0.25">
      <c r="A82" s="21">
        <v>76</v>
      </c>
      <c r="B82" s="242"/>
      <c r="C82" s="242"/>
      <c r="D82" s="242"/>
      <c r="E82" s="242"/>
      <c r="F82" s="242"/>
      <c r="G82" s="426"/>
      <c r="H82" s="426"/>
      <c r="I82" s="428"/>
      <c r="J82" s="63" t="str">
        <f>IF(F82="", "", IF(E82="Billets de train", "", IF(E82="", "", VLOOKUP(F82,Listes!$G$34:$H$36, 2, FALSE))))</f>
        <v/>
      </c>
      <c r="K82" s="433"/>
    </row>
    <row r="83" spans="1:11" ht="20.100000000000001" customHeight="1" x14ac:dyDescent="0.25">
      <c r="A83" s="21">
        <v>77</v>
      </c>
      <c r="B83" s="242"/>
      <c r="C83" s="242"/>
      <c r="D83" s="242"/>
      <c r="E83" s="242"/>
      <c r="F83" s="242"/>
      <c r="G83" s="426"/>
      <c r="H83" s="426"/>
      <c r="I83" s="428"/>
      <c r="J83" s="63" t="str">
        <f>IF(F83="", "", IF(E83="Billets de train", "", IF(E83="", "", VLOOKUP(F83,Listes!$G$34:$H$36, 2, FALSE))))</f>
        <v/>
      </c>
      <c r="K83" s="433"/>
    </row>
    <row r="84" spans="1:11" ht="20.100000000000001" customHeight="1" x14ac:dyDescent="0.25">
      <c r="A84" s="21">
        <v>78</v>
      </c>
      <c r="B84" s="242"/>
      <c r="C84" s="242"/>
      <c r="D84" s="242"/>
      <c r="E84" s="242"/>
      <c r="F84" s="242"/>
      <c r="G84" s="426"/>
      <c r="H84" s="426"/>
      <c r="I84" s="428"/>
      <c r="J84" s="63" t="str">
        <f>IF(F84="", "", IF(E84="Billets de train", "", IF(E84="", "", VLOOKUP(F84,Listes!$G$34:$H$36, 2, FALSE))))</f>
        <v/>
      </c>
      <c r="K84" s="433"/>
    </row>
    <row r="85" spans="1:11" ht="20.100000000000001" customHeight="1" x14ac:dyDescent="0.25">
      <c r="A85" s="21">
        <v>79</v>
      </c>
      <c r="B85" s="242"/>
      <c r="C85" s="242"/>
      <c r="D85" s="242"/>
      <c r="E85" s="242"/>
      <c r="F85" s="242"/>
      <c r="G85" s="426"/>
      <c r="H85" s="426"/>
      <c r="I85" s="428"/>
      <c r="J85" s="63" t="str">
        <f>IF(F85="", "", IF(E85="Billets de train", "", IF(E85="", "", VLOOKUP(F85,Listes!$G$34:$H$36, 2, FALSE))))</f>
        <v/>
      </c>
      <c r="K85" s="433"/>
    </row>
    <row r="86" spans="1:11" ht="20.100000000000001" customHeight="1" x14ac:dyDescent="0.25">
      <c r="A86" s="21">
        <v>80</v>
      </c>
      <c r="B86" s="242"/>
      <c r="C86" s="242"/>
      <c r="D86" s="242"/>
      <c r="E86" s="242"/>
      <c r="F86" s="242"/>
      <c r="G86" s="426"/>
      <c r="H86" s="426"/>
      <c r="I86" s="428"/>
      <c r="J86" s="63" t="str">
        <f>IF(F86="", "", IF(E86="Billets de train", "", IF(E86="", "", VLOOKUP(F86,Listes!$G$34:$H$36, 2, FALSE))))</f>
        <v/>
      </c>
      <c r="K86" s="433"/>
    </row>
    <row r="87" spans="1:11" ht="20.100000000000001" customHeight="1" x14ac:dyDescent="0.25">
      <c r="A87" s="21">
        <v>81</v>
      </c>
      <c r="B87" s="242"/>
      <c r="C87" s="242"/>
      <c r="D87" s="242"/>
      <c r="E87" s="242"/>
      <c r="F87" s="242"/>
      <c r="G87" s="426"/>
      <c r="H87" s="426"/>
      <c r="I87" s="428"/>
      <c r="J87" s="63" t="str">
        <f>IF(F87="", "", IF(E87="Billets de train", "", IF(E87="", "", VLOOKUP(F87,Listes!$G$34:$H$36, 2, FALSE))))</f>
        <v/>
      </c>
      <c r="K87" s="433"/>
    </row>
    <row r="88" spans="1:11" ht="20.100000000000001" customHeight="1" x14ac:dyDescent="0.25">
      <c r="A88" s="21">
        <v>82</v>
      </c>
      <c r="B88" s="242"/>
      <c r="C88" s="242"/>
      <c r="D88" s="242"/>
      <c r="E88" s="242"/>
      <c r="F88" s="242"/>
      <c r="G88" s="426"/>
      <c r="H88" s="426"/>
      <c r="I88" s="428"/>
      <c r="J88" s="63" t="str">
        <f>IF(F88="", "", IF(E88="Billets de train", "", IF(E88="", "", VLOOKUP(F88,Listes!$G$34:$H$36, 2, FALSE))))</f>
        <v/>
      </c>
      <c r="K88" s="433"/>
    </row>
    <row r="89" spans="1:11" ht="20.100000000000001" customHeight="1" x14ac:dyDescent="0.25">
      <c r="A89" s="21">
        <v>83</v>
      </c>
      <c r="B89" s="242"/>
      <c r="C89" s="242"/>
      <c r="D89" s="242"/>
      <c r="E89" s="242"/>
      <c r="F89" s="242"/>
      <c r="G89" s="426"/>
      <c r="H89" s="426"/>
      <c r="I89" s="428"/>
      <c r="J89" s="63" t="str">
        <f>IF(F89="", "", IF(E89="Billets de train", "", IF(E89="", "", VLOOKUP(F89,Listes!$G$34:$H$36, 2, FALSE))))</f>
        <v/>
      </c>
      <c r="K89" s="433"/>
    </row>
    <row r="90" spans="1:11" ht="20.100000000000001" customHeight="1" x14ac:dyDescent="0.25">
      <c r="A90" s="21">
        <v>84</v>
      </c>
      <c r="B90" s="242"/>
      <c r="C90" s="242"/>
      <c r="D90" s="242"/>
      <c r="E90" s="242"/>
      <c r="F90" s="242"/>
      <c r="G90" s="426"/>
      <c r="H90" s="426"/>
      <c r="I90" s="428"/>
      <c r="J90" s="63" t="str">
        <f>IF(F90="", "", IF(E90="Billets de train", "", IF(E90="", "", VLOOKUP(F90,Listes!$G$34:$H$36, 2, FALSE))))</f>
        <v/>
      </c>
      <c r="K90" s="433"/>
    </row>
    <row r="91" spans="1:11" ht="20.100000000000001" customHeight="1" x14ac:dyDescent="0.25">
      <c r="A91" s="21">
        <v>85</v>
      </c>
      <c r="B91" s="242"/>
      <c r="C91" s="242"/>
      <c r="D91" s="242"/>
      <c r="E91" s="242"/>
      <c r="F91" s="242"/>
      <c r="G91" s="426"/>
      <c r="H91" s="426"/>
      <c r="I91" s="428"/>
      <c r="J91" s="63" t="str">
        <f>IF(F91="", "", IF(E91="Billets de train", "", IF(E91="", "", VLOOKUP(F91,Listes!$G$34:$H$36, 2, FALSE))))</f>
        <v/>
      </c>
      <c r="K91" s="433"/>
    </row>
    <row r="92" spans="1:11" ht="20.100000000000001" customHeight="1" x14ac:dyDescent="0.25">
      <c r="A92" s="21">
        <v>86</v>
      </c>
      <c r="B92" s="242"/>
      <c r="C92" s="242"/>
      <c r="D92" s="242"/>
      <c r="E92" s="242"/>
      <c r="F92" s="242"/>
      <c r="G92" s="426"/>
      <c r="H92" s="426"/>
      <c r="I92" s="428"/>
      <c r="J92" s="63" t="str">
        <f>IF(F92="", "", IF(E92="Billets de train", "", IF(E92="", "", VLOOKUP(F92,Listes!$G$34:$H$36, 2, FALSE))))</f>
        <v/>
      </c>
      <c r="K92" s="433"/>
    </row>
    <row r="93" spans="1:11" ht="20.100000000000001" customHeight="1" x14ac:dyDescent="0.25">
      <c r="A93" s="21">
        <v>87</v>
      </c>
      <c r="B93" s="242"/>
      <c r="C93" s="242"/>
      <c r="D93" s="242"/>
      <c r="E93" s="242"/>
      <c r="F93" s="242"/>
      <c r="G93" s="426"/>
      <c r="H93" s="426"/>
      <c r="I93" s="428"/>
      <c r="J93" s="63" t="str">
        <f>IF(F93="", "", IF(E93="Billets de train", "", IF(E93="", "", VLOOKUP(F93,Listes!$G$34:$H$36, 2, FALSE))))</f>
        <v/>
      </c>
      <c r="K93" s="433"/>
    </row>
    <row r="94" spans="1:11" ht="20.100000000000001" customHeight="1" x14ac:dyDescent="0.25">
      <c r="A94" s="21">
        <v>88</v>
      </c>
      <c r="B94" s="242"/>
      <c r="C94" s="242"/>
      <c r="D94" s="242"/>
      <c r="E94" s="242"/>
      <c r="F94" s="242"/>
      <c r="G94" s="426"/>
      <c r="H94" s="426"/>
      <c r="I94" s="428"/>
      <c r="J94" s="63" t="str">
        <f>IF(F94="", "", IF(E94="Billets de train", "", IF(E94="", "", VLOOKUP(F94,Listes!$G$34:$H$36, 2, FALSE))))</f>
        <v/>
      </c>
      <c r="K94" s="433"/>
    </row>
    <row r="95" spans="1:11" ht="20.100000000000001" customHeight="1" x14ac:dyDescent="0.25">
      <c r="A95" s="21">
        <v>89</v>
      </c>
      <c r="B95" s="242"/>
      <c r="C95" s="242"/>
      <c r="D95" s="242"/>
      <c r="E95" s="242"/>
      <c r="F95" s="242"/>
      <c r="G95" s="426"/>
      <c r="H95" s="426"/>
      <c r="I95" s="428"/>
      <c r="J95" s="63" t="str">
        <f>IF(F95="", "", IF(E95="Billets de train", "", IF(E95="", "", VLOOKUP(F95,Listes!$G$34:$H$36, 2, FALSE))))</f>
        <v/>
      </c>
      <c r="K95" s="433"/>
    </row>
    <row r="96" spans="1:11" ht="20.100000000000001" customHeight="1" x14ac:dyDescent="0.25">
      <c r="A96" s="21">
        <v>90</v>
      </c>
      <c r="B96" s="242"/>
      <c r="C96" s="242"/>
      <c r="D96" s="242"/>
      <c r="E96" s="242"/>
      <c r="F96" s="242"/>
      <c r="G96" s="426"/>
      <c r="H96" s="426"/>
      <c r="I96" s="428"/>
      <c r="J96" s="63" t="str">
        <f>IF(F96="", "", IF(E96="Billets de train", "", IF(E96="", "", VLOOKUP(F96,Listes!$G$34:$H$36, 2, FALSE))))</f>
        <v/>
      </c>
      <c r="K96" s="433"/>
    </row>
    <row r="97" spans="1:11" ht="20.100000000000001" customHeight="1" x14ac:dyDescent="0.25">
      <c r="A97" s="21">
        <v>91</v>
      </c>
      <c r="B97" s="242"/>
      <c r="C97" s="242"/>
      <c r="D97" s="242"/>
      <c r="E97" s="242"/>
      <c r="F97" s="242"/>
      <c r="G97" s="426"/>
      <c r="H97" s="426"/>
      <c r="I97" s="428"/>
      <c r="J97" s="63" t="str">
        <f>IF(F97="", "", IF(E97="Billets de train", "", IF(E97="", "", VLOOKUP(F97,Listes!$G$34:$H$36, 2, FALSE))))</f>
        <v/>
      </c>
      <c r="K97" s="433"/>
    </row>
    <row r="98" spans="1:11" ht="20.100000000000001" customHeight="1" x14ac:dyDescent="0.25">
      <c r="A98" s="21">
        <v>92</v>
      </c>
      <c r="B98" s="242"/>
      <c r="C98" s="242"/>
      <c r="D98" s="242"/>
      <c r="E98" s="242"/>
      <c r="F98" s="242"/>
      <c r="G98" s="426"/>
      <c r="H98" s="426"/>
      <c r="I98" s="428"/>
      <c r="J98" s="63" t="str">
        <f>IF(F98="", "", IF(E98="Billets de train", "", IF(E98="", "", VLOOKUP(F98,Listes!$G$34:$H$36, 2, FALSE))))</f>
        <v/>
      </c>
      <c r="K98" s="433"/>
    </row>
    <row r="99" spans="1:11" ht="20.100000000000001" customHeight="1" x14ac:dyDescent="0.25">
      <c r="A99" s="21">
        <v>93</v>
      </c>
      <c r="B99" s="242"/>
      <c r="C99" s="242"/>
      <c r="D99" s="242"/>
      <c r="E99" s="242"/>
      <c r="F99" s="242"/>
      <c r="G99" s="426"/>
      <c r="H99" s="426"/>
      <c r="I99" s="428"/>
      <c r="J99" s="63" t="str">
        <f>IF(F99="", "", IF(E99="Billets de train", "", IF(E99="", "", VLOOKUP(F99,Listes!$G$34:$H$36, 2, FALSE))))</f>
        <v/>
      </c>
      <c r="K99" s="433"/>
    </row>
    <row r="100" spans="1:11" ht="20.100000000000001" customHeight="1" x14ac:dyDescent="0.25">
      <c r="A100" s="21">
        <v>94</v>
      </c>
      <c r="B100" s="242"/>
      <c r="C100" s="242"/>
      <c r="D100" s="242"/>
      <c r="E100" s="242"/>
      <c r="F100" s="242"/>
      <c r="G100" s="426"/>
      <c r="H100" s="426"/>
      <c r="I100" s="428"/>
      <c r="J100" s="63" t="str">
        <f>IF(F100="", "", IF(E100="Billets de train", "", IF(E100="", "", VLOOKUP(F100,Listes!$G$34:$H$36, 2, FALSE))))</f>
        <v/>
      </c>
      <c r="K100" s="433"/>
    </row>
    <row r="101" spans="1:11" ht="20.100000000000001" customHeight="1" x14ac:dyDescent="0.25">
      <c r="A101" s="21">
        <v>95</v>
      </c>
      <c r="B101" s="242"/>
      <c r="C101" s="242"/>
      <c r="D101" s="242"/>
      <c r="E101" s="242"/>
      <c r="F101" s="242"/>
      <c r="G101" s="426"/>
      <c r="H101" s="426"/>
      <c r="I101" s="428"/>
      <c r="J101" s="63" t="str">
        <f>IF(F101="", "", IF(E101="Billets de train", "", IF(E101="", "", VLOOKUP(F101,Listes!$G$34:$H$36, 2, FALSE))))</f>
        <v/>
      </c>
      <c r="K101" s="433"/>
    </row>
    <row r="102" spans="1:11" ht="20.100000000000001" customHeight="1" x14ac:dyDescent="0.25">
      <c r="A102" s="21">
        <v>96</v>
      </c>
      <c r="B102" s="242"/>
      <c r="C102" s="242"/>
      <c r="D102" s="242"/>
      <c r="E102" s="242"/>
      <c r="F102" s="242"/>
      <c r="G102" s="426"/>
      <c r="H102" s="426"/>
      <c r="I102" s="428"/>
      <c r="J102" s="63" t="str">
        <f>IF(F102="", "", IF(E102="Billets de train", "", IF(E102="", "", VLOOKUP(F102,Listes!$G$34:$H$36, 2, FALSE))))</f>
        <v/>
      </c>
      <c r="K102" s="433"/>
    </row>
    <row r="103" spans="1:11" ht="20.100000000000001" customHeight="1" x14ac:dyDescent="0.25">
      <c r="A103" s="21">
        <v>97</v>
      </c>
      <c r="B103" s="242"/>
      <c r="C103" s="242"/>
      <c r="D103" s="242"/>
      <c r="E103" s="242"/>
      <c r="F103" s="242"/>
      <c r="G103" s="426"/>
      <c r="H103" s="426"/>
      <c r="I103" s="428"/>
      <c r="J103" s="63" t="str">
        <f>IF(F103="", "", IF(E103="Billets de train", "", IF(E103="", "", VLOOKUP(F103,Listes!$G$34:$H$36, 2, FALSE))))</f>
        <v/>
      </c>
      <c r="K103" s="433"/>
    </row>
    <row r="104" spans="1:11" ht="20.100000000000001" customHeight="1" x14ac:dyDescent="0.25">
      <c r="A104" s="21">
        <v>98</v>
      </c>
      <c r="B104" s="242"/>
      <c r="C104" s="242"/>
      <c r="D104" s="242"/>
      <c r="E104" s="242"/>
      <c r="F104" s="242"/>
      <c r="G104" s="426"/>
      <c r="H104" s="426"/>
      <c r="I104" s="428"/>
      <c r="J104" s="63" t="str">
        <f>IF(F104="", "", IF(E104="Billets de train", "", IF(E104="", "", VLOOKUP(F104,Listes!$G$34:$H$36, 2, FALSE))))</f>
        <v/>
      </c>
      <c r="K104" s="433"/>
    </row>
    <row r="105" spans="1:11" ht="20.100000000000001" customHeight="1" x14ac:dyDescent="0.25">
      <c r="A105" s="21">
        <v>99</v>
      </c>
      <c r="B105" s="242"/>
      <c r="C105" s="242"/>
      <c r="D105" s="242"/>
      <c r="E105" s="242"/>
      <c r="F105" s="242"/>
      <c r="G105" s="426"/>
      <c r="H105" s="426"/>
      <c r="I105" s="428"/>
      <c r="J105" s="63" t="str">
        <f>IF(F105="", "", IF(E105="Billets de train", "", IF(E105="", "", VLOOKUP(F105,Listes!$G$34:$H$36, 2, FALSE))))</f>
        <v/>
      </c>
      <c r="K105" s="433"/>
    </row>
    <row r="106" spans="1:11" ht="20.100000000000001" customHeight="1" x14ac:dyDescent="0.25">
      <c r="A106" s="21">
        <v>100</v>
      </c>
      <c r="B106" s="242"/>
      <c r="C106" s="242"/>
      <c r="D106" s="242"/>
      <c r="E106" s="242"/>
      <c r="F106" s="242"/>
      <c r="G106" s="426"/>
      <c r="H106" s="426"/>
      <c r="I106" s="428"/>
      <c r="J106" s="63" t="str">
        <f>IF(F106="", "", IF(E106="Billets de train", "", IF(E106="", "", VLOOKUP(F106,Listes!$G$34:$H$36, 2, FALSE))))</f>
        <v/>
      </c>
      <c r="K106" s="433"/>
    </row>
    <row r="107" spans="1:11" ht="20.100000000000001" customHeight="1" x14ac:dyDescent="0.25">
      <c r="A107" s="21">
        <v>101</v>
      </c>
      <c r="B107" s="242"/>
      <c r="C107" s="242"/>
      <c r="D107" s="242"/>
      <c r="E107" s="242"/>
      <c r="F107" s="242"/>
      <c r="G107" s="426"/>
      <c r="H107" s="426"/>
      <c r="I107" s="428"/>
      <c r="J107" s="63" t="str">
        <f>IF(F107="", "", IF(E107="Billets de train", "", IF(E107="", "", VLOOKUP(F107,Listes!$G$34:$H$36, 2, FALSE))))</f>
        <v/>
      </c>
      <c r="K107" s="433"/>
    </row>
    <row r="108" spans="1:11" ht="20.100000000000001" customHeight="1" x14ac:dyDescent="0.25">
      <c r="A108" s="21">
        <v>102</v>
      </c>
      <c r="B108" s="242"/>
      <c r="C108" s="242"/>
      <c r="D108" s="242"/>
      <c r="E108" s="242"/>
      <c r="F108" s="242"/>
      <c r="G108" s="426"/>
      <c r="H108" s="426"/>
      <c r="I108" s="428"/>
      <c r="J108" s="63" t="str">
        <f>IF(F108="", "", IF(E108="Billets de train", "", IF(E108="", "", VLOOKUP(F108,Listes!$G$34:$H$36, 2, FALSE))))</f>
        <v/>
      </c>
      <c r="K108" s="433"/>
    </row>
    <row r="109" spans="1:11" ht="20.100000000000001" customHeight="1" x14ac:dyDescent="0.25">
      <c r="A109" s="21">
        <v>103</v>
      </c>
      <c r="B109" s="242"/>
      <c r="C109" s="242"/>
      <c r="D109" s="242"/>
      <c r="E109" s="242"/>
      <c r="F109" s="242"/>
      <c r="G109" s="426"/>
      <c r="H109" s="426"/>
      <c r="I109" s="428"/>
      <c r="J109" s="63" t="str">
        <f>IF(F109="", "", IF(E109="Billets de train", "", IF(E109="", "", VLOOKUP(F109,Listes!$G$34:$H$36, 2, FALSE))))</f>
        <v/>
      </c>
      <c r="K109" s="433"/>
    </row>
    <row r="110" spans="1:11" ht="20.100000000000001" customHeight="1" x14ac:dyDescent="0.25">
      <c r="A110" s="21">
        <v>104</v>
      </c>
      <c r="B110" s="242"/>
      <c r="C110" s="242"/>
      <c r="D110" s="242"/>
      <c r="E110" s="242"/>
      <c r="F110" s="242"/>
      <c r="G110" s="426"/>
      <c r="H110" s="426"/>
      <c r="I110" s="428"/>
      <c r="J110" s="63" t="str">
        <f>IF(F110="", "", IF(E110="Billets de train", "", IF(E110="", "", VLOOKUP(F110,Listes!$G$34:$H$36, 2, FALSE))))</f>
        <v/>
      </c>
      <c r="K110" s="433"/>
    </row>
    <row r="111" spans="1:11" ht="20.100000000000001" customHeight="1" x14ac:dyDescent="0.25">
      <c r="A111" s="21">
        <v>105</v>
      </c>
      <c r="B111" s="242"/>
      <c r="C111" s="242"/>
      <c r="D111" s="242"/>
      <c r="E111" s="242"/>
      <c r="F111" s="242"/>
      <c r="G111" s="426"/>
      <c r="H111" s="426"/>
      <c r="I111" s="428"/>
      <c r="J111" s="63" t="str">
        <f>IF(F111="", "", IF(E111="Billets de train", "", IF(E111="", "", VLOOKUP(F111,Listes!$G$34:$H$36, 2, FALSE))))</f>
        <v/>
      </c>
      <c r="K111" s="433"/>
    </row>
    <row r="112" spans="1:11" ht="20.100000000000001" customHeight="1" x14ac:dyDescent="0.25">
      <c r="A112" s="21">
        <v>106</v>
      </c>
      <c r="B112" s="242"/>
      <c r="C112" s="242"/>
      <c r="D112" s="242"/>
      <c r="E112" s="242"/>
      <c r="F112" s="242"/>
      <c r="G112" s="426"/>
      <c r="H112" s="426"/>
      <c r="I112" s="428"/>
      <c r="J112" s="63" t="str">
        <f>IF(F112="", "", IF(E112="Billets de train", "", IF(E112="", "", VLOOKUP(F112,Listes!$G$34:$H$36, 2, FALSE))))</f>
        <v/>
      </c>
      <c r="K112" s="433"/>
    </row>
    <row r="113" spans="1:11" ht="20.100000000000001" customHeight="1" x14ac:dyDescent="0.25">
      <c r="A113" s="21">
        <v>107</v>
      </c>
      <c r="B113" s="242"/>
      <c r="C113" s="242"/>
      <c r="D113" s="242"/>
      <c r="E113" s="242"/>
      <c r="F113" s="242"/>
      <c r="G113" s="426"/>
      <c r="H113" s="426"/>
      <c r="I113" s="428"/>
      <c r="J113" s="63" t="str">
        <f>IF(F113="", "", IF(E113="Billets de train", "", IF(E113="", "", VLOOKUP(F113,Listes!$G$34:$H$36, 2, FALSE))))</f>
        <v/>
      </c>
      <c r="K113" s="433"/>
    </row>
    <row r="114" spans="1:11" ht="20.100000000000001" customHeight="1" x14ac:dyDescent="0.25">
      <c r="A114" s="21">
        <v>108</v>
      </c>
      <c r="B114" s="242"/>
      <c r="C114" s="242"/>
      <c r="D114" s="242"/>
      <c r="E114" s="242"/>
      <c r="F114" s="242"/>
      <c r="G114" s="426"/>
      <c r="H114" s="426"/>
      <c r="I114" s="428"/>
      <c r="J114" s="63" t="str">
        <f>IF(F114="", "", IF(E114="Billets de train", "", IF(E114="", "", VLOOKUP(F114,Listes!$G$34:$H$36, 2, FALSE))))</f>
        <v/>
      </c>
      <c r="K114" s="433"/>
    </row>
    <row r="115" spans="1:11" ht="20.100000000000001" customHeight="1" x14ac:dyDescent="0.25">
      <c r="A115" s="21">
        <v>109</v>
      </c>
      <c r="B115" s="242"/>
      <c r="C115" s="242"/>
      <c r="D115" s="242"/>
      <c r="E115" s="242"/>
      <c r="F115" s="242"/>
      <c r="G115" s="426"/>
      <c r="H115" s="426"/>
      <c r="I115" s="428"/>
      <c r="J115" s="63" t="str">
        <f>IF(F115="", "", IF(E115="Billets de train", "", IF(E115="", "", VLOOKUP(F115,Listes!$G$34:$H$36, 2, FALSE))))</f>
        <v/>
      </c>
      <c r="K115" s="433"/>
    </row>
    <row r="116" spans="1:11" ht="20.100000000000001" customHeight="1" x14ac:dyDescent="0.25">
      <c r="A116" s="21">
        <v>110</v>
      </c>
      <c r="B116" s="242"/>
      <c r="C116" s="242"/>
      <c r="D116" s="242"/>
      <c r="E116" s="242"/>
      <c r="F116" s="242"/>
      <c r="G116" s="426"/>
      <c r="H116" s="426"/>
      <c r="I116" s="428"/>
      <c r="J116" s="63" t="str">
        <f>IF(F116="", "", IF(E116="Billets de train", "", IF(E116="", "", VLOOKUP(F116,Listes!$G$34:$H$36, 2, FALSE))))</f>
        <v/>
      </c>
      <c r="K116" s="433"/>
    </row>
    <row r="117" spans="1:11" ht="20.100000000000001" customHeight="1" x14ac:dyDescent="0.25">
      <c r="A117" s="21">
        <v>111</v>
      </c>
      <c r="B117" s="242"/>
      <c r="C117" s="242"/>
      <c r="D117" s="242"/>
      <c r="E117" s="242"/>
      <c r="F117" s="242"/>
      <c r="G117" s="426"/>
      <c r="H117" s="426"/>
      <c r="I117" s="428"/>
      <c r="J117" s="63" t="str">
        <f>IF(F117="", "", IF(E117="Billets de train", "", IF(E117="", "", VLOOKUP(F117,Listes!$G$34:$H$36, 2, FALSE))))</f>
        <v/>
      </c>
      <c r="K117" s="433"/>
    </row>
    <row r="118" spans="1:11" ht="20.100000000000001" customHeight="1" x14ac:dyDescent="0.25">
      <c r="A118" s="21">
        <v>112</v>
      </c>
      <c r="B118" s="242"/>
      <c r="C118" s="242"/>
      <c r="D118" s="242"/>
      <c r="E118" s="242"/>
      <c r="F118" s="242"/>
      <c r="G118" s="426"/>
      <c r="H118" s="426"/>
      <c r="I118" s="428"/>
      <c r="J118" s="63" t="str">
        <f>IF(F118="", "", IF(E118="Billets de train", "", IF(E118="", "", VLOOKUP(F118,Listes!$G$34:$H$36, 2, FALSE))))</f>
        <v/>
      </c>
      <c r="K118" s="433"/>
    </row>
    <row r="119" spans="1:11" ht="20.100000000000001" customHeight="1" x14ac:dyDescent="0.25">
      <c r="A119" s="21">
        <v>113</v>
      </c>
      <c r="B119" s="242"/>
      <c r="C119" s="242"/>
      <c r="D119" s="242"/>
      <c r="E119" s="242"/>
      <c r="F119" s="242"/>
      <c r="G119" s="426"/>
      <c r="H119" s="426"/>
      <c r="I119" s="428"/>
      <c r="J119" s="63" t="str">
        <f>IF(F119="", "", IF(E119="Billets de train", "", IF(E119="", "", VLOOKUP(F119,Listes!$G$34:$H$36, 2, FALSE))))</f>
        <v/>
      </c>
      <c r="K119" s="433"/>
    </row>
    <row r="120" spans="1:11" ht="20.100000000000001" customHeight="1" x14ac:dyDescent="0.25">
      <c r="A120" s="21">
        <v>114</v>
      </c>
      <c r="B120" s="242"/>
      <c r="C120" s="242"/>
      <c r="D120" s="242"/>
      <c r="E120" s="242"/>
      <c r="F120" s="242"/>
      <c r="G120" s="426"/>
      <c r="H120" s="426"/>
      <c r="I120" s="428"/>
      <c r="J120" s="63" t="str">
        <f>IF(F120="", "", IF(E120="Billets de train", "", IF(E120="", "", VLOOKUP(F120,Listes!$G$34:$H$36, 2, FALSE))))</f>
        <v/>
      </c>
      <c r="K120" s="433"/>
    </row>
    <row r="121" spans="1:11" ht="20.100000000000001" customHeight="1" x14ac:dyDescent="0.25">
      <c r="A121" s="21">
        <v>115</v>
      </c>
      <c r="B121" s="242"/>
      <c r="C121" s="242"/>
      <c r="D121" s="242"/>
      <c r="E121" s="242"/>
      <c r="F121" s="242"/>
      <c r="G121" s="426"/>
      <c r="H121" s="426"/>
      <c r="I121" s="428"/>
      <c r="J121" s="63" t="str">
        <f>IF(F121="", "", IF(E121="Billets de train", "", IF(E121="", "", VLOOKUP(F121,Listes!$G$34:$H$36, 2, FALSE))))</f>
        <v/>
      </c>
      <c r="K121" s="433"/>
    </row>
    <row r="122" spans="1:11" ht="20.100000000000001" customHeight="1" x14ac:dyDescent="0.25">
      <c r="A122" s="21">
        <v>116</v>
      </c>
      <c r="B122" s="242"/>
      <c r="C122" s="242"/>
      <c r="D122" s="242"/>
      <c r="E122" s="242"/>
      <c r="F122" s="242"/>
      <c r="G122" s="426"/>
      <c r="H122" s="426"/>
      <c r="I122" s="428"/>
      <c r="J122" s="63" t="str">
        <f>IF(F122="", "", IF(E122="Billets de train", "", IF(E122="", "", VLOOKUP(F122,Listes!$G$34:$H$36, 2, FALSE))))</f>
        <v/>
      </c>
      <c r="K122" s="433"/>
    </row>
    <row r="123" spans="1:11" ht="20.100000000000001" customHeight="1" x14ac:dyDescent="0.25">
      <c r="A123" s="21">
        <v>117</v>
      </c>
      <c r="B123" s="242"/>
      <c r="C123" s="242"/>
      <c r="D123" s="242"/>
      <c r="E123" s="242"/>
      <c r="F123" s="242"/>
      <c r="G123" s="426"/>
      <c r="H123" s="426"/>
      <c r="I123" s="428"/>
      <c r="J123" s="63" t="str">
        <f>IF(F123="", "", IF(E123="Billets de train", "", IF(E123="", "", VLOOKUP(F123,Listes!$G$34:$H$36, 2, FALSE))))</f>
        <v/>
      </c>
      <c r="K123" s="433"/>
    </row>
    <row r="124" spans="1:11" ht="20.100000000000001" customHeight="1" x14ac:dyDescent="0.25">
      <c r="A124" s="21">
        <v>118</v>
      </c>
      <c r="B124" s="242"/>
      <c r="C124" s="242"/>
      <c r="D124" s="242"/>
      <c r="E124" s="242"/>
      <c r="F124" s="242"/>
      <c r="G124" s="426"/>
      <c r="H124" s="426"/>
      <c r="I124" s="428"/>
      <c r="J124" s="63" t="str">
        <f>IF(F124="", "", IF(E124="Billets de train", "", IF(E124="", "", VLOOKUP(F124,Listes!$G$34:$H$36, 2, FALSE))))</f>
        <v/>
      </c>
      <c r="K124" s="433"/>
    </row>
    <row r="125" spans="1:11" ht="20.100000000000001" customHeight="1" x14ac:dyDescent="0.25">
      <c r="A125" s="21">
        <v>119</v>
      </c>
      <c r="B125" s="242"/>
      <c r="C125" s="242"/>
      <c r="D125" s="242"/>
      <c r="E125" s="242"/>
      <c r="F125" s="242"/>
      <c r="G125" s="426"/>
      <c r="H125" s="426"/>
      <c r="I125" s="428"/>
      <c r="J125" s="63" t="str">
        <f>IF(F125="", "", IF(E125="Billets de train", "", IF(E125="", "", VLOOKUP(F125,Listes!$G$34:$H$36, 2, FALSE))))</f>
        <v/>
      </c>
      <c r="K125" s="433"/>
    </row>
    <row r="126" spans="1:11" ht="20.100000000000001" customHeight="1" x14ac:dyDescent="0.25">
      <c r="A126" s="21">
        <v>120</v>
      </c>
      <c r="B126" s="242"/>
      <c r="C126" s="242"/>
      <c r="D126" s="242"/>
      <c r="E126" s="242"/>
      <c r="F126" s="242"/>
      <c r="G126" s="426"/>
      <c r="H126" s="426"/>
      <c r="I126" s="428"/>
      <c r="J126" s="63" t="str">
        <f>IF(F126="", "", IF(E126="Billets de train", "", IF(E126="", "", VLOOKUP(F126,Listes!$G$34:$H$36, 2, FALSE))))</f>
        <v/>
      </c>
      <c r="K126" s="433"/>
    </row>
    <row r="127" spans="1:11" ht="20.100000000000001" customHeight="1" x14ac:dyDescent="0.25">
      <c r="A127" s="21">
        <v>121</v>
      </c>
      <c r="B127" s="242"/>
      <c r="C127" s="242"/>
      <c r="D127" s="242"/>
      <c r="E127" s="242"/>
      <c r="F127" s="242"/>
      <c r="G127" s="426"/>
      <c r="H127" s="426"/>
      <c r="I127" s="428"/>
      <c r="J127" s="63" t="str">
        <f>IF(F127="", "", IF(E127="Billets de train", "", IF(E127="", "", VLOOKUP(F127,Listes!$G$34:$H$36, 2, FALSE))))</f>
        <v/>
      </c>
      <c r="K127" s="433"/>
    </row>
    <row r="128" spans="1:11" ht="20.100000000000001" customHeight="1" x14ac:dyDescent="0.25">
      <c r="A128" s="21">
        <v>122</v>
      </c>
      <c r="B128" s="242"/>
      <c r="C128" s="242"/>
      <c r="D128" s="242"/>
      <c r="E128" s="242"/>
      <c r="F128" s="242"/>
      <c r="G128" s="426"/>
      <c r="H128" s="426"/>
      <c r="I128" s="428"/>
      <c r="J128" s="63" t="str">
        <f>IF(F128="", "", IF(E128="Billets de train", "", IF(E128="", "", VLOOKUP(F128,Listes!$G$34:$H$36, 2, FALSE))))</f>
        <v/>
      </c>
      <c r="K128" s="433"/>
    </row>
    <row r="129" spans="1:11" ht="20.100000000000001" customHeight="1" x14ac:dyDescent="0.25">
      <c r="A129" s="21">
        <v>123</v>
      </c>
      <c r="B129" s="242"/>
      <c r="C129" s="242"/>
      <c r="D129" s="242"/>
      <c r="E129" s="242"/>
      <c r="F129" s="242"/>
      <c r="G129" s="426"/>
      <c r="H129" s="426"/>
      <c r="I129" s="428"/>
      <c r="J129" s="63" t="str">
        <f>IF(F129="", "", IF(E129="Billets de train", "", IF(E129="", "", VLOOKUP(F129,Listes!$G$34:$H$36, 2, FALSE))))</f>
        <v/>
      </c>
      <c r="K129" s="433"/>
    </row>
    <row r="130" spans="1:11" ht="20.100000000000001" customHeight="1" x14ac:dyDescent="0.25">
      <c r="A130" s="21">
        <v>124</v>
      </c>
      <c r="B130" s="242"/>
      <c r="C130" s="242"/>
      <c r="D130" s="242"/>
      <c r="E130" s="242"/>
      <c r="F130" s="242"/>
      <c r="G130" s="426"/>
      <c r="H130" s="426"/>
      <c r="I130" s="428"/>
      <c r="J130" s="63" t="str">
        <f>IF(F130="", "", IF(E130="Billets de train", "", IF(E130="", "", VLOOKUP(F130,Listes!$G$34:$H$36, 2, FALSE))))</f>
        <v/>
      </c>
      <c r="K130" s="433"/>
    </row>
    <row r="131" spans="1:11" ht="20.100000000000001" customHeight="1" x14ac:dyDescent="0.25">
      <c r="A131" s="21">
        <v>125</v>
      </c>
      <c r="B131" s="242"/>
      <c r="C131" s="242"/>
      <c r="D131" s="242"/>
      <c r="E131" s="242"/>
      <c r="F131" s="242"/>
      <c r="G131" s="426"/>
      <c r="H131" s="426"/>
      <c r="I131" s="428"/>
      <c r="J131" s="63" t="str">
        <f>IF(F131="", "", IF(E131="Billets de train", "", IF(E131="", "", VLOOKUP(F131,Listes!$G$34:$H$36, 2, FALSE))))</f>
        <v/>
      </c>
      <c r="K131" s="433"/>
    </row>
    <row r="132" spans="1:11" ht="20.100000000000001" customHeight="1" x14ac:dyDescent="0.25">
      <c r="A132" s="21">
        <v>126</v>
      </c>
      <c r="B132" s="242"/>
      <c r="C132" s="242"/>
      <c r="D132" s="242"/>
      <c r="E132" s="242"/>
      <c r="F132" s="242"/>
      <c r="G132" s="426"/>
      <c r="H132" s="426"/>
      <c r="I132" s="428"/>
      <c r="J132" s="63" t="str">
        <f>IF(F132="", "", IF(E132="Billets de train", "", IF(E132="", "", VLOOKUP(F132,Listes!$G$34:$H$36, 2, FALSE))))</f>
        <v/>
      </c>
      <c r="K132" s="433"/>
    </row>
    <row r="133" spans="1:11" ht="20.100000000000001" customHeight="1" x14ac:dyDescent="0.25">
      <c r="A133" s="21">
        <v>127</v>
      </c>
      <c r="B133" s="242"/>
      <c r="C133" s="242"/>
      <c r="D133" s="242"/>
      <c r="E133" s="242"/>
      <c r="F133" s="242"/>
      <c r="G133" s="426"/>
      <c r="H133" s="426"/>
      <c r="I133" s="428"/>
      <c r="J133" s="63" t="str">
        <f>IF(F133="", "", IF(E133="Billets de train", "", IF(E133="", "", VLOOKUP(F133,Listes!$G$34:$H$36, 2, FALSE))))</f>
        <v/>
      </c>
      <c r="K133" s="433"/>
    </row>
    <row r="134" spans="1:11" ht="20.100000000000001" customHeight="1" x14ac:dyDescent="0.25">
      <c r="A134" s="21">
        <v>128</v>
      </c>
      <c r="B134" s="242"/>
      <c r="C134" s="242"/>
      <c r="D134" s="242"/>
      <c r="E134" s="242"/>
      <c r="F134" s="242"/>
      <c r="G134" s="426"/>
      <c r="H134" s="426"/>
      <c r="I134" s="428"/>
      <c r="J134" s="63" t="str">
        <f>IF(F134="", "", IF(E134="Billets de train", "", IF(E134="", "", VLOOKUP(F134,Listes!$G$34:$H$36, 2, FALSE))))</f>
        <v/>
      </c>
      <c r="K134" s="433"/>
    </row>
    <row r="135" spans="1:11" ht="20.100000000000001" customHeight="1" x14ac:dyDescent="0.25">
      <c r="A135" s="21">
        <v>129</v>
      </c>
      <c r="B135" s="242"/>
      <c r="C135" s="242"/>
      <c r="D135" s="242"/>
      <c r="E135" s="242"/>
      <c r="F135" s="242"/>
      <c r="G135" s="426"/>
      <c r="H135" s="426"/>
      <c r="I135" s="428"/>
      <c r="J135" s="63" t="str">
        <f>IF(F135="", "", IF(E135="Billets de train", "", IF(E135="", "", VLOOKUP(F135,Listes!$G$34:$H$36, 2, FALSE))))</f>
        <v/>
      </c>
      <c r="K135" s="433"/>
    </row>
    <row r="136" spans="1:11" ht="20.100000000000001" customHeight="1" x14ac:dyDescent="0.25">
      <c r="A136" s="21">
        <v>130</v>
      </c>
      <c r="B136" s="242"/>
      <c r="C136" s="242"/>
      <c r="D136" s="242"/>
      <c r="E136" s="242"/>
      <c r="F136" s="242"/>
      <c r="G136" s="426"/>
      <c r="H136" s="426"/>
      <c r="I136" s="428"/>
      <c r="J136" s="63" t="str">
        <f>IF(F136="", "", IF(E136="Billets de train", "", IF(E136="", "", VLOOKUP(F136,Listes!$G$34:$H$36, 2, FALSE))))</f>
        <v/>
      </c>
      <c r="K136" s="433"/>
    </row>
    <row r="137" spans="1:11" ht="20.100000000000001" customHeight="1" x14ac:dyDescent="0.25">
      <c r="A137" s="21">
        <v>131</v>
      </c>
      <c r="B137" s="242"/>
      <c r="C137" s="242"/>
      <c r="D137" s="242"/>
      <c r="E137" s="242"/>
      <c r="F137" s="242"/>
      <c r="G137" s="426"/>
      <c r="H137" s="426"/>
      <c r="I137" s="428"/>
      <c r="J137" s="63" t="str">
        <f>IF(F137="", "", IF(E137="Billets de train", "", IF(E137="", "", VLOOKUP(F137,Listes!$G$34:$H$36, 2, FALSE))))</f>
        <v/>
      </c>
      <c r="K137" s="433"/>
    </row>
    <row r="138" spans="1:11" ht="20.100000000000001" customHeight="1" x14ac:dyDescent="0.25">
      <c r="A138" s="21">
        <v>132</v>
      </c>
      <c r="B138" s="242"/>
      <c r="C138" s="242"/>
      <c r="D138" s="242"/>
      <c r="E138" s="242"/>
      <c r="F138" s="242"/>
      <c r="G138" s="426"/>
      <c r="H138" s="426"/>
      <c r="I138" s="428"/>
      <c r="J138" s="63" t="str">
        <f>IF(F138="", "", IF(E138="Billets de train", "", IF(E138="", "", VLOOKUP(F138,Listes!$G$34:$H$36, 2, FALSE))))</f>
        <v/>
      </c>
      <c r="K138" s="433"/>
    </row>
    <row r="139" spans="1:11" ht="20.100000000000001" customHeight="1" x14ac:dyDescent="0.25">
      <c r="A139" s="21">
        <v>133</v>
      </c>
      <c r="B139" s="242"/>
      <c r="C139" s="242"/>
      <c r="D139" s="242"/>
      <c r="E139" s="242"/>
      <c r="F139" s="242"/>
      <c r="G139" s="426"/>
      <c r="H139" s="426"/>
      <c r="I139" s="428"/>
      <c r="J139" s="63" t="str">
        <f>IF(F139="", "", IF(E139="Billets de train", "", IF(E139="", "", VLOOKUP(F139,Listes!$G$34:$H$36, 2, FALSE))))</f>
        <v/>
      </c>
      <c r="K139" s="433"/>
    </row>
    <row r="140" spans="1:11" ht="20.100000000000001" customHeight="1" x14ac:dyDescent="0.25">
      <c r="A140" s="21">
        <v>134</v>
      </c>
      <c r="B140" s="242"/>
      <c r="C140" s="242"/>
      <c r="D140" s="242"/>
      <c r="E140" s="242"/>
      <c r="F140" s="242"/>
      <c r="G140" s="426"/>
      <c r="H140" s="426"/>
      <c r="I140" s="428"/>
      <c r="J140" s="63" t="str">
        <f>IF(F140="", "", IF(E140="Billets de train", "", IF(E140="", "", VLOOKUP(F140,Listes!$G$34:$H$36, 2, FALSE))))</f>
        <v/>
      </c>
      <c r="K140" s="433"/>
    </row>
    <row r="141" spans="1:11" ht="20.100000000000001" customHeight="1" x14ac:dyDescent="0.25">
      <c r="A141" s="21">
        <v>135</v>
      </c>
      <c r="B141" s="242"/>
      <c r="C141" s="242"/>
      <c r="D141" s="242"/>
      <c r="E141" s="242"/>
      <c r="F141" s="242"/>
      <c r="G141" s="426"/>
      <c r="H141" s="426"/>
      <c r="I141" s="428"/>
      <c r="J141" s="63" t="str">
        <f>IF(F141="", "", IF(E141="Billets de train", "", IF(E141="", "", VLOOKUP(F141,Listes!$G$34:$H$36, 2, FALSE))))</f>
        <v/>
      </c>
      <c r="K141" s="433"/>
    </row>
    <row r="142" spans="1:11" ht="20.100000000000001" customHeight="1" x14ac:dyDescent="0.25">
      <c r="A142" s="21">
        <v>136</v>
      </c>
      <c r="B142" s="242"/>
      <c r="C142" s="242"/>
      <c r="D142" s="242"/>
      <c r="E142" s="242"/>
      <c r="F142" s="242"/>
      <c r="G142" s="426"/>
      <c r="H142" s="426"/>
      <c r="I142" s="428"/>
      <c r="J142" s="63" t="str">
        <f>IF(F142="", "", IF(E142="Billets de train", "", IF(E142="", "", VLOOKUP(F142,Listes!$G$34:$H$36, 2, FALSE))))</f>
        <v/>
      </c>
      <c r="K142" s="433"/>
    </row>
    <row r="143" spans="1:11" ht="20.100000000000001" customHeight="1" x14ac:dyDescent="0.25">
      <c r="A143" s="21">
        <v>137</v>
      </c>
      <c r="B143" s="242"/>
      <c r="C143" s="242"/>
      <c r="D143" s="242"/>
      <c r="E143" s="242"/>
      <c r="F143" s="242"/>
      <c r="G143" s="426"/>
      <c r="H143" s="426"/>
      <c r="I143" s="428"/>
      <c r="J143" s="63" t="str">
        <f>IF(F143="", "", IF(E143="Billets de train", "", IF(E143="", "", VLOOKUP(F143,Listes!$G$34:$H$36, 2, FALSE))))</f>
        <v/>
      </c>
      <c r="K143" s="433"/>
    </row>
    <row r="144" spans="1:11" ht="20.100000000000001" customHeight="1" x14ac:dyDescent="0.25">
      <c r="A144" s="21">
        <v>138</v>
      </c>
      <c r="B144" s="242"/>
      <c r="C144" s="242"/>
      <c r="D144" s="242"/>
      <c r="E144" s="242"/>
      <c r="F144" s="242"/>
      <c r="G144" s="426"/>
      <c r="H144" s="426"/>
      <c r="I144" s="428"/>
      <c r="J144" s="63" t="str">
        <f>IF(F144="", "", IF(E144="Billets de train", "", IF(E144="", "", VLOOKUP(F144,Listes!$G$34:$H$36, 2, FALSE))))</f>
        <v/>
      </c>
      <c r="K144" s="433"/>
    </row>
    <row r="145" spans="1:11" ht="20.100000000000001" customHeight="1" x14ac:dyDescent="0.25">
      <c r="A145" s="21">
        <v>139</v>
      </c>
      <c r="B145" s="242"/>
      <c r="C145" s="242"/>
      <c r="D145" s="242"/>
      <c r="E145" s="242"/>
      <c r="F145" s="242"/>
      <c r="G145" s="426"/>
      <c r="H145" s="426"/>
      <c r="I145" s="428"/>
      <c r="J145" s="63" t="str">
        <f>IF(F145="", "", IF(E145="Billets de train", "", IF(E145="", "", VLOOKUP(F145,Listes!$G$34:$H$36, 2, FALSE))))</f>
        <v/>
      </c>
      <c r="K145" s="433"/>
    </row>
    <row r="146" spans="1:11" ht="20.100000000000001" customHeight="1" x14ac:dyDescent="0.25">
      <c r="A146" s="21">
        <v>140</v>
      </c>
      <c r="B146" s="242"/>
      <c r="C146" s="242"/>
      <c r="D146" s="242"/>
      <c r="E146" s="242"/>
      <c r="F146" s="242"/>
      <c r="G146" s="426"/>
      <c r="H146" s="426"/>
      <c r="I146" s="428"/>
      <c r="J146" s="63" t="str">
        <f>IF(F146="", "", IF(E146="Billets de train", "", IF(E146="", "", VLOOKUP(F146,Listes!$G$34:$H$36, 2, FALSE))))</f>
        <v/>
      </c>
      <c r="K146" s="433"/>
    </row>
    <row r="147" spans="1:11" ht="20.100000000000001" customHeight="1" x14ac:dyDescent="0.25">
      <c r="A147" s="21">
        <v>141</v>
      </c>
      <c r="B147" s="242"/>
      <c r="C147" s="242"/>
      <c r="D147" s="242"/>
      <c r="E147" s="242"/>
      <c r="F147" s="242"/>
      <c r="G147" s="426"/>
      <c r="H147" s="426"/>
      <c r="I147" s="428"/>
      <c r="J147" s="63" t="str">
        <f>IF(F147="", "", IF(E147="Billets de train", "", IF(E147="", "", VLOOKUP(F147,Listes!$G$34:$H$36, 2, FALSE))))</f>
        <v/>
      </c>
      <c r="K147" s="433"/>
    </row>
    <row r="148" spans="1:11" ht="20.100000000000001" customHeight="1" x14ac:dyDescent="0.25">
      <c r="A148" s="21">
        <v>142</v>
      </c>
      <c r="B148" s="242"/>
      <c r="C148" s="242"/>
      <c r="D148" s="242"/>
      <c r="E148" s="242"/>
      <c r="F148" s="242"/>
      <c r="G148" s="426"/>
      <c r="H148" s="426"/>
      <c r="I148" s="428"/>
      <c r="J148" s="63" t="str">
        <f>IF(F148="", "", IF(E148="Billets de train", "", IF(E148="", "", VLOOKUP(F148,Listes!$G$34:$H$36, 2, FALSE))))</f>
        <v/>
      </c>
      <c r="K148" s="433"/>
    </row>
    <row r="149" spans="1:11" ht="20.100000000000001" customHeight="1" x14ac:dyDescent="0.25">
      <c r="A149" s="21">
        <v>143</v>
      </c>
      <c r="B149" s="242"/>
      <c r="C149" s="242"/>
      <c r="D149" s="242"/>
      <c r="E149" s="242"/>
      <c r="F149" s="242"/>
      <c r="G149" s="426"/>
      <c r="H149" s="426"/>
      <c r="I149" s="428"/>
      <c r="J149" s="63" t="str">
        <f>IF(F149="", "", IF(E149="Billets de train", "", IF(E149="", "", VLOOKUP(F149,Listes!$G$34:$H$36, 2, FALSE))))</f>
        <v/>
      </c>
      <c r="K149" s="433"/>
    </row>
    <row r="150" spans="1:11" ht="20.100000000000001" customHeight="1" x14ac:dyDescent="0.25">
      <c r="A150" s="21">
        <v>144</v>
      </c>
      <c r="B150" s="242"/>
      <c r="C150" s="242"/>
      <c r="D150" s="242"/>
      <c r="E150" s="242"/>
      <c r="F150" s="242"/>
      <c r="G150" s="426"/>
      <c r="H150" s="426"/>
      <c r="I150" s="428"/>
      <c r="J150" s="63" t="str">
        <f>IF(F150="", "", IF(E150="Billets de train", "", IF(E150="", "", VLOOKUP(F150,Listes!$G$34:$H$36, 2, FALSE))))</f>
        <v/>
      </c>
      <c r="K150" s="433"/>
    </row>
    <row r="151" spans="1:11" ht="20.100000000000001" customHeight="1" x14ac:dyDescent="0.25">
      <c r="A151" s="21">
        <v>145</v>
      </c>
      <c r="B151" s="242"/>
      <c r="C151" s="242"/>
      <c r="D151" s="242"/>
      <c r="E151" s="242"/>
      <c r="F151" s="242"/>
      <c r="G151" s="426"/>
      <c r="H151" s="426"/>
      <c r="I151" s="428"/>
      <c r="J151" s="63" t="str">
        <f>IF(F151="", "", IF(E151="Billets de train", "", IF(E151="", "", VLOOKUP(F151,Listes!$G$34:$H$36, 2, FALSE))))</f>
        <v/>
      </c>
      <c r="K151" s="433"/>
    </row>
    <row r="152" spans="1:11" ht="20.100000000000001" customHeight="1" x14ac:dyDescent="0.25">
      <c r="A152" s="21">
        <v>146</v>
      </c>
      <c r="B152" s="242"/>
      <c r="C152" s="242"/>
      <c r="D152" s="242"/>
      <c r="E152" s="242"/>
      <c r="F152" s="242"/>
      <c r="G152" s="426"/>
      <c r="H152" s="426"/>
      <c r="I152" s="428"/>
      <c r="J152" s="63" t="str">
        <f>IF(F152="", "", IF(E152="Billets de train", "", IF(E152="", "", VLOOKUP(F152,Listes!$G$34:$H$36, 2, FALSE))))</f>
        <v/>
      </c>
      <c r="K152" s="433"/>
    </row>
    <row r="153" spans="1:11" ht="20.100000000000001" customHeight="1" x14ac:dyDescent="0.25">
      <c r="A153" s="21">
        <v>147</v>
      </c>
      <c r="B153" s="242"/>
      <c r="C153" s="242"/>
      <c r="D153" s="242"/>
      <c r="E153" s="242"/>
      <c r="F153" s="242"/>
      <c r="G153" s="426"/>
      <c r="H153" s="426"/>
      <c r="I153" s="428"/>
      <c r="J153" s="63" t="str">
        <f>IF(F153="", "", IF(E153="Billets de train", "", IF(E153="", "", VLOOKUP(F153,Listes!$G$34:$H$36, 2, FALSE))))</f>
        <v/>
      </c>
      <c r="K153" s="433"/>
    </row>
    <row r="154" spans="1:11" ht="20.100000000000001" customHeight="1" x14ac:dyDescent="0.25">
      <c r="A154" s="21">
        <v>148</v>
      </c>
      <c r="B154" s="242"/>
      <c r="C154" s="242"/>
      <c r="D154" s="242"/>
      <c r="E154" s="242"/>
      <c r="F154" s="242"/>
      <c r="G154" s="426"/>
      <c r="H154" s="426"/>
      <c r="I154" s="428"/>
      <c r="J154" s="63" t="str">
        <f>IF(F154="", "", IF(E154="Billets de train", "", IF(E154="", "", VLOOKUP(F154,Listes!$G$34:$H$36, 2, FALSE))))</f>
        <v/>
      </c>
      <c r="K154" s="433"/>
    </row>
    <row r="155" spans="1:11" ht="20.100000000000001" customHeight="1" x14ac:dyDescent="0.25">
      <c r="A155" s="21">
        <v>149</v>
      </c>
      <c r="B155" s="242"/>
      <c r="C155" s="242"/>
      <c r="D155" s="242"/>
      <c r="E155" s="242"/>
      <c r="F155" s="242"/>
      <c r="G155" s="426"/>
      <c r="H155" s="426"/>
      <c r="I155" s="428"/>
      <c r="J155" s="63" t="str">
        <f>IF(F155="", "", IF(E155="Billets de train", "", IF(E155="", "", VLOOKUP(F155,Listes!$G$34:$H$36, 2, FALSE))))</f>
        <v/>
      </c>
      <c r="K155" s="433"/>
    </row>
    <row r="156" spans="1:11" ht="20.100000000000001" customHeight="1" x14ac:dyDescent="0.25">
      <c r="A156" s="21">
        <v>150</v>
      </c>
      <c r="B156" s="242"/>
      <c r="C156" s="242"/>
      <c r="D156" s="242"/>
      <c r="E156" s="242"/>
      <c r="F156" s="242"/>
      <c r="G156" s="426"/>
      <c r="H156" s="426"/>
      <c r="I156" s="428"/>
      <c r="J156" s="63" t="str">
        <f>IF(F156="", "", IF(E156="Billets de train", "", IF(E156="", "", VLOOKUP(F156,Listes!$G$34:$H$36, 2, FALSE))))</f>
        <v/>
      </c>
      <c r="K156" s="433"/>
    </row>
    <row r="157" spans="1:11" ht="20.100000000000001" customHeight="1" x14ac:dyDescent="0.25">
      <c r="A157" s="21">
        <v>151</v>
      </c>
      <c r="B157" s="242"/>
      <c r="C157" s="242"/>
      <c r="D157" s="242"/>
      <c r="E157" s="242"/>
      <c r="F157" s="242"/>
      <c r="G157" s="426"/>
      <c r="H157" s="426"/>
      <c r="I157" s="428"/>
      <c r="J157" s="63" t="str">
        <f>IF(F157="", "", IF(E157="Billets de train", "", IF(E157="", "", VLOOKUP(F157,Listes!$G$34:$H$36, 2, FALSE))))</f>
        <v/>
      </c>
      <c r="K157" s="433"/>
    </row>
    <row r="158" spans="1:11" ht="20.100000000000001" customHeight="1" x14ac:dyDescent="0.25">
      <c r="A158" s="21">
        <v>152</v>
      </c>
      <c r="B158" s="242"/>
      <c r="C158" s="242"/>
      <c r="D158" s="242"/>
      <c r="E158" s="242"/>
      <c r="F158" s="242"/>
      <c r="G158" s="426"/>
      <c r="H158" s="426"/>
      <c r="I158" s="428"/>
      <c r="J158" s="63" t="str">
        <f>IF(F158="", "", IF(E158="Billets de train", "", IF(E158="", "", VLOOKUP(F158,Listes!$G$34:$H$36, 2, FALSE))))</f>
        <v/>
      </c>
      <c r="K158" s="433"/>
    </row>
    <row r="159" spans="1:11" ht="20.100000000000001" customHeight="1" x14ac:dyDescent="0.25">
      <c r="A159" s="21">
        <v>153</v>
      </c>
      <c r="B159" s="242"/>
      <c r="C159" s="242"/>
      <c r="D159" s="242"/>
      <c r="E159" s="242"/>
      <c r="F159" s="242"/>
      <c r="G159" s="426"/>
      <c r="H159" s="426"/>
      <c r="I159" s="428"/>
      <c r="J159" s="63" t="str">
        <f>IF(F159="", "", IF(E159="Billets de train", "", IF(E159="", "", VLOOKUP(F159,Listes!$G$34:$H$36, 2, FALSE))))</f>
        <v/>
      </c>
      <c r="K159" s="433"/>
    </row>
    <row r="160" spans="1:11" ht="20.100000000000001" customHeight="1" x14ac:dyDescent="0.25">
      <c r="A160" s="21">
        <v>154</v>
      </c>
      <c r="B160" s="242"/>
      <c r="C160" s="242"/>
      <c r="D160" s="242"/>
      <c r="E160" s="242"/>
      <c r="F160" s="242"/>
      <c r="G160" s="426"/>
      <c r="H160" s="426"/>
      <c r="I160" s="428"/>
      <c r="J160" s="63" t="str">
        <f>IF(F160="", "", IF(E160="Billets de train", "", IF(E160="", "", VLOOKUP(F160,Listes!$G$34:$H$36, 2, FALSE))))</f>
        <v/>
      </c>
      <c r="K160" s="433"/>
    </row>
    <row r="161" spans="1:11" ht="20.100000000000001" customHeight="1" x14ac:dyDescent="0.25">
      <c r="A161" s="21">
        <v>155</v>
      </c>
      <c r="B161" s="242"/>
      <c r="C161" s="242"/>
      <c r="D161" s="242"/>
      <c r="E161" s="242"/>
      <c r="F161" s="242"/>
      <c r="G161" s="426"/>
      <c r="H161" s="426"/>
      <c r="I161" s="428"/>
      <c r="J161" s="63" t="str">
        <f>IF(F161="", "", IF(E161="Billets de train", "", IF(E161="", "", VLOOKUP(F161,Listes!$G$34:$H$36, 2, FALSE))))</f>
        <v/>
      </c>
      <c r="K161" s="433"/>
    </row>
    <row r="162" spans="1:11" ht="20.100000000000001" customHeight="1" x14ac:dyDescent="0.25">
      <c r="A162" s="21">
        <v>156</v>
      </c>
      <c r="B162" s="242"/>
      <c r="C162" s="242"/>
      <c r="D162" s="242"/>
      <c r="E162" s="242"/>
      <c r="F162" s="242"/>
      <c r="G162" s="426"/>
      <c r="H162" s="426"/>
      <c r="I162" s="428"/>
      <c r="J162" s="63" t="str">
        <f>IF(F162="", "", IF(E162="Billets de train", "", IF(E162="", "", VLOOKUP(F162,Listes!$G$34:$H$36, 2, FALSE))))</f>
        <v/>
      </c>
      <c r="K162" s="433"/>
    </row>
    <row r="163" spans="1:11" ht="20.100000000000001" customHeight="1" x14ac:dyDescent="0.25">
      <c r="A163" s="21">
        <v>157</v>
      </c>
      <c r="B163" s="242"/>
      <c r="C163" s="242"/>
      <c r="D163" s="242"/>
      <c r="E163" s="242"/>
      <c r="F163" s="242"/>
      <c r="G163" s="426"/>
      <c r="H163" s="426"/>
      <c r="I163" s="428"/>
      <c r="J163" s="63" t="str">
        <f>IF(F163="", "", IF(E163="Billets de train", "", IF(E163="", "", VLOOKUP(F163,Listes!$G$34:$H$36, 2, FALSE))))</f>
        <v/>
      </c>
      <c r="K163" s="433"/>
    </row>
    <row r="164" spans="1:11" ht="20.100000000000001" customHeight="1" x14ac:dyDescent="0.25">
      <c r="A164" s="21">
        <v>158</v>
      </c>
      <c r="B164" s="242"/>
      <c r="C164" s="242"/>
      <c r="D164" s="242"/>
      <c r="E164" s="242"/>
      <c r="F164" s="242"/>
      <c r="G164" s="426"/>
      <c r="H164" s="426"/>
      <c r="I164" s="428"/>
      <c r="J164" s="63" t="str">
        <f>IF(F164="", "", IF(E164="Billets de train", "", IF(E164="", "", VLOOKUP(F164,Listes!$G$34:$H$36, 2, FALSE))))</f>
        <v/>
      </c>
      <c r="K164" s="433"/>
    </row>
    <row r="165" spans="1:11" ht="20.100000000000001" customHeight="1" x14ac:dyDescent="0.25">
      <c r="A165" s="21">
        <v>159</v>
      </c>
      <c r="B165" s="242"/>
      <c r="C165" s="242"/>
      <c r="D165" s="242"/>
      <c r="E165" s="242"/>
      <c r="F165" s="242"/>
      <c r="G165" s="426"/>
      <c r="H165" s="426"/>
      <c r="I165" s="428"/>
      <c r="J165" s="63" t="str">
        <f>IF(F165="", "", IF(E165="Billets de train", "", IF(E165="", "", VLOOKUP(F165,Listes!$G$34:$H$36, 2, FALSE))))</f>
        <v/>
      </c>
      <c r="K165" s="433"/>
    </row>
    <row r="166" spans="1:11" ht="20.100000000000001" customHeight="1" x14ac:dyDescent="0.25">
      <c r="A166" s="21">
        <v>160</v>
      </c>
      <c r="B166" s="242"/>
      <c r="C166" s="242"/>
      <c r="D166" s="242"/>
      <c r="E166" s="242"/>
      <c r="F166" s="242"/>
      <c r="G166" s="426"/>
      <c r="H166" s="426"/>
      <c r="I166" s="428"/>
      <c r="J166" s="63" t="str">
        <f>IF(F166="", "", IF(E166="Billets de train", "", IF(E166="", "", VLOOKUP(F166,Listes!$G$34:$H$36, 2, FALSE))))</f>
        <v/>
      </c>
      <c r="K166" s="433"/>
    </row>
    <row r="167" spans="1:11" ht="20.100000000000001" customHeight="1" x14ac:dyDescent="0.25">
      <c r="A167" s="21">
        <v>161</v>
      </c>
      <c r="B167" s="242"/>
      <c r="C167" s="242"/>
      <c r="D167" s="242"/>
      <c r="E167" s="242"/>
      <c r="F167" s="242"/>
      <c r="G167" s="426"/>
      <c r="H167" s="426"/>
      <c r="I167" s="428"/>
      <c r="J167" s="63" t="str">
        <f>IF(F167="", "", IF(E167="Billets de train", "", IF(E167="", "", VLOOKUP(F167,Listes!$G$34:$H$36, 2, FALSE))))</f>
        <v/>
      </c>
      <c r="K167" s="433"/>
    </row>
    <row r="168" spans="1:11" ht="20.100000000000001" customHeight="1" x14ac:dyDescent="0.25">
      <c r="A168" s="21">
        <v>162</v>
      </c>
      <c r="B168" s="242"/>
      <c r="C168" s="242"/>
      <c r="D168" s="242"/>
      <c r="E168" s="242"/>
      <c r="F168" s="242"/>
      <c r="G168" s="426"/>
      <c r="H168" s="426"/>
      <c r="I168" s="428"/>
      <c r="J168" s="63" t="str">
        <f>IF(F168="", "", IF(E168="Billets de train", "", IF(E168="", "", VLOOKUP(F168,Listes!$G$34:$H$36, 2, FALSE))))</f>
        <v/>
      </c>
      <c r="K168" s="433"/>
    </row>
    <row r="169" spans="1:11" ht="20.100000000000001" customHeight="1" x14ac:dyDescent="0.25">
      <c r="A169" s="21">
        <v>163</v>
      </c>
      <c r="B169" s="242"/>
      <c r="C169" s="242"/>
      <c r="D169" s="242"/>
      <c r="E169" s="242"/>
      <c r="F169" s="242"/>
      <c r="G169" s="426"/>
      <c r="H169" s="426"/>
      <c r="I169" s="428"/>
      <c r="J169" s="63" t="str">
        <f>IF(F169="", "", IF(E169="Billets de train", "", IF(E169="", "", VLOOKUP(F169,Listes!$G$34:$H$36, 2, FALSE))))</f>
        <v/>
      </c>
      <c r="K169" s="433"/>
    </row>
    <row r="170" spans="1:11" ht="20.100000000000001" customHeight="1" x14ac:dyDescent="0.25">
      <c r="A170" s="21">
        <v>164</v>
      </c>
      <c r="B170" s="242"/>
      <c r="C170" s="242"/>
      <c r="D170" s="242"/>
      <c r="E170" s="242"/>
      <c r="F170" s="242"/>
      <c r="G170" s="426"/>
      <c r="H170" s="426"/>
      <c r="I170" s="428"/>
      <c r="J170" s="63" t="str">
        <f>IF(F170="", "", IF(E170="Billets de train", "", IF(E170="", "", VLOOKUP(F170,Listes!$G$34:$H$36, 2, FALSE))))</f>
        <v/>
      </c>
      <c r="K170" s="433"/>
    </row>
    <row r="171" spans="1:11" ht="20.100000000000001" customHeight="1" x14ac:dyDescent="0.25">
      <c r="A171" s="21">
        <v>165</v>
      </c>
      <c r="B171" s="242"/>
      <c r="C171" s="242"/>
      <c r="D171" s="242"/>
      <c r="E171" s="242"/>
      <c r="F171" s="242"/>
      <c r="G171" s="426"/>
      <c r="H171" s="426"/>
      <c r="I171" s="428"/>
      <c r="J171" s="63" t="str">
        <f>IF(F171="", "", IF(E171="Billets de train", "", IF(E171="", "", VLOOKUP(F171,Listes!$G$34:$H$36, 2, FALSE))))</f>
        <v/>
      </c>
      <c r="K171" s="433"/>
    </row>
    <row r="172" spans="1:11" ht="20.100000000000001" customHeight="1" x14ac:dyDescent="0.25">
      <c r="A172" s="21">
        <v>166</v>
      </c>
      <c r="B172" s="242"/>
      <c r="C172" s="242"/>
      <c r="D172" s="242"/>
      <c r="E172" s="242"/>
      <c r="F172" s="242"/>
      <c r="G172" s="426"/>
      <c r="H172" s="426"/>
      <c r="I172" s="428"/>
      <c r="J172" s="63" t="str">
        <f>IF(F172="", "", IF(E172="Billets de train", "", IF(E172="", "", VLOOKUP(F172,Listes!$G$34:$H$36, 2, FALSE))))</f>
        <v/>
      </c>
      <c r="K172" s="433"/>
    </row>
    <row r="173" spans="1:11" ht="20.100000000000001" customHeight="1" x14ac:dyDescent="0.25">
      <c r="A173" s="21">
        <v>167</v>
      </c>
      <c r="B173" s="242"/>
      <c r="C173" s="242"/>
      <c r="D173" s="242"/>
      <c r="E173" s="242"/>
      <c r="F173" s="242"/>
      <c r="G173" s="426"/>
      <c r="H173" s="426"/>
      <c r="I173" s="428"/>
      <c r="J173" s="63" t="str">
        <f>IF(F173="", "", IF(E173="Billets de train", "", IF(E173="", "", VLOOKUP(F173,Listes!$G$34:$H$36, 2, FALSE))))</f>
        <v/>
      </c>
      <c r="K173" s="433"/>
    </row>
    <row r="174" spans="1:11" ht="20.100000000000001" customHeight="1" x14ac:dyDescent="0.25">
      <c r="A174" s="21">
        <v>168</v>
      </c>
      <c r="B174" s="242"/>
      <c r="C174" s="242"/>
      <c r="D174" s="242"/>
      <c r="E174" s="242"/>
      <c r="F174" s="242"/>
      <c r="G174" s="426"/>
      <c r="H174" s="426"/>
      <c r="I174" s="428"/>
      <c r="J174" s="63" t="str">
        <f>IF(F174="", "", IF(E174="Billets de train", "", IF(E174="", "", VLOOKUP(F174,Listes!$G$34:$H$36, 2, FALSE))))</f>
        <v/>
      </c>
      <c r="K174" s="433"/>
    </row>
    <row r="175" spans="1:11" ht="20.100000000000001" customHeight="1" x14ac:dyDescent="0.25">
      <c r="A175" s="21">
        <v>169</v>
      </c>
      <c r="B175" s="242"/>
      <c r="C175" s="242"/>
      <c r="D175" s="242"/>
      <c r="E175" s="242"/>
      <c r="F175" s="242"/>
      <c r="G175" s="426"/>
      <c r="H175" s="426"/>
      <c r="I175" s="428"/>
      <c r="J175" s="63" t="str">
        <f>IF(F175="", "", IF(E175="Billets de train", "", IF(E175="", "", VLOOKUP(F175,Listes!$G$34:$H$36, 2, FALSE))))</f>
        <v/>
      </c>
      <c r="K175" s="433"/>
    </row>
    <row r="176" spans="1:11" ht="20.100000000000001" customHeight="1" x14ac:dyDescent="0.25">
      <c r="A176" s="21">
        <v>170</v>
      </c>
      <c r="B176" s="242"/>
      <c r="C176" s="242"/>
      <c r="D176" s="242"/>
      <c r="E176" s="242"/>
      <c r="F176" s="242"/>
      <c r="G176" s="426"/>
      <c r="H176" s="426"/>
      <c r="I176" s="428"/>
      <c r="J176" s="63" t="str">
        <f>IF(F176="", "", IF(E176="Billets de train", "", IF(E176="", "", VLOOKUP(F176,Listes!$G$34:$H$36, 2, FALSE))))</f>
        <v/>
      </c>
      <c r="K176" s="433"/>
    </row>
    <row r="177" spans="1:11" ht="20.100000000000001" customHeight="1" x14ac:dyDescent="0.25">
      <c r="A177" s="21">
        <v>171</v>
      </c>
      <c r="B177" s="242"/>
      <c r="C177" s="242"/>
      <c r="D177" s="242"/>
      <c r="E177" s="242"/>
      <c r="F177" s="242"/>
      <c r="G177" s="426"/>
      <c r="H177" s="426"/>
      <c r="I177" s="428"/>
      <c r="J177" s="63" t="str">
        <f>IF(F177="", "", IF(E177="Billets de train", "", IF(E177="", "", VLOOKUP(F177,Listes!$G$34:$H$36, 2, FALSE))))</f>
        <v/>
      </c>
      <c r="K177" s="433"/>
    </row>
    <row r="178" spans="1:11" ht="20.100000000000001" customHeight="1" x14ac:dyDescent="0.25">
      <c r="A178" s="21">
        <v>172</v>
      </c>
      <c r="B178" s="242"/>
      <c r="C178" s="242"/>
      <c r="D178" s="242"/>
      <c r="E178" s="242"/>
      <c r="F178" s="242"/>
      <c r="G178" s="426"/>
      <c r="H178" s="426"/>
      <c r="I178" s="428"/>
      <c r="J178" s="63" t="str">
        <f>IF(F178="", "", IF(E178="Billets de train", "", IF(E178="", "", VLOOKUP(F178,Listes!$G$34:$H$36, 2, FALSE))))</f>
        <v/>
      </c>
      <c r="K178" s="433"/>
    </row>
    <row r="179" spans="1:11" ht="20.100000000000001" customHeight="1" x14ac:dyDescent="0.25">
      <c r="A179" s="21">
        <v>173</v>
      </c>
      <c r="B179" s="242"/>
      <c r="C179" s="242"/>
      <c r="D179" s="242"/>
      <c r="E179" s="242"/>
      <c r="F179" s="242"/>
      <c r="G179" s="426"/>
      <c r="H179" s="426"/>
      <c r="I179" s="428"/>
      <c r="J179" s="63" t="str">
        <f>IF(F179="", "", IF(E179="Billets de train", "", IF(E179="", "", VLOOKUP(F179,Listes!$G$34:$H$36, 2, FALSE))))</f>
        <v/>
      </c>
      <c r="K179" s="433"/>
    </row>
    <row r="180" spans="1:11" ht="20.100000000000001" customHeight="1" x14ac:dyDescent="0.25">
      <c r="A180" s="21">
        <v>174</v>
      </c>
      <c r="B180" s="242"/>
      <c r="C180" s="242"/>
      <c r="D180" s="242"/>
      <c r="E180" s="242"/>
      <c r="F180" s="242"/>
      <c r="G180" s="426"/>
      <c r="H180" s="426"/>
      <c r="I180" s="428"/>
      <c r="J180" s="63" t="str">
        <f>IF(F180="", "", IF(E180="Billets de train", "", IF(E180="", "", VLOOKUP(F180,Listes!$G$34:$H$36, 2, FALSE))))</f>
        <v/>
      </c>
      <c r="K180" s="433"/>
    </row>
    <row r="181" spans="1:11" ht="20.100000000000001" customHeight="1" x14ac:dyDescent="0.25">
      <c r="A181" s="21">
        <v>175</v>
      </c>
      <c r="B181" s="242"/>
      <c r="C181" s="242"/>
      <c r="D181" s="242"/>
      <c r="E181" s="242"/>
      <c r="F181" s="242"/>
      <c r="G181" s="426"/>
      <c r="H181" s="426"/>
      <c r="I181" s="428"/>
      <c r="J181" s="63" t="str">
        <f>IF(F181="", "", IF(E181="Billets de train", "", IF(E181="", "", VLOOKUP(F181,Listes!$G$34:$H$36, 2, FALSE))))</f>
        <v/>
      </c>
      <c r="K181" s="433"/>
    </row>
    <row r="182" spans="1:11" ht="20.100000000000001" customHeight="1" x14ac:dyDescent="0.25">
      <c r="A182" s="21">
        <v>176</v>
      </c>
      <c r="B182" s="242"/>
      <c r="C182" s="242"/>
      <c r="D182" s="242"/>
      <c r="E182" s="242"/>
      <c r="F182" s="242"/>
      <c r="G182" s="426"/>
      <c r="H182" s="426"/>
      <c r="I182" s="428"/>
      <c r="J182" s="63" t="str">
        <f>IF(F182="", "", IF(E182="Billets de train", "", IF(E182="", "", VLOOKUP(F182,Listes!$G$34:$H$36, 2, FALSE))))</f>
        <v/>
      </c>
      <c r="K182" s="433"/>
    </row>
    <row r="183" spans="1:11" ht="20.100000000000001" customHeight="1" x14ac:dyDescent="0.25">
      <c r="A183" s="21">
        <v>177</v>
      </c>
      <c r="B183" s="242"/>
      <c r="C183" s="242"/>
      <c r="D183" s="242"/>
      <c r="E183" s="242"/>
      <c r="F183" s="242"/>
      <c r="G183" s="426"/>
      <c r="H183" s="426"/>
      <c r="I183" s="428"/>
      <c r="J183" s="63" t="str">
        <f>IF(F183="", "", IF(E183="Billets de train", "", IF(E183="", "", VLOOKUP(F183,Listes!$G$34:$H$36, 2, FALSE))))</f>
        <v/>
      </c>
      <c r="K183" s="433"/>
    </row>
    <row r="184" spans="1:11" ht="20.100000000000001" customHeight="1" x14ac:dyDescent="0.25">
      <c r="A184" s="21">
        <v>178</v>
      </c>
      <c r="B184" s="242"/>
      <c r="C184" s="242"/>
      <c r="D184" s="242"/>
      <c r="E184" s="242"/>
      <c r="F184" s="242"/>
      <c r="G184" s="426"/>
      <c r="H184" s="426"/>
      <c r="I184" s="428"/>
      <c r="J184" s="63" t="str">
        <f>IF(F184="", "", IF(E184="Billets de train", "", IF(E184="", "", VLOOKUP(F184,Listes!$G$34:$H$36, 2, FALSE))))</f>
        <v/>
      </c>
      <c r="K184" s="433"/>
    </row>
    <row r="185" spans="1:11" ht="20.100000000000001" customHeight="1" x14ac:dyDescent="0.25">
      <c r="A185" s="21">
        <v>179</v>
      </c>
      <c r="B185" s="242"/>
      <c r="C185" s="242"/>
      <c r="D185" s="242"/>
      <c r="E185" s="242"/>
      <c r="F185" s="242"/>
      <c r="G185" s="426"/>
      <c r="H185" s="426"/>
      <c r="I185" s="428"/>
      <c r="J185" s="63" t="str">
        <f>IF(F185="", "", IF(E185="Billets de train", "", IF(E185="", "", VLOOKUP(F185,Listes!$G$34:$H$36, 2, FALSE))))</f>
        <v/>
      </c>
      <c r="K185" s="433"/>
    </row>
    <row r="186" spans="1:11" ht="20.100000000000001" customHeight="1" x14ac:dyDescent="0.25">
      <c r="A186" s="21">
        <v>180</v>
      </c>
      <c r="B186" s="242"/>
      <c r="C186" s="242"/>
      <c r="D186" s="242"/>
      <c r="E186" s="242"/>
      <c r="F186" s="242"/>
      <c r="G186" s="426"/>
      <c r="H186" s="426"/>
      <c r="I186" s="428"/>
      <c r="J186" s="63" t="str">
        <f>IF(F186="", "", IF(E186="Billets de train", "", IF(E186="", "", VLOOKUP(F186,Listes!$G$34:$H$36, 2, FALSE))))</f>
        <v/>
      </c>
      <c r="K186" s="433"/>
    </row>
    <row r="187" spans="1:11" ht="20.100000000000001" customHeight="1" x14ac:dyDescent="0.25">
      <c r="A187" s="21">
        <v>181</v>
      </c>
      <c r="B187" s="242"/>
      <c r="C187" s="242"/>
      <c r="D187" s="242"/>
      <c r="E187" s="242"/>
      <c r="F187" s="242"/>
      <c r="G187" s="426"/>
      <c r="H187" s="426"/>
      <c r="I187" s="428"/>
      <c r="J187" s="63" t="str">
        <f>IF(F187="", "", IF(E187="Billets de train", "", IF(E187="", "", VLOOKUP(F187,Listes!$G$34:$H$36, 2, FALSE))))</f>
        <v/>
      </c>
      <c r="K187" s="433"/>
    </row>
    <row r="188" spans="1:11" ht="20.100000000000001" customHeight="1" x14ac:dyDescent="0.25">
      <c r="A188" s="21">
        <v>182</v>
      </c>
      <c r="B188" s="242"/>
      <c r="C188" s="242"/>
      <c r="D188" s="242"/>
      <c r="E188" s="242"/>
      <c r="F188" s="242"/>
      <c r="G188" s="426"/>
      <c r="H188" s="426"/>
      <c r="I188" s="428"/>
      <c r="J188" s="63" t="str">
        <f>IF(F188="", "", IF(E188="Billets de train", "", IF(E188="", "", VLOOKUP(F188,Listes!$G$34:$H$36, 2, FALSE))))</f>
        <v/>
      </c>
      <c r="K188" s="433"/>
    </row>
    <row r="189" spans="1:11" ht="20.100000000000001" customHeight="1" x14ac:dyDescent="0.25">
      <c r="A189" s="21">
        <v>183</v>
      </c>
      <c r="B189" s="242"/>
      <c r="C189" s="242"/>
      <c r="D189" s="242"/>
      <c r="E189" s="242"/>
      <c r="F189" s="242"/>
      <c r="G189" s="426"/>
      <c r="H189" s="426"/>
      <c r="I189" s="428"/>
      <c r="J189" s="63" t="str">
        <f>IF(F189="", "", IF(E189="Billets de train", "", IF(E189="", "", VLOOKUP(F189,Listes!$G$34:$H$36, 2, FALSE))))</f>
        <v/>
      </c>
      <c r="K189" s="433"/>
    </row>
    <row r="190" spans="1:11" ht="20.100000000000001" customHeight="1" x14ac:dyDescent="0.25">
      <c r="A190" s="21">
        <v>184</v>
      </c>
      <c r="B190" s="242"/>
      <c r="C190" s="242"/>
      <c r="D190" s="242"/>
      <c r="E190" s="242"/>
      <c r="F190" s="242"/>
      <c r="G190" s="426"/>
      <c r="H190" s="426"/>
      <c r="I190" s="428"/>
      <c r="J190" s="63" t="str">
        <f>IF(F190="", "", IF(E190="Billets de train", "", IF(E190="", "", VLOOKUP(F190,Listes!$G$34:$H$36, 2, FALSE))))</f>
        <v/>
      </c>
      <c r="K190" s="433"/>
    </row>
    <row r="191" spans="1:11" ht="20.100000000000001" customHeight="1" x14ac:dyDescent="0.25">
      <c r="A191" s="21">
        <v>185</v>
      </c>
      <c r="B191" s="242"/>
      <c r="C191" s="242"/>
      <c r="D191" s="242"/>
      <c r="E191" s="242"/>
      <c r="F191" s="242"/>
      <c r="G191" s="426"/>
      <c r="H191" s="426"/>
      <c r="I191" s="428"/>
      <c r="J191" s="63" t="str">
        <f>IF(F191="", "", IF(E191="Billets de train", "", IF(E191="", "", VLOOKUP(F191,Listes!$G$34:$H$36, 2, FALSE))))</f>
        <v/>
      </c>
      <c r="K191" s="433"/>
    </row>
    <row r="192" spans="1:11" ht="20.100000000000001" customHeight="1" x14ac:dyDescent="0.25">
      <c r="A192" s="21">
        <v>186</v>
      </c>
      <c r="B192" s="242"/>
      <c r="C192" s="242"/>
      <c r="D192" s="242"/>
      <c r="E192" s="242"/>
      <c r="F192" s="242"/>
      <c r="G192" s="426"/>
      <c r="H192" s="426"/>
      <c r="I192" s="428"/>
      <c r="J192" s="63" t="str">
        <f>IF(F192="", "", IF(E192="Billets de train", "", IF(E192="", "", VLOOKUP(F192,Listes!$G$34:$H$36, 2, FALSE))))</f>
        <v/>
      </c>
      <c r="K192" s="433"/>
    </row>
    <row r="193" spans="1:11" ht="20.100000000000001" customHeight="1" x14ac:dyDescent="0.25">
      <c r="A193" s="21">
        <v>187</v>
      </c>
      <c r="B193" s="242"/>
      <c r="C193" s="242"/>
      <c r="D193" s="242"/>
      <c r="E193" s="242"/>
      <c r="F193" s="242"/>
      <c r="G193" s="426"/>
      <c r="H193" s="426"/>
      <c r="I193" s="428"/>
      <c r="J193" s="63" t="str">
        <f>IF(F193="", "", IF(E193="Billets de train", "", IF(E193="", "", VLOOKUP(F193,Listes!$G$34:$H$36, 2, FALSE))))</f>
        <v/>
      </c>
      <c r="K193" s="433"/>
    </row>
    <row r="194" spans="1:11" ht="20.100000000000001" customHeight="1" x14ac:dyDescent="0.25">
      <c r="A194" s="21">
        <v>188</v>
      </c>
      <c r="B194" s="242"/>
      <c r="C194" s="242"/>
      <c r="D194" s="242"/>
      <c r="E194" s="242"/>
      <c r="F194" s="242"/>
      <c r="G194" s="426"/>
      <c r="H194" s="426"/>
      <c r="I194" s="428"/>
      <c r="J194" s="63" t="str">
        <f>IF(F194="", "", IF(E194="Billets de train", "", IF(E194="", "", VLOOKUP(F194,Listes!$G$34:$H$36, 2, FALSE))))</f>
        <v/>
      </c>
      <c r="K194" s="433"/>
    </row>
    <row r="195" spans="1:11" ht="20.100000000000001" customHeight="1" x14ac:dyDescent="0.25">
      <c r="A195" s="21">
        <v>189</v>
      </c>
      <c r="B195" s="242"/>
      <c r="C195" s="242"/>
      <c r="D195" s="242"/>
      <c r="E195" s="242"/>
      <c r="F195" s="242"/>
      <c r="G195" s="426"/>
      <c r="H195" s="426"/>
      <c r="I195" s="428"/>
      <c r="J195" s="63" t="str">
        <f>IF(F195="", "", IF(E195="Billets de train", "", IF(E195="", "", VLOOKUP(F195,Listes!$G$34:$H$36, 2, FALSE))))</f>
        <v/>
      </c>
      <c r="K195" s="433"/>
    </row>
    <row r="196" spans="1:11" ht="20.100000000000001" customHeight="1" x14ac:dyDescent="0.25">
      <c r="A196" s="21">
        <v>190</v>
      </c>
      <c r="B196" s="242"/>
      <c r="C196" s="242"/>
      <c r="D196" s="242"/>
      <c r="E196" s="242"/>
      <c r="F196" s="242"/>
      <c r="G196" s="426"/>
      <c r="H196" s="426"/>
      <c r="I196" s="428"/>
      <c r="J196" s="63" t="str">
        <f>IF(F196="", "", IF(E196="Billets de train", "", IF(E196="", "", VLOOKUP(F196,Listes!$G$34:$H$36, 2, FALSE))))</f>
        <v/>
      </c>
      <c r="K196" s="433"/>
    </row>
    <row r="197" spans="1:11" ht="20.100000000000001" customHeight="1" x14ac:dyDescent="0.25">
      <c r="A197" s="21">
        <v>191</v>
      </c>
      <c r="B197" s="242"/>
      <c r="C197" s="242"/>
      <c r="D197" s="242"/>
      <c r="E197" s="242"/>
      <c r="F197" s="242"/>
      <c r="G197" s="426"/>
      <c r="H197" s="426"/>
      <c r="I197" s="428"/>
      <c r="J197" s="63" t="str">
        <f>IF(F197="", "", IF(E197="Billets de train", "", IF(E197="", "", VLOOKUP(F197,Listes!$G$34:$H$36, 2, FALSE))))</f>
        <v/>
      </c>
      <c r="K197" s="433"/>
    </row>
    <row r="198" spans="1:11" ht="20.100000000000001" customHeight="1" x14ac:dyDescent="0.25">
      <c r="A198" s="21">
        <v>192</v>
      </c>
      <c r="B198" s="242"/>
      <c r="C198" s="242"/>
      <c r="D198" s="242"/>
      <c r="E198" s="242"/>
      <c r="F198" s="242"/>
      <c r="G198" s="426"/>
      <c r="H198" s="426"/>
      <c r="I198" s="428"/>
      <c r="J198" s="63" t="str">
        <f>IF(F198="", "", IF(E198="Billets de train", "", IF(E198="", "", VLOOKUP(F198,Listes!$G$34:$H$36, 2, FALSE))))</f>
        <v/>
      </c>
      <c r="K198" s="433"/>
    </row>
    <row r="199" spans="1:11" ht="20.100000000000001" customHeight="1" x14ac:dyDescent="0.25">
      <c r="A199" s="21">
        <v>193</v>
      </c>
      <c r="B199" s="242"/>
      <c r="C199" s="242"/>
      <c r="D199" s="242"/>
      <c r="E199" s="242"/>
      <c r="F199" s="242"/>
      <c r="G199" s="426"/>
      <c r="H199" s="426"/>
      <c r="I199" s="428"/>
      <c r="J199" s="63" t="str">
        <f>IF(F199="", "", IF(E199="Billets de train", "", IF(E199="", "", VLOOKUP(F199,Listes!$G$34:$H$36, 2, FALSE))))</f>
        <v/>
      </c>
      <c r="K199" s="433"/>
    </row>
    <row r="200" spans="1:11" ht="20.100000000000001" customHeight="1" x14ac:dyDescent="0.25">
      <c r="A200" s="21">
        <v>194</v>
      </c>
      <c r="B200" s="242"/>
      <c r="C200" s="242"/>
      <c r="D200" s="242"/>
      <c r="E200" s="242"/>
      <c r="F200" s="242"/>
      <c r="G200" s="426"/>
      <c r="H200" s="426"/>
      <c r="I200" s="428"/>
      <c r="J200" s="63" t="str">
        <f>IF(F200="", "", IF(E200="Billets de train", "", IF(E200="", "", VLOOKUP(F200,Listes!$G$34:$H$36, 2, FALSE))))</f>
        <v/>
      </c>
      <c r="K200" s="433"/>
    </row>
    <row r="201" spans="1:11" ht="20.100000000000001" customHeight="1" x14ac:dyDescent="0.25">
      <c r="A201" s="21">
        <v>195</v>
      </c>
      <c r="B201" s="242"/>
      <c r="C201" s="242"/>
      <c r="D201" s="242"/>
      <c r="E201" s="242"/>
      <c r="F201" s="242"/>
      <c r="G201" s="426"/>
      <c r="H201" s="426"/>
      <c r="I201" s="428"/>
      <c r="J201" s="63" t="str">
        <f>IF(F201="", "", IF(E201="Billets de train", "", IF(E201="", "", VLOOKUP(F201,Listes!$G$34:$H$36, 2, FALSE))))</f>
        <v/>
      </c>
      <c r="K201" s="433"/>
    </row>
    <row r="202" spans="1:11" ht="20.100000000000001" customHeight="1" x14ac:dyDescent="0.25">
      <c r="A202" s="21">
        <v>196</v>
      </c>
      <c r="B202" s="242"/>
      <c r="C202" s="242"/>
      <c r="D202" s="242"/>
      <c r="E202" s="242"/>
      <c r="F202" s="242"/>
      <c r="G202" s="426"/>
      <c r="H202" s="426"/>
      <c r="I202" s="428"/>
      <c r="J202" s="63" t="str">
        <f>IF(F202="", "", IF(E202="Billets de train", "", IF(E202="", "", VLOOKUP(F202,Listes!$G$34:$H$36, 2, FALSE))))</f>
        <v/>
      </c>
      <c r="K202" s="433"/>
    </row>
    <row r="203" spans="1:11" ht="20.100000000000001" customHeight="1" x14ac:dyDescent="0.25">
      <c r="A203" s="21">
        <v>197</v>
      </c>
      <c r="B203" s="242"/>
      <c r="C203" s="242"/>
      <c r="D203" s="242"/>
      <c r="E203" s="242"/>
      <c r="F203" s="242"/>
      <c r="G203" s="426"/>
      <c r="H203" s="426"/>
      <c r="I203" s="428"/>
      <c r="J203" s="63" t="str">
        <f>IF(F203="", "", IF(E203="Billets de train", "", IF(E203="", "", VLOOKUP(F203,Listes!$G$34:$H$36, 2, FALSE))))</f>
        <v/>
      </c>
      <c r="K203" s="433"/>
    </row>
    <row r="204" spans="1:11" ht="20.100000000000001" customHeight="1" x14ac:dyDescent="0.25">
      <c r="A204" s="21">
        <v>198</v>
      </c>
      <c r="B204" s="242"/>
      <c r="C204" s="242"/>
      <c r="D204" s="242"/>
      <c r="E204" s="242"/>
      <c r="F204" s="242"/>
      <c r="G204" s="426"/>
      <c r="H204" s="426"/>
      <c r="I204" s="428"/>
      <c r="J204" s="63" t="str">
        <f>IF(F204="", "", IF(E204="Billets de train", "", IF(E204="", "", VLOOKUP(F204,Listes!$G$34:$H$36, 2, FALSE))))</f>
        <v/>
      </c>
      <c r="K204" s="433"/>
    </row>
    <row r="205" spans="1:11" ht="20.100000000000001" customHeight="1" x14ac:dyDescent="0.25">
      <c r="A205" s="21">
        <v>199</v>
      </c>
      <c r="B205" s="242"/>
      <c r="C205" s="242"/>
      <c r="D205" s="242"/>
      <c r="E205" s="242"/>
      <c r="F205" s="242"/>
      <c r="G205" s="426"/>
      <c r="H205" s="426"/>
      <c r="I205" s="428"/>
      <c r="J205" s="63" t="str">
        <f>IF(F205="", "", IF(E205="Billets de train", "", IF(E205="", "", VLOOKUP(F205,Listes!$G$34:$H$36, 2, FALSE))))</f>
        <v/>
      </c>
      <c r="K205" s="433"/>
    </row>
    <row r="206" spans="1:11" ht="20.100000000000001" customHeight="1" x14ac:dyDescent="0.25">
      <c r="A206" s="21">
        <v>200</v>
      </c>
      <c r="B206" s="242"/>
      <c r="C206" s="242"/>
      <c r="D206" s="242"/>
      <c r="E206" s="242"/>
      <c r="F206" s="242"/>
      <c r="G206" s="426"/>
      <c r="H206" s="426"/>
      <c r="I206" s="428"/>
      <c r="J206" s="63" t="str">
        <f>IF(F206="", "", IF(E206="Billets de train", "", IF(E206="", "", VLOOKUP(F206,Listes!$G$34:$H$36, 2, FALSE))))</f>
        <v/>
      </c>
      <c r="K206" s="433"/>
    </row>
    <row r="207" spans="1:11" ht="20.100000000000001" customHeight="1" x14ac:dyDescent="0.25">
      <c r="A207" s="21">
        <v>201</v>
      </c>
      <c r="B207" s="242"/>
      <c r="C207" s="242"/>
      <c r="D207" s="242"/>
      <c r="E207" s="242"/>
      <c r="F207" s="242"/>
      <c r="G207" s="426"/>
      <c r="H207" s="426"/>
      <c r="I207" s="428"/>
      <c r="J207" s="63" t="str">
        <f>IF(F207="", "", IF(E207="Billets de train", "", IF(E207="", "", VLOOKUP(F207,Listes!$G$34:$H$36, 2, FALSE))))</f>
        <v/>
      </c>
      <c r="K207" s="433"/>
    </row>
    <row r="208" spans="1:11" ht="20.100000000000001" customHeight="1" x14ac:dyDescent="0.25">
      <c r="A208" s="21">
        <v>202</v>
      </c>
      <c r="B208" s="242"/>
      <c r="C208" s="242"/>
      <c r="D208" s="242"/>
      <c r="E208" s="242"/>
      <c r="F208" s="242"/>
      <c r="G208" s="426"/>
      <c r="H208" s="426"/>
      <c r="I208" s="428"/>
      <c r="J208" s="63" t="str">
        <f>IF(F208="", "", IF(E208="Billets de train", "", IF(E208="", "", VLOOKUP(F208,Listes!$G$34:$H$36, 2, FALSE))))</f>
        <v/>
      </c>
      <c r="K208" s="433"/>
    </row>
    <row r="209" spans="1:11" ht="20.100000000000001" customHeight="1" x14ac:dyDescent="0.25">
      <c r="A209" s="21">
        <v>203</v>
      </c>
      <c r="B209" s="242"/>
      <c r="C209" s="242"/>
      <c r="D209" s="242"/>
      <c r="E209" s="242"/>
      <c r="F209" s="242"/>
      <c r="G209" s="426"/>
      <c r="H209" s="426"/>
      <c r="I209" s="428"/>
      <c r="J209" s="63" t="str">
        <f>IF(F209="", "", IF(E209="Billets de train", "", IF(E209="", "", VLOOKUP(F209,Listes!$G$34:$H$36, 2, FALSE))))</f>
        <v/>
      </c>
      <c r="K209" s="433"/>
    </row>
    <row r="210" spans="1:11" ht="20.100000000000001" customHeight="1" x14ac:dyDescent="0.25">
      <c r="A210" s="21">
        <v>204</v>
      </c>
      <c r="B210" s="242"/>
      <c r="C210" s="242"/>
      <c r="D210" s="242"/>
      <c r="E210" s="242"/>
      <c r="F210" s="242"/>
      <c r="G210" s="426"/>
      <c r="H210" s="426"/>
      <c r="I210" s="428"/>
      <c r="J210" s="63" t="str">
        <f>IF(F210="", "", IF(E210="Billets de train", "", IF(E210="", "", VLOOKUP(F210,Listes!$G$34:$H$36, 2, FALSE))))</f>
        <v/>
      </c>
      <c r="K210" s="433"/>
    </row>
    <row r="211" spans="1:11" ht="20.100000000000001" customHeight="1" x14ac:dyDescent="0.25">
      <c r="A211" s="21">
        <v>205</v>
      </c>
      <c r="B211" s="242"/>
      <c r="C211" s="242"/>
      <c r="D211" s="242"/>
      <c r="E211" s="242"/>
      <c r="F211" s="242"/>
      <c r="G211" s="426"/>
      <c r="H211" s="426"/>
      <c r="I211" s="428"/>
      <c r="J211" s="63" t="str">
        <f>IF(F211="", "", IF(E211="Billets de train", "", IF(E211="", "", VLOOKUP(F211,Listes!$G$34:$H$36, 2, FALSE))))</f>
        <v/>
      </c>
      <c r="K211" s="433"/>
    </row>
    <row r="212" spans="1:11" ht="20.100000000000001" customHeight="1" x14ac:dyDescent="0.25">
      <c r="A212" s="21">
        <v>206</v>
      </c>
      <c r="B212" s="242"/>
      <c r="C212" s="242"/>
      <c r="D212" s="242"/>
      <c r="E212" s="242"/>
      <c r="F212" s="242"/>
      <c r="G212" s="426"/>
      <c r="H212" s="426"/>
      <c r="I212" s="428"/>
      <c r="J212" s="63" t="str">
        <f>IF(F212="", "", IF(E212="Billets de train", "", IF(E212="", "", VLOOKUP(F212,Listes!$G$34:$H$36, 2, FALSE))))</f>
        <v/>
      </c>
      <c r="K212" s="433"/>
    </row>
    <row r="213" spans="1:11" ht="20.100000000000001" customHeight="1" x14ac:dyDescent="0.25">
      <c r="A213" s="21">
        <v>207</v>
      </c>
      <c r="B213" s="242"/>
      <c r="C213" s="242"/>
      <c r="D213" s="242"/>
      <c r="E213" s="242"/>
      <c r="F213" s="242"/>
      <c r="G213" s="426"/>
      <c r="H213" s="426"/>
      <c r="I213" s="428"/>
      <c r="J213" s="63" t="str">
        <f>IF(F213="", "", IF(E213="Billets de train", "", IF(E213="", "", VLOOKUP(F213,Listes!$G$34:$H$36, 2, FALSE))))</f>
        <v/>
      </c>
      <c r="K213" s="433"/>
    </row>
    <row r="214" spans="1:11" ht="20.100000000000001" customHeight="1" x14ac:dyDescent="0.25">
      <c r="A214" s="21">
        <v>208</v>
      </c>
      <c r="B214" s="242"/>
      <c r="C214" s="242"/>
      <c r="D214" s="242"/>
      <c r="E214" s="242"/>
      <c r="F214" s="242"/>
      <c r="G214" s="426"/>
      <c r="H214" s="426"/>
      <c r="I214" s="428"/>
      <c r="J214" s="63" t="str">
        <f>IF(F214="", "", IF(E214="Billets de train", "", IF(E214="", "", VLOOKUP(F214,Listes!$G$34:$H$36, 2, FALSE))))</f>
        <v/>
      </c>
      <c r="K214" s="433"/>
    </row>
    <row r="215" spans="1:11" ht="20.100000000000001" customHeight="1" x14ac:dyDescent="0.25">
      <c r="A215" s="21">
        <v>209</v>
      </c>
      <c r="B215" s="242"/>
      <c r="C215" s="242"/>
      <c r="D215" s="242"/>
      <c r="E215" s="242"/>
      <c r="F215" s="242"/>
      <c r="G215" s="426"/>
      <c r="H215" s="426"/>
      <c r="I215" s="428"/>
      <c r="J215" s="63" t="str">
        <f>IF(F215="", "", IF(E215="Billets de train", "", IF(E215="", "", VLOOKUP(F215,Listes!$G$34:$H$36, 2, FALSE))))</f>
        <v/>
      </c>
      <c r="K215" s="433"/>
    </row>
    <row r="216" spans="1:11" ht="20.100000000000001" customHeight="1" x14ac:dyDescent="0.25">
      <c r="A216" s="21">
        <v>210</v>
      </c>
      <c r="B216" s="242"/>
      <c r="C216" s="242"/>
      <c r="D216" s="242"/>
      <c r="E216" s="242"/>
      <c r="F216" s="242"/>
      <c r="G216" s="426"/>
      <c r="H216" s="426"/>
      <c r="I216" s="428"/>
      <c r="J216" s="63" t="str">
        <f>IF(F216="", "", IF(E216="Billets de train", "", IF(E216="", "", VLOOKUP(F216,Listes!$G$34:$H$36, 2, FALSE))))</f>
        <v/>
      </c>
      <c r="K216" s="433"/>
    </row>
    <row r="217" spans="1:11" ht="20.100000000000001" customHeight="1" x14ac:dyDescent="0.25">
      <c r="A217" s="21">
        <v>211</v>
      </c>
      <c r="B217" s="242"/>
      <c r="C217" s="242"/>
      <c r="D217" s="242"/>
      <c r="E217" s="242"/>
      <c r="F217" s="242"/>
      <c r="G217" s="426"/>
      <c r="H217" s="426"/>
      <c r="I217" s="428"/>
      <c r="J217" s="63" t="str">
        <f>IF(F217="", "", IF(E217="Billets de train", "", IF(E217="", "", VLOOKUP(F217,Listes!$G$34:$H$36, 2, FALSE))))</f>
        <v/>
      </c>
      <c r="K217" s="433"/>
    </row>
    <row r="218" spans="1:11" ht="20.100000000000001" customHeight="1" x14ac:dyDescent="0.25">
      <c r="A218" s="21">
        <v>212</v>
      </c>
      <c r="B218" s="242"/>
      <c r="C218" s="242"/>
      <c r="D218" s="242"/>
      <c r="E218" s="242"/>
      <c r="F218" s="242"/>
      <c r="G218" s="426"/>
      <c r="H218" s="426"/>
      <c r="I218" s="428"/>
      <c r="J218" s="63" t="str">
        <f>IF(F218="", "", IF(E218="Billets de train", "", IF(E218="", "", VLOOKUP(F218,Listes!$G$34:$H$36, 2, FALSE))))</f>
        <v/>
      </c>
      <c r="K218" s="433"/>
    </row>
    <row r="219" spans="1:11" ht="20.100000000000001" customHeight="1" x14ac:dyDescent="0.25">
      <c r="A219" s="21">
        <v>213</v>
      </c>
      <c r="B219" s="242"/>
      <c r="C219" s="242"/>
      <c r="D219" s="242"/>
      <c r="E219" s="242"/>
      <c r="F219" s="242"/>
      <c r="G219" s="426"/>
      <c r="H219" s="426"/>
      <c r="I219" s="428"/>
      <c r="J219" s="63" t="str">
        <f>IF(F219="", "", IF(E219="Billets de train", "", IF(E219="", "", VLOOKUP(F219,Listes!$G$34:$H$36, 2, FALSE))))</f>
        <v/>
      </c>
      <c r="K219" s="433"/>
    </row>
    <row r="220" spans="1:11" ht="20.100000000000001" customHeight="1" x14ac:dyDescent="0.25">
      <c r="A220" s="21">
        <v>214</v>
      </c>
      <c r="B220" s="242"/>
      <c r="C220" s="242"/>
      <c r="D220" s="242"/>
      <c r="E220" s="242"/>
      <c r="F220" s="242"/>
      <c r="G220" s="426"/>
      <c r="H220" s="426"/>
      <c r="I220" s="428"/>
      <c r="J220" s="63" t="str">
        <f>IF(F220="", "", IF(E220="Billets de train", "", IF(E220="", "", VLOOKUP(F220,Listes!$G$34:$H$36, 2, FALSE))))</f>
        <v/>
      </c>
      <c r="K220" s="433"/>
    </row>
    <row r="221" spans="1:11" ht="20.100000000000001" customHeight="1" x14ac:dyDescent="0.25">
      <c r="A221" s="21">
        <v>215</v>
      </c>
      <c r="B221" s="242"/>
      <c r="C221" s="242"/>
      <c r="D221" s="242"/>
      <c r="E221" s="242"/>
      <c r="F221" s="242"/>
      <c r="G221" s="426"/>
      <c r="H221" s="426"/>
      <c r="I221" s="428"/>
      <c r="J221" s="63" t="str">
        <f>IF(F221="", "", IF(E221="Billets de train", "", IF(E221="", "", VLOOKUP(F221,Listes!$G$34:$H$36, 2, FALSE))))</f>
        <v/>
      </c>
      <c r="K221" s="433"/>
    </row>
    <row r="222" spans="1:11" ht="20.100000000000001" customHeight="1" x14ac:dyDescent="0.25">
      <c r="A222" s="21">
        <v>216</v>
      </c>
      <c r="B222" s="242"/>
      <c r="C222" s="242"/>
      <c r="D222" s="242"/>
      <c r="E222" s="242"/>
      <c r="F222" s="242"/>
      <c r="G222" s="426"/>
      <c r="H222" s="426"/>
      <c r="I222" s="428"/>
      <c r="J222" s="63" t="str">
        <f>IF(F222="", "", IF(E222="Billets de train", "", IF(E222="", "", VLOOKUP(F222,Listes!$G$34:$H$36, 2, FALSE))))</f>
        <v/>
      </c>
      <c r="K222" s="433"/>
    </row>
    <row r="223" spans="1:11" ht="20.100000000000001" customHeight="1" x14ac:dyDescent="0.25">
      <c r="A223" s="21">
        <v>217</v>
      </c>
      <c r="B223" s="242"/>
      <c r="C223" s="242"/>
      <c r="D223" s="242"/>
      <c r="E223" s="242"/>
      <c r="F223" s="242"/>
      <c r="G223" s="426"/>
      <c r="H223" s="426"/>
      <c r="I223" s="428"/>
      <c r="J223" s="63" t="str">
        <f>IF(F223="", "", IF(E223="Billets de train", "", IF(E223="", "", VLOOKUP(F223,Listes!$G$34:$H$36, 2, FALSE))))</f>
        <v/>
      </c>
      <c r="K223" s="433"/>
    </row>
    <row r="224" spans="1:11" ht="20.100000000000001" customHeight="1" x14ac:dyDescent="0.25">
      <c r="A224" s="21">
        <v>218</v>
      </c>
      <c r="B224" s="242"/>
      <c r="C224" s="242"/>
      <c r="D224" s="242"/>
      <c r="E224" s="242"/>
      <c r="F224" s="242"/>
      <c r="G224" s="426"/>
      <c r="H224" s="426"/>
      <c r="I224" s="428"/>
      <c r="J224" s="63" t="str">
        <f>IF(F224="", "", IF(E224="Billets de train", "", IF(E224="", "", VLOOKUP(F224,Listes!$G$34:$H$36, 2, FALSE))))</f>
        <v/>
      </c>
      <c r="K224" s="433"/>
    </row>
    <row r="225" spans="1:11" ht="20.100000000000001" customHeight="1" x14ac:dyDescent="0.25">
      <c r="A225" s="21">
        <v>219</v>
      </c>
      <c r="B225" s="242"/>
      <c r="C225" s="242"/>
      <c r="D225" s="242"/>
      <c r="E225" s="242"/>
      <c r="F225" s="242"/>
      <c r="G225" s="426"/>
      <c r="H225" s="426"/>
      <c r="I225" s="428"/>
      <c r="J225" s="63" t="str">
        <f>IF(F225="", "", IF(E225="Billets de train", "", IF(E225="", "", VLOOKUP(F225,Listes!$G$34:$H$36, 2, FALSE))))</f>
        <v/>
      </c>
      <c r="K225" s="433"/>
    </row>
    <row r="226" spans="1:11" ht="20.100000000000001" customHeight="1" x14ac:dyDescent="0.25">
      <c r="A226" s="21">
        <v>220</v>
      </c>
      <c r="B226" s="242"/>
      <c r="C226" s="242"/>
      <c r="D226" s="242"/>
      <c r="E226" s="242"/>
      <c r="F226" s="242"/>
      <c r="G226" s="426"/>
      <c r="H226" s="426"/>
      <c r="I226" s="428"/>
      <c r="J226" s="63" t="str">
        <f>IF(F226="", "", IF(E226="Billets de train", "", IF(E226="", "", VLOOKUP(F226,Listes!$G$34:$H$36, 2, FALSE))))</f>
        <v/>
      </c>
      <c r="K226" s="433"/>
    </row>
    <row r="227" spans="1:11" ht="20.100000000000001" customHeight="1" x14ac:dyDescent="0.25">
      <c r="A227" s="21">
        <v>221</v>
      </c>
      <c r="B227" s="242"/>
      <c r="C227" s="242"/>
      <c r="D227" s="242"/>
      <c r="E227" s="242"/>
      <c r="F227" s="242"/>
      <c r="G227" s="426"/>
      <c r="H227" s="426"/>
      <c r="I227" s="428"/>
      <c r="J227" s="63" t="str">
        <f>IF(F227="", "", IF(E227="Billets de train", "", IF(E227="", "", VLOOKUP(F227,Listes!$G$34:$H$36, 2, FALSE))))</f>
        <v/>
      </c>
      <c r="K227" s="433"/>
    </row>
    <row r="228" spans="1:11" ht="20.100000000000001" customHeight="1" x14ac:dyDescent="0.25">
      <c r="A228" s="21">
        <v>222</v>
      </c>
      <c r="B228" s="242"/>
      <c r="C228" s="242"/>
      <c r="D228" s="242"/>
      <c r="E228" s="242"/>
      <c r="F228" s="242"/>
      <c r="G228" s="426"/>
      <c r="H228" s="426"/>
      <c r="I228" s="428"/>
      <c r="J228" s="63" t="str">
        <f>IF(F228="", "", IF(E228="Billets de train", "", IF(E228="", "", VLOOKUP(F228,Listes!$G$34:$H$36, 2, FALSE))))</f>
        <v/>
      </c>
      <c r="K228" s="433"/>
    </row>
    <row r="229" spans="1:11" ht="20.100000000000001" customHeight="1" x14ac:dyDescent="0.25">
      <c r="A229" s="21">
        <v>223</v>
      </c>
      <c r="B229" s="242"/>
      <c r="C229" s="242"/>
      <c r="D229" s="242"/>
      <c r="E229" s="242"/>
      <c r="F229" s="242"/>
      <c r="G229" s="426"/>
      <c r="H229" s="426"/>
      <c r="I229" s="428"/>
      <c r="J229" s="63" t="str">
        <f>IF(F229="", "", IF(E229="Billets de train", "", IF(E229="", "", VLOOKUP(F229,Listes!$G$34:$H$36, 2, FALSE))))</f>
        <v/>
      </c>
      <c r="K229" s="433"/>
    </row>
    <row r="230" spans="1:11" ht="20.100000000000001" customHeight="1" x14ac:dyDescent="0.25">
      <c r="A230" s="21">
        <v>224</v>
      </c>
      <c r="B230" s="242"/>
      <c r="C230" s="242"/>
      <c r="D230" s="242"/>
      <c r="E230" s="242"/>
      <c r="F230" s="242"/>
      <c r="G230" s="426"/>
      <c r="H230" s="426"/>
      <c r="I230" s="428"/>
      <c r="J230" s="63" t="str">
        <f>IF(F230="", "", IF(E230="Billets de train", "", IF(E230="", "", VLOOKUP(F230,Listes!$G$34:$H$36, 2, FALSE))))</f>
        <v/>
      </c>
      <c r="K230" s="433"/>
    </row>
    <row r="231" spans="1:11" ht="20.100000000000001" customHeight="1" x14ac:dyDescent="0.25">
      <c r="A231" s="21">
        <v>225</v>
      </c>
      <c r="B231" s="242"/>
      <c r="C231" s="242"/>
      <c r="D231" s="242"/>
      <c r="E231" s="242"/>
      <c r="F231" s="242"/>
      <c r="G231" s="426"/>
      <c r="H231" s="426"/>
      <c r="I231" s="428"/>
      <c r="J231" s="63" t="str">
        <f>IF(F231="", "", IF(E231="Billets de train", "", IF(E231="", "", VLOOKUP(F231,Listes!$G$34:$H$36, 2, FALSE))))</f>
        <v/>
      </c>
      <c r="K231" s="433"/>
    </row>
    <row r="232" spans="1:11" ht="20.100000000000001" customHeight="1" x14ac:dyDescent="0.25">
      <c r="A232" s="21">
        <v>226</v>
      </c>
      <c r="B232" s="242"/>
      <c r="C232" s="242"/>
      <c r="D232" s="242"/>
      <c r="E232" s="242"/>
      <c r="F232" s="242"/>
      <c r="G232" s="426"/>
      <c r="H232" s="426"/>
      <c r="I232" s="428"/>
      <c r="J232" s="63" t="str">
        <f>IF(F232="", "", IF(E232="Billets de train", "", IF(E232="", "", VLOOKUP(F232,Listes!$G$34:$H$36, 2, FALSE))))</f>
        <v/>
      </c>
      <c r="K232" s="433"/>
    </row>
    <row r="233" spans="1:11" ht="20.100000000000001" customHeight="1" x14ac:dyDescent="0.25">
      <c r="A233" s="21">
        <v>227</v>
      </c>
      <c r="B233" s="242"/>
      <c r="C233" s="242"/>
      <c r="D233" s="242"/>
      <c r="E233" s="242"/>
      <c r="F233" s="242"/>
      <c r="G233" s="426"/>
      <c r="H233" s="426"/>
      <c r="I233" s="428"/>
      <c r="J233" s="63" t="str">
        <f>IF(F233="", "", IF(E233="Billets de train", "", IF(E233="", "", VLOOKUP(F233,Listes!$G$34:$H$36, 2, FALSE))))</f>
        <v/>
      </c>
      <c r="K233" s="433"/>
    </row>
    <row r="234" spans="1:11" ht="20.100000000000001" customHeight="1" x14ac:dyDescent="0.25">
      <c r="A234" s="21">
        <v>228</v>
      </c>
      <c r="B234" s="242"/>
      <c r="C234" s="242"/>
      <c r="D234" s="242"/>
      <c r="E234" s="242"/>
      <c r="F234" s="242"/>
      <c r="G234" s="426"/>
      <c r="H234" s="426"/>
      <c r="I234" s="428"/>
      <c r="J234" s="63" t="str">
        <f>IF(F234="", "", IF(E234="Billets de train", "", IF(E234="", "", VLOOKUP(F234,Listes!$G$34:$H$36, 2, FALSE))))</f>
        <v/>
      </c>
      <c r="K234" s="433"/>
    </row>
    <row r="235" spans="1:11" ht="20.100000000000001" customHeight="1" x14ac:dyDescent="0.25">
      <c r="A235" s="21">
        <v>229</v>
      </c>
      <c r="B235" s="242"/>
      <c r="C235" s="242"/>
      <c r="D235" s="242"/>
      <c r="E235" s="242"/>
      <c r="F235" s="242"/>
      <c r="G235" s="426"/>
      <c r="H235" s="426"/>
      <c r="I235" s="428"/>
      <c r="J235" s="63" t="str">
        <f>IF(F235="", "", IF(E235="Billets de train", "", IF(E235="", "", VLOOKUP(F235,Listes!$G$34:$H$36, 2, FALSE))))</f>
        <v/>
      </c>
      <c r="K235" s="433"/>
    </row>
    <row r="236" spans="1:11" ht="20.100000000000001" customHeight="1" x14ac:dyDescent="0.25">
      <c r="A236" s="21">
        <v>230</v>
      </c>
      <c r="B236" s="242"/>
      <c r="C236" s="242"/>
      <c r="D236" s="242"/>
      <c r="E236" s="242"/>
      <c r="F236" s="242"/>
      <c r="G236" s="426"/>
      <c r="H236" s="426"/>
      <c r="I236" s="428"/>
      <c r="J236" s="63" t="str">
        <f>IF(F236="", "", IF(E236="Billets de train", "", IF(E236="", "", VLOOKUP(F236,Listes!$G$34:$H$36, 2, FALSE))))</f>
        <v/>
      </c>
      <c r="K236" s="433"/>
    </row>
    <row r="237" spans="1:11" ht="20.100000000000001" customHeight="1" x14ac:dyDescent="0.25">
      <c r="A237" s="21">
        <v>231</v>
      </c>
      <c r="B237" s="242"/>
      <c r="C237" s="242"/>
      <c r="D237" s="242"/>
      <c r="E237" s="242"/>
      <c r="F237" s="242"/>
      <c r="G237" s="426"/>
      <c r="H237" s="426"/>
      <c r="I237" s="428"/>
      <c r="J237" s="63" t="str">
        <f>IF(F237="", "", IF(E237="Billets de train", "", IF(E237="", "", VLOOKUP(F237,Listes!$G$34:$H$36, 2, FALSE))))</f>
        <v/>
      </c>
      <c r="K237" s="433"/>
    </row>
    <row r="238" spans="1:11" ht="20.100000000000001" customHeight="1" x14ac:dyDescent="0.25">
      <c r="A238" s="21">
        <v>232</v>
      </c>
      <c r="B238" s="242"/>
      <c r="C238" s="242"/>
      <c r="D238" s="242"/>
      <c r="E238" s="242"/>
      <c r="F238" s="242"/>
      <c r="G238" s="426"/>
      <c r="H238" s="426"/>
      <c r="I238" s="428"/>
      <c r="J238" s="63" t="str">
        <f>IF(F238="", "", IF(E238="Billets de train", "", IF(E238="", "", VLOOKUP(F238,Listes!$G$34:$H$36, 2, FALSE))))</f>
        <v/>
      </c>
      <c r="K238" s="433"/>
    </row>
    <row r="239" spans="1:11" ht="20.100000000000001" customHeight="1" x14ac:dyDescent="0.25">
      <c r="A239" s="21">
        <v>233</v>
      </c>
      <c r="B239" s="242"/>
      <c r="C239" s="242"/>
      <c r="D239" s="242"/>
      <c r="E239" s="242"/>
      <c r="F239" s="242"/>
      <c r="G239" s="426"/>
      <c r="H239" s="426"/>
      <c r="I239" s="428"/>
      <c r="J239" s="63" t="str">
        <f>IF(F239="", "", IF(E239="Billets de train", "", IF(E239="", "", VLOOKUP(F239,Listes!$G$34:$H$36, 2, FALSE))))</f>
        <v/>
      </c>
      <c r="K239" s="433"/>
    </row>
    <row r="240" spans="1:11" ht="20.100000000000001" customHeight="1" x14ac:dyDescent="0.25">
      <c r="A240" s="21">
        <v>234</v>
      </c>
      <c r="B240" s="242"/>
      <c r="C240" s="242"/>
      <c r="D240" s="242"/>
      <c r="E240" s="242"/>
      <c r="F240" s="242"/>
      <c r="G240" s="426"/>
      <c r="H240" s="426"/>
      <c r="I240" s="428"/>
      <c r="J240" s="63" t="str">
        <f>IF(F240="", "", IF(E240="Billets de train", "", IF(E240="", "", VLOOKUP(F240,Listes!$G$34:$H$36, 2, FALSE))))</f>
        <v/>
      </c>
      <c r="K240" s="433"/>
    </row>
    <row r="241" spans="1:11" ht="20.100000000000001" customHeight="1" x14ac:dyDescent="0.25">
      <c r="A241" s="21">
        <v>235</v>
      </c>
      <c r="B241" s="242"/>
      <c r="C241" s="242"/>
      <c r="D241" s="242"/>
      <c r="E241" s="242"/>
      <c r="F241" s="242"/>
      <c r="G241" s="426"/>
      <c r="H241" s="426"/>
      <c r="I241" s="428"/>
      <c r="J241" s="63" t="str">
        <f>IF(F241="", "", IF(E241="Billets de train", "", IF(E241="", "", VLOOKUP(F241,Listes!$G$34:$H$36, 2, FALSE))))</f>
        <v/>
      </c>
      <c r="K241" s="433"/>
    </row>
    <row r="242" spans="1:11" ht="20.100000000000001" customHeight="1" x14ac:dyDescent="0.25">
      <c r="A242" s="21">
        <v>236</v>
      </c>
      <c r="B242" s="242"/>
      <c r="C242" s="242"/>
      <c r="D242" s="242"/>
      <c r="E242" s="242"/>
      <c r="F242" s="242"/>
      <c r="G242" s="426"/>
      <c r="H242" s="426"/>
      <c r="I242" s="428"/>
      <c r="J242" s="63" t="str">
        <f>IF(F242="", "", IF(E242="Billets de train", "", IF(E242="", "", VLOOKUP(F242,Listes!$G$34:$H$36, 2, FALSE))))</f>
        <v/>
      </c>
      <c r="K242" s="433"/>
    </row>
    <row r="243" spans="1:11" ht="20.100000000000001" customHeight="1" x14ac:dyDescent="0.25">
      <c r="A243" s="21">
        <v>237</v>
      </c>
      <c r="B243" s="242"/>
      <c r="C243" s="242"/>
      <c r="D243" s="242"/>
      <c r="E243" s="242"/>
      <c r="F243" s="242"/>
      <c r="G243" s="426"/>
      <c r="H243" s="426"/>
      <c r="I243" s="428"/>
      <c r="J243" s="63" t="str">
        <f>IF(F243="", "", IF(E243="Billets de train", "", IF(E243="", "", VLOOKUP(F243,Listes!$G$34:$H$36, 2, FALSE))))</f>
        <v/>
      </c>
      <c r="K243" s="433"/>
    </row>
    <row r="244" spans="1:11" ht="20.100000000000001" customHeight="1" x14ac:dyDescent="0.25">
      <c r="A244" s="21">
        <v>238</v>
      </c>
      <c r="B244" s="242"/>
      <c r="C244" s="242"/>
      <c r="D244" s="242"/>
      <c r="E244" s="242"/>
      <c r="F244" s="242"/>
      <c r="G244" s="426"/>
      <c r="H244" s="426"/>
      <c r="I244" s="428"/>
      <c r="J244" s="63" t="str">
        <f>IF(F244="", "", IF(E244="Billets de train", "", IF(E244="", "", VLOOKUP(F244,Listes!$G$34:$H$36, 2, FALSE))))</f>
        <v/>
      </c>
      <c r="K244" s="433"/>
    </row>
    <row r="245" spans="1:11" ht="20.100000000000001" customHeight="1" x14ac:dyDescent="0.25">
      <c r="A245" s="21">
        <v>239</v>
      </c>
      <c r="B245" s="242"/>
      <c r="C245" s="242"/>
      <c r="D245" s="242"/>
      <c r="E245" s="242"/>
      <c r="F245" s="242"/>
      <c r="G245" s="426"/>
      <c r="H245" s="426"/>
      <c r="I245" s="428"/>
      <c r="J245" s="63" t="str">
        <f>IF(F245="", "", IF(E245="Billets de train", "", IF(E245="", "", VLOOKUP(F245,Listes!$G$34:$H$36, 2, FALSE))))</f>
        <v/>
      </c>
      <c r="K245" s="433"/>
    </row>
    <row r="246" spans="1:11" ht="20.100000000000001" customHeight="1" x14ac:dyDescent="0.25">
      <c r="A246" s="21">
        <v>240</v>
      </c>
      <c r="B246" s="242"/>
      <c r="C246" s="242"/>
      <c r="D246" s="242"/>
      <c r="E246" s="242"/>
      <c r="F246" s="242"/>
      <c r="G246" s="426"/>
      <c r="H246" s="426"/>
      <c r="I246" s="428"/>
      <c r="J246" s="63" t="str">
        <f>IF(F246="", "", IF(E246="Billets de train", "", IF(E246="", "", VLOOKUP(F246,Listes!$G$34:$H$36, 2, FALSE))))</f>
        <v/>
      </c>
      <c r="K246" s="433"/>
    </row>
    <row r="247" spans="1:11" ht="20.100000000000001" customHeight="1" x14ac:dyDescent="0.25">
      <c r="A247" s="21">
        <v>241</v>
      </c>
      <c r="B247" s="242"/>
      <c r="C247" s="242"/>
      <c r="D247" s="242"/>
      <c r="E247" s="242"/>
      <c r="F247" s="242"/>
      <c r="G247" s="426"/>
      <c r="H247" s="426"/>
      <c r="I247" s="428"/>
      <c r="J247" s="63" t="str">
        <f>IF(F247="", "", IF(E247="Billets de train", "", IF(E247="", "", VLOOKUP(F247,Listes!$G$34:$H$36, 2, FALSE))))</f>
        <v/>
      </c>
      <c r="K247" s="433"/>
    </row>
    <row r="248" spans="1:11" ht="20.100000000000001" customHeight="1" x14ac:dyDescent="0.25">
      <c r="A248" s="21">
        <v>242</v>
      </c>
      <c r="B248" s="242"/>
      <c r="C248" s="242"/>
      <c r="D248" s="242"/>
      <c r="E248" s="242"/>
      <c r="F248" s="242"/>
      <c r="G248" s="426"/>
      <c r="H248" s="426"/>
      <c r="I248" s="428"/>
      <c r="J248" s="63" t="str">
        <f>IF(F248="", "", IF(E248="Billets de train", "", IF(E248="", "", VLOOKUP(F248,Listes!$G$34:$H$36, 2, FALSE))))</f>
        <v/>
      </c>
      <c r="K248" s="433"/>
    </row>
    <row r="249" spans="1:11" ht="20.100000000000001" customHeight="1" x14ac:dyDescent="0.25">
      <c r="A249" s="21">
        <v>243</v>
      </c>
      <c r="B249" s="242"/>
      <c r="C249" s="242"/>
      <c r="D249" s="242"/>
      <c r="E249" s="242"/>
      <c r="F249" s="242"/>
      <c r="G249" s="426"/>
      <c r="H249" s="426"/>
      <c r="I249" s="428"/>
      <c r="J249" s="63" t="str">
        <f>IF(F249="", "", IF(E249="Billets de train", "", IF(E249="", "", VLOOKUP(F249,Listes!$G$34:$H$36, 2, FALSE))))</f>
        <v/>
      </c>
      <c r="K249" s="433"/>
    </row>
    <row r="250" spans="1:11" ht="20.100000000000001" customHeight="1" x14ac:dyDescent="0.25">
      <c r="A250" s="21">
        <v>244</v>
      </c>
      <c r="B250" s="242"/>
      <c r="C250" s="242"/>
      <c r="D250" s="242"/>
      <c r="E250" s="242"/>
      <c r="F250" s="242"/>
      <c r="G250" s="426"/>
      <c r="H250" s="426"/>
      <c r="I250" s="428"/>
      <c r="J250" s="63" t="str">
        <f>IF(F250="", "", IF(E250="Billets de train", "", IF(E250="", "", VLOOKUP(F250,Listes!$G$34:$H$36, 2, FALSE))))</f>
        <v/>
      </c>
      <c r="K250" s="433"/>
    </row>
    <row r="251" spans="1:11" ht="20.100000000000001" customHeight="1" x14ac:dyDescent="0.25">
      <c r="A251" s="21">
        <v>245</v>
      </c>
      <c r="B251" s="242"/>
      <c r="C251" s="242"/>
      <c r="D251" s="242"/>
      <c r="E251" s="242"/>
      <c r="F251" s="242"/>
      <c r="G251" s="426"/>
      <c r="H251" s="426"/>
      <c r="I251" s="428"/>
      <c r="J251" s="63" t="str">
        <f>IF(F251="", "", IF(E251="Billets de train", "", IF(E251="", "", VLOOKUP(F251,Listes!$G$34:$H$36, 2, FALSE))))</f>
        <v/>
      </c>
      <c r="K251" s="433"/>
    </row>
    <row r="252" spans="1:11" ht="20.100000000000001" customHeight="1" x14ac:dyDescent="0.25">
      <c r="A252" s="21">
        <v>246</v>
      </c>
      <c r="B252" s="242"/>
      <c r="C252" s="242"/>
      <c r="D252" s="242"/>
      <c r="E252" s="242"/>
      <c r="F252" s="242"/>
      <c r="G252" s="426"/>
      <c r="H252" s="426"/>
      <c r="I252" s="428"/>
      <c r="J252" s="63" t="str">
        <f>IF(F252="", "", IF(E252="Billets de train", "", IF(E252="", "", VLOOKUP(F252,Listes!$G$34:$H$36, 2, FALSE))))</f>
        <v/>
      </c>
      <c r="K252" s="433"/>
    </row>
    <row r="253" spans="1:11" ht="20.100000000000001" customHeight="1" x14ac:dyDescent="0.25">
      <c r="A253" s="21">
        <v>247</v>
      </c>
      <c r="B253" s="242"/>
      <c r="C253" s="242"/>
      <c r="D253" s="242"/>
      <c r="E253" s="242"/>
      <c r="F253" s="242"/>
      <c r="G253" s="426"/>
      <c r="H253" s="426"/>
      <c r="I253" s="428"/>
      <c r="J253" s="63" t="str">
        <f>IF(F253="", "", IF(E253="Billets de train", "", IF(E253="", "", VLOOKUP(F253,Listes!$G$34:$H$36, 2, FALSE))))</f>
        <v/>
      </c>
      <c r="K253" s="433"/>
    </row>
    <row r="254" spans="1:11" ht="20.100000000000001" customHeight="1" x14ac:dyDescent="0.25">
      <c r="A254" s="21">
        <v>248</v>
      </c>
      <c r="B254" s="242"/>
      <c r="C254" s="242"/>
      <c r="D254" s="242"/>
      <c r="E254" s="242"/>
      <c r="F254" s="242"/>
      <c r="G254" s="426"/>
      <c r="H254" s="426"/>
      <c r="I254" s="428"/>
      <c r="J254" s="63" t="str">
        <f>IF(F254="", "", IF(E254="Billets de train", "", IF(E254="", "", VLOOKUP(F254,Listes!$G$34:$H$36, 2, FALSE))))</f>
        <v/>
      </c>
      <c r="K254" s="433"/>
    </row>
    <row r="255" spans="1:11" ht="20.100000000000001" customHeight="1" x14ac:dyDescent="0.25">
      <c r="A255" s="21">
        <v>249</v>
      </c>
      <c r="B255" s="242"/>
      <c r="C255" s="242"/>
      <c r="D255" s="242"/>
      <c r="E255" s="242"/>
      <c r="F255" s="242"/>
      <c r="G255" s="426"/>
      <c r="H255" s="426"/>
      <c r="I255" s="428"/>
      <c r="J255" s="63" t="str">
        <f>IF(F255="", "", IF(E255="Billets de train", "", IF(E255="", "", VLOOKUP(F255,Listes!$G$34:$H$36, 2, FALSE))))</f>
        <v/>
      </c>
      <c r="K255" s="433"/>
    </row>
    <row r="256" spans="1:11" ht="20.100000000000001" customHeight="1" x14ac:dyDescent="0.25">
      <c r="A256" s="21">
        <v>250</v>
      </c>
      <c r="B256" s="242"/>
      <c r="C256" s="242"/>
      <c r="D256" s="242"/>
      <c r="E256" s="242"/>
      <c r="F256" s="242"/>
      <c r="G256" s="426"/>
      <c r="H256" s="426"/>
      <c r="I256" s="428"/>
      <c r="J256" s="63" t="str">
        <f>IF(F256="", "", IF(E256="Billets de train", "", IF(E256="", "", VLOOKUP(F256,Listes!$G$34:$H$36, 2, FALSE))))</f>
        <v/>
      </c>
      <c r="K256" s="433"/>
    </row>
    <row r="257" spans="1:11" ht="20.100000000000001" customHeight="1" x14ac:dyDescent="0.25">
      <c r="A257" s="21">
        <v>251</v>
      </c>
      <c r="B257" s="242"/>
      <c r="C257" s="242"/>
      <c r="D257" s="242"/>
      <c r="E257" s="242"/>
      <c r="F257" s="242"/>
      <c r="G257" s="426"/>
      <c r="H257" s="426"/>
      <c r="I257" s="428"/>
      <c r="J257" s="63" t="str">
        <f>IF(F257="", "", IF(E257="Billets de train", "", IF(E257="", "", VLOOKUP(F257,Listes!$G$34:$H$36, 2, FALSE))))</f>
        <v/>
      </c>
      <c r="K257" s="433"/>
    </row>
    <row r="258" spans="1:11" ht="20.100000000000001" customHeight="1" x14ac:dyDescent="0.25">
      <c r="A258" s="21">
        <v>252</v>
      </c>
      <c r="B258" s="242"/>
      <c r="C258" s="242"/>
      <c r="D258" s="242"/>
      <c r="E258" s="242"/>
      <c r="F258" s="242"/>
      <c r="G258" s="426"/>
      <c r="H258" s="426"/>
      <c r="I258" s="428"/>
      <c r="J258" s="63" t="str">
        <f>IF(F258="", "", IF(E258="Billets de train", "", IF(E258="", "", VLOOKUP(F258,Listes!$G$34:$H$36, 2, FALSE))))</f>
        <v/>
      </c>
      <c r="K258" s="433"/>
    </row>
    <row r="259" spans="1:11" ht="20.100000000000001" customHeight="1" x14ac:dyDescent="0.25">
      <c r="A259" s="21">
        <v>253</v>
      </c>
      <c r="B259" s="242"/>
      <c r="C259" s="242"/>
      <c r="D259" s="242"/>
      <c r="E259" s="242"/>
      <c r="F259" s="242"/>
      <c r="G259" s="426"/>
      <c r="H259" s="426"/>
      <c r="I259" s="428"/>
      <c r="J259" s="63" t="str">
        <f>IF(F259="", "", IF(E259="Billets de train", "", IF(E259="", "", VLOOKUP(F259,Listes!$G$34:$H$36, 2, FALSE))))</f>
        <v/>
      </c>
      <c r="K259" s="433"/>
    </row>
    <row r="260" spans="1:11" ht="20.100000000000001" customHeight="1" x14ac:dyDescent="0.25">
      <c r="A260" s="21">
        <v>254</v>
      </c>
      <c r="B260" s="242"/>
      <c r="C260" s="242"/>
      <c r="D260" s="242"/>
      <c r="E260" s="242"/>
      <c r="F260" s="242"/>
      <c r="G260" s="426"/>
      <c r="H260" s="426"/>
      <c r="I260" s="428"/>
      <c r="J260" s="63" t="str">
        <f>IF(F260="", "", IF(E260="Billets de train", "", IF(E260="", "", VLOOKUP(F260,Listes!$G$34:$H$36, 2, FALSE))))</f>
        <v/>
      </c>
      <c r="K260" s="433"/>
    </row>
    <row r="261" spans="1:11" ht="20.100000000000001" customHeight="1" x14ac:dyDescent="0.25">
      <c r="A261" s="21">
        <v>255</v>
      </c>
      <c r="B261" s="242"/>
      <c r="C261" s="242"/>
      <c r="D261" s="242"/>
      <c r="E261" s="242"/>
      <c r="F261" s="242"/>
      <c r="G261" s="426"/>
      <c r="H261" s="426"/>
      <c r="I261" s="428"/>
      <c r="J261" s="63" t="str">
        <f>IF(F261="", "", IF(E261="Billets de train", "", IF(E261="", "", VLOOKUP(F261,Listes!$G$34:$H$36, 2, FALSE))))</f>
        <v/>
      </c>
      <c r="K261" s="433"/>
    </row>
    <row r="262" spans="1:11" ht="20.100000000000001" customHeight="1" x14ac:dyDescent="0.25">
      <c r="A262" s="21">
        <v>256</v>
      </c>
      <c r="B262" s="242"/>
      <c r="C262" s="242"/>
      <c r="D262" s="242"/>
      <c r="E262" s="242"/>
      <c r="F262" s="242"/>
      <c r="G262" s="426"/>
      <c r="H262" s="426"/>
      <c r="I262" s="428"/>
      <c r="J262" s="63" t="str">
        <f>IF(F262="", "", IF(E262="Billets de train", "", IF(E262="", "", VLOOKUP(F262,Listes!$G$34:$H$36, 2, FALSE))))</f>
        <v/>
      </c>
      <c r="K262" s="433"/>
    </row>
    <row r="263" spans="1:11" ht="20.100000000000001" customHeight="1" x14ac:dyDescent="0.25">
      <c r="A263" s="21">
        <v>257</v>
      </c>
      <c r="B263" s="242"/>
      <c r="C263" s="242"/>
      <c r="D263" s="242"/>
      <c r="E263" s="242"/>
      <c r="F263" s="242"/>
      <c r="G263" s="426"/>
      <c r="H263" s="426"/>
      <c r="I263" s="428"/>
      <c r="J263" s="63" t="str">
        <f>IF(F263="", "", IF(E263="Billets de train", "", IF(E263="", "", VLOOKUP(F263,Listes!$G$34:$H$36, 2, FALSE))))</f>
        <v/>
      </c>
      <c r="K263" s="433"/>
    </row>
    <row r="264" spans="1:11" ht="20.100000000000001" customHeight="1" x14ac:dyDescent="0.25">
      <c r="A264" s="21">
        <v>258</v>
      </c>
      <c r="B264" s="242"/>
      <c r="C264" s="242"/>
      <c r="D264" s="242"/>
      <c r="E264" s="242"/>
      <c r="F264" s="242"/>
      <c r="G264" s="426"/>
      <c r="H264" s="426"/>
      <c r="I264" s="428"/>
      <c r="J264" s="63" t="str">
        <f>IF(F264="", "", IF(E264="Billets de train", "", IF(E264="", "", VLOOKUP(F264,Listes!$G$34:$H$36, 2, FALSE))))</f>
        <v/>
      </c>
      <c r="K264" s="433"/>
    </row>
    <row r="265" spans="1:11" ht="20.100000000000001" customHeight="1" x14ac:dyDescent="0.25">
      <c r="A265" s="21">
        <v>259</v>
      </c>
      <c r="B265" s="242"/>
      <c r="C265" s="242"/>
      <c r="D265" s="242"/>
      <c r="E265" s="242"/>
      <c r="F265" s="242"/>
      <c r="G265" s="426"/>
      <c r="H265" s="426"/>
      <c r="I265" s="428"/>
      <c r="J265" s="63" t="str">
        <f>IF(F265="", "", IF(E265="Billets de train", "", IF(E265="", "", VLOOKUP(F265,Listes!$G$34:$H$36, 2, FALSE))))</f>
        <v/>
      </c>
      <c r="K265" s="433"/>
    </row>
    <row r="266" spans="1:11" ht="20.100000000000001" customHeight="1" x14ac:dyDescent="0.25">
      <c r="A266" s="21">
        <v>260</v>
      </c>
      <c r="B266" s="242"/>
      <c r="C266" s="242"/>
      <c r="D266" s="242"/>
      <c r="E266" s="242"/>
      <c r="F266" s="242"/>
      <c r="G266" s="426"/>
      <c r="H266" s="426"/>
      <c r="I266" s="428"/>
      <c r="J266" s="63" t="str">
        <f>IF(F266="", "", IF(E266="Billets de train", "", IF(E266="", "", VLOOKUP(F266,Listes!$G$34:$H$36, 2, FALSE))))</f>
        <v/>
      </c>
      <c r="K266" s="433"/>
    </row>
    <row r="267" spans="1:11" ht="20.100000000000001" customHeight="1" x14ac:dyDescent="0.25">
      <c r="A267" s="21">
        <v>261</v>
      </c>
      <c r="B267" s="242"/>
      <c r="C267" s="242"/>
      <c r="D267" s="242"/>
      <c r="E267" s="242"/>
      <c r="F267" s="242"/>
      <c r="G267" s="426"/>
      <c r="H267" s="426"/>
      <c r="I267" s="428"/>
      <c r="J267" s="63" t="str">
        <f>IF(F267="", "", IF(E267="Billets de train", "", IF(E267="", "", VLOOKUP(F267,Listes!$G$34:$H$36, 2, FALSE))))</f>
        <v/>
      </c>
      <c r="K267" s="433"/>
    </row>
    <row r="268" spans="1:11" ht="20.100000000000001" customHeight="1" x14ac:dyDescent="0.25">
      <c r="A268" s="21">
        <v>262</v>
      </c>
      <c r="B268" s="242"/>
      <c r="C268" s="242"/>
      <c r="D268" s="242"/>
      <c r="E268" s="242"/>
      <c r="F268" s="242"/>
      <c r="G268" s="426"/>
      <c r="H268" s="426"/>
      <c r="I268" s="428"/>
      <c r="J268" s="63" t="str">
        <f>IF(F268="", "", IF(E268="Billets de train", "", IF(E268="", "", VLOOKUP(F268,Listes!$G$34:$H$36, 2, FALSE))))</f>
        <v/>
      </c>
      <c r="K268" s="433"/>
    </row>
    <row r="269" spans="1:11" ht="20.100000000000001" customHeight="1" x14ac:dyDescent="0.25">
      <c r="A269" s="21">
        <v>263</v>
      </c>
      <c r="B269" s="242"/>
      <c r="C269" s="242"/>
      <c r="D269" s="242"/>
      <c r="E269" s="242"/>
      <c r="F269" s="242"/>
      <c r="G269" s="426"/>
      <c r="H269" s="426"/>
      <c r="I269" s="428"/>
      <c r="J269" s="63" t="str">
        <f>IF(F269="", "", IF(E269="Billets de train", "", IF(E269="", "", VLOOKUP(F269,Listes!$G$34:$H$36, 2, FALSE))))</f>
        <v/>
      </c>
      <c r="K269" s="433"/>
    </row>
    <row r="270" spans="1:11" ht="20.100000000000001" customHeight="1" x14ac:dyDescent="0.25">
      <c r="A270" s="21">
        <v>264</v>
      </c>
      <c r="B270" s="242"/>
      <c r="C270" s="242"/>
      <c r="D270" s="242"/>
      <c r="E270" s="242"/>
      <c r="F270" s="242"/>
      <c r="G270" s="426"/>
      <c r="H270" s="426"/>
      <c r="I270" s="428"/>
      <c r="J270" s="63" t="str">
        <f>IF(F270="", "", IF(E270="Billets de train", "", IF(E270="", "", VLOOKUP(F270,Listes!$G$34:$H$36, 2, FALSE))))</f>
        <v/>
      </c>
      <c r="K270" s="433"/>
    </row>
    <row r="271" spans="1:11" ht="20.100000000000001" customHeight="1" x14ac:dyDescent="0.25">
      <c r="A271" s="21">
        <v>265</v>
      </c>
      <c r="B271" s="242"/>
      <c r="C271" s="242"/>
      <c r="D271" s="242"/>
      <c r="E271" s="242"/>
      <c r="F271" s="242"/>
      <c r="G271" s="426"/>
      <c r="H271" s="426"/>
      <c r="I271" s="428"/>
      <c r="J271" s="63" t="str">
        <f>IF(F271="", "", IF(E271="Billets de train", "", IF(E271="", "", VLOOKUP(F271,Listes!$G$34:$H$36, 2, FALSE))))</f>
        <v/>
      </c>
      <c r="K271" s="433"/>
    </row>
    <row r="272" spans="1:11" ht="20.100000000000001" customHeight="1" x14ac:dyDescent="0.25">
      <c r="A272" s="21">
        <v>266</v>
      </c>
      <c r="B272" s="242"/>
      <c r="C272" s="242"/>
      <c r="D272" s="242"/>
      <c r="E272" s="242"/>
      <c r="F272" s="242"/>
      <c r="G272" s="426"/>
      <c r="H272" s="426"/>
      <c r="I272" s="428"/>
      <c r="J272" s="63" t="str">
        <f>IF(F272="", "", IF(E272="Billets de train", "", IF(E272="", "", VLOOKUP(F272,Listes!$G$34:$H$36, 2, FALSE))))</f>
        <v/>
      </c>
      <c r="K272" s="433"/>
    </row>
    <row r="273" spans="1:11" ht="20.100000000000001" customHeight="1" x14ac:dyDescent="0.25">
      <c r="A273" s="21">
        <v>267</v>
      </c>
      <c r="B273" s="242"/>
      <c r="C273" s="242"/>
      <c r="D273" s="242"/>
      <c r="E273" s="242"/>
      <c r="F273" s="242"/>
      <c r="G273" s="426"/>
      <c r="H273" s="426"/>
      <c r="I273" s="428"/>
      <c r="J273" s="63" t="str">
        <f>IF(F273="", "", IF(E273="Billets de train", "", IF(E273="", "", VLOOKUP(F273,Listes!$G$34:$H$36, 2, FALSE))))</f>
        <v/>
      </c>
      <c r="K273" s="433"/>
    </row>
    <row r="274" spans="1:11" ht="20.100000000000001" customHeight="1" x14ac:dyDescent="0.25">
      <c r="A274" s="21">
        <v>268</v>
      </c>
      <c r="B274" s="242"/>
      <c r="C274" s="242"/>
      <c r="D274" s="242"/>
      <c r="E274" s="242"/>
      <c r="F274" s="242"/>
      <c r="G274" s="426"/>
      <c r="H274" s="426"/>
      <c r="I274" s="428"/>
      <c r="J274" s="63" t="str">
        <f>IF(F274="", "", IF(E274="Billets de train", "", IF(E274="", "", VLOOKUP(F274,Listes!$G$34:$H$36, 2, FALSE))))</f>
        <v/>
      </c>
      <c r="K274" s="433"/>
    </row>
    <row r="275" spans="1:11" ht="20.100000000000001" customHeight="1" x14ac:dyDescent="0.25">
      <c r="A275" s="21">
        <v>269</v>
      </c>
      <c r="B275" s="242"/>
      <c r="C275" s="242"/>
      <c r="D275" s="242"/>
      <c r="E275" s="242"/>
      <c r="F275" s="242"/>
      <c r="G275" s="426"/>
      <c r="H275" s="426"/>
      <c r="I275" s="428"/>
      <c r="J275" s="63" t="str">
        <f>IF(F275="", "", IF(E275="Billets de train", "", IF(E275="", "", VLOOKUP(F275,Listes!$G$34:$H$36, 2, FALSE))))</f>
        <v/>
      </c>
      <c r="K275" s="433"/>
    </row>
    <row r="276" spans="1:11" ht="20.100000000000001" customHeight="1" x14ac:dyDescent="0.25">
      <c r="A276" s="21">
        <v>270</v>
      </c>
      <c r="B276" s="242"/>
      <c r="C276" s="242"/>
      <c r="D276" s="242"/>
      <c r="E276" s="242"/>
      <c r="F276" s="242"/>
      <c r="G276" s="426"/>
      <c r="H276" s="426"/>
      <c r="I276" s="428"/>
      <c r="J276" s="63" t="str">
        <f>IF(F276="", "", IF(E276="Billets de train", "", IF(E276="", "", VLOOKUP(F276,Listes!$G$34:$H$36, 2, FALSE))))</f>
        <v/>
      </c>
      <c r="K276" s="433"/>
    </row>
    <row r="277" spans="1:11" ht="20.100000000000001" customHeight="1" x14ac:dyDescent="0.25">
      <c r="A277" s="21">
        <v>271</v>
      </c>
      <c r="B277" s="242"/>
      <c r="C277" s="242"/>
      <c r="D277" s="242"/>
      <c r="E277" s="242"/>
      <c r="F277" s="242"/>
      <c r="G277" s="426"/>
      <c r="H277" s="426"/>
      <c r="I277" s="428"/>
      <c r="J277" s="63" t="str">
        <f>IF(F277="", "", IF(E277="Billets de train", "", IF(E277="", "", VLOOKUP(F277,Listes!$G$34:$H$36, 2, FALSE))))</f>
        <v/>
      </c>
      <c r="K277" s="433"/>
    </row>
    <row r="278" spans="1:11" ht="20.100000000000001" customHeight="1" x14ac:dyDescent="0.25">
      <c r="A278" s="21">
        <v>272</v>
      </c>
      <c r="B278" s="242"/>
      <c r="C278" s="242"/>
      <c r="D278" s="242"/>
      <c r="E278" s="242"/>
      <c r="F278" s="242"/>
      <c r="G278" s="426"/>
      <c r="H278" s="426"/>
      <c r="I278" s="428"/>
      <c r="J278" s="63" t="str">
        <f>IF(F278="", "", IF(E278="Billets de train", "", IF(E278="", "", VLOOKUP(F278,Listes!$G$34:$H$36, 2, FALSE))))</f>
        <v/>
      </c>
      <c r="K278" s="433"/>
    </row>
    <row r="279" spans="1:11" ht="20.100000000000001" customHeight="1" x14ac:dyDescent="0.25">
      <c r="A279" s="21">
        <v>273</v>
      </c>
      <c r="B279" s="242"/>
      <c r="C279" s="242"/>
      <c r="D279" s="242"/>
      <c r="E279" s="242"/>
      <c r="F279" s="242"/>
      <c r="G279" s="426"/>
      <c r="H279" s="426"/>
      <c r="I279" s="428"/>
      <c r="J279" s="63" t="str">
        <f>IF(F279="", "", IF(E279="Billets de train", "", IF(E279="", "", VLOOKUP(F279,Listes!$G$34:$H$36, 2, FALSE))))</f>
        <v/>
      </c>
      <c r="K279" s="433"/>
    </row>
    <row r="280" spans="1:11" ht="20.100000000000001" customHeight="1" x14ac:dyDescent="0.25">
      <c r="A280" s="21">
        <v>274</v>
      </c>
      <c r="B280" s="242"/>
      <c r="C280" s="242"/>
      <c r="D280" s="242"/>
      <c r="E280" s="242"/>
      <c r="F280" s="242"/>
      <c r="G280" s="426"/>
      <c r="H280" s="426"/>
      <c r="I280" s="428"/>
      <c r="J280" s="63" t="str">
        <f>IF(F280="", "", IF(E280="Billets de train", "", IF(E280="", "", VLOOKUP(F280,Listes!$G$34:$H$36, 2, FALSE))))</f>
        <v/>
      </c>
      <c r="K280" s="433"/>
    </row>
    <row r="281" spans="1:11" ht="20.100000000000001" customHeight="1" x14ac:dyDescent="0.25">
      <c r="A281" s="21">
        <v>275</v>
      </c>
      <c r="B281" s="242"/>
      <c r="C281" s="242"/>
      <c r="D281" s="242"/>
      <c r="E281" s="242"/>
      <c r="F281" s="242"/>
      <c r="G281" s="426"/>
      <c r="H281" s="426"/>
      <c r="I281" s="428"/>
      <c r="J281" s="63" t="str">
        <f>IF(F281="", "", IF(E281="Billets de train", "", IF(E281="", "", VLOOKUP(F281,Listes!$G$34:$H$36, 2, FALSE))))</f>
        <v/>
      </c>
      <c r="K281" s="433"/>
    </row>
    <row r="282" spans="1:11" ht="20.100000000000001" customHeight="1" x14ac:dyDescent="0.25">
      <c r="A282" s="21">
        <v>276</v>
      </c>
      <c r="B282" s="242"/>
      <c r="C282" s="242"/>
      <c r="D282" s="242"/>
      <c r="E282" s="242"/>
      <c r="F282" s="242"/>
      <c r="G282" s="426"/>
      <c r="H282" s="426"/>
      <c r="I282" s="428"/>
      <c r="J282" s="63" t="str">
        <f>IF(F282="", "", IF(E282="Billets de train", "", IF(E282="", "", VLOOKUP(F282,Listes!$G$34:$H$36, 2, FALSE))))</f>
        <v/>
      </c>
      <c r="K282" s="433"/>
    </row>
    <row r="283" spans="1:11" ht="20.100000000000001" customHeight="1" x14ac:dyDescent="0.25">
      <c r="A283" s="21">
        <v>277</v>
      </c>
      <c r="B283" s="242"/>
      <c r="C283" s="242"/>
      <c r="D283" s="242"/>
      <c r="E283" s="242"/>
      <c r="F283" s="242"/>
      <c r="G283" s="426"/>
      <c r="H283" s="426"/>
      <c r="I283" s="428"/>
      <c r="J283" s="63" t="str">
        <f>IF(F283="", "", IF(E283="Billets de train", "", IF(E283="", "", VLOOKUP(F283,Listes!$G$34:$H$36, 2, FALSE))))</f>
        <v/>
      </c>
      <c r="K283" s="433"/>
    </row>
    <row r="284" spans="1:11" ht="20.100000000000001" customHeight="1" x14ac:dyDescent="0.25">
      <c r="A284" s="21">
        <v>278</v>
      </c>
      <c r="B284" s="242"/>
      <c r="C284" s="242"/>
      <c r="D284" s="242"/>
      <c r="E284" s="242"/>
      <c r="F284" s="242"/>
      <c r="G284" s="426"/>
      <c r="H284" s="426"/>
      <c r="I284" s="428"/>
      <c r="J284" s="63" t="str">
        <f>IF(F284="", "", IF(E284="Billets de train", "", IF(E284="", "", VLOOKUP(F284,Listes!$G$34:$H$36, 2, FALSE))))</f>
        <v/>
      </c>
      <c r="K284" s="433"/>
    </row>
    <row r="285" spans="1:11" ht="20.100000000000001" customHeight="1" x14ac:dyDescent="0.25">
      <c r="A285" s="21">
        <v>279</v>
      </c>
      <c r="B285" s="242"/>
      <c r="C285" s="242"/>
      <c r="D285" s="242"/>
      <c r="E285" s="242"/>
      <c r="F285" s="242"/>
      <c r="G285" s="426"/>
      <c r="H285" s="426"/>
      <c r="I285" s="428"/>
      <c r="J285" s="63" t="str">
        <f>IF(F285="", "", IF(E285="Billets de train", "", IF(E285="", "", VLOOKUP(F285,Listes!$G$34:$H$36, 2, FALSE))))</f>
        <v/>
      </c>
      <c r="K285" s="433"/>
    </row>
    <row r="286" spans="1:11" ht="20.100000000000001" customHeight="1" x14ac:dyDescent="0.25">
      <c r="A286" s="21">
        <v>280</v>
      </c>
      <c r="B286" s="242"/>
      <c r="C286" s="242"/>
      <c r="D286" s="242"/>
      <c r="E286" s="242"/>
      <c r="F286" s="242"/>
      <c r="G286" s="426"/>
      <c r="H286" s="426"/>
      <c r="I286" s="428"/>
      <c r="J286" s="63" t="str">
        <f>IF(F286="", "", IF(E286="Billets de train", "", IF(E286="", "", VLOOKUP(F286,Listes!$G$34:$H$36, 2, FALSE))))</f>
        <v/>
      </c>
      <c r="K286" s="433"/>
    </row>
    <row r="287" spans="1:11" ht="20.100000000000001" customHeight="1" x14ac:dyDescent="0.25">
      <c r="A287" s="21">
        <v>281</v>
      </c>
      <c r="B287" s="242"/>
      <c r="C287" s="242"/>
      <c r="D287" s="242"/>
      <c r="E287" s="242"/>
      <c r="F287" s="242"/>
      <c r="G287" s="426"/>
      <c r="H287" s="426"/>
      <c r="I287" s="428"/>
      <c r="J287" s="63" t="str">
        <f>IF(F287="", "", IF(E287="Billets de train", "", IF(E287="", "", VLOOKUP(F287,Listes!$G$34:$H$36, 2, FALSE))))</f>
        <v/>
      </c>
      <c r="K287" s="433"/>
    </row>
    <row r="288" spans="1:11" ht="20.100000000000001" customHeight="1" x14ac:dyDescent="0.25">
      <c r="A288" s="21">
        <v>282</v>
      </c>
      <c r="B288" s="242"/>
      <c r="C288" s="242"/>
      <c r="D288" s="242"/>
      <c r="E288" s="242"/>
      <c r="F288" s="242"/>
      <c r="G288" s="426"/>
      <c r="H288" s="426"/>
      <c r="I288" s="428"/>
      <c r="J288" s="63" t="str">
        <f>IF(F288="", "", IF(E288="Billets de train", "", IF(E288="", "", VLOOKUP(F288,Listes!$G$34:$H$36, 2, FALSE))))</f>
        <v/>
      </c>
      <c r="K288" s="433"/>
    </row>
    <row r="289" spans="1:11" ht="20.100000000000001" customHeight="1" x14ac:dyDescent="0.25">
      <c r="A289" s="21">
        <v>283</v>
      </c>
      <c r="B289" s="242"/>
      <c r="C289" s="242"/>
      <c r="D289" s="242"/>
      <c r="E289" s="242"/>
      <c r="F289" s="242"/>
      <c r="G289" s="426"/>
      <c r="H289" s="426"/>
      <c r="I289" s="428"/>
      <c r="J289" s="63" t="str">
        <f>IF(F289="", "", IF(E289="Billets de train", "", IF(E289="", "", VLOOKUP(F289,Listes!$G$34:$H$36, 2, FALSE))))</f>
        <v/>
      </c>
      <c r="K289" s="433"/>
    </row>
    <row r="290" spans="1:11" ht="20.100000000000001" customHeight="1" x14ac:dyDescent="0.25">
      <c r="A290" s="21">
        <v>284</v>
      </c>
      <c r="B290" s="242"/>
      <c r="C290" s="242"/>
      <c r="D290" s="242"/>
      <c r="E290" s="242"/>
      <c r="F290" s="242"/>
      <c r="G290" s="426"/>
      <c r="H290" s="426"/>
      <c r="I290" s="428"/>
      <c r="J290" s="63" t="str">
        <f>IF(F290="", "", IF(E290="Billets de train", "", IF(E290="", "", VLOOKUP(F290,Listes!$G$34:$H$36, 2, FALSE))))</f>
        <v/>
      </c>
      <c r="K290" s="433"/>
    </row>
    <row r="291" spans="1:11" ht="20.100000000000001" customHeight="1" x14ac:dyDescent="0.25">
      <c r="A291" s="21">
        <v>285</v>
      </c>
      <c r="B291" s="242"/>
      <c r="C291" s="242"/>
      <c r="D291" s="242"/>
      <c r="E291" s="242"/>
      <c r="F291" s="242"/>
      <c r="G291" s="426"/>
      <c r="H291" s="426"/>
      <c r="I291" s="428"/>
      <c r="J291" s="63" t="str">
        <f>IF(F291="", "", IF(E291="Billets de train", "", IF(E291="", "", VLOOKUP(F291,Listes!$G$34:$H$36, 2, FALSE))))</f>
        <v/>
      </c>
      <c r="K291" s="433"/>
    </row>
    <row r="292" spans="1:11" ht="20.100000000000001" customHeight="1" x14ac:dyDescent="0.25">
      <c r="A292" s="21">
        <v>286</v>
      </c>
      <c r="B292" s="242"/>
      <c r="C292" s="242"/>
      <c r="D292" s="242"/>
      <c r="E292" s="242"/>
      <c r="F292" s="242"/>
      <c r="G292" s="426"/>
      <c r="H292" s="426"/>
      <c r="I292" s="428"/>
      <c r="J292" s="63" t="str">
        <f>IF(F292="", "", IF(E292="Billets de train", "", IF(E292="", "", VLOOKUP(F292,Listes!$G$34:$H$36, 2, FALSE))))</f>
        <v/>
      </c>
      <c r="K292" s="433"/>
    </row>
    <row r="293" spans="1:11" ht="20.100000000000001" customHeight="1" x14ac:dyDescent="0.25">
      <c r="A293" s="21">
        <v>287</v>
      </c>
      <c r="B293" s="242"/>
      <c r="C293" s="242"/>
      <c r="D293" s="242"/>
      <c r="E293" s="242"/>
      <c r="F293" s="242"/>
      <c r="G293" s="426"/>
      <c r="H293" s="426"/>
      <c r="I293" s="428"/>
      <c r="J293" s="63" t="str">
        <f>IF(F293="", "", IF(E293="Billets de train", "", IF(E293="", "", VLOOKUP(F293,Listes!$G$34:$H$36, 2, FALSE))))</f>
        <v/>
      </c>
      <c r="K293" s="433"/>
    </row>
    <row r="294" spans="1:11" ht="20.100000000000001" customHeight="1" x14ac:dyDescent="0.25">
      <c r="A294" s="21">
        <v>288</v>
      </c>
      <c r="B294" s="242"/>
      <c r="C294" s="242"/>
      <c r="D294" s="242"/>
      <c r="E294" s="242"/>
      <c r="F294" s="242"/>
      <c r="G294" s="426"/>
      <c r="H294" s="426"/>
      <c r="I294" s="428"/>
      <c r="J294" s="63" t="str">
        <f>IF(F294="", "", IF(E294="Billets de train", "", IF(E294="", "", VLOOKUP(F294,Listes!$G$34:$H$36, 2, FALSE))))</f>
        <v/>
      </c>
      <c r="K294" s="433"/>
    </row>
    <row r="295" spans="1:11" ht="20.100000000000001" customHeight="1" x14ac:dyDescent="0.25">
      <c r="A295" s="21">
        <v>289</v>
      </c>
      <c r="B295" s="242"/>
      <c r="C295" s="242"/>
      <c r="D295" s="242"/>
      <c r="E295" s="242"/>
      <c r="F295" s="242"/>
      <c r="G295" s="426"/>
      <c r="H295" s="426"/>
      <c r="I295" s="428"/>
      <c r="J295" s="63" t="str">
        <f>IF(F295="", "", IF(E295="Billets de train", "", IF(E295="", "", VLOOKUP(F295,Listes!$G$34:$H$36, 2, FALSE))))</f>
        <v/>
      </c>
      <c r="K295" s="433"/>
    </row>
    <row r="296" spans="1:11" ht="20.100000000000001" customHeight="1" x14ac:dyDescent="0.25">
      <c r="A296" s="21">
        <v>290</v>
      </c>
      <c r="B296" s="242"/>
      <c r="C296" s="242"/>
      <c r="D296" s="242"/>
      <c r="E296" s="242"/>
      <c r="F296" s="242"/>
      <c r="G296" s="426"/>
      <c r="H296" s="426"/>
      <c r="I296" s="428"/>
      <c r="J296" s="63" t="str">
        <f>IF(F296="", "", IF(E296="Billets de train", "", IF(E296="", "", VLOOKUP(F296,Listes!$G$34:$H$36, 2, FALSE))))</f>
        <v/>
      </c>
      <c r="K296" s="433"/>
    </row>
    <row r="297" spans="1:11" ht="20.100000000000001" customHeight="1" x14ac:dyDescent="0.25">
      <c r="A297" s="21">
        <v>291</v>
      </c>
      <c r="B297" s="242"/>
      <c r="C297" s="242"/>
      <c r="D297" s="242"/>
      <c r="E297" s="242"/>
      <c r="F297" s="242"/>
      <c r="G297" s="426"/>
      <c r="H297" s="426"/>
      <c r="I297" s="428"/>
      <c r="J297" s="63" t="str">
        <f>IF(F297="", "", IF(E297="Billets de train", "", IF(E297="", "", VLOOKUP(F297,Listes!$G$34:$H$36, 2, FALSE))))</f>
        <v/>
      </c>
      <c r="K297" s="433"/>
    </row>
    <row r="298" spans="1:11" ht="20.100000000000001" customHeight="1" x14ac:dyDescent="0.25">
      <c r="A298" s="21">
        <v>292</v>
      </c>
      <c r="B298" s="242"/>
      <c r="C298" s="242"/>
      <c r="D298" s="242"/>
      <c r="E298" s="242"/>
      <c r="F298" s="242"/>
      <c r="G298" s="426"/>
      <c r="H298" s="426"/>
      <c r="I298" s="428"/>
      <c r="J298" s="63" t="str">
        <f>IF(F298="", "", IF(E298="Billets de train", "", IF(E298="", "", VLOOKUP(F298,Listes!$G$34:$H$36, 2, FALSE))))</f>
        <v/>
      </c>
      <c r="K298" s="433"/>
    </row>
    <row r="299" spans="1:11" ht="20.100000000000001" customHeight="1" x14ac:dyDescent="0.25">
      <c r="A299" s="21">
        <v>293</v>
      </c>
      <c r="B299" s="242"/>
      <c r="C299" s="242"/>
      <c r="D299" s="242"/>
      <c r="E299" s="242"/>
      <c r="F299" s="242"/>
      <c r="G299" s="426"/>
      <c r="H299" s="426"/>
      <c r="I299" s="428"/>
      <c r="J299" s="63" t="str">
        <f>IF(F299="", "", IF(E299="Billets de train", "", IF(E299="", "", VLOOKUP(F299,Listes!$G$34:$H$36, 2, FALSE))))</f>
        <v/>
      </c>
      <c r="K299" s="433"/>
    </row>
    <row r="300" spans="1:11" ht="20.100000000000001" customHeight="1" x14ac:dyDescent="0.25">
      <c r="A300" s="21">
        <v>294</v>
      </c>
      <c r="B300" s="242"/>
      <c r="C300" s="242"/>
      <c r="D300" s="242"/>
      <c r="E300" s="242"/>
      <c r="F300" s="242"/>
      <c r="G300" s="426"/>
      <c r="H300" s="426"/>
      <c r="I300" s="428"/>
      <c r="J300" s="63" t="str">
        <f>IF(F300="", "", IF(E300="Billets de train", "", IF(E300="", "", VLOOKUP(F300,Listes!$G$34:$H$36, 2, FALSE))))</f>
        <v/>
      </c>
      <c r="K300" s="433"/>
    </row>
    <row r="301" spans="1:11" ht="20.100000000000001" customHeight="1" x14ac:dyDescent="0.25">
      <c r="A301" s="21">
        <v>295</v>
      </c>
      <c r="B301" s="242"/>
      <c r="C301" s="242"/>
      <c r="D301" s="242"/>
      <c r="E301" s="242"/>
      <c r="F301" s="242"/>
      <c r="G301" s="426"/>
      <c r="H301" s="426"/>
      <c r="I301" s="428"/>
      <c r="J301" s="63" t="str">
        <f>IF(F301="", "", IF(E301="Billets de train", "", IF(E301="", "", VLOOKUP(F301,Listes!$G$34:$H$36, 2, FALSE))))</f>
        <v/>
      </c>
      <c r="K301" s="433"/>
    </row>
    <row r="302" spans="1:11" ht="20.100000000000001" customHeight="1" x14ac:dyDescent="0.25">
      <c r="A302" s="21">
        <v>296</v>
      </c>
      <c r="B302" s="242"/>
      <c r="C302" s="242"/>
      <c r="D302" s="242"/>
      <c r="E302" s="242"/>
      <c r="F302" s="242"/>
      <c r="G302" s="426"/>
      <c r="H302" s="426"/>
      <c r="I302" s="428"/>
      <c r="J302" s="63" t="str">
        <f>IF(F302="", "", IF(E302="Billets de train", "", IF(E302="", "", VLOOKUP(F302,Listes!$G$34:$H$36, 2, FALSE))))</f>
        <v/>
      </c>
      <c r="K302" s="433"/>
    </row>
    <row r="303" spans="1:11" ht="20.100000000000001" customHeight="1" x14ac:dyDescent="0.25">
      <c r="A303" s="21">
        <v>297</v>
      </c>
      <c r="B303" s="242"/>
      <c r="C303" s="242"/>
      <c r="D303" s="242"/>
      <c r="E303" s="242"/>
      <c r="F303" s="242"/>
      <c r="G303" s="426"/>
      <c r="H303" s="426"/>
      <c r="I303" s="428"/>
      <c r="J303" s="63" t="str">
        <f>IF(F303="", "", IF(E303="Billets de train", "", IF(E303="", "", VLOOKUP(F303,Listes!$G$34:$H$36, 2, FALSE))))</f>
        <v/>
      </c>
      <c r="K303" s="433"/>
    </row>
    <row r="304" spans="1:11" ht="20.100000000000001" customHeight="1" x14ac:dyDescent="0.25">
      <c r="A304" s="21">
        <v>298</v>
      </c>
      <c r="B304" s="242"/>
      <c r="C304" s="242"/>
      <c r="D304" s="242"/>
      <c r="E304" s="242"/>
      <c r="F304" s="242"/>
      <c r="G304" s="426"/>
      <c r="H304" s="426"/>
      <c r="I304" s="428"/>
      <c r="J304" s="63" t="str">
        <f>IF(F304="", "", IF(E304="Billets de train", "", IF(E304="", "", VLOOKUP(F304,Listes!$G$34:$H$36, 2, FALSE))))</f>
        <v/>
      </c>
      <c r="K304" s="433"/>
    </row>
    <row r="305" spans="1:11" ht="20.100000000000001" customHeight="1" x14ac:dyDescent="0.25">
      <c r="A305" s="21">
        <v>299</v>
      </c>
      <c r="B305" s="242"/>
      <c r="C305" s="242"/>
      <c r="D305" s="242"/>
      <c r="E305" s="242"/>
      <c r="F305" s="242"/>
      <c r="G305" s="426"/>
      <c r="H305" s="426"/>
      <c r="I305" s="428"/>
      <c r="J305" s="63" t="str">
        <f>IF(F305="", "", IF(E305="Billets de train", "", IF(E305="", "", VLOOKUP(F305,Listes!$G$34:$H$36, 2, FALSE))))</f>
        <v/>
      </c>
      <c r="K305" s="433"/>
    </row>
    <row r="306" spans="1:11" ht="20.100000000000001" customHeight="1" x14ac:dyDescent="0.25">
      <c r="A306" s="21">
        <v>300</v>
      </c>
      <c r="B306" s="242"/>
      <c r="C306" s="242"/>
      <c r="D306" s="242"/>
      <c r="E306" s="242"/>
      <c r="F306" s="242"/>
      <c r="G306" s="426"/>
      <c r="H306" s="426"/>
      <c r="I306" s="428"/>
      <c r="J306" s="63" t="str">
        <f>IF(F306="", "", IF(E306="Billets de train", "", IF(E306="", "", VLOOKUP(F306,Listes!$G$34:$H$36, 2, FALSE))))</f>
        <v/>
      </c>
      <c r="K306" s="433"/>
    </row>
    <row r="307" spans="1:11" ht="20.100000000000001" customHeight="1" x14ac:dyDescent="0.25">
      <c r="A307" s="21">
        <v>301</v>
      </c>
      <c r="B307" s="242"/>
      <c r="C307" s="242"/>
      <c r="D307" s="242"/>
      <c r="E307" s="242"/>
      <c r="F307" s="242"/>
      <c r="G307" s="426"/>
      <c r="H307" s="426"/>
      <c r="I307" s="428"/>
      <c r="J307" s="63" t="str">
        <f>IF(F307="", "", IF(E307="Billets de train", "", IF(E307="", "", VLOOKUP(F307,Listes!$G$34:$H$36, 2, FALSE))))</f>
        <v/>
      </c>
      <c r="K307" s="433"/>
    </row>
    <row r="308" spans="1:11" ht="20.100000000000001" customHeight="1" x14ac:dyDescent="0.25">
      <c r="A308" s="21">
        <v>302</v>
      </c>
      <c r="B308" s="242"/>
      <c r="C308" s="242"/>
      <c r="D308" s="242"/>
      <c r="E308" s="242"/>
      <c r="F308" s="242"/>
      <c r="G308" s="426"/>
      <c r="H308" s="426"/>
      <c r="I308" s="428"/>
      <c r="J308" s="63" t="str">
        <f>IF(F308="", "", IF(E308="Billets de train", "", IF(E308="", "", VLOOKUP(F308,Listes!$G$34:$H$36, 2, FALSE))))</f>
        <v/>
      </c>
      <c r="K308" s="433"/>
    </row>
    <row r="309" spans="1:11" ht="20.100000000000001" customHeight="1" x14ac:dyDescent="0.25">
      <c r="A309" s="21">
        <v>303</v>
      </c>
      <c r="B309" s="242"/>
      <c r="C309" s="242"/>
      <c r="D309" s="242"/>
      <c r="E309" s="242"/>
      <c r="F309" s="242"/>
      <c r="G309" s="426"/>
      <c r="H309" s="426"/>
      <c r="I309" s="428"/>
      <c r="J309" s="63" t="str">
        <f>IF(F309="", "", IF(E309="Billets de train", "", IF(E309="", "", VLOOKUP(F309,Listes!$G$34:$H$36, 2, FALSE))))</f>
        <v/>
      </c>
      <c r="K309" s="433"/>
    </row>
    <row r="310" spans="1:11" ht="20.100000000000001" customHeight="1" x14ac:dyDescent="0.25">
      <c r="A310" s="21">
        <v>304</v>
      </c>
      <c r="B310" s="242"/>
      <c r="C310" s="242"/>
      <c r="D310" s="242"/>
      <c r="E310" s="242"/>
      <c r="F310" s="242"/>
      <c r="G310" s="426"/>
      <c r="H310" s="426"/>
      <c r="I310" s="428"/>
      <c r="J310" s="63" t="str">
        <f>IF(F310="", "", IF(E310="Billets de train", "", IF(E310="", "", VLOOKUP(F310,Listes!$G$34:$H$36, 2, FALSE))))</f>
        <v/>
      </c>
      <c r="K310" s="433"/>
    </row>
    <row r="311" spans="1:11" ht="20.100000000000001" customHeight="1" x14ac:dyDescent="0.25">
      <c r="A311" s="21">
        <v>305</v>
      </c>
      <c r="B311" s="242"/>
      <c r="C311" s="242"/>
      <c r="D311" s="242"/>
      <c r="E311" s="242"/>
      <c r="F311" s="242"/>
      <c r="G311" s="426"/>
      <c r="H311" s="426"/>
      <c r="I311" s="428"/>
      <c r="J311" s="63" t="str">
        <f>IF(F311="", "", IF(E311="Billets de train", "", IF(E311="", "", VLOOKUP(F311,Listes!$G$34:$H$36, 2, FALSE))))</f>
        <v/>
      </c>
      <c r="K311" s="433"/>
    </row>
    <row r="312" spans="1:11" ht="20.100000000000001" customHeight="1" x14ac:dyDescent="0.25">
      <c r="A312" s="21">
        <v>306</v>
      </c>
      <c r="B312" s="242"/>
      <c r="C312" s="242"/>
      <c r="D312" s="242"/>
      <c r="E312" s="242"/>
      <c r="F312" s="242"/>
      <c r="G312" s="426"/>
      <c r="H312" s="426"/>
      <c r="I312" s="428"/>
      <c r="J312" s="63" t="str">
        <f>IF(F312="", "", IF(E312="Billets de train", "", IF(E312="", "", VLOOKUP(F312,Listes!$G$34:$H$36, 2, FALSE))))</f>
        <v/>
      </c>
      <c r="K312" s="433"/>
    </row>
    <row r="313" spans="1:11" ht="20.100000000000001" customHeight="1" x14ac:dyDescent="0.25">
      <c r="A313" s="21">
        <v>307</v>
      </c>
      <c r="B313" s="242"/>
      <c r="C313" s="242"/>
      <c r="D313" s="242"/>
      <c r="E313" s="242"/>
      <c r="F313" s="242"/>
      <c r="G313" s="426"/>
      <c r="H313" s="426"/>
      <c r="I313" s="428"/>
      <c r="J313" s="63" t="str">
        <f>IF(F313="", "", IF(E313="Billets de train", "", IF(E313="", "", VLOOKUP(F313,Listes!$G$34:$H$36, 2, FALSE))))</f>
        <v/>
      </c>
      <c r="K313" s="433"/>
    </row>
    <row r="314" spans="1:11" ht="20.100000000000001" customHeight="1" x14ac:dyDescent="0.25">
      <c r="A314" s="21">
        <v>308</v>
      </c>
      <c r="B314" s="242"/>
      <c r="C314" s="242"/>
      <c r="D314" s="242"/>
      <c r="E314" s="242"/>
      <c r="F314" s="242"/>
      <c r="G314" s="426"/>
      <c r="H314" s="426"/>
      <c r="I314" s="428"/>
      <c r="J314" s="63" t="str">
        <f>IF(F314="", "", IF(E314="Billets de train", "", IF(E314="", "", VLOOKUP(F314,Listes!$G$34:$H$36, 2, FALSE))))</f>
        <v/>
      </c>
      <c r="K314" s="433"/>
    </row>
    <row r="315" spans="1:11" ht="20.100000000000001" customHeight="1" x14ac:dyDescent="0.25">
      <c r="A315" s="21">
        <v>309</v>
      </c>
      <c r="B315" s="242"/>
      <c r="C315" s="242"/>
      <c r="D315" s="242"/>
      <c r="E315" s="242"/>
      <c r="F315" s="242"/>
      <c r="G315" s="426"/>
      <c r="H315" s="426"/>
      <c r="I315" s="428"/>
      <c r="J315" s="63" t="str">
        <f>IF(F315="", "", IF(E315="Billets de train", "", IF(E315="", "", VLOOKUP(F315,Listes!$G$34:$H$36, 2, FALSE))))</f>
        <v/>
      </c>
      <c r="K315" s="433"/>
    </row>
    <row r="316" spans="1:11" ht="20.100000000000001" customHeight="1" x14ac:dyDescent="0.25">
      <c r="A316" s="21">
        <v>310</v>
      </c>
      <c r="B316" s="242"/>
      <c r="C316" s="242"/>
      <c r="D316" s="242"/>
      <c r="E316" s="242"/>
      <c r="F316" s="242"/>
      <c r="G316" s="426"/>
      <c r="H316" s="426"/>
      <c r="I316" s="428"/>
      <c r="J316" s="63" t="str">
        <f>IF(F316="", "", IF(E316="Billets de train", "", IF(E316="", "", VLOOKUP(F316,Listes!$G$34:$H$36, 2, FALSE))))</f>
        <v/>
      </c>
      <c r="K316" s="433"/>
    </row>
    <row r="317" spans="1:11" ht="20.100000000000001" customHeight="1" x14ac:dyDescent="0.25">
      <c r="A317" s="21">
        <v>311</v>
      </c>
      <c r="B317" s="242"/>
      <c r="C317" s="242"/>
      <c r="D317" s="242"/>
      <c r="E317" s="242"/>
      <c r="F317" s="242"/>
      <c r="G317" s="426"/>
      <c r="H317" s="426"/>
      <c r="I317" s="428"/>
      <c r="J317" s="63" t="str">
        <f>IF(F317="", "", IF(E317="Billets de train", "", IF(E317="", "", VLOOKUP(F317,Listes!$G$34:$H$36, 2, FALSE))))</f>
        <v/>
      </c>
      <c r="K317" s="433"/>
    </row>
    <row r="318" spans="1:11" ht="20.100000000000001" customHeight="1" x14ac:dyDescent="0.25">
      <c r="A318" s="21">
        <v>312</v>
      </c>
      <c r="B318" s="242"/>
      <c r="C318" s="242"/>
      <c r="D318" s="242"/>
      <c r="E318" s="242"/>
      <c r="F318" s="242"/>
      <c r="G318" s="426"/>
      <c r="H318" s="426"/>
      <c r="I318" s="428"/>
      <c r="J318" s="63" t="str">
        <f>IF(F318="", "", IF(E318="Billets de train", "", IF(E318="", "", VLOOKUP(F318,Listes!$G$34:$H$36, 2, FALSE))))</f>
        <v/>
      </c>
      <c r="K318" s="433"/>
    </row>
    <row r="319" spans="1:11" ht="20.100000000000001" customHeight="1" x14ac:dyDescent="0.25">
      <c r="A319" s="21">
        <v>313</v>
      </c>
      <c r="B319" s="242"/>
      <c r="C319" s="242"/>
      <c r="D319" s="242"/>
      <c r="E319" s="242"/>
      <c r="F319" s="242"/>
      <c r="G319" s="426"/>
      <c r="H319" s="426"/>
      <c r="I319" s="428"/>
      <c r="J319" s="63" t="str">
        <f>IF(F319="", "", IF(E319="Billets de train", "", IF(E319="", "", VLOOKUP(F319,Listes!$G$34:$H$36, 2, FALSE))))</f>
        <v/>
      </c>
      <c r="K319" s="433"/>
    </row>
    <row r="320" spans="1:11" ht="20.100000000000001" customHeight="1" x14ac:dyDescent="0.25">
      <c r="A320" s="21">
        <v>314</v>
      </c>
      <c r="B320" s="242"/>
      <c r="C320" s="242"/>
      <c r="D320" s="242"/>
      <c r="E320" s="242"/>
      <c r="F320" s="242"/>
      <c r="G320" s="426"/>
      <c r="H320" s="426"/>
      <c r="I320" s="428"/>
      <c r="J320" s="63" t="str">
        <f>IF(F320="", "", IF(E320="Billets de train", "", IF(E320="", "", VLOOKUP(F320,Listes!$G$34:$H$36, 2, FALSE))))</f>
        <v/>
      </c>
      <c r="K320" s="433"/>
    </row>
    <row r="321" spans="1:11" ht="20.100000000000001" customHeight="1" x14ac:dyDescent="0.25">
      <c r="A321" s="21">
        <v>315</v>
      </c>
      <c r="B321" s="242"/>
      <c r="C321" s="242"/>
      <c r="D321" s="242"/>
      <c r="E321" s="242"/>
      <c r="F321" s="242"/>
      <c r="G321" s="426"/>
      <c r="H321" s="426"/>
      <c r="I321" s="428"/>
      <c r="J321" s="63" t="str">
        <f>IF(F321="", "", IF(E321="Billets de train", "", IF(E321="", "", VLOOKUP(F321,Listes!$G$34:$H$36, 2, FALSE))))</f>
        <v/>
      </c>
      <c r="K321" s="433"/>
    </row>
    <row r="322" spans="1:11" ht="20.100000000000001" customHeight="1" x14ac:dyDescent="0.25">
      <c r="A322" s="21">
        <v>316</v>
      </c>
      <c r="B322" s="242"/>
      <c r="C322" s="242"/>
      <c r="D322" s="242"/>
      <c r="E322" s="242"/>
      <c r="F322" s="242"/>
      <c r="G322" s="426"/>
      <c r="H322" s="426"/>
      <c r="I322" s="428"/>
      <c r="J322" s="63" t="str">
        <f>IF(F322="", "", IF(E322="Billets de train", "", IF(E322="", "", VLOOKUP(F322,Listes!$G$34:$H$36, 2, FALSE))))</f>
        <v/>
      </c>
      <c r="K322" s="433"/>
    </row>
    <row r="323" spans="1:11" ht="20.100000000000001" customHeight="1" x14ac:dyDescent="0.25">
      <c r="A323" s="21">
        <v>317</v>
      </c>
      <c r="B323" s="242"/>
      <c r="C323" s="242"/>
      <c r="D323" s="242"/>
      <c r="E323" s="242"/>
      <c r="F323" s="242"/>
      <c r="G323" s="426"/>
      <c r="H323" s="426"/>
      <c r="I323" s="428"/>
      <c r="J323" s="63" t="str">
        <f>IF(F323="", "", IF(E323="Billets de train", "", IF(E323="", "", VLOOKUP(F323,Listes!$G$34:$H$36, 2, FALSE))))</f>
        <v/>
      </c>
      <c r="K323" s="433"/>
    </row>
    <row r="324" spans="1:11" ht="20.100000000000001" customHeight="1" x14ac:dyDescent="0.25">
      <c r="A324" s="21">
        <v>318</v>
      </c>
      <c r="B324" s="242"/>
      <c r="C324" s="242"/>
      <c r="D324" s="242"/>
      <c r="E324" s="242"/>
      <c r="F324" s="242"/>
      <c r="G324" s="426"/>
      <c r="H324" s="426"/>
      <c r="I324" s="428"/>
      <c r="J324" s="63" t="str">
        <f>IF(F324="", "", IF(E324="Billets de train", "", IF(E324="", "", VLOOKUP(F324,Listes!$G$34:$H$36, 2, FALSE))))</f>
        <v/>
      </c>
      <c r="K324" s="433"/>
    </row>
    <row r="325" spans="1:11" ht="20.100000000000001" customHeight="1" x14ac:dyDescent="0.25">
      <c r="A325" s="21">
        <v>319</v>
      </c>
      <c r="B325" s="242"/>
      <c r="C325" s="242"/>
      <c r="D325" s="242"/>
      <c r="E325" s="242"/>
      <c r="F325" s="242"/>
      <c r="G325" s="426"/>
      <c r="H325" s="426"/>
      <c r="I325" s="428"/>
      <c r="J325" s="63" t="str">
        <f>IF(F325="", "", IF(E325="Billets de train", "", IF(E325="", "", VLOOKUP(F325,Listes!$G$34:$H$36, 2, FALSE))))</f>
        <v/>
      </c>
      <c r="K325" s="433"/>
    </row>
    <row r="326" spans="1:11" ht="20.100000000000001" customHeight="1" x14ac:dyDescent="0.25">
      <c r="A326" s="21">
        <v>320</v>
      </c>
      <c r="B326" s="242"/>
      <c r="C326" s="242"/>
      <c r="D326" s="242"/>
      <c r="E326" s="242"/>
      <c r="F326" s="242"/>
      <c r="G326" s="426"/>
      <c r="H326" s="426"/>
      <c r="I326" s="428"/>
      <c r="J326" s="63" t="str">
        <f>IF(F326="", "", IF(E326="Billets de train", "", IF(E326="", "", VLOOKUP(F326,Listes!$G$34:$H$36, 2, FALSE))))</f>
        <v/>
      </c>
      <c r="K326" s="433"/>
    </row>
    <row r="327" spans="1:11" ht="20.100000000000001" customHeight="1" x14ac:dyDescent="0.25">
      <c r="A327" s="21">
        <v>321</v>
      </c>
      <c r="B327" s="242"/>
      <c r="C327" s="242"/>
      <c r="D327" s="242"/>
      <c r="E327" s="242"/>
      <c r="F327" s="242"/>
      <c r="G327" s="426"/>
      <c r="H327" s="426"/>
      <c r="I327" s="428"/>
      <c r="J327" s="63" t="str">
        <f>IF(F327="", "", IF(E327="Billets de train", "", IF(E327="", "", VLOOKUP(F327,Listes!$G$34:$H$36, 2, FALSE))))</f>
        <v/>
      </c>
      <c r="K327" s="433"/>
    </row>
    <row r="328" spans="1:11" ht="20.100000000000001" customHeight="1" x14ac:dyDescent="0.25">
      <c r="A328" s="21">
        <v>322</v>
      </c>
      <c r="B328" s="242"/>
      <c r="C328" s="242"/>
      <c r="D328" s="242"/>
      <c r="E328" s="242"/>
      <c r="F328" s="242"/>
      <c r="G328" s="426"/>
      <c r="H328" s="426"/>
      <c r="I328" s="428"/>
      <c r="J328" s="63" t="str">
        <f>IF(F328="", "", IF(E328="Billets de train", "", IF(E328="", "", VLOOKUP(F328,Listes!$G$34:$H$36, 2, FALSE))))</f>
        <v/>
      </c>
      <c r="K328" s="433"/>
    </row>
    <row r="329" spans="1:11" ht="20.100000000000001" customHeight="1" x14ac:dyDescent="0.25">
      <c r="A329" s="21">
        <v>323</v>
      </c>
      <c r="B329" s="242"/>
      <c r="C329" s="242"/>
      <c r="D329" s="242"/>
      <c r="E329" s="242"/>
      <c r="F329" s="242"/>
      <c r="G329" s="426"/>
      <c r="H329" s="426"/>
      <c r="I329" s="428"/>
      <c r="J329" s="63" t="str">
        <f>IF(F329="", "", IF(E329="Billets de train", "", IF(E329="", "", VLOOKUP(F329,Listes!$G$34:$H$36, 2, FALSE))))</f>
        <v/>
      </c>
      <c r="K329" s="433"/>
    </row>
    <row r="330" spans="1:11" ht="20.100000000000001" customHeight="1" x14ac:dyDescent="0.25">
      <c r="A330" s="21">
        <v>324</v>
      </c>
      <c r="B330" s="242"/>
      <c r="C330" s="242"/>
      <c r="D330" s="242"/>
      <c r="E330" s="242"/>
      <c r="F330" s="242"/>
      <c r="G330" s="426"/>
      <c r="H330" s="426"/>
      <c r="I330" s="428"/>
      <c r="J330" s="63" t="str">
        <f>IF(F330="", "", IF(E330="Billets de train", "", IF(E330="", "", VLOOKUP(F330,Listes!$G$34:$H$36, 2, FALSE))))</f>
        <v/>
      </c>
      <c r="K330" s="433"/>
    </row>
    <row r="331" spans="1:11" ht="20.100000000000001" customHeight="1" x14ac:dyDescent="0.25">
      <c r="A331" s="21">
        <v>325</v>
      </c>
      <c r="B331" s="242"/>
      <c r="C331" s="242"/>
      <c r="D331" s="242"/>
      <c r="E331" s="242"/>
      <c r="F331" s="242"/>
      <c r="G331" s="426"/>
      <c r="H331" s="426"/>
      <c r="I331" s="428"/>
      <c r="J331" s="63" t="str">
        <f>IF(F331="", "", IF(E331="Billets de train", "", IF(E331="", "", VLOOKUP(F331,Listes!$G$34:$H$36, 2, FALSE))))</f>
        <v/>
      </c>
      <c r="K331" s="433"/>
    </row>
    <row r="332" spans="1:11" ht="20.100000000000001" customHeight="1" x14ac:dyDescent="0.25">
      <c r="A332" s="21">
        <v>326</v>
      </c>
      <c r="B332" s="242"/>
      <c r="C332" s="242"/>
      <c r="D332" s="242"/>
      <c r="E332" s="242"/>
      <c r="F332" s="242"/>
      <c r="G332" s="426"/>
      <c r="H332" s="426"/>
      <c r="I332" s="428"/>
      <c r="J332" s="63" t="str">
        <f>IF(F332="", "", IF(E332="Billets de train", "", IF(E332="", "", VLOOKUP(F332,Listes!$G$34:$H$36, 2, FALSE))))</f>
        <v/>
      </c>
      <c r="K332" s="433"/>
    </row>
    <row r="333" spans="1:11" ht="20.100000000000001" customHeight="1" x14ac:dyDescent="0.25">
      <c r="A333" s="21">
        <v>327</v>
      </c>
      <c r="B333" s="242"/>
      <c r="C333" s="242"/>
      <c r="D333" s="242"/>
      <c r="E333" s="242"/>
      <c r="F333" s="242"/>
      <c r="G333" s="426"/>
      <c r="H333" s="426"/>
      <c r="I333" s="428"/>
      <c r="J333" s="63" t="str">
        <f>IF(F333="", "", IF(E333="Billets de train", "", IF(E333="", "", VLOOKUP(F333,Listes!$G$34:$H$36, 2, FALSE))))</f>
        <v/>
      </c>
      <c r="K333" s="433"/>
    </row>
    <row r="334" spans="1:11" ht="20.100000000000001" customHeight="1" x14ac:dyDescent="0.25">
      <c r="A334" s="21">
        <v>328</v>
      </c>
      <c r="B334" s="242"/>
      <c r="C334" s="242"/>
      <c r="D334" s="242"/>
      <c r="E334" s="242"/>
      <c r="F334" s="242"/>
      <c r="G334" s="426"/>
      <c r="H334" s="426"/>
      <c r="I334" s="428"/>
      <c r="J334" s="63" t="str">
        <f>IF(F334="", "", IF(E334="Billets de train", "", IF(E334="", "", VLOOKUP(F334,Listes!$G$34:$H$36, 2, FALSE))))</f>
        <v/>
      </c>
      <c r="K334" s="433"/>
    </row>
    <row r="335" spans="1:11" ht="20.100000000000001" customHeight="1" x14ac:dyDescent="0.25">
      <c r="A335" s="21">
        <v>329</v>
      </c>
      <c r="B335" s="242"/>
      <c r="C335" s="242"/>
      <c r="D335" s="242"/>
      <c r="E335" s="242"/>
      <c r="F335" s="242"/>
      <c r="G335" s="426"/>
      <c r="H335" s="426"/>
      <c r="I335" s="428"/>
      <c r="J335" s="63" t="str">
        <f>IF(F335="", "", IF(E335="Billets de train", "", IF(E335="", "", VLOOKUP(F335,Listes!$G$34:$H$36, 2, FALSE))))</f>
        <v/>
      </c>
      <c r="K335" s="433"/>
    </row>
    <row r="336" spans="1:11" ht="20.100000000000001" customHeight="1" x14ac:dyDescent="0.25">
      <c r="A336" s="21">
        <v>330</v>
      </c>
      <c r="B336" s="242"/>
      <c r="C336" s="242"/>
      <c r="D336" s="242"/>
      <c r="E336" s="242"/>
      <c r="F336" s="242"/>
      <c r="G336" s="426"/>
      <c r="H336" s="426"/>
      <c r="I336" s="428"/>
      <c r="J336" s="63" t="str">
        <f>IF(F336="", "", IF(E336="Billets de train", "", IF(E336="", "", VLOOKUP(F336,Listes!$G$34:$H$36, 2, FALSE))))</f>
        <v/>
      </c>
      <c r="K336" s="433"/>
    </row>
    <row r="337" spans="1:11" ht="20.100000000000001" customHeight="1" x14ac:dyDescent="0.25">
      <c r="A337" s="21">
        <v>331</v>
      </c>
      <c r="B337" s="242"/>
      <c r="C337" s="242"/>
      <c r="D337" s="242"/>
      <c r="E337" s="242"/>
      <c r="F337" s="242"/>
      <c r="G337" s="426"/>
      <c r="H337" s="426"/>
      <c r="I337" s="428"/>
      <c r="J337" s="63" t="str">
        <f>IF(F337="", "", IF(E337="Billets de train", "", IF(E337="", "", VLOOKUP(F337,Listes!$G$34:$H$36, 2, FALSE))))</f>
        <v/>
      </c>
      <c r="K337" s="433"/>
    </row>
    <row r="338" spans="1:11" ht="20.100000000000001" customHeight="1" x14ac:dyDescent="0.25">
      <c r="A338" s="21">
        <v>332</v>
      </c>
      <c r="B338" s="242"/>
      <c r="C338" s="242"/>
      <c r="D338" s="242"/>
      <c r="E338" s="242"/>
      <c r="F338" s="242"/>
      <c r="G338" s="426"/>
      <c r="H338" s="426"/>
      <c r="I338" s="428"/>
      <c r="J338" s="63" t="str">
        <f>IF(F338="", "", IF(E338="Billets de train", "", IF(E338="", "", VLOOKUP(F338,Listes!$G$34:$H$36, 2, FALSE))))</f>
        <v/>
      </c>
      <c r="K338" s="433"/>
    </row>
    <row r="339" spans="1:11" ht="20.100000000000001" customHeight="1" x14ac:dyDescent="0.25">
      <c r="A339" s="21">
        <v>333</v>
      </c>
      <c r="B339" s="242"/>
      <c r="C339" s="242"/>
      <c r="D339" s="242"/>
      <c r="E339" s="242"/>
      <c r="F339" s="242"/>
      <c r="G339" s="426"/>
      <c r="H339" s="426"/>
      <c r="I339" s="428"/>
      <c r="J339" s="63" t="str">
        <f>IF(F339="", "", IF(E339="Billets de train", "", IF(E339="", "", VLOOKUP(F339,Listes!$G$34:$H$36, 2, FALSE))))</f>
        <v/>
      </c>
      <c r="K339" s="433"/>
    </row>
    <row r="340" spans="1:11" ht="20.100000000000001" customHeight="1" x14ac:dyDescent="0.25">
      <c r="A340" s="21">
        <v>334</v>
      </c>
      <c r="B340" s="242"/>
      <c r="C340" s="242"/>
      <c r="D340" s="242"/>
      <c r="E340" s="242"/>
      <c r="F340" s="242"/>
      <c r="G340" s="426"/>
      <c r="H340" s="426"/>
      <c r="I340" s="428"/>
      <c r="J340" s="63" t="str">
        <f>IF(F340="", "", IF(E340="Billets de train", "", IF(E340="", "", VLOOKUP(F340,Listes!$G$34:$H$36, 2, FALSE))))</f>
        <v/>
      </c>
      <c r="K340" s="433"/>
    </row>
    <row r="341" spans="1:11" ht="20.100000000000001" customHeight="1" x14ac:dyDescent="0.25">
      <c r="A341" s="21">
        <v>335</v>
      </c>
      <c r="B341" s="242"/>
      <c r="C341" s="242"/>
      <c r="D341" s="242"/>
      <c r="E341" s="242"/>
      <c r="F341" s="242"/>
      <c r="G341" s="426"/>
      <c r="H341" s="426"/>
      <c r="I341" s="428"/>
      <c r="J341" s="63" t="str">
        <f>IF(F341="", "", IF(E341="Billets de train", "", IF(E341="", "", VLOOKUP(F341,Listes!$G$34:$H$36, 2, FALSE))))</f>
        <v/>
      </c>
      <c r="K341" s="433"/>
    </row>
    <row r="342" spans="1:11" ht="20.100000000000001" customHeight="1" x14ac:dyDescent="0.25">
      <c r="A342" s="21">
        <v>336</v>
      </c>
      <c r="B342" s="242"/>
      <c r="C342" s="242"/>
      <c r="D342" s="242"/>
      <c r="E342" s="242"/>
      <c r="F342" s="242"/>
      <c r="G342" s="426"/>
      <c r="H342" s="426"/>
      <c r="I342" s="428"/>
      <c r="J342" s="63" t="str">
        <f>IF(F342="", "", IF(E342="Billets de train", "", IF(E342="", "", VLOOKUP(F342,Listes!$G$34:$H$36, 2, FALSE))))</f>
        <v/>
      </c>
      <c r="K342" s="433"/>
    </row>
    <row r="343" spans="1:11" ht="20.100000000000001" customHeight="1" x14ac:dyDescent="0.25">
      <c r="A343" s="21">
        <v>337</v>
      </c>
      <c r="B343" s="242"/>
      <c r="C343" s="242"/>
      <c r="D343" s="242"/>
      <c r="E343" s="242"/>
      <c r="F343" s="242"/>
      <c r="G343" s="426"/>
      <c r="H343" s="426"/>
      <c r="I343" s="428"/>
      <c r="J343" s="63" t="str">
        <f>IF(F343="", "", IF(E343="Billets de train", "", IF(E343="", "", VLOOKUP(F343,Listes!$G$34:$H$36, 2, FALSE))))</f>
        <v/>
      </c>
      <c r="K343" s="433"/>
    </row>
    <row r="344" spans="1:11" ht="20.100000000000001" customHeight="1" x14ac:dyDescent="0.25">
      <c r="A344" s="21">
        <v>338</v>
      </c>
      <c r="B344" s="242"/>
      <c r="C344" s="242"/>
      <c r="D344" s="242"/>
      <c r="E344" s="242"/>
      <c r="F344" s="242"/>
      <c r="G344" s="426"/>
      <c r="H344" s="426"/>
      <c r="I344" s="428"/>
      <c r="J344" s="63" t="str">
        <f>IF(F344="", "", IF(E344="Billets de train", "", IF(E344="", "", VLOOKUP(F344,Listes!$G$34:$H$36, 2, FALSE))))</f>
        <v/>
      </c>
      <c r="K344" s="433"/>
    </row>
    <row r="345" spans="1:11" ht="20.100000000000001" customHeight="1" x14ac:dyDescent="0.25">
      <c r="A345" s="21">
        <v>339</v>
      </c>
      <c r="B345" s="242"/>
      <c r="C345" s="242"/>
      <c r="D345" s="242"/>
      <c r="E345" s="242"/>
      <c r="F345" s="242"/>
      <c r="G345" s="426"/>
      <c r="H345" s="426"/>
      <c r="I345" s="428"/>
      <c r="J345" s="63" t="str">
        <f>IF(F345="", "", IF(E345="Billets de train", "", IF(E345="", "", VLOOKUP(F345,Listes!$G$34:$H$36, 2, FALSE))))</f>
        <v/>
      </c>
      <c r="K345" s="433"/>
    </row>
    <row r="346" spans="1:11" ht="20.100000000000001" customHeight="1" x14ac:dyDescent="0.25">
      <c r="A346" s="21">
        <v>340</v>
      </c>
      <c r="B346" s="242"/>
      <c r="C346" s="242"/>
      <c r="D346" s="242"/>
      <c r="E346" s="242"/>
      <c r="F346" s="242"/>
      <c r="G346" s="426"/>
      <c r="H346" s="426"/>
      <c r="I346" s="428"/>
      <c r="J346" s="63" t="str">
        <f>IF(F346="", "", IF(E346="Billets de train", "", IF(E346="", "", VLOOKUP(F346,Listes!$G$34:$H$36, 2, FALSE))))</f>
        <v/>
      </c>
      <c r="K346" s="433"/>
    </row>
    <row r="347" spans="1:11" ht="20.100000000000001" customHeight="1" x14ac:dyDescent="0.25">
      <c r="A347" s="21">
        <v>341</v>
      </c>
      <c r="B347" s="242"/>
      <c r="C347" s="242"/>
      <c r="D347" s="242"/>
      <c r="E347" s="242"/>
      <c r="F347" s="242"/>
      <c r="G347" s="426"/>
      <c r="H347" s="426"/>
      <c r="I347" s="428"/>
      <c r="J347" s="63" t="str">
        <f>IF(F347="", "", IF(E347="Billets de train", "", IF(E347="", "", VLOOKUP(F347,Listes!$G$34:$H$36, 2, FALSE))))</f>
        <v/>
      </c>
      <c r="K347" s="433"/>
    </row>
    <row r="348" spans="1:11" ht="20.100000000000001" customHeight="1" x14ac:dyDescent="0.25">
      <c r="A348" s="21">
        <v>342</v>
      </c>
      <c r="B348" s="242"/>
      <c r="C348" s="242"/>
      <c r="D348" s="242"/>
      <c r="E348" s="242"/>
      <c r="F348" s="242"/>
      <c r="G348" s="426"/>
      <c r="H348" s="426"/>
      <c r="I348" s="428"/>
      <c r="J348" s="63" t="str">
        <f>IF(F348="", "", IF(E348="Billets de train", "", IF(E348="", "", VLOOKUP(F348,Listes!$G$34:$H$36, 2, FALSE))))</f>
        <v/>
      </c>
      <c r="K348" s="433"/>
    </row>
    <row r="349" spans="1:11" ht="20.100000000000001" customHeight="1" x14ac:dyDescent="0.25">
      <c r="A349" s="21">
        <v>343</v>
      </c>
      <c r="B349" s="242"/>
      <c r="C349" s="242"/>
      <c r="D349" s="242"/>
      <c r="E349" s="242"/>
      <c r="F349" s="242"/>
      <c r="G349" s="426"/>
      <c r="H349" s="426"/>
      <c r="I349" s="428"/>
      <c r="J349" s="63" t="str">
        <f>IF(F349="", "", IF(E349="Billets de train", "", IF(E349="", "", VLOOKUP(F349,Listes!$G$34:$H$36, 2, FALSE))))</f>
        <v/>
      </c>
      <c r="K349" s="433"/>
    </row>
    <row r="350" spans="1:11" ht="20.100000000000001" customHeight="1" x14ac:dyDescent="0.25">
      <c r="A350" s="21">
        <v>344</v>
      </c>
      <c r="B350" s="242"/>
      <c r="C350" s="242"/>
      <c r="D350" s="242"/>
      <c r="E350" s="242"/>
      <c r="F350" s="242"/>
      <c r="G350" s="426"/>
      <c r="H350" s="426"/>
      <c r="I350" s="428"/>
      <c r="J350" s="63" t="str">
        <f>IF(F350="", "", IF(E350="Billets de train", "", IF(E350="", "", VLOOKUP(F350,Listes!$G$34:$H$36, 2, FALSE))))</f>
        <v/>
      </c>
      <c r="K350" s="433"/>
    </row>
    <row r="351" spans="1:11" ht="20.100000000000001" customHeight="1" x14ac:dyDescent="0.25">
      <c r="A351" s="21">
        <v>345</v>
      </c>
      <c r="B351" s="242"/>
      <c r="C351" s="242"/>
      <c r="D351" s="242"/>
      <c r="E351" s="242"/>
      <c r="F351" s="242"/>
      <c r="G351" s="426"/>
      <c r="H351" s="426"/>
      <c r="I351" s="428"/>
      <c r="J351" s="63" t="str">
        <f>IF(F351="", "", IF(E351="Billets de train", "", IF(E351="", "", VLOOKUP(F351,Listes!$G$34:$H$36, 2, FALSE))))</f>
        <v/>
      </c>
      <c r="K351" s="433"/>
    </row>
    <row r="352" spans="1:11" ht="20.100000000000001" customHeight="1" x14ac:dyDescent="0.25">
      <c r="A352" s="21">
        <v>346</v>
      </c>
      <c r="B352" s="242"/>
      <c r="C352" s="242"/>
      <c r="D352" s="242"/>
      <c r="E352" s="242"/>
      <c r="F352" s="242"/>
      <c r="G352" s="426"/>
      <c r="H352" s="426"/>
      <c r="I352" s="428"/>
      <c r="J352" s="63" t="str">
        <f>IF(F352="", "", IF(E352="Billets de train", "", IF(E352="", "", VLOOKUP(F352,Listes!$G$34:$H$36, 2, FALSE))))</f>
        <v/>
      </c>
      <c r="K352" s="433"/>
    </row>
    <row r="353" spans="1:11" ht="20.100000000000001" customHeight="1" x14ac:dyDescent="0.25">
      <c r="A353" s="21">
        <v>347</v>
      </c>
      <c r="B353" s="242"/>
      <c r="C353" s="242"/>
      <c r="D353" s="242"/>
      <c r="E353" s="242"/>
      <c r="F353" s="242"/>
      <c r="G353" s="426"/>
      <c r="H353" s="426"/>
      <c r="I353" s="428"/>
      <c r="J353" s="63" t="str">
        <f>IF(F353="", "", IF(E353="Billets de train", "", IF(E353="", "", VLOOKUP(F353,Listes!$G$34:$H$36, 2, FALSE))))</f>
        <v/>
      </c>
      <c r="K353" s="433"/>
    </row>
    <row r="354" spans="1:11" ht="20.100000000000001" customHeight="1" x14ac:dyDescent="0.25">
      <c r="A354" s="21">
        <v>348</v>
      </c>
      <c r="B354" s="242"/>
      <c r="C354" s="242"/>
      <c r="D354" s="242"/>
      <c r="E354" s="242"/>
      <c r="F354" s="242"/>
      <c r="G354" s="426"/>
      <c r="H354" s="426"/>
      <c r="I354" s="428"/>
      <c r="J354" s="63" t="str">
        <f>IF(F354="", "", IF(E354="Billets de train", "", IF(E354="", "", VLOOKUP(F354,Listes!$G$34:$H$36, 2, FALSE))))</f>
        <v/>
      </c>
      <c r="K354" s="433"/>
    </row>
    <row r="355" spans="1:11" ht="20.100000000000001" customHeight="1" x14ac:dyDescent="0.25">
      <c r="A355" s="21">
        <v>349</v>
      </c>
      <c r="B355" s="242"/>
      <c r="C355" s="242"/>
      <c r="D355" s="242"/>
      <c r="E355" s="242"/>
      <c r="F355" s="242"/>
      <c r="G355" s="426"/>
      <c r="H355" s="426"/>
      <c r="I355" s="428"/>
      <c r="J355" s="63" t="str">
        <f>IF(F355="", "", IF(E355="Billets de train", "", IF(E355="", "", VLOOKUP(F355,Listes!$G$34:$H$36, 2, FALSE))))</f>
        <v/>
      </c>
      <c r="K355" s="433"/>
    </row>
    <row r="356" spans="1:11" ht="20.100000000000001" customHeight="1" x14ac:dyDescent="0.25">
      <c r="A356" s="21">
        <v>350</v>
      </c>
      <c r="B356" s="242"/>
      <c r="C356" s="242"/>
      <c r="D356" s="242"/>
      <c r="E356" s="242"/>
      <c r="F356" s="242"/>
      <c r="G356" s="426"/>
      <c r="H356" s="426"/>
      <c r="I356" s="428"/>
      <c r="J356" s="63" t="str">
        <f>IF(F356="", "", IF(E356="Billets de train", "", IF(E356="", "", VLOOKUP(F356,Listes!$G$34:$H$36, 2, FALSE))))</f>
        <v/>
      </c>
      <c r="K356" s="433"/>
    </row>
    <row r="357" spans="1:11" ht="20.100000000000001" customHeight="1" x14ac:dyDescent="0.25">
      <c r="A357" s="21">
        <v>351</v>
      </c>
      <c r="B357" s="242"/>
      <c r="C357" s="242"/>
      <c r="D357" s="242"/>
      <c r="E357" s="242"/>
      <c r="F357" s="242"/>
      <c r="G357" s="426"/>
      <c r="H357" s="426"/>
      <c r="I357" s="428"/>
      <c r="J357" s="63" t="str">
        <f>IF(F357="", "", IF(E357="Billets de train", "", IF(E357="", "", VLOOKUP(F357,Listes!$G$34:$H$36, 2, FALSE))))</f>
        <v/>
      </c>
      <c r="K357" s="433"/>
    </row>
    <row r="358" spans="1:11" ht="20.100000000000001" customHeight="1" x14ac:dyDescent="0.25">
      <c r="A358" s="21">
        <v>352</v>
      </c>
      <c r="B358" s="242"/>
      <c r="C358" s="242"/>
      <c r="D358" s="242"/>
      <c r="E358" s="242"/>
      <c r="F358" s="242"/>
      <c r="G358" s="426"/>
      <c r="H358" s="426"/>
      <c r="I358" s="428"/>
      <c r="J358" s="63" t="str">
        <f>IF(F358="", "", IF(E358="Billets de train", "", IF(E358="", "", VLOOKUP(F358,Listes!$G$34:$H$36, 2, FALSE))))</f>
        <v/>
      </c>
      <c r="K358" s="433"/>
    </row>
    <row r="359" spans="1:11" ht="20.100000000000001" customHeight="1" x14ac:dyDescent="0.25">
      <c r="A359" s="21">
        <v>353</v>
      </c>
      <c r="B359" s="242"/>
      <c r="C359" s="242"/>
      <c r="D359" s="242"/>
      <c r="E359" s="242"/>
      <c r="F359" s="242"/>
      <c r="G359" s="426"/>
      <c r="H359" s="426"/>
      <c r="I359" s="428"/>
      <c r="J359" s="63" t="str">
        <f>IF(F359="", "", IF(E359="Billets de train", "", IF(E359="", "", VLOOKUP(F359,Listes!$G$34:$H$36, 2, FALSE))))</f>
        <v/>
      </c>
      <c r="K359" s="433"/>
    </row>
    <row r="360" spans="1:11" ht="20.100000000000001" customHeight="1" x14ac:dyDescent="0.25">
      <c r="A360" s="21">
        <v>354</v>
      </c>
      <c r="B360" s="242"/>
      <c r="C360" s="242"/>
      <c r="D360" s="242"/>
      <c r="E360" s="242"/>
      <c r="F360" s="242"/>
      <c r="G360" s="426"/>
      <c r="H360" s="426"/>
      <c r="I360" s="428"/>
      <c r="J360" s="63" t="str">
        <f>IF(F360="", "", IF(E360="Billets de train", "", IF(E360="", "", VLOOKUP(F360,Listes!$G$34:$H$36, 2, FALSE))))</f>
        <v/>
      </c>
      <c r="K360" s="433"/>
    </row>
    <row r="361" spans="1:11" ht="20.100000000000001" customHeight="1" x14ac:dyDescent="0.25">
      <c r="A361" s="21">
        <v>355</v>
      </c>
      <c r="B361" s="242"/>
      <c r="C361" s="242"/>
      <c r="D361" s="242"/>
      <c r="E361" s="242"/>
      <c r="F361" s="242"/>
      <c r="G361" s="426"/>
      <c r="H361" s="426"/>
      <c r="I361" s="428"/>
      <c r="J361" s="63" t="str">
        <f>IF(F361="", "", IF(E361="Billets de train", "", IF(E361="", "", VLOOKUP(F361,Listes!$G$34:$H$36, 2, FALSE))))</f>
        <v/>
      </c>
      <c r="K361" s="433"/>
    </row>
    <row r="362" spans="1:11" ht="20.100000000000001" customHeight="1" x14ac:dyDescent="0.25">
      <c r="A362" s="21">
        <v>356</v>
      </c>
      <c r="B362" s="242"/>
      <c r="C362" s="242"/>
      <c r="D362" s="242"/>
      <c r="E362" s="242"/>
      <c r="F362" s="242"/>
      <c r="G362" s="426"/>
      <c r="H362" s="426"/>
      <c r="I362" s="428"/>
      <c r="J362" s="63" t="str">
        <f>IF(F362="", "", IF(E362="Billets de train", "", IF(E362="", "", VLOOKUP(F362,Listes!$G$34:$H$36, 2, FALSE))))</f>
        <v/>
      </c>
      <c r="K362" s="433"/>
    </row>
    <row r="363" spans="1:11" ht="20.100000000000001" customHeight="1" x14ac:dyDescent="0.25">
      <c r="A363" s="21">
        <v>357</v>
      </c>
      <c r="B363" s="242"/>
      <c r="C363" s="242"/>
      <c r="D363" s="242"/>
      <c r="E363" s="242"/>
      <c r="F363" s="242"/>
      <c r="G363" s="426"/>
      <c r="H363" s="426"/>
      <c r="I363" s="428"/>
      <c r="J363" s="63" t="str">
        <f>IF(F363="", "", IF(E363="Billets de train", "", IF(E363="", "", VLOOKUP(F363,Listes!$G$34:$H$36, 2, FALSE))))</f>
        <v/>
      </c>
      <c r="K363" s="433"/>
    </row>
    <row r="364" spans="1:11" ht="20.100000000000001" customHeight="1" x14ac:dyDescent="0.25">
      <c r="A364" s="21">
        <v>358</v>
      </c>
      <c r="B364" s="242"/>
      <c r="C364" s="242"/>
      <c r="D364" s="242"/>
      <c r="E364" s="242"/>
      <c r="F364" s="242"/>
      <c r="G364" s="426"/>
      <c r="H364" s="426"/>
      <c r="I364" s="428"/>
      <c r="J364" s="63" t="str">
        <f>IF(F364="", "", IF(E364="Billets de train", "", IF(E364="", "", VLOOKUP(F364,Listes!$G$34:$H$36, 2, FALSE))))</f>
        <v/>
      </c>
      <c r="K364" s="433"/>
    </row>
    <row r="365" spans="1:11" ht="20.100000000000001" customHeight="1" x14ac:dyDescent="0.25">
      <c r="A365" s="21">
        <v>359</v>
      </c>
      <c r="B365" s="242"/>
      <c r="C365" s="242"/>
      <c r="D365" s="242"/>
      <c r="E365" s="242"/>
      <c r="F365" s="242"/>
      <c r="G365" s="426"/>
      <c r="H365" s="426"/>
      <c r="I365" s="428"/>
      <c r="J365" s="63" t="str">
        <f>IF(F365="", "", IF(E365="Billets de train", "", IF(E365="", "", VLOOKUP(F365,Listes!$G$34:$H$36, 2, FALSE))))</f>
        <v/>
      </c>
      <c r="K365" s="433"/>
    </row>
    <row r="366" spans="1:11" ht="20.100000000000001" customHeight="1" x14ac:dyDescent="0.25">
      <c r="A366" s="21">
        <v>360</v>
      </c>
      <c r="B366" s="242"/>
      <c r="C366" s="242"/>
      <c r="D366" s="242"/>
      <c r="E366" s="242"/>
      <c r="F366" s="242"/>
      <c r="G366" s="426"/>
      <c r="H366" s="426"/>
      <c r="I366" s="428"/>
      <c r="J366" s="63" t="str">
        <f>IF(F366="", "", IF(E366="Billets de train", "", IF(E366="", "", VLOOKUP(F366,Listes!$G$34:$H$36, 2, FALSE))))</f>
        <v/>
      </c>
      <c r="K366" s="433"/>
    </row>
    <row r="367" spans="1:11" ht="20.100000000000001" customHeight="1" x14ac:dyDescent="0.25">
      <c r="A367" s="21">
        <v>361</v>
      </c>
      <c r="B367" s="242"/>
      <c r="C367" s="242"/>
      <c r="D367" s="242"/>
      <c r="E367" s="242"/>
      <c r="F367" s="242"/>
      <c r="G367" s="426"/>
      <c r="H367" s="426"/>
      <c r="I367" s="428"/>
      <c r="J367" s="63" t="str">
        <f>IF(F367="", "", IF(E367="Billets de train", "", IF(E367="", "", VLOOKUP(F367,Listes!$G$34:$H$36, 2, FALSE))))</f>
        <v/>
      </c>
      <c r="K367" s="433"/>
    </row>
    <row r="368" spans="1:11" ht="20.100000000000001" customHeight="1" x14ac:dyDescent="0.25">
      <c r="A368" s="21">
        <v>362</v>
      </c>
      <c r="B368" s="242"/>
      <c r="C368" s="242"/>
      <c r="D368" s="242"/>
      <c r="E368" s="242"/>
      <c r="F368" s="242"/>
      <c r="G368" s="426"/>
      <c r="H368" s="426"/>
      <c r="I368" s="428"/>
      <c r="J368" s="63" t="str">
        <f>IF(F368="", "", IF(E368="Billets de train", "", IF(E368="", "", VLOOKUP(F368,Listes!$G$34:$H$36, 2, FALSE))))</f>
        <v/>
      </c>
      <c r="K368" s="433"/>
    </row>
    <row r="369" spans="1:11" ht="20.100000000000001" customHeight="1" x14ac:dyDescent="0.25">
      <c r="A369" s="21">
        <v>363</v>
      </c>
      <c r="B369" s="242"/>
      <c r="C369" s="242"/>
      <c r="D369" s="242"/>
      <c r="E369" s="242"/>
      <c r="F369" s="242"/>
      <c r="G369" s="426"/>
      <c r="H369" s="426"/>
      <c r="I369" s="428"/>
      <c r="J369" s="63" t="str">
        <f>IF(F369="", "", IF(E369="Billets de train", "", IF(E369="", "", VLOOKUP(F369,Listes!$G$34:$H$36, 2, FALSE))))</f>
        <v/>
      </c>
      <c r="K369" s="433"/>
    </row>
    <row r="370" spans="1:11" ht="20.100000000000001" customHeight="1" x14ac:dyDescent="0.25">
      <c r="A370" s="21">
        <v>364</v>
      </c>
      <c r="B370" s="242"/>
      <c r="C370" s="242"/>
      <c r="D370" s="242"/>
      <c r="E370" s="242"/>
      <c r="F370" s="242"/>
      <c r="G370" s="426"/>
      <c r="H370" s="426"/>
      <c r="I370" s="428"/>
      <c r="J370" s="63" t="str">
        <f>IF(F370="", "", IF(E370="Billets de train", "", IF(E370="", "", VLOOKUP(F370,Listes!$G$34:$H$36, 2, FALSE))))</f>
        <v/>
      </c>
      <c r="K370" s="433"/>
    </row>
    <row r="371" spans="1:11" ht="20.100000000000001" customHeight="1" x14ac:dyDescent="0.25">
      <c r="A371" s="21">
        <v>365</v>
      </c>
      <c r="B371" s="242"/>
      <c r="C371" s="242"/>
      <c r="D371" s="242"/>
      <c r="E371" s="242"/>
      <c r="F371" s="242"/>
      <c r="G371" s="426"/>
      <c r="H371" s="426"/>
      <c r="I371" s="428"/>
      <c r="J371" s="63" t="str">
        <f>IF(F371="", "", IF(E371="Billets de train", "", IF(E371="", "", VLOOKUP(F371,Listes!$G$34:$H$36, 2, FALSE))))</f>
        <v/>
      </c>
      <c r="K371" s="433"/>
    </row>
    <row r="372" spans="1:11" ht="20.100000000000001" customHeight="1" x14ac:dyDescent="0.25">
      <c r="A372" s="21">
        <v>366</v>
      </c>
      <c r="B372" s="242"/>
      <c r="C372" s="242"/>
      <c r="D372" s="242"/>
      <c r="E372" s="242"/>
      <c r="F372" s="242"/>
      <c r="G372" s="426"/>
      <c r="H372" s="426"/>
      <c r="I372" s="428"/>
      <c r="J372" s="63" t="str">
        <f>IF(F372="", "", IF(E372="Billets de train", "", IF(E372="", "", VLOOKUP(F372,Listes!$G$34:$H$36, 2, FALSE))))</f>
        <v/>
      </c>
      <c r="K372" s="433"/>
    </row>
    <row r="373" spans="1:11" ht="20.100000000000001" customHeight="1" x14ac:dyDescent="0.25">
      <c r="A373" s="21">
        <v>367</v>
      </c>
      <c r="B373" s="242"/>
      <c r="C373" s="242"/>
      <c r="D373" s="242"/>
      <c r="E373" s="242"/>
      <c r="F373" s="242"/>
      <c r="G373" s="426"/>
      <c r="H373" s="426"/>
      <c r="I373" s="428"/>
      <c r="J373" s="63" t="str">
        <f>IF(F373="", "", IF(E373="Billets de train", "", IF(E373="", "", VLOOKUP(F373,Listes!$G$34:$H$36, 2, FALSE))))</f>
        <v/>
      </c>
      <c r="K373" s="433"/>
    </row>
    <row r="374" spans="1:11" ht="20.100000000000001" customHeight="1" x14ac:dyDescent="0.25">
      <c r="A374" s="21">
        <v>368</v>
      </c>
      <c r="B374" s="242"/>
      <c r="C374" s="242"/>
      <c r="D374" s="242"/>
      <c r="E374" s="242"/>
      <c r="F374" s="242"/>
      <c r="G374" s="426"/>
      <c r="H374" s="426"/>
      <c r="I374" s="428"/>
      <c r="J374" s="63" t="str">
        <f>IF(F374="", "", IF(E374="Billets de train", "", IF(E374="", "", VLOOKUP(F374,Listes!$G$34:$H$36, 2, FALSE))))</f>
        <v/>
      </c>
      <c r="K374" s="433"/>
    </row>
    <row r="375" spans="1:11" ht="20.100000000000001" customHeight="1" x14ac:dyDescent="0.25">
      <c r="A375" s="21">
        <v>369</v>
      </c>
      <c r="B375" s="242"/>
      <c r="C375" s="242"/>
      <c r="D375" s="242"/>
      <c r="E375" s="242"/>
      <c r="F375" s="242"/>
      <c r="G375" s="426"/>
      <c r="H375" s="426"/>
      <c r="I375" s="428"/>
      <c r="J375" s="63" t="str">
        <f>IF(F375="", "", IF(E375="Billets de train", "", IF(E375="", "", VLOOKUP(F375,Listes!$G$34:$H$36, 2, FALSE))))</f>
        <v/>
      </c>
      <c r="K375" s="433"/>
    </row>
    <row r="376" spans="1:11" ht="20.100000000000001" customHeight="1" x14ac:dyDescent="0.25">
      <c r="A376" s="21">
        <v>370</v>
      </c>
      <c r="B376" s="242"/>
      <c r="C376" s="242"/>
      <c r="D376" s="242"/>
      <c r="E376" s="242"/>
      <c r="F376" s="242"/>
      <c r="G376" s="426"/>
      <c r="H376" s="426"/>
      <c r="I376" s="428"/>
      <c r="J376" s="63" t="str">
        <f>IF(F376="", "", IF(E376="Billets de train", "", IF(E376="", "", VLOOKUP(F376,Listes!$G$34:$H$36, 2, FALSE))))</f>
        <v/>
      </c>
      <c r="K376" s="433"/>
    </row>
    <row r="377" spans="1:11" ht="20.100000000000001" customHeight="1" x14ac:dyDescent="0.25">
      <c r="A377" s="21">
        <v>371</v>
      </c>
      <c r="B377" s="242"/>
      <c r="C377" s="242"/>
      <c r="D377" s="242"/>
      <c r="E377" s="242"/>
      <c r="F377" s="242"/>
      <c r="G377" s="426"/>
      <c r="H377" s="426"/>
      <c r="I377" s="428"/>
      <c r="J377" s="63" t="str">
        <f>IF(F377="", "", IF(E377="Billets de train", "", IF(E377="", "", VLOOKUP(F377,Listes!$G$34:$H$36, 2, FALSE))))</f>
        <v/>
      </c>
      <c r="K377" s="433"/>
    </row>
    <row r="378" spans="1:11" ht="20.100000000000001" customHeight="1" x14ac:dyDescent="0.25">
      <c r="A378" s="21">
        <v>372</v>
      </c>
      <c r="B378" s="242"/>
      <c r="C378" s="242"/>
      <c r="D378" s="242"/>
      <c r="E378" s="242"/>
      <c r="F378" s="242"/>
      <c r="G378" s="426"/>
      <c r="H378" s="426"/>
      <c r="I378" s="428"/>
      <c r="J378" s="63" t="str">
        <f>IF(F378="", "", IF(E378="Billets de train", "", IF(E378="", "", VLOOKUP(F378,Listes!$G$34:$H$36, 2, FALSE))))</f>
        <v/>
      </c>
      <c r="K378" s="433"/>
    </row>
    <row r="379" spans="1:11" ht="20.100000000000001" customHeight="1" x14ac:dyDescent="0.25">
      <c r="A379" s="21">
        <v>373</v>
      </c>
      <c r="B379" s="242"/>
      <c r="C379" s="242"/>
      <c r="D379" s="242"/>
      <c r="E379" s="242"/>
      <c r="F379" s="242"/>
      <c r="G379" s="426"/>
      <c r="H379" s="426"/>
      <c r="I379" s="428"/>
      <c r="J379" s="63" t="str">
        <f>IF(F379="", "", IF(E379="Billets de train", "", IF(E379="", "", VLOOKUP(F379,Listes!$G$34:$H$36, 2, FALSE))))</f>
        <v/>
      </c>
      <c r="K379" s="433"/>
    </row>
    <row r="380" spans="1:11" ht="20.100000000000001" customHeight="1" x14ac:dyDescent="0.25">
      <c r="A380" s="21">
        <v>374</v>
      </c>
      <c r="B380" s="242"/>
      <c r="C380" s="242"/>
      <c r="D380" s="242"/>
      <c r="E380" s="242"/>
      <c r="F380" s="242"/>
      <c r="G380" s="426"/>
      <c r="H380" s="426"/>
      <c r="I380" s="428"/>
      <c r="J380" s="63" t="str">
        <f>IF(F380="", "", IF(E380="Billets de train", "", IF(E380="", "", VLOOKUP(F380,Listes!$G$34:$H$36, 2, FALSE))))</f>
        <v/>
      </c>
      <c r="K380" s="433"/>
    </row>
    <row r="381" spans="1:11" ht="20.100000000000001" customHeight="1" x14ac:dyDescent="0.25">
      <c r="A381" s="21">
        <v>375</v>
      </c>
      <c r="B381" s="242"/>
      <c r="C381" s="242"/>
      <c r="D381" s="242"/>
      <c r="E381" s="242"/>
      <c r="F381" s="242"/>
      <c r="G381" s="426"/>
      <c r="H381" s="426"/>
      <c r="I381" s="428"/>
      <c r="J381" s="63" t="str">
        <f>IF(F381="", "", IF(E381="Billets de train", "", IF(E381="", "", VLOOKUP(F381,Listes!$G$34:$H$36, 2, FALSE))))</f>
        <v/>
      </c>
      <c r="K381" s="433"/>
    </row>
    <row r="382" spans="1:11" ht="20.100000000000001" customHeight="1" x14ac:dyDescent="0.25">
      <c r="A382" s="21">
        <v>376</v>
      </c>
      <c r="B382" s="242"/>
      <c r="C382" s="242"/>
      <c r="D382" s="242"/>
      <c r="E382" s="242"/>
      <c r="F382" s="242"/>
      <c r="G382" s="426"/>
      <c r="H382" s="426"/>
      <c r="I382" s="428"/>
      <c r="J382" s="63" t="str">
        <f>IF(F382="", "", IF(E382="Billets de train", "", IF(E382="", "", VLOOKUP(F382,Listes!$G$34:$H$36, 2, FALSE))))</f>
        <v/>
      </c>
      <c r="K382" s="433"/>
    </row>
    <row r="383" spans="1:11" ht="20.100000000000001" customHeight="1" x14ac:dyDescent="0.25">
      <c r="A383" s="21">
        <v>377</v>
      </c>
      <c r="B383" s="242"/>
      <c r="C383" s="242"/>
      <c r="D383" s="242"/>
      <c r="E383" s="242"/>
      <c r="F383" s="242"/>
      <c r="G383" s="426"/>
      <c r="H383" s="426"/>
      <c r="I383" s="428"/>
      <c r="J383" s="63" t="str">
        <f>IF(F383="", "", IF(E383="Billets de train", "", IF(E383="", "", VLOOKUP(F383,Listes!$G$34:$H$36, 2, FALSE))))</f>
        <v/>
      </c>
      <c r="K383" s="433"/>
    </row>
    <row r="384" spans="1:11" ht="20.100000000000001" customHeight="1" x14ac:dyDescent="0.25">
      <c r="A384" s="21">
        <v>378</v>
      </c>
      <c r="B384" s="242"/>
      <c r="C384" s="242"/>
      <c r="D384" s="242"/>
      <c r="E384" s="242"/>
      <c r="F384" s="242"/>
      <c r="G384" s="426"/>
      <c r="H384" s="426"/>
      <c r="I384" s="428"/>
      <c r="J384" s="63" t="str">
        <f>IF(F384="", "", IF(E384="Billets de train", "", IF(E384="", "", VLOOKUP(F384,Listes!$G$34:$H$36, 2, FALSE))))</f>
        <v/>
      </c>
      <c r="K384" s="433"/>
    </row>
    <row r="385" spans="1:11" ht="20.100000000000001" customHeight="1" x14ac:dyDescent="0.25">
      <c r="A385" s="21">
        <v>379</v>
      </c>
      <c r="B385" s="242"/>
      <c r="C385" s="242"/>
      <c r="D385" s="242"/>
      <c r="E385" s="242"/>
      <c r="F385" s="242"/>
      <c r="G385" s="426"/>
      <c r="H385" s="426"/>
      <c r="I385" s="428"/>
      <c r="J385" s="63" t="str">
        <f>IF(F385="", "", IF(E385="Billets de train", "", IF(E385="", "", VLOOKUP(F385,Listes!$G$34:$H$36, 2, FALSE))))</f>
        <v/>
      </c>
      <c r="K385" s="433"/>
    </row>
    <row r="386" spans="1:11" ht="20.100000000000001" customHeight="1" x14ac:dyDescent="0.25">
      <c r="A386" s="21">
        <v>380</v>
      </c>
      <c r="B386" s="242"/>
      <c r="C386" s="242"/>
      <c r="D386" s="242"/>
      <c r="E386" s="242"/>
      <c r="F386" s="242"/>
      <c r="G386" s="426"/>
      <c r="H386" s="426"/>
      <c r="I386" s="428"/>
      <c r="J386" s="63" t="str">
        <f>IF(F386="", "", IF(E386="Billets de train", "", IF(E386="", "", VLOOKUP(F386,Listes!$G$34:$H$36, 2, FALSE))))</f>
        <v/>
      </c>
      <c r="K386" s="433"/>
    </row>
    <row r="387" spans="1:11" ht="20.100000000000001" customHeight="1" x14ac:dyDescent="0.25">
      <c r="A387" s="21">
        <v>381</v>
      </c>
      <c r="B387" s="242"/>
      <c r="C387" s="242"/>
      <c r="D387" s="242"/>
      <c r="E387" s="242"/>
      <c r="F387" s="242"/>
      <c r="G387" s="426"/>
      <c r="H387" s="426"/>
      <c r="I387" s="428"/>
      <c r="J387" s="63" t="str">
        <f>IF(F387="", "", IF(E387="Billets de train", "", IF(E387="", "", VLOOKUP(F387,Listes!$G$34:$H$36, 2, FALSE))))</f>
        <v/>
      </c>
      <c r="K387" s="433"/>
    </row>
    <row r="388" spans="1:11" ht="20.100000000000001" customHeight="1" x14ac:dyDescent="0.25">
      <c r="A388" s="21">
        <v>382</v>
      </c>
      <c r="B388" s="242"/>
      <c r="C388" s="242"/>
      <c r="D388" s="242"/>
      <c r="E388" s="242"/>
      <c r="F388" s="242"/>
      <c r="G388" s="426"/>
      <c r="H388" s="426"/>
      <c r="I388" s="428"/>
      <c r="J388" s="63" t="str">
        <f>IF(F388="", "", IF(E388="Billets de train", "", IF(E388="", "", VLOOKUP(F388,Listes!$G$34:$H$36, 2, FALSE))))</f>
        <v/>
      </c>
      <c r="K388" s="433"/>
    </row>
    <row r="389" spans="1:11" ht="20.100000000000001" customHeight="1" x14ac:dyDescent="0.25">
      <c r="A389" s="21">
        <v>383</v>
      </c>
      <c r="B389" s="242"/>
      <c r="C389" s="242"/>
      <c r="D389" s="242"/>
      <c r="E389" s="242"/>
      <c r="F389" s="242"/>
      <c r="G389" s="426"/>
      <c r="H389" s="426"/>
      <c r="I389" s="428"/>
      <c r="J389" s="63" t="str">
        <f>IF(F389="", "", IF(E389="Billets de train", "", IF(E389="", "", VLOOKUP(F389,Listes!$G$34:$H$36, 2, FALSE))))</f>
        <v/>
      </c>
      <c r="K389" s="433"/>
    </row>
    <row r="390" spans="1:11" ht="20.100000000000001" customHeight="1" x14ac:dyDescent="0.25">
      <c r="A390" s="21">
        <v>384</v>
      </c>
      <c r="B390" s="242"/>
      <c r="C390" s="242"/>
      <c r="D390" s="242"/>
      <c r="E390" s="242"/>
      <c r="F390" s="242"/>
      <c r="G390" s="426"/>
      <c r="H390" s="426"/>
      <c r="I390" s="428"/>
      <c r="J390" s="63" t="str">
        <f>IF(F390="", "", IF(E390="Billets de train", "", IF(E390="", "", VLOOKUP(F390,Listes!$G$34:$H$36, 2, FALSE))))</f>
        <v/>
      </c>
      <c r="K390" s="433"/>
    </row>
    <row r="391" spans="1:11" ht="20.100000000000001" customHeight="1" x14ac:dyDescent="0.25">
      <c r="A391" s="21">
        <v>385</v>
      </c>
      <c r="B391" s="242"/>
      <c r="C391" s="242"/>
      <c r="D391" s="242"/>
      <c r="E391" s="242"/>
      <c r="F391" s="242"/>
      <c r="G391" s="426"/>
      <c r="H391" s="426"/>
      <c r="I391" s="428"/>
      <c r="J391" s="63" t="str">
        <f>IF(F391="", "", IF(E391="Billets de train", "", IF(E391="", "", VLOOKUP(F391,Listes!$G$34:$H$36, 2, FALSE))))</f>
        <v/>
      </c>
      <c r="K391" s="433"/>
    </row>
    <row r="392" spans="1:11" ht="20.100000000000001" customHeight="1" x14ac:dyDescent="0.25">
      <c r="A392" s="21">
        <v>386</v>
      </c>
      <c r="B392" s="242"/>
      <c r="C392" s="242"/>
      <c r="D392" s="242"/>
      <c r="E392" s="242"/>
      <c r="F392" s="242"/>
      <c r="G392" s="426"/>
      <c r="H392" s="426"/>
      <c r="I392" s="428"/>
      <c r="J392" s="63" t="str">
        <f>IF(F392="", "", IF(E392="Billets de train", "", IF(E392="", "", VLOOKUP(F392,Listes!$G$34:$H$36, 2, FALSE))))</f>
        <v/>
      </c>
      <c r="K392" s="433"/>
    </row>
    <row r="393" spans="1:11" ht="20.100000000000001" customHeight="1" x14ac:dyDescent="0.25">
      <c r="A393" s="21">
        <v>387</v>
      </c>
      <c r="B393" s="242"/>
      <c r="C393" s="242"/>
      <c r="D393" s="242"/>
      <c r="E393" s="242"/>
      <c r="F393" s="242"/>
      <c r="G393" s="426"/>
      <c r="H393" s="426"/>
      <c r="I393" s="428"/>
      <c r="J393" s="63" t="str">
        <f>IF(F393="", "", IF(E393="Billets de train", "", IF(E393="", "", VLOOKUP(F393,Listes!$G$34:$H$36, 2, FALSE))))</f>
        <v/>
      </c>
      <c r="K393" s="433"/>
    </row>
    <row r="394" spans="1:11" ht="20.100000000000001" customHeight="1" x14ac:dyDescent="0.25">
      <c r="A394" s="21">
        <v>388</v>
      </c>
      <c r="B394" s="242"/>
      <c r="C394" s="242"/>
      <c r="D394" s="242"/>
      <c r="E394" s="242"/>
      <c r="F394" s="242"/>
      <c r="G394" s="426"/>
      <c r="H394" s="426"/>
      <c r="I394" s="428"/>
      <c r="J394" s="63" t="str">
        <f>IF(F394="", "", IF(E394="Billets de train", "", IF(E394="", "", VLOOKUP(F394,Listes!$G$34:$H$36, 2, FALSE))))</f>
        <v/>
      </c>
      <c r="K394" s="433"/>
    </row>
    <row r="395" spans="1:11" ht="20.100000000000001" customHeight="1" x14ac:dyDescent="0.25">
      <c r="A395" s="21">
        <v>389</v>
      </c>
      <c r="B395" s="242"/>
      <c r="C395" s="242"/>
      <c r="D395" s="242"/>
      <c r="E395" s="242"/>
      <c r="F395" s="242"/>
      <c r="G395" s="426"/>
      <c r="H395" s="426"/>
      <c r="I395" s="428"/>
      <c r="J395" s="63" t="str">
        <f>IF(F395="", "", IF(E395="Billets de train", "", IF(E395="", "", VLOOKUP(F395,Listes!$G$34:$H$36, 2, FALSE))))</f>
        <v/>
      </c>
      <c r="K395" s="433"/>
    </row>
    <row r="396" spans="1:11" ht="20.100000000000001" customHeight="1" x14ac:dyDescent="0.25">
      <c r="A396" s="21">
        <v>390</v>
      </c>
      <c r="B396" s="242"/>
      <c r="C396" s="242"/>
      <c r="D396" s="242"/>
      <c r="E396" s="242"/>
      <c r="F396" s="242"/>
      <c r="G396" s="426"/>
      <c r="H396" s="426"/>
      <c r="I396" s="428"/>
      <c r="J396" s="63" t="str">
        <f>IF(F396="", "", IF(E396="Billets de train", "", IF(E396="", "", VLOOKUP(F396,Listes!$G$34:$H$36, 2, FALSE))))</f>
        <v/>
      </c>
      <c r="K396" s="433"/>
    </row>
    <row r="397" spans="1:11" ht="20.100000000000001" customHeight="1" x14ac:dyDescent="0.25">
      <c r="A397" s="21">
        <v>391</v>
      </c>
      <c r="B397" s="242"/>
      <c r="C397" s="242"/>
      <c r="D397" s="242"/>
      <c r="E397" s="242"/>
      <c r="F397" s="242"/>
      <c r="G397" s="426"/>
      <c r="H397" s="426"/>
      <c r="I397" s="428"/>
      <c r="J397" s="63" t="str">
        <f>IF(F397="", "", IF(E397="Billets de train", "", IF(E397="", "", VLOOKUP(F397,Listes!$G$34:$H$36, 2, FALSE))))</f>
        <v/>
      </c>
      <c r="K397" s="433"/>
    </row>
    <row r="398" spans="1:11" ht="20.100000000000001" customHeight="1" x14ac:dyDescent="0.25">
      <c r="A398" s="21">
        <v>392</v>
      </c>
      <c r="B398" s="242"/>
      <c r="C398" s="242"/>
      <c r="D398" s="242"/>
      <c r="E398" s="242"/>
      <c r="F398" s="242"/>
      <c r="G398" s="426"/>
      <c r="H398" s="426"/>
      <c r="I398" s="428"/>
      <c r="J398" s="63" t="str">
        <f>IF(F398="", "", IF(E398="Billets de train", "", IF(E398="", "", VLOOKUP(F398,Listes!$G$34:$H$36, 2, FALSE))))</f>
        <v/>
      </c>
      <c r="K398" s="433"/>
    </row>
    <row r="399" spans="1:11" ht="20.100000000000001" customHeight="1" x14ac:dyDescent="0.25">
      <c r="A399" s="21">
        <v>393</v>
      </c>
      <c r="B399" s="242"/>
      <c r="C399" s="242"/>
      <c r="D399" s="242"/>
      <c r="E399" s="242"/>
      <c r="F399" s="242"/>
      <c r="G399" s="426"/>
      <c r="H399" s="426"/>
      <c r="I399" s="428"/>
      <c r="J399" s="63" t="str">
        <f>IF(F399="", "", IF(E399="Billets de train", "", IF(E399="", "", VLOOKUP(F399,Listes!$G$34:$H$36, 2, FALSE))))</f>
        <v/>
      </c>
      <c r="K399" s="433"/>
    </row>
    <row r="400" spans="1:11" ht="20.100000000000001" customHeight="1" x14ac:dyDescent="0.25">
      <c r="A400" s="21">
        <v>394</v>
      </c>
      <c r="B400" s="242"/>
      <c r="C400" s="242"/>
      <c r="D400" s="242"/>
      <c r="E400" s="242"/>
      <c r="F400" s="242"/>
      <c r="G400" s="426"/>
      <c r="H400" s="426"/>
      <c r="I400" s="428"/>
      <c r="J400" s="63" t="str">
        <f>IF(F400="", "", IF(E400="Billets de train", "", IF(E400="", "", VLOOKUP(F400,Listes!$G$34:$H$36, 2, FALSE))))</f>
        <v/>
      </c>
      <c r="K400" s="433"/>
    </row>
    <row r="401" spans="1:11" ht="20.100000000000001" customHeight="1" x14ac:dyDescent="0.25">
      <c r="A401" s="21">
        <v>395</v>
      </c>
      <c r="B401" s="242"/>
      <c r="C401" s="242"/>
      <c r="D401" s="242"/>
      <c r="E401" s="242"/>
      <c r="F401" s="242"/>
      <c r="G401" s="426"/>
      <c r="H401" s="426"/>
      <c r="I401" s="428"/>
      <c r="J401" s="63" t="str">
        <f>IF(F401="", "", IF(E401="Billets de train", "", IF(E401="", "", VLOOKUP(F401,Listes!$G$34:$H$36, 2, FALSE))))</f>
        <v/>
      </c>
      <c r="K401" s="433"/>
    </row>
    <row r="402" spans="1:11" ht="20.100000000000001" customHeight="1" x14ac:dyDescent="0.25">
      <c r="A402" s="21">
        <v>396</v>
      </c>
      <c r="B402" s="242"/>
      <c r="C402" s="242"/>
      <c r="D402" s="242"/>
      <c r="E402" s="242"/>
      <c r="F402" s="242"/>
      <c r="G402" s="426"/>
      <c r="H402" s="426"/>
      <c r="I402" s="428"/>
      <c r="J402" s="63" t="str">
        <f>IF(F402="", "", IF(E402="Billets de train", "", IF(E402="", "", VLOOKUP(F402,Listes!$G$34:$H$36, 2, FALSE))))</f>
        <v/>
      </c>
      <c r="K402" s="433"/>
    </row>
    <row r="403" spans="1:11" ht="20.100000000000001" customHeight="1" x14ac:dyDescent="0.25">
      <c r="A403" s="21">
        <v>397</v>
      </c>
      <c r="B403" s="242"/>
      <c r="C403" s="242"/>
      <c r="D403" s="242"/>
      <c r="E403" s="242"/>
      <c r="F403" s="242"/>
      <c r="G403" s="426"/>
      <c r="H403" s="426"/>
      <c r="I403" s="428"/>
      <c r="J403" s="63" t="str">
        <f>IF(F403="", "", IF(E403="Billets de train", "", IF(E403="", "", VLOOKUP(F403,Listes!$G$34:$H$36, 2, FALSE))))</f>
        <v/>
      </c>
      <c r="K403" s="433"/>
    </row>
    <row r="404" spans="1:11" ht="20.100000000000001" customHeight="1" x14ac:dyDescent="0.25">
      <c r="A404" s="21">
        <v>398</v>
      </c>
      <c r="B404" s="242"/>
      <c r="C404" s="242"/>
      <c r="D404" s="242"/>
      <c r="E404" s="242"/>
      <c r="F404" s="242"/>
      <c r="G404" s="426"/>
      <c r="H404" s="426"/>
      <c r="I404" s="428"/>
      <c r="J404" s="63" t="str">
        <f>IF(F404="", "", IF(E404="Billets de train", "", IF(E404="", "", VLOOKUP(F404,Listes!$G$34:$H$36, 2, FALSE))))</f>
        <v/>
      </c>
      <c r="K404" s="433"/>
    </row>
    <row r="405" spans="1:11" ht="20.100000000000001" customHeight="1" x14ac:dyDescent="0.25">
      <c r="A405" s="21">
        <v>399</v>
      </c>
      <c r="B405" s="242"/>
      <c r="C405" s="242"/>
      <c r="D405" s="242"/>
      <c r="E405" s="242"/>
      <c r="F405" s="242"/>
      <c r="G405" s="426"/>
      <c r="H405" s="426"/>
      <c r="I405" s="428"/>
      <c r="J405" s="63" t="str">
        <f>IF(F405="", "", IF(E405="Billets de train", "", IF(E405="", "", VLOOKUP(F405,Listes!$G$34:$H$36, 2, FALSE))))</f>
        <v/>
      </c>
      <c r="K405" s="433"/>
    </row>
    <row r="406" spans="1:11" ht="20.100000000000001" customHeight="1" x14ac:dyDescent="0.25">
      <c r="A406" s="21">
        <v>400</v>
      </c>
      <c r="B406" s="242"/>
      <c r="C406" s="242"/>
      <c r="D406" s="242"/>
      <c r="E406" s="242"/>
      <c r="F406" s="242"/>
      <c r="G406" s="426"/>
      <c r="H406" s="426"/>
      <c r="I406" s="428"/>
      <c r="J406" s="63" t="str">
        <f>IF(F406="", "", IF(E406="Billets de train", "", IF(E406="", "", VLOOKUP(F406,Listes!$G$34:$H$36, 2, FALSE))))</f>
        <v/>
      </c>
      <c r="K406" s="433"/>
    </row>
    <row r="407" spans="1:11" ht="20.100000000000001" customHeight="1" x14ac:dyDescent="0.25">
      <c r="A407" s="21">
        <v>401</v>
      </c>
      <c r="B407" s="242"/>
      <c r="C407" s="242"/>
      <c r="D407" s="242"/>
      <c r="E407" s="242"/>
      <c r="F407" s="242"/>
      <c r="G407" s="426"/>
      <c r="H407" s="426"/>
      <c r="I407" s="428"/>
      <c r="J407" s="63" t="str">
        <f>IF(F407="", "", IF(E407="Billets de train", "", IF(E407="", "", VLOOKUP(F407,Listes!$G$34:$H$36, 2, FALSE))))</f>
        <v/>
      </c>
      <c r="K407" s="433"/>
    </row>
    <row r="408" spans="1:11" ht="20.100000000000001" customHeight="1" x14ac:dyDescent="0.25">
      <c r="A408" s="21">
        <v>402</v>
      </c>
      <c r="B408" s="242"/>
      <c r="C408" s="242"/>
      <c r="D408" s="242"/>
      <c r="E408" s="242"/>
      <c r="F408" s="242"/>
      <c r="G408" s="426"/>
      <c r="H408" s="426"/>
      <c r="I408" s="428"/>
      <c r="J408" s="63" t="str">
        <f>IF(F408="", "", IF(E408="Billets de train", "", IF(E408="", "", VLOOKUP(F408,Listes!$G$34:$H$36, 2, FALSE))))</f>
        <v/>
      </c>
      <c r="K408" s="433"/>
    </row>
    <row r="409" spans="1:11" ht="20.100000000000001" customHeight="1" x14ac:dyDescent="0.25">
      <c r="A409" s="21">
        <v>403</v>
      </c>
      <c r="B409" s="242"/>
      <c r="C409" s="242"/>
      <c r="D409" s="242"/>
      <c r="E409" s="242"/>
      <c r="F409" s="242"/>
      <c r="G409" s="426"/>
      <c r="H409" s="426"/>
      <c r="I409" s="428"/>
      <c r="J409" s="63" t="str">
        <f>IF(F409="", "", IF(E409="Billets de train", "", IF(E409="", "", VLOOKUP(F409,Listes!$G$34:$H$36, 2, FALSE))))</f>
        <v/>
      </c>
      <c r="K409" s="433"/>
    </row>
    <row r="410" spans="1:11" ht="20.100000000000001" customHeight="1" x14ac:dyDescent="0.25">
      <c r="A410" s="21">
        <v>404</v>
      </c>
      <c r="B410" s="242"/>
      <c r="C410" s="242"/>
      <c r="D410" s="242"/>
      <c r="E410" s="242"/>
      <c r="F410" s="242"/>
      <c r="G410" s="426"/>
      <c r="H410" s="426"/>
      <c r="I410" s="428"/>
      <c r="J410" s="63" t="str">
        <f>IF(F410="", "", IF(E410="Billets de train", "", IF(E410="", "", VLOOKUP(F410,Listes!$G$34:$H$36, 2, FALSE))))</f>
        <v/>
      </c>
      <c r="K410" s="433"/>
    </row>
    <row r="411" spans="1:11" ht="20.100000000000001" customHeight="1" x14ac:dyDescent="0.25">
      <c r="A411" s="21">
        <v>405</v>
      </c>
      <c r="B411" s="242"/>
      <c r="C411" s="242"/>
      <c r="D411" s="242"/>
      <c r="E411" s="242"/>
      <c r="F411" s="242"/>
      <c r="G411" s="426"/>
      <c r="H411" s="426"/>
      <c r="I411" s="428"/>
      <c r="J411" s="63" t="str">
        <f>IF(F411="", "", IF(E411="Billets de train", "", IF(E411="", "", VLOOKUP(F411,Listes!$G$34:$H$36, 2, FALSE))))</f>
        <v/>
      </c>
      <c r="K411" s="433"/>
    </row>
    <row r="412" spans="1:11" ht="20.100000000000001" customHeight="1" x14ac:dyDescent="0.25">
      <c r="A412" s="21">
        <v>406</v>
      </c>
      <c r="B412" s="242"/>
      <c r="C412" s="242"/>
      <c r="D412" s="242"/>
      <c r="E412" s="242"/>
      <c r="F412" s="242"/>
      <c r="G412" s="426"/>
      <c r="H412" s="426"/>
      <c r="I412" s="428"/>
      <c r="J412" s="63" t="str">
        <f>IF(F412="", "", IF(E412="Billets de train", "", IF(E412="", "", VLOOKUP(F412,Listes!$G$34:$H$36, 2, FALSE))))</f>
        <v/>
      </c>
      <c r="K412" s="433"/>
    </row>
    <row r="413" spans="1:11" ht="20.100000000000001" customHeight="1" x14ac:dyDescent="0.25">
      <c r="A413" s="21">
        <v>407</v>
      </c>
      <c r="B413" s="242"/>
      <c r="C413" s="242"/>
      <c r="D413" s="242"/>
      <c r="E413" s="242"/>
      <c r="F413" s="242"/>
      <c r="G413" s="426"/>
      <c r="H413" s="426"/>
      <c r="I413" s="428"/>
      <c r="J413" s="63" t="str">
        <f>IF(F413="", "", IF(E413="Billets de train", "", IF(E413="", "", VLOOKUP(F413,Listes!$G$34:$H$36, 2, FALSE))))</f>
        <v/>
      </c>
      <c r="K413" s="433"/>
    </row>
    <row r="414" spans="1:11" ht="20.100000000000001" customHeight="1" x14ac:dyDescent="0.25">
      <c r="A414" s="21">
        <v>408</v>
      </c>
      <c r="B414" s="242"/>
      <c r="C414" s="242"/>
      <c r="D414" s="242"/>
      <c r="E414" s="242"/>
      <c r="F414" s="242"/>
      <c r="G414" s="426"/>
      <c r="H414" s="426"/>
      <c r="I414" s="428"/>
      <c r="J414" s="63" t="str">
        <f>IF(F414="", "", IF(E414="Billets de train", "", IF(E414="", "", VLOOKUP(F414,Listes!$G$34:$H$36, 2, FALSE))))</f>
        <v/>
      </c>
      <c r="K414" s="433"/>
    </row>
    <row r="415" spans="1:11" ht="20.100000000000001" customHeight="1" x14ac:dyDescent="0.25">
      <c r="A415" s="21">
        <v>409</v>
      </c>
      <c r="B415" s="242"/>
      <c r="C415" s="242"/>
      <c r="D415" s="242"/>
      <c r="E415" s="242"/>
      <c r="F415" s="242"/>
      <c r="G415" s="426"/>
      <c r="H415" s="426"/>
      <c r="I415" s="428"/>
      <c r="J415" s="63" t="str">
        <f>IF(F415="", "", IF(E415="Billets de train", "", IF(E415="", "", VLOOKUP(F415,Listes!$G$34:$H$36, 2, FALSE))))</f>
        <v/>
      </c>
      <c r="K415" s="433"/>
    </row>
    <row r="416" spans="1:11" ht="20.100000000000001" customHeight="1" x14ac:dyDescent="0.25">
      <c r="A416" s="21">
        <v>410</v>
      </c>
      <c r="B416" s="242"/>
      <c r="C416" s="242"/>
      <c r="D416" s="242"/>
      <c r="E416" s="242"/>
      <c r="F416" s="242"/>
      <c r="G416" s="426"/>
      <c r="H416" s="426"/>
      <c r="I416" s="428"/>
      <c r="J416" s="63" t="str">
        <f>IF(F416="", "", IF(E416="Billets de train", "", IF(E416="", "", VLOOKUP(F416,Listes!$G$34:$H$36, 2, FALSE))))</f>
        <v/>
      </c>
      <c r="K416" s="433"/>
    </row>
    <row r="417" spans="1:11" ht="20.100000000000001" customHeight="1" x14ac:dyDescent="0.25">
      <c r="A417" s="21">
        <v>411</v>
      </c>
      <c r="B417" s="242"/>
      <c r="C417" s="242"/>
      <c r="D417" s="242"/>
      <c r="E417" s="242"/>
      <c r="F417" s="242"/>
      <c r="G417" s="426"/>
      <c r="H417" s="426"/>
      <c r="I417" s="428"/>
      <c r="J417" s="63" t="str">
        <f>IF(F417="", "", IF(E417="Billets de train", "", IF(E417="", "", VLOOKUP(F417,Listes!$G$34:$H$36, 2, FALSE))))</f>
        <v/>
      </c>
      <c r="K417" s="433"/>
    </row>
    <row r="418" spans="1:11" ht="20.100000000000001" customHeight="1" x14ac:dyDescent="0.25">
      <c r="A418" s="21">
        <v>412</v>
      </c>
      <c r="B418" s="242"/>
      <c r="C418" s="242"/>
      <c r="D418" s="242"/>
      <c r="E418" s="242"/>
      <c r="F418" s="242"/>
      <c r="G418" s="426"/>
      <c r="H418" s="426"/>
      <c r="I418" s="428"/>
      <c r="J418" s="63" t="str">
        <f>IF(F418="", "", IF(E418="Billets de train", "", IF(E418="", "", VLOOKUP(F418,Listes!$G$34:$H$36, 2, FALSE))))</f>
        <v/>
      </c>
      <c r="K418" s="433"/>
    </row>
    <row r="419" spans="1:11" ht="20.100000000000001" customHeight="1" x14ac:dyDescent="0.25">
      <c r="A419" s="21">
        <v>413</v>
      </c>
      <c r="B419" s="242"/>
      <c r="C419" s="242"/>
      <c r="D419" s="242"/>
      <c r="E419" s="242"/>
      <c r="F419" s="242"/>
      <c r="G419" s="426"/>
      <c r="H419" s="426"/>
      <c r="I419" s="428"/>
      <c r="J419" s="63" t="str">
        <f>IF(F419="", "", IF(E419="Billets de train", "", IF(E419="", "", VLOOKUP(F419,Listes!$G$34:$H$36, 2, FALSE))))</f>
        <v/>
      </c>
      <c r="K419" s="433"/>
    </row>
    <row r="420" spans="1:11" ht="20.100000000000001" customHeight="1" x14ac:dyDescent="0.25">
      <c r="A420" s="21">
        <v>414</v>
      </c>
      <c r="B420" s="242"/>
      <c r="C420" s="242"/>
      <c r="D420" s="242"/>
      <c r="E420" s="242"/>
      <c r="F420" s="242"/>
      <c r="G420" s="426"/>
      <c r="H420" s="426"/>
      <c r="I420" s="428"/>
      <c r="J420" s="63" t="str">
        <f>IF(F420="", "", IF(E420="Billets de train", "", IF(E420="", "", VLOOKUP(F420,Listes!$G$34:$H$36, 2, FALSE))))</f>
        <v/>
      </c>
      <c r="K420" s="433"/>
    </row>
    <row r="421" spans="1:11" ht="20.100000000000001" customHeight="1" x14ac:dyDescent="0.25">
      <c r="A421" s="21">
        <v>415</v>
      </c>
      <c r="B421" s="242"/>
      <c r="C421" s="242"/>
      <c r="D421" s="242"/>
      <c r="E421" s="242"/>
      <c r="F421" s="242"/>
      <c r="G421" s="426"/>
      <c r="H421" s="426"/>
      <c r="I421" s="428"/>
      <c r="J421" s="63" t="str">
        <f>IF(F421="", "", IF(E421="Billets de train", "", IF(E421="", "", VLOOKUP(F421,Listes!$G$34:$H$36, 2, FALSE))))</f>
        <v/>
      </c>
      <c r="K421" s="433"/>
    </row>
    <row r="422" spans="1:11" ht="20.100000000000001" customHeight="1" x14ac:dyDescent="0.25">
      <c r="A422" s="21">
        <v>416</v>
      </c>
      <c r="B422" s="242"/>
      <c r="C422" s="242"/>
      <c r="D422" s="242"/>
      <c r="E422" s="242"/>
      <c r="F422" s="242"/>
      <c r="G422" s="426"/>
      <c r="H422" s="426"/>
      <c r="I422" s="428"/>
      <c r="J422" s="63" t="str">
        <f>IF(F422="", "", IF(E422="Billets de train", "", IF(E422="", "", VLOOKUP(F422,Listes!$G$34:$H$36, 2, FALSE))))</f>
        <v/>
      </c>
      <c r="K422" s="433"/>
    </row>
    <row r="423" spans="1:11" ht="20.100000000000001" customHeight="1" x14ac:dyDescent="0.25">
      <c r="A423" s="21">
        <v>417</v>
      </c>
      <c r="B423" s="242"/>
      <c r="C423" s="242"/>
      <c r="D423" s="242"/>
      <c r="E423" s="242"/>
      <c r="F423" s="242"/>
      <c r="G423" s="426"/>
      <c r="H423" s="426"/>
      <c r="I423" s="428"/>
      <c r="J423" s="63" t="str">
        <f>IF(F423="", "", IF(E423="Billets de train", "", IF(E423="", "", VLOOKUP(F423,Listes!$G$34:$H$36, 2, FALSE))))</f>
        <v/>
      </c>
      <c r="K423" s="433"/>
    </row>
    <row r="424" spans="1:11" ht="20.100000000000001" customHeight="1" x14ac:dyDescent="0.25">
      <c r="A424" s="21">
        <v>418</v>
      </c>
      <c r="B424" s="242"/>
      <c r="C424" s="242"/>
      <c r="D424" s="242"/>
      <c r="E424" s="242"/>
      <c r="F424" s="242"/>
      <c r="G424" s="426"/>
      <c r="H424" s="426"/>
      <c r="I424" s="428"/>
      <c r="J424" s="63" t="str">
        <f>IF(F424="", "", IF(E424="Billets de train", "", IF(E424="", "", VLOOKUP(F424,Listes!$G$34:$H$36, 2, FALSE))))</f>
        <v/>
      </c>
      <c r="K424" s="433"/>
    </row>
    <row r="425" spans="1:11" ht="20.100000000000001" customHeight="1" x14ac:dyDescent="0.25">
      <c r="A425" s="21">
        <v>419</v>
      </c>
      <c r="B425" s="242"/>
      <c r="C425" s="242"/>
      <c r="D425" s="242"/>
      <c r="E425" s="242"/>
      <c r="F425" s="242"/>
      <c r="G425" s="426"/>
      <c r="H425" s="426"/>
      <c r="I425" s="428"/>
      <c r="J425" s="63" t="str">
        <f>IF(F425="", "", IF(E425="Billets de train", "", IF(E425="", "", VLOOKUP(F425,Listes!$G$34:$H$36, 2, FALSE))))</f>
        <v/>
      </c>
      <c r="K425" s="433"/>
    </row>
    <row r="426" spans="1:11" ht="20.100000000000001" customHeight="1" x14ac:dyDescent="0.25">
      <c r="A426" s="21">
        <v>420</v>
      </c>
      <c r="B426" s="242"/>
      <c r="C426" s="242"/>
      <c r="D426" s="242"/>
      <c r="E426" s="242"/>
      <c r="F426" s="242"/>
      <c r="G426" s="426"/>
      <c r="H426" s="426"/>
      <c r="I426" s="428"/>
      <c r="J426" s="63" t="str">
        <f>IF(F426="", "", IF(E426="Billets de train", "", IF(E426="", "", VLOOKUP(F426,Listes!$G$34:$H$36, 2, FALSE))))</f>
        <v/>
      </c>
      <c r="K426" s="433"/>
    </row>
    <row r="427" spans="1:11" ht="20.100000000000001" customHeight="1" x14ac:dyDescent="0.25">
      <c r="A427" s="21">
        <v>421</v>
      </c>
      <c r="B427" s="242"/>
      <c r="C427" s="242"/>
      <c r="D427" s="242"/>
      <c r="E427" s="242"/>
      <c r="F427" s="242"/>
      <c r="G427" s="426"/>
      <c r="H427" s="426"/>
      <c r="I427" s="428"/>
      <c r="J427" s="63" t="str">
        <f>IF(F427="", "", IF(E427="Billets de train", "", IF(E427="", "", VLOOKUP(F427,Listes!$G$34:$H$36, 2, FALSE))))</f>
        <v/>
      </c>
      <c r="K427" s="433"/>
    </row>
    <row r="428" spans="1:11" ht="20.100000000000001" customHeight="1" x14ac:dyDescent="0.25">
      <c r="A428" s="21">
        <v>422</v>
      </c>
      <c r="B428" s="242"/>
      <c r="C428" s="242"/>
      <c r="D428" s="242"/>
      <c r="E428" s="242"/>
      <c r="F428" s="242"/>
      <c r="G428" s="426"/>
      <c r="H428" s="426"/>
      <c r="I428" s="428"/>
      <c r="J428" s="63" t="str">
        <f>IF(F428="", "", IF(E428="Billets de train", "", IF(E428="", "", VLOOKUP(F428,Listes!$G$34:$H$36, 2, FALSE))))</f>
        <v/>
      </c>
      <c r="K428" s="433"/>
    </row>
    <row r="429" spans="1:11" ht="20.100000000000001" customHeight="1" x14ac:dyDescent="0.25">
      <c r="A429" s="21">
        <v>423</v>
      </c>
      <c r="B429" s="242"/>
      <c r="C429" s="242"/>
      <c r="D429" s="242"/>
      <c r="E429" s="242"/>
      <c r="F429" s="242"/>
      <c r="G429" s="426"/>
      <c r="H429" s="426"/>
      <c r="I429" s="428"/>
      <c r="J429" s="63" t="str">
        <f>IF(F429="", "", IF(E429="Billets de train", "", IF(E429="", "", VLOOKUP(F429,Listes!$G$34:$H$36, 2, FALSE))))</f>
        <v/>
      </c>
      <c r="K429" s="433"/>
    </row>
    <row r="430" spans="1:11" ht="20.100000000000001" customHeight="1" x14ac:dyDescent="0.25">
      <c r="A430" s="21">
        <v>424</v>
      </c>
      <c r="B430" s="242"/>
      <c r="C430" s="242"/>
      <c r="D430" s="242"/>
      <c r="E430" s="242"/>
      <c r="F430" s="242"/>
      <c r="G430" s="426"/>
      <c r="H430" s="426"/>
      <c r="I430" s="428"/>
      <c r="J430" s="63" t="str">
        <f>IF(F430="", "", IF(E430="Billets de train", "", IF(E430="", "", VLOOKUP(F430,Listes!$G$34:$H$36, 2, FALSE))))</f>
        <v/>
      </c>
      <c r="K430" s="433"/>
    </row>
    <row r="431" spans="1:11" ht="20.100000000000001" customHeight="1" x14ac:dyDescent="0.25">
      <c r="A431" s="21">
        <v>425</v>
      </c>
      <c r="B431" s="242"/>
      <c r="C431" s="242"/>
      <c r="D431" s="242"/>
      <c r="E431" s="242"/>
      <c r="F431" s="242"/>
      <c r="G431" s="426"/>
      <c r="H431" s="426"/>
      <c r="I431" s="428"/>
      <c r="J431" s="63" t="str">
        <f>IF(F431="", "", IF(E431="Billets de train", "", IF(E431="", "", VLOOKUP(F431,Listes!$G$34:$H$36, 2, FALSE))))</f>
        <v/>
      </c>
      <c r="K431" s="433"/>
    </row>
    <row r="432" spans="1:11" ht="20.100000000000001" customHeight="1" x14ac:dyDescent="0.25">
      <c r="A432" s="21">
        <v>426</v>
      </c>
      <c r="B432" s="242"/>
      <c r="C432" s="242"/>
      <c r="D432" s="242"/>
      <c r="E432" s="242"/>
      <c r="F432" s="242"/>
      <c r="G432" s="426"/>
      <c r="H432" s="426"/>
      <c r="I432" s="428"/>
      <c r="J432" s="63" t="str">
        <f>IF(F432="", "", IF(E432="Billets de train", "", IF(E432="", "", VLOOKUP(F432,Listes!$G$34:$H$36, 2, FALSE))))</f>
        <v/>
      </c>
      <c r="K432" s="433"/>
    </row>
    <row r="433" spans="1:11" ht="20.100000000000001" customHeight="1" x14ac:dyDescent="0.25">
      <c r="A433" s="21">
        <v>427</v>
      </c>
      <c r="B433" s="242"/>
      <c r="C433" s="242"/>
      <c r="D433" s="242"/>
      <c r="E433" s="242"/>
      <c r="F433" s="242"/>
      <c r="G433" s="426"/>
      <c r="H433" s="426"/>
      <c r="I433" s="428"/>
      <c r="J433" s="63" t="str">
        <f>IF(F433="", "", IF(E433="Billets de train", "", IF(E433="", "", VLOOKUP(F433,Listes!$G$34:$H$36, 2, FALSE))))</f>
        <v/>
      </c>
      <c r="K433" s="433"/>
    </row>
    <row r="434" spans="1:11" ht="20.100000000000001" customHeight="1" x14ac:dyDescent="0.25">
      <c r="A434" s="21">
        <v>428</v>
      </c>
      <c r="B434" s="242"/>
      <c r="C434" s="242"/>
      <c r="D434" s="242"/>
      <c r="E434" s="242"/>
      <c r="F434" s="242"/>
      <c r="G434" s="426"/>
      <c r="H434" s="426"/>
      <c r="I434" s="428"/>
      <c r="J434" s="63" t="str">
        <f>IF(F434="", "", IF(E434="Billets de train", "", IF(E434="", "", VLOOKUP(F434,Listes!$G$34:$H$36, 2, FALSE))))</f>
        <v/>
      </c>
      <c r="K434" s="433"/>
    </row>
    <row r="435" spans="1:11" ht="20.100000000000001" customHeight="1" x14ac:dyDescent="0.25">
      <c r="A435" s="21">
        <v>429</v>
      </c>
      <c r="B435" s="242"/>
      <c r="C435" s="242"/>
      <c r="D435" s="242"/>
      <c r="E435" s="242"/>
      <c r="F435" s="242"/>
      <c r="G435" s="426"/>
      <c r="H435" s="426"/>
      <c r="I435" s="428"/>
      <c r="J435" s="63" t="str">
        <f>IF(F435="", "", IF(E435="Billets de train", "", IF(E435="", "", VLOOKUP(F435,Listes!$G$34:$H$36, 2, FALSE))))</f>
        <v/>
      </c>
      <c r="K435" s="433"/>
    </row>
    <row r="436" spans="1:11" ht="20.100000000000001" customHeight="1" x14ac:dyDescent="0.25">
      <c r="A436" s="21">
        <v>430</v>
      </c>
      <c r="B436" s="242"/>
      <c r="C436" s="242"/>
      <c r="D436" s="242"/>
      <c r="E436" s="242"/>
      <c r="F436" s="242"/>
      <c r="G436" s="426"/>
      <c r="H436" s="426"/>
      <c r="I436" s="428"/>
      <c r="J436" s="63" t="str">
        <f>IF(F436="", "", IF(E436="Billets de train", "", IF(E436="", "", VLOOKUP(F436,Listes!$G$34:$H$36, 2, FALSE))))</f>
        <v/>
      </c>
      <c r="K436" s="433"/>
    </row>
    <row r="437" spans="1:11" ht="20.100000000000001" customHeight="1" x14ac:dyDescent="0.25">
      <c r="A437" s="21">
        <v>431</v>
      </c>
      <c r="B437" s="242"/>
      <c r="C437" s="242"/>
      <c r="D437" s="242"/>
      <c r="E437" s="242"/>
      <c r="F437" s="242"/>
      <c r="G437" s="426"/>
      <c r="H437" s="426"/>
      <c r="I437" s="428"/>
      <c r="J437" s="63" t="str">
        <f>IF(F437="", "", IF(E437="Billets de train", "", IF(E437="", "", VLOOKUP(F437,Listes!$G$34:$H$36, 2, FALSE))))</f>
        <v/>
      </c>
      <c r="K437" s="433"/>
    </row>
    <row r="438" spans="1:11" ht="20.100000000000001" customHeight="1" x14ac:dyDescent="0.25">
      <c r="A438" s="21">
        <v>432</v>
      </c>
      <c r="B438" s="242"/>
      <c r="C438" s="242"/>
      <c r="D438" s="242"/>
      <c r="E438" s="242"/>
      <c r="F438" s="242"/>
      <c r="G438" s="426"/>
      <c r="H438" s="426"/>
      <c r="I438" s="428"/>
      <c r="J438" s="63" t="str">
        <f>IF(F438="", "", IF(E438="Billets de train", "", IF(E438="", "", VLOOKUP(F438,Listes!$G$34:$H$36, 2, FALSE))))</f>
        <v/>
      </c>
      <c r="K438" s="433"/>
    </row>
    <row r="439" spans="1:11" ht="20.100000000000001" customHeight="1" x14ac:dyDescent="0.25">
      <c r="A439" s="21">
        <v>433</v>
      </c>
      <c r="B439" s="242"/>
      <c r="C439" s="242"/>
      <c r="D439" s="242"/>
      <c r="E439" s="242"/>
      <c r="F439" s="242"/>
      <c r="G439" s="426"/>
      <c r="H439" s="426"/>
      <c r="I439" s="428"/>
      <c r="J439" s="63" t="str">
        <f>IF(F439="", "", IF(E439="Billets de train", "", IF(E439="", "", VLOOKUP(F439,Listes!$G$34:$H$36, 2, FALSE))))</f>
        <v/>
      </c>
      <c r="K439" s="433"/>
    </row>
    <row r="440" spans="1:11" ht="20.100000000000001" customHeight="1" x14ac:dyDescent="0.25">
      <c r="A440" s="21">
        <v>434</v>
      </c>
      <c r="B440" s="242"/>
      <c r="C440" s="242"/>
      <c r="D440" s="242"/>
      <c r="E440" s="242"/>
      <c r="F440" s="242"/>
      <c r="G440" s="426"/>
      <c r="H440" s="426"/>
      <c r="I440" s="428"/>
      <c r="J440" s="63" t="str">
        <f>IF(F440="", "", IF(E440="Billets de train", "", IF(E440="", "", VLOOKUP(F440,Listes!$G$34:$H$36, 2, FALSE))))</f>
        <v/>
      </c>
      <c r="K440" s="433"/>
    </row>
    <row r="441" spans="1:11" ht="20.100000000000001" customHeight="1" x14ac:dyDescent="0.25">
      <c r="A441" s="21">
        <v>435</v>
      </c>
      <c r="B441" s="242"/>
      <c r="C441" s="242"/>
      <c r="D441" s="242"/>
      <c r="E441" s="242"/>
      <c r="F441" s="242"/>
      <c r="G441" s="426"/>
      <c r="H441" s="426"/>
      <c r="I441" s="428"/>
      <c r="J441" s="63" t="str">
        <f>IF(F441="", "", IF(E441="Billets de train", "", IF(E441="", "", VLOOKUP(F441,Listes!$G$34:$H$36, 2, FALSE))))</f>
        <v/>
      </c>
      <c r="K441" s="433"/>
    </row>
    <row r="442" spans="1:11" ht="20.100000000000001" customHeight="1" x14ac:dyDescent="0.25">
      <c r="A442" s="21">
        <v>436</v>
      </c>
      <c r="B442" s="242"/>
      <c r="C442" s="242"/>
      <c r="D442" s="242"/>
      <c r="E442" s="242"/>
      <c r="F442" s="242"/>
      <c r="G442" s="426"/>
      <c r="H442" s="426"/>
      <c r="I442" s="428"/>
      <c r="J442" s="63" t="str">
        <f>IF(F442="", "", IF(E442="Billets de train", "", IF(E442="", "", VLOOKUP(F442,Listes!$G$34:$H$36, 2, FALSE))))</f>
        <v/>
      </c>
      <c r="K442" s="433"/>
    </row>
    <row r="443" spans="1:11" ht="20.100000000000001" customHeight="1" x14ac:dyDescent="0.25">
      <c r="A443" s="21">
        <v>437</v>
      </c>
      <c r="B443" s="242"/>
      <c r="C443" s="242"/>
      <c r="D443" s="242"/>
      <c r="E443" s="242"/>
      <c r="F443" s="242"/>
      <c r="G443" s="426"/>
      <c r="H443" s="426"/>
      <c r="I443" s="428"/>
      <c r="J443" s="63" t="str">
        <f>IF(F443="", "", IF(E443="Billets de train", "", IF(E443="", "", VLOOKUP(F443,Listes!$G$34:$H$36, 2, FALSE))))</f>
        <v/>
      </c>
      <c r="K443" s="433"/>
    </row>
    <row r="444" spans="1:11" ht="20.100000000000001" customHeight="1" x14ac:dyDescent="0.25">
      <c r="A444" s="21">
        <v>438</v>
      </c>
      <c r="B444" s="242"/>
      <c r="C444" s="242"/>
      <c r="D444" s="242"/>
      <c r="E444" s="242"/>
      <c r="F444" s="242"/>
      <c r="G444" s="426"/>
      <c r="H444" s="426"/>
      <c r="I444" s="428"/>
      <c r="J444" s="63" t="str">
        <f>IF(F444="", "", IF(E444="Billets de train", "", IF(E444="", "", VLOOKUP(F444,Listes!$G$34:$H$36, 2, FALSE))))</f>
        <v/>
      </c>
      <c r="K444" s="433"/>
    </row>
    <row r="445" spans="1:11" ht="20.100000000000001" customHeight="1" x14ac:dyDescent="0.25">
      <c r="A445" s="21">
        <v>439</v>
      </c>
      <c r="B445" s="242"/>
      <c r="C445" s="242"/>
      <c r="D445" s="242"/>
      <c r="E445" s="242"/>
      <c r="F445" s="242"/>
      <c r="G445" s="426"/>
      <c r="H445" s="426"/>
      <c r="I445" s="428"/>
      <c r="J445" s="63" t="str">
        <f>IF(F445="", "", IF(E445="Billets de train", "", IF(E445="", "", VLOOKUP(F445,Listes!$G$34:$H$36, 2, FALSE))))</f>
        <v/>
      </c>
      <c r="K445" s="433"/>
    </row>
    <row r="446" spans="1:11" ht="20.100000000000001" customHeight="1" x14ac:dyDescent="0.25">
      <c r="A446" s="21">
        <v>440</v>
      </c>
      <c r="B446" s="242"/>
      <c r="C446" s="242"/>
      <c r="D446" s="242"/>
      <c r="E446" s="242"/>
      <c r="F446" s="242"/>
      <c r="G446" s="426"/>
      <c r="H446" s="426"/>
      <c r="I446" s="428"/>
      <c r="J446" s="63" t="str">
        <f>IF(F446="", "", IF(E446="Billets de train", "", IF(E446="", "", VLOOKUP(F446,Listes!$G$34:$H$36, 2, FALSE))))</f>
        <v/>
      </c>
      <c r="K446" s="433"/>
    </row>
    <row r="447" spans="1:11" ht="20.100000000000001" customHeight="1" x14ac:dyDescent="0.25">
      <c r="A447" s="21">
        <v>441</v>
      </c>
      <c r="B447" s="242"/>
      <c r="C447" s="242"/>
      <c r="D447" s="242"/>
      <c r="E447" s="242"/>
      <c r="F447" s="242"/>
      <c r="G447" s="426"/>
      <c r="H447" s="426"/>
      <c r="I447" s="428"/>
      <c r="J447" s="63" t="str">
        <f>IF(F447="", "", IF(E447="Billets de train", "", IF(E447="", "", VLOOKUP(F447,Listes!$G$34:$H$36, 2, FALSE))))</f>
        <v/>
      </c>
      <c r="K447" s="433"/>
    </row>
    <row r="448" spans="1:11" ht="20.100000000000001" customHeight="1" x14ac:dyDescent="0.25">
      <c r="A448" s="21">
        <v>442</v>
      </c>
      <c r="B448" s="242"/>
      <c r="C448" s="242"/>
      <c r="D448" s="242"/>
      <c r="E448" s="242"/>
      <c r="F448" s="242"/>
      <c r="G448" s="426"/>
      <c r="H448" s="426"/>
      <c r="I448" s="428"/>
      <c r="J448" s="63" t="str">
        <f>IF(F448="", "", IF(E448="Billets de train", "", IF(E448="", "", VLOOKUP(F448,Listes!$G$34:$H$36, 2, FALSE))))</f>
        <v/>
      </c>
      <c r="K448" s="433"/>
    </row>
    <row r="449" spans="1:11" ht="20.100000000000001" customHeight="1" x14ac:dyDescent="0.25">
      <c r="A449" s="21">
        <v>443</v>
      </c>
      <c r="B449" s="242"/>
      <c r="C449" s="242"/>
      <c r="D449" s="242"/>
      <c r="E449" s="242"/>
      <c r="F449" s="242"/>
      <c r="G449" s="426"/>
      <c r="H449" s="426"/>
      <c r="I449" s="428"/>
      <c r="J449" s="63" t="str">
        <f>IF(F449="", "", IF(E449="Billets de train", "", IF(E449="", "", VLOOKUP(F449,Listes!$G$34:$H$36, 2, FALSE))))</f>
        <v/>
      </c>
      <c r="K449" s="433"/>
    </row>
    <row r="450" spans="1:11" ht="20.100000000000001" customHeight="1" x14ac:dyDescent="0.25">
      <c r="A450" s="21">
        <v>444</v>
      </c>
      <c r="B450" s="242"/>
      <c r="C450" s="242"/>
      <c r="D450" s="242"/>
      <c r="E450" s="242"/>
      <c r="F450" s="242"/>
      <c r="G450" s="426"/>
      <c r="H450" s="426"/>
      <c r="I450" s="428"/>
      <c r="J450" s="63" t="str">
        <f>IF(F450="", "", IF(E450="Billets de train", "", IF(E450="", "", VLOOKUP(F450,Listes!$G$34:$H$36, 2, FALSE))))</f>
        <v/>
      </c>
      <c r="K450" s="433"/>
    </row>
    <row r="451" spans="1:11" ht="20.100000000000001" customHeight="1" x14ac:dyDescent="0.25">
      <c r="A451" s="21">
        <v>445</v>
      </c>
      <c r="B451" s="242"/>
      <c r="C451" s="242"/>
      <c r="D451" s="242"/>
      <c r="E451" s="242"/>
      <c r="F451" s="242"/>
      <c r="G451" s="426"/>
      <c r="H451" s="426"/>
      <c r="I451" s="428"/>
      <c r="J451" s="63" t="str">
        <f>IF(F451="", "", IF(E451="Billets de train", "", IF(E451="", "", VLOOKUP(F451,Listes!$G$34:$H$36, 2, FALSE))))</f>
        <v/>
      </c>
      <c r="K451" s="433"/>
    </row>
    <row r="452" spans="1:11" ht="20.100000000000001" customHeight="1" x14ac:dyDescent="0.25">
      <c r="A452" s="21">
        <v>446</v>
      </c>
      <c r="B452" s="242"/>
      <c r="C452" s="242"/>
      <c r="D452" s="242"/>
      <c r="E452" s="242"/>
      <c r="F452" s="242"/>
      <c r="G452" s="426"/>
      <c r="H452" s="426"/>
      <c r="I452" s="428"/>
      <c r="J452" s="63" t="str">
        <f>IF(F452="", "", IF(E452="Billets de train", "", IF(E452="", "", VLOOKUP(F452,Listes!$G$34:$H$36, 2, FALSE))))</f>
        <v/>
      </c>
      <c r="K452" s="433"/>
    </row>
    <row r="453" spans="1:11" ht="20.100000000000001" customHeight="1" x14ac:dyDescent="0.25">
      <c r="A453" s="21">
        <v>447</v>
      </c>
      <c r="B453" s="242"/>
      <c r="C453" s="242"/>
      <c r="D453" s="242"/>
      <c r="E453" s="242"/>
      <c r="F453" s="242"/>
      <c r="G453" s="426"/>
      <c r="H453" s="426"/>
      <c r="I453" s="428"/>
      <c r="J453" s="63" t="str">
        <f>IF(F453="", "", IF(E453="Billets de train", "", IF(E453="", "", VLOOKUP(F453,Listes!$G$34:$H$36, 2, FALSE))))</f>
        <v/>
      </c>
      <c r="K453" s="433"/>
    </row>
    <row r="454" spans="1:11" ht="20.100000000000001" customHeight="1" x14ac:dyDescent="0.25">
      <c r="A454" s="21">
        <v>448</v>
      </c>
      <c r="B454" s="242"/>
      <c r="C454" s="242"/>
      <c r="D454" s="242"/>
      <c r="E454" s="242"/>
      <c r="F454" s="242"/>
      <c r="G454" s="426"/>
      <c r="H454" s="426"/>
      <c r="I454" s="428"/>
      <c r="J454" s="63" t="str">
        <f>IF(F454="", "", IF(E454="Billets de train", "", IF(E454="", "", VLOOKUP(F454,Listes!$G$34:$H$36, 2, FALSE))))</f>
        <v/>
      </c>
      <c r="K454" s="433"/>
    </row>
    <row r="455" spans="1:11" ht="20.100000000000001" customHeight="1" x14ac:dyDescent="0.25">
      <c r="A455" s="21">
        <v>449</v>
      </c>
      <c r="B455" s="242"/>
      <c r="C455" s="242"/>
      <c r="D455" s="242"/>
      <c r="E455" s="242"/>
      <c r="F455" s="242"/>
      <c r="G455" s="426"/>
      <c r="H455" s="426"/>
      <c r="I455" s="428"/>
      <c r="J455" s="63" t="str">
        <f>IF(F455="", "", IF(E455="Billets de train", "", IF(E455="", "", VLOOKUP(F455,Listes!$G$34:$H$36, 2, FALSE))))</f>
        <v/>
      </c>
      <c r="K455" s="433"/>
    </row>
    <row r="456" spans="1:11" ht="20.100000000000001" customHeight="1" x14ac:dyDescent="0.25">
      <c r="A456" s="21">
        <v>450</v>
      </c>
      <c r="B456" s="242"/>
      <c r="C456" s="242"/>
      <c r="D456" s="242"/>
      <c r="E456" s="242"/>
      <c r="F456" s="242"/>
      <c r="G456" s="426"/>
      <c r="H456" s="426"/>
      <c r="I456" s="428"/>
      <c r="J456" s="63" t="str">
        <f>IF(F456="", "", IF(E456="Billets de train", "", IF(E456="", "", VLOOKUP(F456,Listes!$G$34:$H$36, 2, FALSE))))</f>
        <v/>
      </c>
      <c r="K456" s="433"/>
    </row>
    <row r="457" spans="1:11" ht="20.100000000000001" customHeight="1" x14ac:dyDescent="0.25">
      <c r="A457" s="21">
        <v>451</v>
      </c>
      <c r="B457" s="242"/>
      <c r="C457" s="242"/>
      <c r="D457" s="242"/>
      <c r="E457" s="242"/>
      <c r="F457" s="242"/>
      <c r="G457" s="426"/>
      <c r="H457" s="426"/>
      <c r="I457" s="428"/>
      <c r="J457" s="63" t="str">
        <f>IF(F457="", "", IF(E457="Billets de train", "", IF(E457="", "", VLOOKUP(F457,Listes!$G$34:$H$36, 2, FALSE))))</f>
        <v/>
      </c>
      <c r="K457" s="433"/>
    </row>
    <row r="458" spans="1:11" ht="20.100000000000001" customHeight="1" x14ac:dyDescent="0.25">
      <c r="A458" s="21">
        <v>452</v>
      </c>
      <c r="B458" s="242"/>
      <c r="C458" s="242"/>
      <c r="D458" s="242"/>
      <c r="E458" s="242"/>
      <c r="F458" s="242"/>
      <c r="G458" s="426"/>
      <c r="H458" s="426"/>
      <c r="I458" s="428"/>
      <c r="J458" s="63" t="str">
        <f>IF(F458="", "", IF(E458="Billets de train", "", IF(E458="", "", VLOOKUP(F458,Listes!$G$34:$H$36, 2, FALSE))))</f>
        <v/>
      </c>
      <c r="K458" s="433"/>
    </row>
    <row r="459" spans="1:11" ht="20.100000000000001" customHeight="1" x14ac:dyDescent="0.25">
      <c r="A459" s="21">
        <v>453</v>
      </c>
      <c r="B459" s="242"/>
      <c r="C459" s="242"/>
      <c r="D459" s="242"/>
      <c r="E459" s="242"/>
      <c r="F459" s="242"/>
      <c r="G459" s="426"/>
      <c r="H459" s="426"/>
      <c r="I459" s="428"/>
      <c r="J459" s="63" t="str">
        <f>IF(F459="", "", IF(E459="Billets de train", "", IF(E459="", "", VLOOKUP(F459,Listes!$G$34:$H$36, 2, FALSE))))</f>
        <v/>
      </c>
      <c r="K459" s="433"/>
    </row>
    <row r="460" spans="1:11" ht="20.100000000000001" customHeight="1" x14ac:dyDescent="0.25">
      <c r="A460" s="21">
        <v>454</v>
      </c>
      <c r="B460" s="242"/>
      <c r="C460" s="242"/>
      <c r="D460" s="242"/>
      <c r="E460" s="242"/>
      <c r="F460" s="242"/>
      <c r="G460" s="426"/>
      <c r="H460" s="426"/>
      <c r="I460" s="428"/>
      <c r="J460" s="63" t="str">
        <f>IF(F460="", "", IF(E460="Billets de train", "", IF(E460="", "", VLOOKUP(F460,Listes!$G$34:$H$36, 2, FALSE))))</f>
        <v/>
      </c>
      <c r="K460" s="433"/>
    </row>
    <row r="461" spans="1:11" ht="20.100000000000001" customHeight="1" x14ac:dyDescent="0.25">
      <c r="A461" s="21">
        <v>455</v>
      </c>
      <c r="B461" s="242"/>
      <c r="C461" s="242"/>
      <c r="D461" s="242"/>
      <c r="E461" s="242"/>
      <c r="F461" s="242"/>
      <c r="G461" s="426"/>
      <c r="H461" s="426"/>
      <c r="I461" s="428"/>
      <c r="J461" s="63" t="str">
        <f>IF(F461="", "", IF(E461="Billets de train", "", IF(E461="", "", VLOOKUP(F461,Listes!$G$34:$H$36, 2, FALSE))))</f>
        <v/>
      </c>
      <c r="K461" s="433"/>
    </row>
    <row r="462" spans="1:11" ht="20.100000000000001" customHeight="1" x14ac:dyDescent="0.25">
      <c r="A462" s="21">
        <v>456</v>
      </c>
      <c r="B462" s="242"/>
      <c r="C462" s="242"/>
      <c r="D462" s="242"/>
      <c r="E462" s="242"/>
      <c r="F462" s="242"/>
      <c r="G462" s="426"/>
      <c r="H462" s="426"/>
      <c r="I462" s="428"/>
      <c r="J462" s="63" t="str">
        <f>IF(F462="", "", IF(E462="Billets de train", "", IF(E462="", "", VLOOKUP(F462,Listes!$G$34:$H$36, 2, FALSE))))</f>
        <v/>
      </c>
      <c r="K462" s="433"/>
    </row>
    <row r="463" spans="1:11" ht="20.100000000000001" customHeight="1" x14ac:dyDescent="0.25">
      <c r="A463" s="21">
        <v>457</v>
      </c>
      <c r="B463" s="242"/>
      <c r="C463" s="242"/>
      <c r="D463" s="242"/>
      <c r="E463" s="242"/>
      <c r="F463" s="242"/>
      <c r="G463" s="426"/>
      <c r="H463" s="426"/>
      <c r="I463" s="428"/>
      <c r="J463" s="63" t="str">
        <f>IF(F463="", "", IF(E463="Billets de train", "", IF(E463="", "", VLOOKUP(F463,Listes!$G$34:$H$36, 2, FALSE))))</f>
        <v/>
      </c>
      <c r="K463" s="433"/>
    </row>
    <row r="464" spans="1:11" ht="20.100000000000001" customHeight="1" x14ac:dyDescent="0.25">
      <c r="A464" s="21">
        <v>458</v>
      </c>
      <c r="B464" s="242"/>
      <c r="C464" s="242"/>
      <c r="D464" s="242"/>
      <c r="E464" s="242"/>
      <c r="F464" s="242"/>
      <c r="G464" s="426"/>
      <c r="H464" s="426"/>
      <c r="I464" s="428"/>
      <c r="J464" s="63" t="str">
        <f>IF(F464="", "", IF(E464="Billets de train", "", IF(E464="", "", VLOOKUP(F464,Listes!$G$34:$H$36, 2, FALSE))))</f>
        <v/>
      </c>
      <c r="K464" s="433"/>
    </row>
    <row r="465" spans="1:11" ht="20.100000000000001" customHeight="1" x14ac:dyDescent="0.25">
      <c r="A465" s="21">
        <v>459</v>
      </c>
      <c r="B465" s="242"/>
      <c r="C465" s="242"/>
      <c r="D465" s="242"/>
      <c r="E465" s="242"/>
      <c r="F465" s="242"/>
      <c r="G465" s="426"/>
      <c r="H465" s="426"/>
      <c r="I465" s="428"/>
      <c r="J465" s="63" t="str">
        <f>IF(F465="", "", IF(E465="Billets de train", "", IF(E465="", "", VLOOKUP(F465,Listes!$G$34:$H$36, 2, FALSE))))</f>
        <v/>
      </c>
      <c r="K465" s="433"/>
    </row>
    <row r="466" spans="1:11" ht="20.100000000000001" customHeight="1" x14ac:dyDescent="0.25">
      <c r="A466" s="21">
        <v>460</v>
      </c>
      <c r="B466" s="242"/>
      <c r="C466" s="242"/>
      <c r="D466" s="242"/>
      <c r="E466" s="242"/>
      <c r="F466" s="242"/>
      <c r="G466" s="426"/>
      <c r="H466" s="426"/>
      <c r="I466" s="428"/>
      <c r="J466" s="63" t="str">
        <f>IF(F466="", "", IF(E466="Billets de train", "", IF(E466="", "", VLOOKUP(F466,Listes!$G$34:$H$36, 2, FALSE))))</f>
        <v/>
      </c>
      <c r="K466" s="433"/>
    </row>
    <row r="467" spans="1:11" ht="20.100000000000001" customHeight="1" x14ac:dyDescent="0.25">
      <c r="A467" s="21">
        <v>461</v>
      </c>
      <c r="B467" s="242"/>
      <c r="C467" s="242"/>
      <c r="D467" s="242"/>
      <c r="E467" s="242"/>
      <c r="F467" s="242"/>
      <c r="G467" s="426"/>
      <c r="H467" s="426"/>
      <c r="I467" s="428"/>
      <c r="J467" s="63" t="str">
        <f>IF(F467="", "", IF(E467="Billets de train", "", IF(E467="", "", VLOOKUP(F467,Listes!$G$34:$H$36, 2, FALSE))))</f>
        <v/>
      </c>
      <c r="K467" s="433"/>
    </row>
    <row r="468" spans="1:11" ht="20.100000000000001" customHeight="1" x14ac:dyDescent="0.25">
      <c r="A468" s="21">
        <v>462</v>
      </c>
      <c r="B468" s="242"/>
      <c r="C468" s="242"/>
      <c r="D468" s="242"/>
      <c r="E468" s="242"/>
      <c r="F468" s="242"/>
      <c r="G468" s="426"/>
      <c r="H468" s="426"/>
      <c r="I468" s="428"/>
      <c r="J468" s="63" t="str">
        <f>IF(F468="", "", IF(E468="Billets de train", "", IF(E468="", "", VLOOKUP(F468,Listes!$G$34:$H$36, 2, FALSE))))</f>
        <v/>
      </c>
      <c r="K468" s="433"/>
    </row>
    <row r="469" spans="1:11" ht="20.100000000000001" customHeight="1" x14ac:dyDescent="0.25">
      <c r="A469" s="21">
        <v>463</v>
      </c>
      <c r="B469" s="242"/>
      <c r="C469" s="242"/>
      <c r="D469" s="242"/>
      <c r="E469" s="242"/>
      <c r="F469" s="242"/>
      <c r="G469" s="426"/>
      <c r="H469" s="426"/>
      <c r="I469" s="428"/>
      <c r="J469" s="63" t="str">
        <f>IF(F469="", "", IF(E469="Billets de train", "", IF(E469="", "", VLOOKUP(F469,Listes!$G$34:$H$36, 2, FALSE))))</f>
        <v/>
      </c>
      <c r="K469" s="433"/>
    </row>
    <row r="470" spans="1:11" ht="20.100000000000001" customHeight="1" x14ac:dyDescent="0.25">
      <c r="A470" s="21">
        <v>464</v>
      </c>
      <c r="B470" s="242"/>
      <c r="C470" s="242"/>
      <c r="D470" s="242"/>
      <c r="E470" s="242"/>
      <c r="F470" s="242"/>
      <c r="G470" s="426"/>
      <c r="H470" s="426"/>
      <c r="I470" s="428"/>
      <c r="J470" s="63" t="str">
        <f>IF(F470="", "", IF(E470="Billets de train", "", IF(E470="", "", VLOOKUP(F470,Listes!$G$34:$H$36, 2, FALSE))))</f>
        <v/>
      </c>
      <c r="K470" s="433"/>
    </row>
    <row r="471" spans="1:11" ht="20.100000000000001" customHeight="1" x14ac:dyDescent="0.25">
      <c r="A471" s="21">
        <v>465</v>
      </c>
      <c r="B471" s="242"/>
      <c r="C471" s="242"/>
      <c r="D471" s="242"/>
      <c r="E471" s="242"/>
      <c r="F471" s="242"/>
      <c r="G471" s="426"/>
      <c r="H471" s="426"/>
      <c r="I471" s="428"/>
      <c r="J471" s="63" t="str">
        <f>IF(F471="", "", IF(E471="Billets de train", "", IF(E471="", "", VLOOKUP(F471,Listes!$G$34:$H$36, 2, FALSE))))</f>
        <v/>
      </c>
      <c r="K471" s="433"/>
    </row>
    <row r="472" spans="1:11" ht="20.100000000000001" customHeight="1" x14ac:dyDescent="0.25">
      <c r="A472" s="21">
        <v>466</v>
      </c>
      <c r="B472" s="242"/>
      <c r="C472" s="242"/>
      <c r="D472" s="242"/>
      <c r="E472" s="242"/>
      <c r="F472" s="242"/>
      <c r="G472" s="426"/>
      <c r="H472" s="426"/>
      <c r="I472" s="428"/>
      <c r="J472" s="63" t="str">
        <f>IF(F472="", "", IF(E472="Billets de train", "", IF(E472="", "", VLOOKUP(F472,Listes!$G$34:$H$36, 2, FALSE))))</f>
        <v/>
      </c>
      <c r="K472" s="433"/>
    </row>
    <row r="473" spans="1:11" ht="20.100000000000001" customHeight="1" x14ac:dyDescent="0.25">
      <c r="A473" s="21">
        <v>467</v>
      </c>
      <c r="B473" s="242"/>
      <c r="C473" s="242"/>
      <c r="D473" s="242"/>
      <c r="E473" s="242"/>
      <c r="F473" s="242"/>
      <c r="G473" s="426"/>
      <c r="H473" s="426"/>
      <c r="I473" s="428"/>
      <c r="J473" s="63" t="str">
        <f>IF(F473="", "", IF(E473="Billets de train", "", IF(E473="", "", VLOOKUP(F473,Listes!$G$34:$H$36, 2, FALSE))))</f>
        <v/>
      </c>
      <c r="K473" s="433"/>
    </row>
    <row r="474" spans="1:11" ht="20.100000000000001" customHeight="1" x14ac:dyDescent="0.25">
      <c r="A474" s="21">
        <v>468</v>
      </c>
      <c r="B474" s="242"/>
      <c r="C474" s="242"/>
      <c r="D474" s="242"/>
      <c r="E474" s="242"/>
      <c r="F474" s="242"/>
      <c r="G474" s="426"/>
      <c r="H474" s="426"/>
      <c r="I474" s="428"/>
      <c r="J474" s="63" t="str">
        <f>IF(F474="", "", IF(E474="Billets de train", "", IF(E474="", "", VLOOKUP(F474,Listes!$G$34:$H$36, 2, FALSE))))</f>
        <v/>
      </c>
      <c r="K474" s="433"/>
    </row>
    <row r="475" spans="1:11" ht="20.100000000000001" customHeight="1" x14ac:dyDescent="0.25">
      <c r="A475" s="21">
        <v>469</v>
      </c>
      <c r="B475" s="242"/>
      <c r="C475" s="242"/>
      <c r="D475" s="242"/>
      <c r="E475" s="242"/>
      <c r="F475" s="242"/>
      <c r="G475" s="426"/>
      <c r="H475" s="426"/>
      <c r="I475" s="428"/>
      <c r="J475" s="63" t="str">
        <f>IF(F475="", "", IF(E475="Billets de train", "", IF(E475="", "", VLOOKUP(F475,Listes!$G$34:$H$36, 2, FALSE))))</f>
        <v/>
      </c>
      <c r="K475" s="433"/>
    </row>
    <row r="476" spans="1:11" ht="20.100000000000001" customHeight="1" x14ac:dyDescent="0.25">
      <c r="A476" s="21">
        <v>470</v>
      </c>
      <c r="B476" s="242"/>
      <c r="C476" s="242"/>
      <c r="D476" s="242"/>
      <c r="E476" s="242"/>
      <c r="F476" s="242"/>
      <c r="G476" s="426"/>
      <c r="H476" s="426"/>
      <c r="I476" s="428"/>
      <c r="J476" s="63" t="str">
        <f>IF(F476="", "", IF(E476="Billets de train", "", IF(E476="", "", VLOOKUP(F476,Listes!$G$34:$H$36, 2, FALSE))))</f>
        <v/>
      </c>
      <c r="K476" s="433"/>
    </row>
    <row r="477" spans="1:11" ht="20.100000000000001" customHeight="1" x14ac:dyDescent="0.25">
      <c r="A477" s="21">
        <v>471</v>
      </c>
      <c r="B477" s="242"/>
      <c r="C477" s="242"/>
      <c r="D477" s="242"/>
      <c r="E477" s="242"/>
      <c r="F477" s="242"/>
      <c r="G477" s="426"/>
      <c r="H477" s="426"/>
      <c r="I477" s="428"/>
      <c r="J477" s="63" t="str">
        <f>IF(F477="", "", IF(E477="Billets de train", "", IF(E477="", "", VLOOKUP(F477,Listes!$G$34:$H$36, 2, FALSE))))</f>
        <v/>
      </c>
      <c r="K477" s="433"/>
    </row>
    <row r="478" spans="1:11" ht="20.100000000000001" customHeight="1" x14ac:dyDescent="0.25">
      <c r="A478" s="21">
        <v>472</v>
      </c>
      <c r="B478" s="242"/>
      <c r="C478" s="242"/>
      <c r="D478" s="242"/>
      <c r="E478" s="242"/>
      <c r="F478" s="242"/>
      <c r="G478" s="426"/>
      <c r="H478" s="426"/>
      <c r="I478" s="428"/>
      <c r="J478" s="63" t="str">
        <f>IF(F478="", "", IF(E478="Billets de train", "", IF(E478="", "", VLOOKUP(F478,Listes!$G$34:$H$36, 2, FALSE))))</f>
        <v/>
      </c>
      <c r="K478" s="433"/>
    </row>
    <row r="479" spans="1:11" ht="20.100000000000001" customHeight="1" x14ac:dyDescent="0.25">
      <c r="A479" s="21">
        <v>473</v>
      </c>
      <c r="B479" s="242"/>
      <c r="C479" s="242"/>
      <c r="D479" s="242"/>
      <c r="E479" s="242"/>
      <c r="F479" s="242"/>
      <c r="G479" s="426"/>
      <c r="H479" s="426"/>
      <c r="I479" s="428"/>
      <c r="J479" s="63" t="str">
        <f>IF(F479="", "", IF(E479="Billets de train", "", IF(E479="", "", VLOOKUP(F479,Listes!$G$34:$H$36, 2, FALSE))))</f>
        <v/>
      </c>
      <c r="K479" s="433"/>
    </row>
    <row r="480" spans="1:11" ht="20.100000000000001" customHeight="1" x14ac:dyDescent="0.25">
      <c r="A480" s="21">
        <v>474</v>
      </c>
      <c r="B480" s="242"/>
      <c r="C480" s="242"/>
      <c r="D480" s="242"/>
      <c r="E480" s="242"/>
      <c r="F480" s="242"/>
      <c r="G480" s="426"/>
      <c r="H480" s="426"/>
      <c r="I480" s="428"/>
      <c r="J480" s="63" t="str">
        <f>IF(F480="", "", IF(E480="Billets de train", "", IF(E480="", "", VLOOKUP(F480,Listes!$G$34:$H$36, 2, FALSE))))</f>
        <v/>
      </c>
      <c r="K480" s="433"/>
    </row>
    <row r="481" spans="1:11" ht="20.100000000000001" customHeight="1" x14ac:dyDescent="0.25">
      <c r="A481" s="21">
        <v>475</v>
      </c>
      <c r="B481" s="242"/>
      <c r="C481" s="242"/>
      <c r="D481" s="242"/>
      <c r="E481" s="242"/>
      <c r="F481" s="242"/>
      <c r="G481" s="426"/>
      <c r="H481" s="426"/>
      <c r="I481" s="428"/>
      <c r="J481" s="63" t="str">
        <f>IF(F481="", "", IF(E481="Billets de train", "", IF(E481="", "", VLOOKUP(F481,Listes!$G$34:$H$36, 2, FALSE))))</f>
        <v/>
      </c>
      <c r="K481" s="433"/>
    </row>
    <row r="482" spans="1:11" ht="20.100000000000001" customHeight="1" x14ac:dyDescent="0.25">
      <c r="A482" s="21">
        <v>476</v>
      </c>
      <c r="B482" s="242"/>
      <c r="C482" s="242"/>
      <c r="D482" s="242"/>
      <c r="E482" s="242"/>
      <c r="F482" s="242"/>
      <c r="G482" s="426"/>
      <c r="H482" s="426"/>
      <c r="I482" s="428"/>
      <c r="J482" s="63" t="str">
        <f>IF(F482="", "", IF(E482="Billets de train", "", IF(E482="", "", VLOOKUP(F482,Listes!$G$34:$H$36, 2, FALSE))))</f>
        <v/>
      </c>
      <c r="K482" s="433"/>
    </row>
    <row r="483" spans="1:11" ht="20.100000000000001" customHeight="1" x14ac:dyDescent="0.25">
      <c r="A483" s="21">
        <v>477</v>
      </c>
      <c r="B483" s="242"/>
      <c r="C483" s="242"/>
      <c r="D483" s="242"/>
      <c r="E483" s="242"/>
      <c r="F483" s="242"/>
      <c r="G483" s="426"/>
      <c r="H483" s="426"/>
      <c r="I483" s="428"/>
      <c r="J483" s="63" t="str">
        <f>IF(F483="", "", IF(E483="Billets de train", "", IF(E483="", "", VLOOKUP(F483,Listes!$G$34:$H$36, 2, FALSE))))</f>
        <v/>
      </c>
      <c r="K483" s="433"/>
    </row>
    <row r="484" spans="1:11" ht="20.100000000000001" customHeight="1" x14ac:dyDescent="0.25">
      <c r="A484" s="21">
        <v>478</v>
      </c>
      <c r="B484" s="242"/>
      <c r="C484" s="242"/>
      <c r="D484" s="242"/>
      <c r="E484" s="242"/>
      <c r="F484" s="242"/>
      <c r="G484" s="426"/>
      <c r="H484" s="426"/>
      <c r="I484" s="428"/>
      <c r="J484" s="63" t="str">
        <f>IF(F484="", "", IF(E484="Billets de train", "", IF(E484="", "", VLOOKUP(F484,Listes!$G$34:$H$36, 2, FALSE))))</f>
        <v/>
      </c>
      <c r="K484" s="433"/>
    </row>
    <row r="485" spans="1:11" ht="20.100000000000001" customHeight="1" x14ac:dyDescent="0.25">
      <c r="A485" s="21">
        <v>479</v>
      </c>
      <c r="B485" s="242"/>
      <c r="C485" s="242"/>
      <c r="D485" s="242"/>
      <c r="E485" s="242"/>
      <c r="F485" s="242"/>
      <c r="G485" s="426"/>
      <c r="H485" s="426"/>
      <c r="I485" s="428"/>
      <c r="J485" s="63" t="str">
        <f>IF(F485="", "", IF(E485="Billets de train", "", IF(E485="", "", VLOOKUP(F485,Listes!$G$34:$H$36, 2, FALSE))))</f>
        <v/>
      </c>
      <c r="K485" s="433"/>
    </row>
    <row r="486" spans="1:11" ht="20.100000000000001" customHeight="1" x14ac:dyDescent="0.25">
      <c r="A486" s="21">
        <v>480</v>
      </c>
      <c r="B486" s="242"/>
      <c r="C486" s="242"/>
      <c r="D486" s="242"/>
      <c r="E486" s="242"/>
      <c r="F486" s="242"/>
      <c r="G486" s="426"/>
      <c r="H486" s="426"/>
      <c r="I486" s="428"/>
      <c r="J486" s="63" t="str">
        <f>IF(F486="", "", IF(E486="Billets de train", "", IF(E486="", "", VLOOKUP(F486,Listes!$G$34:$H$36, 2, FALSE))))</f>
        <v/>
      </c>
      <c r="K486" s="433"/>
    </row>
    <row r="487" spans="1:11" ht="20.100000000000001" customHeight="1" x14ac:dyDescent="0.25">
      <c r="A487" s="21">
        <v>481</v>
      </c>
      <c r="B487" s="242"/>
      <c r="C487" s="242"/>
      <c r="D487" s="242"/>
      <c r="E487" s="242"/>
      <c r="F487" s="242"/>
      <c r="G487" s="426"/>
      <c r="H487" s="426"/>
      <c r="I487" s="428"/>
      <c r="J487" s="63" t="str">
        <f>IF(F487="", "", IF(E487="Billets de train", "", IF(E487="", "", VLOOKUP(F487,Listes!$G$34:$H$36, 2, FALSE))))</f>
        <v/>
      </c>
      <c r="K487" s="433"/>
    </row>
    <row r="488" spans="1:11" ht="20.100000000000001" customHeight="1" x14ac:dyDescent="0.25">
      <c r="A488" s="21">
        <v>482</v>
      </c>
      <c r="B488" s="242"/>
      <c r="C488" s="242"/>
      <c r="D488" s="242"/>
      <c r="E488" s="242"/>
      <c r="F488" s="242"/>
      <c r="G488" s="426"/>
      <c r="H488" s="426"/>
      <c r="I488" s="428"/>
      <c r="J488" s="63" t="str">
        <f>IF(F488="", "", IF(E488="Billets de train", "", IF(E488="", "", VLOOKUP(F488,Listes!$G$34:$H$36, 2, FALSE))))</f>
        <v/>
      </c>
      <c r="K488" s="433"/>
    </row>
    <row r="489" spans="1:11" ht="20.100000000000001" customHeight="1" x14ac:dyDescent="0.25">
      <c r="A489" s="21">
        <v>483</v>
      </c>
      <c r="B489" s="242"/>
      <c r="C489" s="242"/>
      <c r="D489" s="242"/>
      <c r="E489" s="242"/>
      <c r="F489" s="242"/>
      <c r="G489" s="426"/>
      <c r="H489" s="426"/>
      <c r="I489" s="428"/>
      <c r="J489" s="63" t="str">
        <f>IF(F489="", "", IF(E489="Billets de train", "", IF(E489="", "", VLOOKUP(F489,Listes!$G$34:$H$36, 2, FALSE))))</f>
        <v/>
      </c>
      <c r="K489" s="433"/>
    </row>
    <row r="490" spans="1:11" ht="20.100000000000001" customHeight="1" x14ac:dyDescent="0.25">
      <c r="A490" s="21">
        <v>484</v>
      </c>
      <c r="B490" s="242"/>
      <c r="C490" s="242"/>
      <c r="D490" s="242"/>
      <c r="E490" s="242"/>
      <c r="F490" s="242"/>
      <c r="G490" s="426"/>
      <c r="H490" s="426"/>
      <c r="I490" s="428"/>
      <c r="J490" s="63" t="str">
        <f>IF(F490="", "", IF(E490="Billets de train", "", IF(E490="", "", VLOOKUP(F490,Listes!$G$34:$H$36, 2, FALSE))))</f>
        <v/>
      </c>
      <c r="K490" s="433"/>
    </row>
    <row r="491" spans="1:11" ht="20.100000000000001" customHeight="1" x14ac:dyDescent="0.25">
      <c r="A491" s="21">
        <v>485</v>
      </c>
      <c r="B491" s="242"/>
      <c r="C491" s="242"/>
      <c r="D491" s="242"/>
      <c r="E491" s="242"/>
      <c r="F491" s="242"/>
      <c r="G491" s="426"/>
      <c r="H491" s="426"/>
      <c r="I491" s="428"/>
      <c r="J491" s="63" t="str">
        <f>IF(F491="", "", IF(E491="Billets de train", "", IF(E491="", "", VLOOKUP(F491,Listes!$G$34:$H$36, 2, FALSE))))</f>
        <v/>
      </c>
      <c r="K491" s="433"/>
    </row>
    <row r="492" spans="1:11" ht="20.100000000000001" customHeight="1" x14ac:dyDescent="0.25">
      <c r="A492" s="21">
        <v>486</v>
      </c>
      <c r="B492" s="242"/>
      <c r="C492" s="242"/>
      <c r="D492" s="242"/>
      <c r="E492" s="242"/>
      <c r="F492" s="242"/>
      <c r="G492" s="426"/>
      <c r="H492" s="426"/>
      <c r="I492" s="428"/>
      <c r="J492" s="63" t="str">
        <f>IF(F492="", "", IF(E492="Billets de train", "", IF(E492="", "", VLOOKUP(F492,Listes!$G$34:$H$36, 2, FALSE))))</f>
        <v/>
      </c>
      <c r="K492" s="433"/>
    </row>
    <row r="493" spans="1:11" ht="20.100000000000001" customHeight="1" x14ac:dyDescent="0.25">
      <c r="A493" s="21">
        <v>487</v>
      </c>
      <c r="B493" s="242"/>
      <c r="C493" s="242"/>
      <c r="D493" s="242"/>
      <c r="E493" s="242"/>
      <c r="F493" s="242"/>
      <c r="G493" s="426"/>
      <c r="H493" s="426"/>
      <c r="I493" s="428"/>
      <c r="J493" s="63" t="str">
        <f>IF(F493="", "", IF(E493="Billets de train", "", IF(E493="", "", VLOOKUP(F493,Listes!$G$34:$H$36, 2, FALSE))))</f>
        <v/>
      </c>
      <c r="K493" s="433"/>
    </row>
    <row r="494" spans="1:11" ht="20.100000000000001" customHeight="1" x14ac:dyDescent="0.25">
      <c r="A494" s="21">
        <v>488</v>
      </c>
      <c r="B494" s="242"/>
      <c r="C494" s="242"/>
      <c r="D494" s="242"/>
      <c r="E494" s="242"/>
      <c r="F494" s="242"/>
      <c r="G494" s="426"/>
      <c r="H494" s="426"/>
      <c r="I494" s="428"/>
      <c r="J494" s="63" t="str">
        <f>IF(F494="", "", IF(E494="Billets de train", "", IF(E494="", "", VLOOKUP(F494,Listes!$G$34:$H$36, 2, FALSE))))</f>
        <v/>
      </c>
      <c r="K494" s="433"/>
    </row>
    <row r="495" spans="1:11" ht="20.100000000000001" customHeight="1" x14ac:dyDescent="0.25">
      <c r="A495" s="21">
        <v>489</v>
      </c>
      <c r="B495" s="242"/>
      <c r="C495" s="242"/>
      <c r="D495" s="242"/>
      <c r="E495" s="242"/>
      <c r="F495" s="242"/>
      <c r="G495" s="426"/>
      <c r="H495" s="426"/>
      <c r="I495" s="428"/>
      <c r="J495" s="63" t="str">
        <f>IF(F495="", "", IF(E495="Billets de train", "", IF(E495="", "", VLOOKUP(F495,Listes!$G$34:$H$36, 2, FALSE))))</f>
        <v/>
      </c>
      <c r="K495" s="433"/>
    </row>
    <row r="496" spans="1:11" ht="20.100000000000001" customHeight="1" x14ac:dyDescent="0.25">
      <c r="A496" s="21">
        <v>490</v>
      </c>
      <c r="B496" s="242"/>
      <c r="C496" s="242"/>
      <c r="D496" s="242"/>
      <c r="E496" s="242"/>
      <c r="F496" s="242"/>
      <c r="G496" s="426"/>
      <c r="H496" s="426"/>
      <c r="I496" s="428"/>
      <c r="J496" s="63" t="str">
        <f>IF(F496="", "", IF(E496="Billets de train", "", IF(E496="", "", VLOOKUP(F496,Listes!$G$34:$H$36, 2, FALSE))))</f>
        <v/>
      </c>
      <c r="K496" s="433"/>
    </row>
    <row r="497" spans="1:11" ht="20.100000000000001" customHeight="1" x14ac:dyDescent="0.25">
      <c r="A497" s="21">
        <v>491</v>
      </c>
      <c r="B497" s="242"/>
      <c r="C497" s="242"/>
      <c r="D497" s="242"/>
      <c r="E497" s="242"/>
      <c r="F497" s="242"/>
      <c r="G497" s="426"/>
      <c r="H497" s="426"/>
      <c r="I497" s="428"/>
      <c r="J497" s="63" t="str">
        <f>IF(F497="", "", IF(E497="Billets de train", "", IF(E497="", "", VLOOKUP(F497,Listes!$G$34:$H$36, 2, FALSE))))</f>
        <v/>
      </c>
      <c r="K497" s="433"/>
    </row>
    <row r="498" spans="1:11" ht="20.100000000000001" customHeight="1" x14ac:dyDescent="0.25">
      <c r="A498" s="21">
        <v>492</v>
      </c>
      <c r="B498" s="242"/>
      <c r="C498" s="242"/>
      <c r="D498" s="242"/>
      <c r="E498" s="242"/>
      <c r="F498" s="242"/>
      <c r="G498" s="426"/>
      <c r="H498" s="426"/>
      <c r="I498" s="428"/>
      <c r="J498" s="63" t="str">
        <f>IF(F498="", "", IF(E498="Billets de train", "", IF(E498="", "", VLOOKUP(F498,Listes!$G$34:$H$36, 2, FALSE))))</f>
        <v/>
      </c>
      <c r="K498" s="433"/>
    </row>
    <row r="499" spans="1:11" ht="20.100000000000001" customHeight="1" x14ac:dyDescent="0.25">
      <c r="A499" s="21">
        <v>493</v>
      </c>
      <c r="B499" s="242"/>
      <c r="C499" s="242"/>
      <c r="D499" s="242"/>
      <c r="E499" s="242"/>
      <c r="F499" s="242"/>
      <c r="G499" s="426"/>
      <c r="H499" s="426"/>
      <c r="I499" s="428"/>
      <c r="J499" s="63" t="str">
        <f>IF(F499="", "", IF(E499="Billets de train", "", IF(E499="", "", VLOOKUP(F499,Listes!$G$34:$H$36, 2, FALSE))))</f>
        <v/>
      </c>
      <c r="K499" s="433"/>
    </row>
    <row r="500" spans="1:11" ht="20.100000000000001" customHeight="1" x14ac:dyDescent="0.25">
      <c r="A500" s="21">
        <v>494</v>
      </c>
      <c r="B500" s="242"/>
      <c r="C500" s="242"/>
      <c r="D500" s="242"/>
      <c r="E500" s="242"/>
      <c r="F500" s="242"/>
      <c r="G500" s="426"/>
      <c r="H500" s="426"/>
      <c r="I500" s="428"/>
      <c r="J500" s="63" t="str">
        <f>IF(F500="", "", IF(E500="Billets de train", "", IF(E500="", "", VLOOKUP(F500,Listes!$G$34:$H$36, 2, FALSE))))</f>
        <v/>
      </c>
      <c r="K500" s="433"/>
    </row>
    <row r="501" spans="1:11" ht="20.100000000000001" customHeight="1" x14ac:dyDescent="0.25">
      <c r="A501" s="21">
        <v>495</v>
      </c>
      <c r="B501" s="242"/>
      <c r="C501" s="242"/>
      <c r="D501" s="242"/>
      <c r="E501" s="242"/>
      <c r="F501" s="242"/>
      <c r="G501" s="426"/>
      <c r="H501" s="426"/>
      <c r="I501" s="428"/>
      <c r="J501" s="63" t="str">
        <f>IF(F501="", "", IF(E501="Billets de train", "", IF(E501="", "", VLOOKUP(F501,Listes!$G$34:$H$36, 2, FALSE))))</f>
        <v/>
      </c>
      <c r="K501" s="433"/>
    </row>
    <row r="502" spans="1:11" ht="20.100000000000001" customHeight="1" x14ac:dyDescent="0.25">
      <c r="A502" s="21">
        <v>496</v>
      </c>
      <c r="B502" s="242"/>
      <c r="C502" s="242"/>
      <c r="D502" s="242"/>
      <c r="E502" s="242"/>
      <c r="F502" s="242"/>
      <c r="G502" s="426"/>
      <c r="H502" s="426"/>
      <c r="I502" s="428"/>
      <c r="J502" s="63" t="str">
        <f>IF(F502="", "", IF(E502="Billets de train", "", IF(E502="", "", VLOOKUP(F502,Listes!$G$34:$H$36, 2, FALSE))))</f>
        <v/>
      </c>
      <c r="K502" s="433"/>
    </row>
    <row r="503" spans="1:11" ht="20.100000000000001" customHeight="1" x14ac:dyDescent="0.25">
      <c r="A503" s="21">
        <v>497</v>
      </c>
      <c r="B503" s="242"/>
      <c r="C503" s="242"/>
      <c r="D503" s="242"/>
      <c r="E503" s="242"/>
      <c r="F503" s="242"/>
      <c r="G503" s="426"/>
      <c r="H503" s="426"/>
      <c r="I503" s="428"/>
      <c r="J503" s="63" t="str">
        <f>IF(F503="", "", IF(E503="Billets de train", "", IF(E503="", "", VLOOKUP(F503,Listes!$G$34:$H$36, 2, FALSE))))</f>
        <v/>
      </c>
      <c r="K503" s="433"/>
    </row>
    <row r="504" spans="1:11" ht="20.100000000000001" customHeight="1" x14ac:dyDescent="0.25">
      <c r="A504" s="21">
        <v>498</v>
      </c>
      <c r="B504" s="242"/>
      <c r="C504" s="242"/>
      <c r="D504" s="242"/>
      <c r="E504" s="242"/>
      <c r="F504" s="242"/>
      <c r="G504" s="426"/>
      <c r="H504" s="426"/>
      <c r="I504" s="428"/>
      <c r="J504" s="63" t="str">
        <f>IF(F504="", "", IF(E504="Billets de train", "", IF(E504="", "", VLOOKUP(F504,Listes!$G$34:$H$36, 2, FALSE))))</f>
        <v/>
      </c>
      <c r="K504" s="433"/>
    </row>
    <row r="505" spans="1:11" ht="20.100000000000001" customHeight="1" x14ac:dyDescent="0.25">
      <c r="A505" s="21">
        <v>499</v>
      </c>
      <c r="B505" s="242"/>
      <c r="C505" s="242"/>
      <c r="D505" s="242"/>
      <c r="E505" s="242"/>
      <c r="F505" s="242"/>
      <c r="G505" s="426"/>
      <c r="H505" s="426"/>
      <c r="I505" s="428"/>
      <c r="J505" s="63" t="str">
        <f>IF(F505="", "", IF(E505="Billets de train", "", IF(E505="", "", VLOOKUP(F505,Listes!$G$34:$H$36, 2, FALSE))))</f>
        <v/>
      </c>
      <c r="K505" s="433"/>
    </row>
    <row r="506" spans="1:11" ht="20.100000000000001" customHeight="1" thickBot="1" x14ac:dyDescent="0.3">
      <c r="A506" s="22">
        <v>500</v>
      </c>
      <c r="B506" s="429"/>
      <c r="C506" s="429"/>
      <c r="D506" s="429"/>
      <c r="E506" s="429"/>
      <c r="F506" s="429"/>
      <c r="G506" s="430"/>
      <c r="H506" s="430"/>
      <c r="I506" s="431"/>
      <c r="J506" s="66" t="str">
        <f>IF(F506="", "", IF(E506="Billets de train", "", IF(E506="", "", VLOOKUP(F506,Listes!$G$34:$H$36, 2, FALSE))))</f>
        <v/>
      </c>
      <c r="K506" s="434"/>
    </row>
    <row r="507" spans="1:11" s="23" customFormat="1" ht="20.100000000000001" customHeight="1" thickBot="1" x14ac:dyDescent="0.35">
      <c r="C507" s="24"/>
      <c r="D507" s="29"/>
      <c r="E507" s="10"/>
      <c r="F507" s="67" t="s">
        <v>40</v>
      </c>
      <c r="G507" s="243"/>
      <c r="H507" s="243"/>
      <c r="I507" s="68">
        <f>SUM(I7:I506)</f>
        <v>0</v>
      </c>
      <c r="J507" s="10"/>
      <c r="K507" s="10"/>
    </row>
  </sheetData>
  <sheetProtection algorithmName="SHA-512" hashValue="f0/oBqTxNfoJwerd/TnGf3jJTTjtKjwRfVbqMt2YtpnLeb+bG3/Ebj5j2gqb8YQpoJCac5KxOJVAHl0zfdBWLQ==" saltValue="QG1wYSIaKoPW5fgI2NbOAA==" spinCount="100000" sheet="1" objects="1" scenarios="1"/>
  <mergeCells count="4">
    <mergeCell ref="A1:K1"/>
    <mergeCell ref="A2:K2"/>
    <mergeCell ref="A3:A4"/>
    <mergeCell ref="C4:D4"/>
  </mergeCells>
  <conditionalFormatting sqref="F7:F506">
    <cfRule type="expression" dxfId="11" priority="1">
      <formula>$E7="Billets de train"</formula>
    </cfRule>
  </conditionalFormatting>
  <dataValidations count="2">
    <dataValidation operator="greaterThan" allowBlank="1" showInputMessage="1" showErrorMessage="1" sqref="J7:J506"/>
    <dataValidation type="decimal" operator="greaterThan" allowBlank="1" showInputMessage="1" showErrorMessage="1" sqref="I7:I506">
      <formula1>0</formula1>
    </dataValidation>
  </dataValidations>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2">
        <x14:dataValidation type="list" showInputMessage="1" showErrorMessage="1">
          <x14:formula1>
            <xm:f>Listes!$C$3:$C$4</xm:f>
          </x14:formula1>
          <xm:sqref>E7:E506</xm:sqref>
        </x14:dataValidation>
        <x14:dataValidation type="list" showInputMessage="1" showErrorMessage="1">
          <x14:formula1>
            <xm:f>Listes!$G$34:$G$36</xm:f>
          </x14:formula1>
          <xm:sqref>F7:F506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9" tint="-0.249977111117893"/>
    <pageSetUpPr fitToPage="1"/>
  </sheetPr>
  <dimension ref="A1:I507"/>
  <sheetViews>
    <sheetView zoomScaleNormal="100" workbookViewId="0">
      <pane ySplit="4" topLeftCell="A5" activePane="bottomLeft" state="frozen"/>
      <selection activeCell="A2" sqref="A1:O2"/>
      <selection pane="bottomLeft" activeCell="B7" sqref="B7"/>
    </sheetView>
  </sheetViews>
  <sheetFormatPr baseColWidth="10" defaultColWidth="11.42578125" defaultRowHeight="15" x14ac:dyDescent="0.25"/>
  <cols>
    <col min="1" max="1" width="10.7109375" style="10" customWidth="1"/>
    <col min="2" max="4" width="38.28515625" style="10" customWidth="1"/>
    <col min="5" max="5" width="69.85546875" style="10" bestFit="1" customWidth="1"/>
    <col min="6" max="8" width="17.7109375" style="10" customWidth="1"/>
    <col min="9" max="9" width="45.5703125" style="10" customWidth="1"/>
    <col min="10" max="16384" width="11.42578125" style="10"/>
  </cols>
  <sheetData>
    <row r="1" spans="1:9" ht="29.25" thickBot="1" x14ac:dyDescent="0.3">
      <c r="A1" s="359" t="s">
        <v>4</v>
      </c>
      <c r="B1" s="360"/>
      <c r="C1" s="360"/>
      <c r="D1" s="360"/>
      <c r="E1" s="360"/>
      <c r="F1" s="360"/>
      <c r="G1" s="360"/>
      <c r="H1" s="360"/>
      <c r="I1" s="361"/>
    </row>
    <row r="2" spans="1:9" ht="45" customHeight="1" thickBot="1" x14ac:dyDescent="0.3">
      <c r="A2" s="372" t="s">
        <v>255</v>
      </c>
      <c r="B2" s="373"/>
      <c r="C2" s="373"/>
      <c r="D2" s="373"/>
      <c r="E2" s="373"/>
      <c r="F2" s="373"/>
      <c r="G2" s="373"/>
      <c r="H2" s="373"/>
      <c r="I2" s="374"/>
    </row>
    <row r="3" spans="1:9" ht="30" x14ac:dyDescent="0.25">
      <c r="A3" s="364" t="s">
        <v>0</v>
      </c>
      <c r="B3" s="208" t="s">
        <v>3</v>
      </c>
      <c r="C3" s="208" t="s">
        <v>304</v>
      </c>
      <c r="D3" s="208" t="s">
        <v>43</v>
      </c>
      <c r="E3" s="208" t="s">
        <v>39</v>
      </c>
      <c r="F3" s="208" t="s">
        <v>299</v>
      </c>
      <c r="G3" s="208" t="s">
        <v>300</v>
      </c>
      <c r="H3" s="208" t="s">
        <v>306</v>
      </c>
      <c r="I3" s="210" t="s">
        <v>32</v>
      </c>
    </row>
    <row r="4" spans="1:9" ht="38.25" x14ac:dyDescent="0.25">
      <c r="A4" s="365"/>
      <c r="B4" s="211" t="s">
        <v>33</v>
      </c>
      <c r="C4" s="211" t="s">
        <v>303</v>
      </c>
      <c r="D4" s="211" t="s">
        <v>305</v>
      </c>
      <c r="E4" s="211" t="s">
        <v>68</v>
      </c>
      <c r="F4" s="211" t="s">
        <v>301</v>
      </c>
      <c r="G4" s="211" t="s">
        <v>302</v>
      </c>
      <c r="H4" s="211" t="s">
        <v>307</v>
      </c>
      <c r="I4" s="213" t="s">
        <v>35</v>
      </c>
    </row>
    <row r="5" spans="1:9" ht="20.100000000000001" customHeight="1" thickBot="1" x14ac:dyDescent="0.3">
      <c r="A5" s="15" t="s">
        <v>36</v>
      </c>
      <c r="B5" s="16" t="s">
        <v>259</v>
      </c>
      <c r="C5" s="16" t="s">
        <v>308</v>
      </c>
      <c r="D5" s="16" t="s">
        <v>309</v>
      </c>
      <c r="E5" s="16" t="s">
        <v>226</v>
      </c>
      <c r="F5" s="247">
        <v>45689</v>
      </c>
      <c r="G5" s="250">
        <v>45747</v>
      </c>
      <c r="H5" s="251">
        <v>2850</v>
      </c>
      <c r="I5" s="64"/>
    </row>
    <row r="6" spans="1:9" ht="20.100000000000001" customHeight="1" thickBot="1" x14ac:dyDescent="0.3">
      <c r="A6" s="217"/>
      <c r="B6" s="218"/>
      <c r="C6" s="218"/>
      <c r="D6" s="218"/>
      <c r="E6" s="218"/>
      <c r="F6" s="248"/>
      <c r="G6" s="253" t="s">
        <v>40</v>
      </c>
      <c r="H6" s="252">
        <f>+SUM(H7:H506)</f>
        <v>0</v>
      </c>
      <c r="I6" s="249"/>
    </row>
    <row r="7" spans="1:9" ht="20.100000000000001" customHeight="1" x14ac:dyDescent="0.25">
      <c r="A7" s="20">
        <v>1</v>
      </c>
      <c r="B7" s="242"/>
      <c r="C7" s="242"/>
      <c r="D7" s="242"/>
      <c r="E7" s="242"/>
      <c r="F7" s="435"/>
      <c r="G7" s="436"/>
      <c r="H7" s="437"/>
      <c r="I7" s="433"/>
    </row>
    <row r="8" spans="1:9" ht="20.100000000000001" customHeight="1" x14ac:dyDescent="0.25">
      <c r="A8" s="21">
        <v>2</v>
      </c>
      <c r="B8" s="242"/>
      <c r="C8" s="242"/>
      <c r="D8" s="242"/>
      <c r="E8" s="242"/>
      <c r="F8" s="435"/>
      <c r="G8" s="436"/>
      <c r="H8" s="437"/>
      <c r="I8" s="433"/>
    </row>
    <row r="9" spans="1:9" ht="20.100000000000001" customHeight="1" x14ac:dyDescent="0.25">
      <c r="A9" s="21">
        <v>3</v>
      </c>
      <c r="B9" s="242"/>
      <c r="C9" s="242"/>
      <c r="D9" s="242"/>
      <c r="E9" s="242"/>
      <c r="F9" s="435"/>
      <c r="G9" s="436"/>
      <c r="H9" s="437"/>
      <c r="I9" s="433"/>
    </row>
    <row r="10" spans="1:9" ht="20.100000000000001" customHeight="1" x14ac:dyDescent="0.25">
      <c r="A10" s="21">
        <v>4</v>
      </c>
      <c r="B10" s="242"/>
      <c r="C10" s="242"/>
      <c r="D10" s="242"/>
      <c r="E10" s="242"/>
      <c r="F10" s="435"/>
      <c r="G10" s="436"/>
      <c r="H10" s="437"/>
      <c r="I10" s="433"/>
    </row>
    <row r="11" spans="1:9" ht="20.100000000000001" customHeight="1" x14ac:dyDescent="0.25">
      <c r="A11" s="21">
        <v>5</v>
      </c>
      <c r="B11" s="242"/>
      <c r="C11" s="242"/>
      <c r="D11" s="242"/>
      <c r="E11" s="242"/>
      <c r="F11" s="435"/>
      <c r="G11" s="436"/>
      <c r="H11" s="437"/>
      <c r="I11" s="433"/>
    </row>
    <row r="12" spans="1:9" ht="20.100000000000001" customHeight="1" x14ac:dyDescent="0.25">
      <c r="A12" s="21">
        <v>6</v>
      </c>
      <c r="B12" s="242"/>
      <c r="C12" s="242"/>
      <c r="D12" s="242"/>
      <c r="E12" s="242"/>
      <c r="F12" s="435"/>
      <c r="G12" s="436"/>
      <c r="H12" s="437"/>
      <c r="I12" s="433"/>
    </row>
    <row r="13" spans="1:9" ht="20.100000000000001" customHeight="1" x14ac:dyDescent="0.25">
      <c r="A13" s="21">
        <v>7</v>
      </c>
      <c r="B13" s="242"/>
      <c r="C13" s="242"/>
      <c r="D13" s="242"/>
      <c r="E13" s="242"/>
      <c r="F13" s="435"/>
      <c r="G13" s="436"/>
      <c r="H13" s="437"/>
      <c r="I13" s="433"/>
    </row>
    <row r="14" spans="1:9" ht="20.100000000000001" customHeight="1" x14ac:dyDescent="0.25">
      <c r="A14" s="21">
        <v>8</v>
      </c>
      <c r="B14" s="242"/>
      <c r="C14" s="242"/>
      <c r="D14" s="242"/>
      <c r="E14" s="242"/>
      <c r="F14" s="435"/>
      <c r="G14" s="436"/>
      <c r="H14" s="437"/>
      <c r="I14" s="433"/>
    </row>
    <row r="15" spans="1:9" ht="20.100000000000001" customHeight="1" x14ac:dyDescent="0.25">
      <c r="A15" s="21">
        <v>9</v>
      </c>
      <c r="B15" s="242"/>
      <c r="C15" s="242"/>
      <c r="D15" s="242"/>
      <c r="E15" s="242"/>
      <c r="F15" s="435"/>
      <c r="G15" s="436"/>
      <c r="H15" s="437"/>
      <c r="I15" s="433"/>
    </row>
    <row r="16" spans="1:9" ht="20.100000000000001" customHeight="1" x14ac:dyDescent="0.25">
      <c r="A16" s="21">
        <v>10</v>
      </c>
      <c r="B16" s="242"/>
      <c r="C16" s="242"/>
      <c r="D16" s="242"/>
      <c r="E16" s="242"/>
      <c r="F16" s="435"/>
      <c r="G16" s="435"/>
      <c r="H16" s="437"/>
      <c r="I16" s="433"/>
    </row>
    <row r="17" spans="1:9" ht="20.100000000000001" customHeight="1" x14ac:dyDescent="0.25">
      <c r="A17" s="21">
        <v>11</v>
      </c>
      <c r="B17" s="242"/>
      <c r="C17" s="242"/>
      <c r="D17" s="242"/>
      <c r="E17" s="242"/>
      <c r="F17" s="435"/>
      <c r="G17" s="435"/>
      <c r="H17" s="437"/>
      <c r="I17" s="433"/>
    </row>
    <row r="18" spans="1:9" ht="20.100000000000001" customHeight="1" x14ac:dyDescent="0.25">
      <c r="A18" s="21">
        <v>12</v>
      </c>
      <c r="B18" s="242"/>
      <c r="C18" s="242"/>
      <c r="D18" s="242"/>
      <c r="E18" s="242"/>
      <c r="F18" s="435"/>
      <c r="G18" s="435"/>
      <c r="H18" s="437"/>
      <c r="I18" s="433"/>
    </row>
    <row r="19" spans="1:9" ht="20.100000000000001" customHeight="1" x14ac:dyDescent="0.25">
      <c r="A19" s="21">
        <v>13</v>
      </c>
      <c r="B19" s="242"/>
      <c r="C19" s="242"/>
      <c r="D19" s="242"/>
      <c r="E19" s="242"/>
      <c r="F19" s="435"/>
      <c r="G19" s="435"/>
      <c r="H19" s="437"/>
      <c r="I19" s="433"/>
    </row>
    <row r="20" spans="1:9" ht="20.100000000000001" customHeight="1" x14ac:dyDescent="0.25">
      <c r="A20" s="21">
        <v>14</v>
      </c>
      <c r="B20" s="242"/>
      <c r="C20" s="242"/>
      <c r="D20" s="242"/>
      <c r="E20" s="242"/>
      <c r="F20" s="435"/>
      <c r="G20" s="435"/>
      <c r="H20" s="437"/>
      <c r="I20" s="433"/>
    </row>
    <row r="21" spans="1:9" ht="20.100000000000001" customHeight="1" x14ac:dyDescent="0.25">
      <c r="A21" s="21">
        <v>15</v>
      </c>
      <c r="B21" s="242"/>
      <c r="C21" s="242"/>
      <c r="D21" s="242"/>
      <c r="E21" s="242"/>
      <c r="F21" s="435"/>
      <c r="G21" s="435"/>
      <c r="H21" s="437"/>
      <c r="I21" s="433"/>
    </row>
    <row r="22" spans="1:9" ht="20.100000000000001" customHeight="1" x14ac:dyDescent="0.25">
      <c r="A22" s="21">
        <v>16</v>
      </c>
      <c r="B22" s="242"/>
      <c r="C22" s="242"/>
      <c r="D22" s="242"/>
      <c r="E22" s="242"/>
      <c r="F22" s="435"/>
      <c r="G22" s="435"/>
      <c r="H22" s="437"/>
      <c r="I22" s="433"/>
    </row>
    <row r="23" spans="1:9" ht="20.100000000000001" customHeight="1" x14ac:dyDescent="0.25">
      <c r="A23" s="21">
        <v>17</v>
      </c>
      <c r="B23" s="242"/>
      <c r="C23" s="242"/>
      <c r="D23" s="242"/>
      <c r="E23" s="242"/>
      <c r="F23" s="435"/>
      <c r="G23" s="435"/>
      <c r="H23" s="437"/>
      <c r="I23" s="433"/>
    </row>
    <row r="24" spans="1:9" ht="20.100000000000001" customHeight="1" x14ac:dyDescent="0.25">
      <c r="A24" s="21">
        <v>18</v>
      </c>
      <c r="B24" s="242"/>
      <c r="C24" s="242"/>
      <c r="D24" s="242"/>
      <c r="E24" s="242"/>
      <c r="F24" s="435"/>
      <c r="G24" s="435"/>
      <c r="H24" s="437"/>
      <c r="I24" s="433"/>
    </row>
    <row r="25" spans="1:9" ht="20.100000000000001" customHeight="1" x14ac:dyDescent="0.25">
      <c r="A25" s="21">
        <v>19</v>
      </c>
      <c r="B25" s="438"/>
      <c r="C25" s="438"/>
      <c r="D25" s="438"/>
      <c r="E25" s="242"/>
      <c r="F25" s="435"/>
      <c r="G25" s="435"/>
      <c r="H25" s="437"/>
      <c r="I25" s="433"/>
    </row>
    <row r="26" spans="1:9" ht="20.100000000000001" customHeight="1" x14ac:dyDescent="0.25">
      <c r="A26" s="21">
        <v>20</v>
      </c>
      <c r="B26" s="438"/>
      <c r="C26" s="438"/>
      <c r="D26" s="438"/>
      <c r="E26" s="242"/>
      <c r="F26" s="435"/>
      <c r="G26" s="435"/>
      <c r="H26" s="437"/>
      <c r="I26" s="433"/>
    </row>
    <row r="27" spans="1:9" ht="20.100000000000001" customHeight="1" x14ac:dyDescent="0.25">
      <c r="A27" s="21">
        <v>21</v>
      </c>
      <c r="B27" s="438"/>
      <c r="C27" s="438"/>
      <c r="D27" s="438"/>
      <c r="E27" s="242"/>
      <c r="F27" s="435"/>
      <c r="G27" s="435"/>
      <c r="H27" s="437"/>
      <c r="I27" s="433"/>
    </row>
    <row r="28" spans="1:9" ht="20.100000000000001" customHeight="1" x14ac:dyDescent="0.25">
      <c r="A28" s="21">
        <v>22</v>
      </c>
      <c r="B28" s="438"/>
      <c r="C28" s="438"/>
      <c r="D28" s="438"/>
      <c r="E28" s="242"/>
      <c r="F28" s="435"/>
      <c r="G28" s="435"/>
      <c r="H28" s="437"/>
      <c r="I28" s="433"/>
    </row>
    <row r="29" spans="1:9" ht="20.100000000000001" customHeight="1" x14ac:dyDescent="0.25">
      <c r="A29" s="21">
        <v>23</v>
      </c>
      <c r="B29" s="438"/>
      <c r="C29" s="438"/>
      <c r="D29" s="438"/>
      <c r="E29" s="242"/>
      <c r="F29" s="435"/>
      <c r="G29" s="435"/>
      <c r="H29" s="437"/>
      <c r="I29" s="433"/>
    </row>
    <row r="30" spans="1:9" ht="20.100000000000001" customHeight="1" x14ac:dyDescent="0.25">
      <c r="A30" s="21">
        <v>24</v>
      </c>
      <c r="B30" s="438"/>
      <c r="C30" s="438"/>
      <c r="D30" s="438"/>
      <c r="E30" s="242"/>
      <c r="F30" s="435"/>
      <c r="G30" s="435"/>
      <c r="H30" s="437"/>
      <c r="I30" s="433"/>
    </row>
    <row r="31" spans="1:9" ht="20.100000000000001" customHeight="1" x14ac:dyDescent="0.25">
      <c r="A31" s="21">
        <v>25</v>
      </c>
      <c r="B31" s="438"/>
      <c r="C31" s="438"/>
      <c r="D31" s="438"/>
      <c r="E31" s="242"/>
      <c r="F31" s="435"/>
      <c r="G31" s="435"/>
      <c r="H31" s="437"/>
      <c r="I31" s="433"/>
    </row>
    <row r="32" spans="1:9" ht="20.100000000000001" customHeight="1" x14ac:dyDescent="0.25">
      <c r="A32" s="21">
        <v>26</v>
      </c>
      <c r="B32" s="438"/>
      <c r="C32" s="438"/>
      <c r="D32" s="438"/>
      <c r="E32" s="242"/>
      <c r="F32" s="435"/>
      <c r="G32" s="435"/>
      <c r="H32" s="437"/>
      <c r="I32" s="433"/>
    </row>
    <row r="33" spans="1:9" ht="20.100000000000001" customHeight="1" x14ac:dyDescent="0.25">
      <c r="A33" s="21">
        <v>27</v>
      </c>
      <c r="B33" s="438"/>
      <c r="C33" s="438"/>
      <c r="D33" s="438"/>
      <c r="E33" s="242"/>
      <c r="F33" s="435"/>
      <c r="G33" s="435"/>
      <c r="H33" s="437"/>
      <c r="I33" s="433"/>
    </row>
    <row r="34" spans="1:9" ht="20.100000000000001" customHeight="1" x14ac:dyDescent="0.25">
      <c r="A34" s="21">
        <v>28</v>
      </c>
      <c r="B34" s="438"/>
      <c r="C34" s="438"/>
      <c r="D34" s="438"/>
      <c r="E34" s="242"/>
      <c r="F34" s="435"/>
      <c r="G34" s="435"/>
      <c r="H34" s="437"/>
      <c r="I34" s="433"/>
    </row>
    <row r="35" spans="1:9" ht="20.100000000000001" customHeight="1" x14ac:dyDescent="0.25">
      <c r="A35" s="21">
        <v>29</v>
      </c>
      <c r="B35" s="438"/>
      <c r="C35" s="438"/>
      <c r="D35" s="438"/>
      <c r="E35" s="242"/>
      <c r="F35" s="435"/>
      <c r="G35" s="435"/>
      <c r="H35" s="437"/>
      <c r="I35" s="433"/>
    </row>
    <row r="36" spans="1:9" ht="20.100000000000001" customHeight="1" x14ac:dyDescent="0.25">
      <c r="A36" s="21">
        <v>30</v>
      </c>
      <c r="B36" s="438"/>
      <c r="C36" s="438"/>
      <c r="D36" s="438"/>
      <c r="E36" s="242"/>
      <c r="F36" s="435"/>
      <c r="G36" s="435"/>
      <c r="H36" s="437"/>
      <c r="I36" s="433"/>
    </row>
    <row r="37" spans="1:9" ht="20.100000000000001" customHeight="1" x14ac:dyDescent="0.25">
      <c r="A37" s="21">
        <v>31</v>
      </c>
      <c r="B37" s="438"/>
      <c r="C37" s="438"/>
      <c r="D37" s="438"/>
      <c r="E37" s="242"/>
      <c r="F37" s="435"/>
      <c r="G37" s="435"/>
      <c r="H37" s="437"/>
      <c r="I37" s="433"/>
    </row>
    <row r="38" spans="1:9" ht="20.100000000000001" customHeight="1" x14ac:dyDescent="0.25">
      <c r="A38" s="21">
        <v>32</v>
      </c>
      <c r="B38" s="438"/>
      <c r="C38" s="438"/>
      <c r="D38" s="438"/>
      <c r="E38" s="242"/>
      <c r="F38" s="435"/>
      <c r="G38" s="435"/>
      <c r="H38" s="437"/>
      <c r="I38" s="433"/>
    </row>
    <row r="39" spans="1:9" ht="20.100000000000001" customHeight="1" x14ac:dyDescent="0.25">
      <c r="A39" s="21">
        <v>33</v>
      </c>
      <c r="B39" s="438"/>
      <c r="C39" s="438"/>
      <c r="D39" s="438"/>
      <c r="E39" s="242"/>
      <c r="F39" s="435"/>
      <c r="G39" s="435"/>
      <c r="H39" s="437"/>
      <c r="I39" s="433"/>
    </row>
    <row r="40" spans="1:9" ht="20.100000000000001" customHeight="1" x14ac:dyDescent="0.25">
      <c r="A40" s="21">
        <v>34</v>
      </c>
      <c r="B40" s="438"/>
      <c r="C40" s="438"/>
      <c r="D40" s="438"/>
      <c r="E40" s="242"/>
      <c r="F40" s="435"/>
      <c r="G40" s="435"/>
      <c r="H40" s="437"/>
      <c r="I40" s="433"/>
    </row>
    <row r="41" spans="1:9" ht="20.100000000000001" customHeight="1" x14ac:dyDescent="0.25">
      <c r="A41" s="21">
        <v>35</v>
      </c>
      <c r="B41" s="438"/>
      <c r="C41" s="438"/>
      <c r="D41" s="438"/>
      <c r="E41" s="242"/>
      <c r="F41" s="435"/>
      <c r="G41" s="435"/>
      <c r="H41" s="437"/>
      <c r="I41" s="433"/>
    </row>
    <row r="42" spans="1:9" ht="20.100000000000001" customHeight="1" x14ac:dyDescent="0.25">
      <c r="A42" s="21">
        <v>36</v>
      </c>
      <c r="B42" s="438"/>
      <c r="C42" s="438"/>
      <c r="D42" s="438"/>
      <c r="E42" s="242"/>
      <c r="F42" s="435"/>
      <c r="G42" s="435"/>
      <c r="H42" s="437"/>
      <c r="I42" s="433"/>
    </row>
    <row r="43" spans="1:9" ht="20.100000000000001" customHeight="1" x14ac:dyDescent="0.25">
      <c r="A43" s="21">
        <v>37</v>
      </c>
      <c r="B43" s="438"/>
      <c r="C43" s="438"/>
      <c r="D43" s="438"/>
      <c r="E43" s="242"/>
      <c r="F43" s="435"/>
      <c r="G43" s="435"/>
      <c r="H43" s="437"/>
      <c r="I43" s="433"/>
    </row>
    <row r="44" spans="1:9" ht="20.100000000000001" customHeight="1" x14ac:dyDescent="0.25">
      <c r="A44" s="21">
        <v>38</v>
      </c>
      <c r="B44" s="438"/>
      <c r="C44" s="438"/>
      <c r="D44" s="438"/>
      <c r="E44" s="242"/>
      <c r="F44" s="435"/>
      <c r="G44" s="435"/>
      <c r="H44" s="437"/>
      <c r="I44" s="433"/>
    </row>
    <row r="45" spans="1:9" ht="20.100000000000001" customHeight="1" x14ac:dyDescent="0.25">
      <c r="A45" s="21">
        <v>39</v>
      </c>
      <c r="B45" s="438"/>
      <c r="C45" s="438"/>
      <c r="D45" s="438"/>
      <c r="E45" s="242"/>
      <c r="F45" s="435"/>
      <c r="G45" s="435"/>
      <c r="H45" s="437"/>
      <c r="I45" s="433"/>
    </row>
    <row r="46" spans="1:9" ht="20.100000000000001" customHeight="1" x14ac:dyDescent="0.25">
      <c r="A46" s="21">
        <v>40</v>
      </c>
      <c r="B46" s="438"/>
      <c r="C46" s="438"/>
      <c r="D46" s="438"/>
      <c r="E46" s="242"/>
      <c r="F46" s="435"/>
      <c r="G46" s="435"/>
      <c r="H46" s="437"/>
      <c r="I46" s="433"/>
    </row>
    <row r="47" spans="1:9" ht="20.100000000000001" customHeight="1" x14ac:dyDescent="0.25">
      <c r="A47" s="21">
        <v>41</v>
      </c>
      <c r="B47" s="438"/>
      <c r="C47" s="438"/>
      <c r="D47" s="438"/>
      <c r="E47" s="242"/>
      <c r="F47" s="435"/>
      <c r="G47" s="435"/>
      <c r="H47" s="437"/>
      <c r="I47" s="433"/>
    </row>
    <row r="48" spans="1:9" ht="20.100000000000001" customHeight="1" x14ac:dyDescent="0.25">
      <c r="A48" s="21">
        <v>42</v>
      </c>
      <c r="B48" s="438"/>
      <c r="C48" s="438"/>
      <c r="D48" s="438"/>
      <c r="E48" s="242"/>
      <c r="F48" s="435"/>
      <c r="G48" s="435"/>
      <c r="H48" s="437"/>
      <c r="I48" s="433"/>
    </row>
    <row r="49" spans="1:9" ht="20.100000000000001" customHeight="1" x14ac:dyDescent="0.25">
      <c r="A49" s="21">
        <v>43</v>
      </c>
      <c r="B49" s="438"/>
      <c r="C49" s="438"/>
      <c r="D49" s="438"/>
      <c r="E49" s="242"/>
      <c r="F49" s="435"/>
      <c r="G49" s="435"/>
      <c r="H49" s="437"/>
      <c r="I49" s="433"/>
    </row>
    <row r="50" spans="1:9" ht="20.100000000000001" customHeight="1" x14ac:dyDescent="0.25">
      <c r="A50" s="21">
        <v>44</v>
      </c>
      <c r="B50" s="438"/>
      <c r="C50" s="438"/>
      <c r="D50" s="438"/>
      <c r="E50" s="242"/>
      <c r="F50" s="435"/>
      <c r="G50" s="435"/>
      <c r="H50" s="437"/>
      <c r="I50" s="433"/>
    </row>
    <row r="51" spans="1:9" ht="20.100000000000001" customHeight="1" x14ac:dyDescent="0.25">
      <c r="A51" s="21">
        <v>45</v>
      </c>
      <c r="B51" s="438"/>
      <c r="C51" s="438"/>
      <c r="D51" s="438"/>
      <c r="E51" s="242"/>
      <c r="F51" s="435"/>
      <c r="G51" s="435"/>
      <c r="H51" s="437"/>
      <c r="I51" s="433"/>
    </row>
    <row r="52" spans="1:9" ht="20.100000000000001" customHeight="1" x14ac:dyDescent="0.25">
      <c r="A52" s="21">
        <v>46</v>
      </c>
      <c r="B52" s="438"/>
      <c r="C52" s="438"/>
      <c r="D52" s="438"/>
      <c r="E52" s="242"/>
      <c r="F52" s="435"/>
      <c r="G52" s="435"/>
      <c r="H52" s="437"/>
      <c r="I52" s="433"/>
    </row>
    <row r="53" spans="1:9" ht="20.100000000000001" customHeight="1" x14ac:dyDescent="0.25">
      <c r="A53" s="21">
        <v>47</v>
      </c>
      <c r="B53" s="438"/>
      <c r="C53" s="438"/>
      <c r="D53" s="438"/>
      <c r="E53" s="242"/>
      <c r="F53" s="435"/>
      <c r="G53" s="435"/>
      <c r="H53" s="437"/>
      <c r="I53" s="433"/>
    </row>
    <row r="54" spans="1:9" ht="20.100000000000001" customHeight="1" x14ac:dyDescent="0.25">
      <c r="A54" s="21">
        <v>48</v>
      </c>
      <c r="B54" s="438"/>
      <c r="C54" s="438"/>
      <c r="D54" s="438"/>
      <c r="E54" s="242"/>
      <c r="F54" s="435"/>
      <c r="G54" s="435"/>
      <c r="H54" s="437"/>
      <c r="I54" s="433"/>
    </row>
    <row r="55" spans="1:9" ht="20.100000000000001" customHeight="1" x14ac:dyDescent="0.25">
      <c r="A55" s="21">
        <v>49</v>
      </c>
      <c r="B55" s="438"/>
      <c r="C55" s="438"/>
      <c r="D55" s="438"/>
      <c r="E55" s="242"/>
      <c r="F55" s="435"/>
      <c r="G55" s="435"/>
      <c r="H55" s="437"/>
      <c r="I55" s="433"/>
    </row>
    <row r="56" spans="1:9" ht="20.100000000000001" customHeight="1" x14ac:dyDescent="0.25">
      <c r="A56" s="21">
        <v>50</v>
      </c>
      <c r="B56" s="438"/>
      <c r="C56" s="438"/>
      <c r="D56" s="438"/>
      <c r="E56" s="242"/>
      <c r="F56" s="435"/>
      <c r="G56" s="435"/>
      <c r="H56" s="437"/>
      <c r="I56" s="433"/>
    </row>
    <row r="57" spans="1:9" ht="20.100000000000001" customHeight="1" x14ac:dyDescent="0.25">
      <c r="A57" s="21">
        <v>51</v>
      </c>
      <c r="B57" s="438"/>
      <c r="C57" s="438"/>
      <c r="D57" s="438"/>
      <c r="E57" s="242"/>
      <c r="F57" s="435"/>
      <c r="G57" s="435"/>
      <c r="H57" s="437"/>
      <c r="I57" s="433"/>
    </row>
    <row r="58" spans="1:9" ht="20.100000000000001" customHeight="1" x14ac:dyDescent="0.25">
      <c r="A58" s="21">
        <v>52</v>
      </c>
      <c r="B58" s="438"/>
      <c r="C58" s="438"/>
      <c r="D58" s="438"/>
      <c r="E58" s="242"/>
      <c r="F58" s="435"/>
      <c r="G58" s="435"/>
      <c r="H58" s="437"/>
      <c r="I58" s="433"/>
    </row>
    <row r="59" spans="1:9" ht="20.100000000000001" customHeight="1" x14ac:dyDescent="0.25">
      <c r="A59" s="21">
        <v>53</v>
      </c>
      <c r="B59" s="438"/>
      <c r="C59" s="438"/>
      <c r="D59" s="438"/>
      <c r="E59" s="242"/>
      <c r="F59" s="435"/>
      <c r="G59" s="435"/>
      <c r="H59" s="437"/>
      <c r="I59" s="433"/>
    </row>
    <row r="60" spans="1:9" ht="20.100000000000001" customHeight="1" x14ac:dyDescent="0.25">
      <c r="A60" s="21">
        <v>54</v>
      </c>
      <c r="B60" s="438"/>
      <c r="C60" s="438"/>
      <c r="D60" s="438"/>
      <c r="E60" s="242"/>
      <c r="F60" s="435"/>
      <c r="G60" s="435"/>
      <c r="H60" s="437"/>
      <c r="I60" s="433"/>
    </row>
    <row r="61" spans="1:9" ht="20.100000000000001" customHeight="1" x14ac:dyDescent="0.25">
      <c r="A61" s="21">
        <v>55</v>
      </c>
      <c r="B61" s="438"/>
      <c r="C61" s="438"/>
      <c r="D61" s="438"/>
      <c r="E61" s="242"/>
      <c r="F61" s="435"/>
      <c r="G61" s="435"/>
      <c r="H61" s="437"/>
      <c r="I61" s="433"/>
    </row>
    <row r="62" spans="1:9" ht="20.100000000000001" customHeight="1" x14ac:dyDescent="0.25">
      <c r="A62" s="21">
        <v>56</v>
      </c>
      <c r="B62" s="438"/>
      <c r="C62" s="438"/>
      <c r="D62" s="438"/>
      <c r="E62" s="242"/>
      <c r="F62" s="435"/>
      <c r="G62" s="435"/>
      <c r="H62" s="437"/>
      <c r="I62" s="433"/>
    </row>
    <row r="63" spans="1:9" ht="20.100000000000001" customHeight="1" x14ac:dyDescent="0.25">
      <c r="A63" s="21">
        <v>57</v>
      </c>
      <c r="B63" s="438"/>
      <c r="C63" s="438"/>
      <c r="D63" s="438"/>
      <c r="E63" s="242"/>
      <c r="F63" s="435"/>
      <c r="G63" s="435"/>
      <c r="H63" s="437"/>
      <c r="I63" s="433"/>
    </row>
    <row r="64" spans="1:9" ht="20.100000000000001" customHeight="1" x14ac:dyDescent="0.25">
      <c r="A64" s="21">
        <v>58</v>
      </c>
      <c r="B64" s="438"/>
      <c r="C64" s="438"/>
      <c r="D64" s="438"/>
      <c r="E64" s="242"/>
      <c r="F64" s="435"/>
      <c r="G64" s="435"/>
      <c r="H64" s="437"/>
      <c r="I64" s="433"/>
    </row>
    <row r="65" spans="1:9" ht="20.100000000000001" customHeight="1" x14ac:dyDescent="0.25">
      <c r="A65" s="21">
        <v>59</v>
      </c>
      <c r="B65" s="438"/>
      <c r="C65" s="438"/>
      <c r="D65" s="438"/>
      <c r="E65" s="242"/>
      <c r="F65" s="435"/>
      <c r="G65" s="435"/>
      <c r="H65" s="437"/>
      <c r="I65" s="433"/>
    </row>
    <row r="66" spans="1:9" ht="20.100000000000001" customHeight="1" x14ac:dyDescent="0.25">
      <c r="A66" s="21">
        <v>60</v>
      </c>
      <c r="B66" s="438"/>
      <c r="C66" s="438"/>
      <c r="D66" s="438"/>
      <c r="E66" s="242"/>
      <c r="F66" s="435"/>
      <c r="G66" s="435"/>
      <c r="H66" s="437"/>
      <c r="I66" s="433"/>
    </row>
    <row r="67" spans="1:9" ht="20.100000000000001" customHeight="1" x14ac:dyDescent="0.25">
      <c r="A67" s="21">
        <v>61</v>
      </c>
      <c r="B67" s="438"/>
      <c r="C67" s="438"/>
      <c r="D67" s="438"/>
      <c r="E67" s="242"/>
      <c r="F67" s="435"/>
      <c r="G67" s="435"/>
      <c r="H67" s="437"/>
      <c r="I67" s="433"/>
    </row>
    <row r="68" spans="1:9" ht="20.100000000000001" customHeight="1" x14ac:dyDescent="0.25">
      <c r="A68" s="21">
        <v>62</v>
      </c>
      <c r="B68" s="438"/>
      <c r="C68" s="438"/>
      <c r="D68" s="438"/>
      <c r="E68" s="242"/>
      <c r="F68" s="435"/>
      <c r="G68" s="435"/>
      <c r="H68" s="437"/>
      <c r="I68" s="433"/>
    </row>
    <row r="69" spans="1:9" ht="20.100000000000001" customHeight="1" x14ac:dyDescent="0.25">
      <c r="A69" s="21">
        <v>63</v>
      </c>
      <c r="B69" s="438"/>
      <c r="C69" s="438"/>
      <c r="D69" s="438"/>
      <c r="E69" s="242"/>
      <c r="F69" s="435"/>
      <c r="G69" s="435"/>
      <c r="H69" s="437"/>
      <c r="I69" s="433"/>
    </row>
    <row r="70" spans="1:9" ht="20.100000000000001" customHeight="1" x14ac:dyDescent="0.25">
      <c r="A70" s="21">
        <v>64</v>
      </c>
      <c r="B70" s="438"/>
      <c r="C70" s="438"/>
      <c r="D70" s="438"/>
      <c r="E70" s="242"/>
      <c r="F70" s="435"/>
      <c r="G70" s="435"/>
      <c r="H70" s="437"/>
      <c r="I70" s="433"/>
    </row>
    <row r="71" spans="1:9" ht="20.100000000000001" customHeight="1" x14ac:dyDescent="0.25">
      <c r="A71" s="21">
        <v>65</v>
      </c>
      <c r="B71" s="438"/>
      <c r="C71" s="438"/>
      <c r="D71" s="438"/>
      <c r="E71" s="242"/>
      <c r="F71" s="435"/>
      <c r="G71" s="435"/>
      <c r="H71" s="437"/>
      <c r="I71" s="433"/>
    </row>
    <row r="72" spans="1:9" ht="20.100000000000001" customHeight="1" x14ac:dyDescent="0.25">
      <c r="A72" s="21">
        <v>66</v>
      </c>
      <c r="B72" s="438"/>
      <c r="C72" s="438"/>
      <c r="D72" s="438"/>
      <c r="E72" s="242"/>
      <c r="F72" s="435"/>
      <c r="G72" s="435"/>
      <c r="H72" s="437"/>
      <c r="I72" s="433"/>
    </row>
    <row r="73" spans="1:9" ht="20.100000000000001" customHeight="1" x14ac:dyDescent="0.25">
      <c r="A73" s="21">
        <v>67</v>
      </c>
      <c r="B73" s="438"/>
      <c r="C73" s="438"/>
      <c r="D73" s="438"/>
      <c r="E73" s="242"/>
      <c r="F73" s="435"/>
      <c r="G73" s="435"/>
      <c r="H73" s="437"/>
      <c r="I73" s="433"/>
    </row>
    <row r="74" spans="1:9" ht="20.100000000000001" customHeight="1" x14ac:dyDescent="0.25">
      <c r="A74" s="21">
        <v>68</v>
      </c>
      <c r="B74" s="438"/>
      <c r="C74" s="438"/>
      <c r="D74" s="438"/>
      <c r="E74" s="242"/>
      <c r="F74" s="435"/>
      <c r="G74" s="435"/>
      <c r="H74" s="437"/>
      <c r="I74" s="433"/>
    </row>
    <row r="75" spans="1:9" ht="20.100000000000001" customHeight="1" x14ac:dyDescent="0.25">
      <c r="A75" s="21">
        <v>69</v>
      </c>
      <c r="B75" s="438"/>
      <c r="C75" s="438"/>
      <c r="D75" s="438"/>
      <c r="E75" s="242"/>
      <c r="F75" s="435"/>
      <c r="G75" s="435"/>
      <c r="H75" s="437"/>
      <c r="I75" s="433"/>
    </row>
    <row r="76" spans="1:9" ht="20.100000000000001" customHeight="1" x14ac:dyDescent="0.25">
      <c r="A76" s="21">
        <v>70</v>
      </c>
      <c r="B76" s="438"/>
      <c r="C76" s="438"/>
      <c r="D76" s="438"/>
      <c r="E76" s="242"/>
      <c r="F76" s="435"/>
      <c r="G76" s="435"/>
      <c r="H76" s="437"/>
      <c r="I76" s="433"/>
    </row>
    <row r="77" spans="1:9" ht="20.100000000000001" customHeight="1" x14ac:dyDescent="0.25">
      <c r="A77" s="21">
        <v>71</v>
      </c>
      <c r="B77" s="438"/>
      <c r="C77" s="438"/>
      <c r="D77" s="438"/>
      <c r="E77" s="242"/>
      <c r="F77" s="435"/>
      <c r="G77" s="435"/>
      <c r="H77" s="437"/>
      <c r="I77" s="433"/>
    </row>
    <row r="78" spans="1:9" ht="20.100000000000001" customHeight="1" x14ac:dyDescent="0.25">
      <c r="A78" s="21">
        <v>72</v>
      </c>
      <c r="B78" s="438"/>
      <c r="C78" s="438"/>
      <c r="D78" s="438"/>
      <c r="E78" s="242"/>
      <c r="F78" s="435"/>
      <c r="G78" s="435"/>
      <c r="H78" s="437"/>
      <c r="I78" s="433"/>
    </row>
    <row r="79" spans="1:9" ht="20.100000000000001" customHeight="1" x14ac:dyDescent="0.25">
      <c r="A79" s="21">
        <v>73</v>
      </c>
      <c r="B79" s="438"/>
      <c r="C79" s="438"/>
      <c r="D79" s="438"/>
      <c r="E79" s="242"/>
      <c r="F79" s="435"/>
      <c r="G79" s="435"/>
      <c r="H79" s="437"/>
      <c r="I79" s="433"/>
    </row>
    <row r="80" spans="1:9" ht="20.100000000000001" customHeight="1" x14ac:dyDescent="0.25">
      <c r="A80" s="21">
        <v>74</v>
      </c>
      <c r="B80" s="438"/>
      <c r="C80" s="438"/>
      <c r="D80" s="438"/>
      <c r="E80" s="242"/>
      <c r="F80" s="435"/>
      <c r="G80" s="435"/>
      <c r="H80" s="437"/>
      <c r="I80" s="433"/>
    </row>
    <row r="81" spans="1:9" ht="20.100000000000001" customHeight="1" x14ac:dyDescent="0.25">
      <c r="A81" s="21">
        <v>75</v>
      </c>
      <c r="B81" s="438"/>
      <c r="C81" s="438"/>
      <c r="D81" s="438"/>
      <c r="E81" s="242"/>
      <c r="F81" s="435"/>
      <c r="G81" s="435"/>
      <c r="H81" s="437"/>
      <c r="I81" s="433"/>
    </row>
    <row r="82" spans="1:9" ht="20.100000000000001" customHeight="1" x14ac:dyDescent="0.25">
      <c r="A82" s="21">
        <v>76</v>
      </c>
      <c r="B82" s="438"/>
      <c r="C82" s="438"/>
      <c r="D82" s="438"/>
      <c r="E82" s="242"/>
      <c r="F82" s="435"/>
      <c r="G82" s="435"/>
      <c r="H82" s="437"/>
      <c r="I82" s="433"/>
    </row>
    <row r="83" spans="1:9" ht="20.100000000000001" customHeight="1" x14ac:dyDescent="0.25">
      <c r="A83" s="21">
        <v>77</v>
      </c>
      <c r="B83" s="438"/>
      <c r="C83" s="438"/>
      <c r="D83" s="438"/>
      <c r="E83" s="242"/>
      <c r="F83" s="435"/>
      <c r="G83" s="435"/>
      <c r="H83" s="437"/>
      <c r="I83" s="433"/>
    </row>
    <row r="84" spans="1:9" ht="20.100000000000001" customHeight="1" x14ac:dyDescent="0.25">
      <c r="A84" s="21">
        <v>78</v>
      </c>
      <c r="B84" s="438"/>
      <c r="C84" s="438"/>
      <c r="D84" s="438"/>
      <c r="E84" s="242"/>
      <c r="F84" s="435"/>
      <c r="G84" s="435"/>
      <c r="H84" s="437"/>
      <c r="I84" s="433"/>
    </row>
    <row r="85" spans="1:9" ht="20.100000000000001" customHeight="1" x14ac:dyDescent="0.25">
      <c r="A85" s="21">
        <v>79</v>
      </c>
      <c r="B85" s="438"/>
      <c r="C85" s="438"/>
      <c r="D85" s="438"/>
      <c r="E85" s="242"/>
      <c r="F85" s="435"/>
      <c r="G85" s="435"/>
      <c r="H85" s="437"/>
      <c r="I85" s="433"/>
    </row>
    <row r="86" spans="1:9" ht="20.100000000000001" customHeight="1" x14ac:dyDescent="0.25">
      <c r="A86" s="21">
        <v>80</v>
      </c>
      <c r="B86" s="438"/>
      <c r="C86" s="438"/>
      <c r="D86" s="438"/>
      <c r="E86" s="242"/>
      <c r="F86" s="435"/>
      <c r="G86" s="435"/>
      <c r="H86" s="437"/>
      <c r="I86" s="433"/>
    </row>
    <row r="87" spans="1:9" ht="20.100000000000001" customHeight="1" x14ac:dyDescent="0.25">
      <c r="A87" s="21">
        <v>81</v>
      </c>
      <c r="B87" s="438"/>
      <c r="C87" s="438"/>
      <c r="D87" s="438"/>
      <c r="E87" s="242"/>
      <c r="F87" s="435"/>
      <c r="G87" s="435"/>
      <c r="H87" s="437"/>
      <c r="I87" s="433"/>
    </row>
    <row r="88" spans="1:9" ht="20.100000000000001" customHeight="1" x14ac:dyDescent="0.25">
      <c r="A88" s="21">
        <v>82</v>
      </c>
      <c r="B88" s="438"/>
      <c r="C88" s="438"/>
      <c r="D88" s="438"/>
      <c r="E88" s="242"/>
      <c r="F88" s="435"/>
      <c r="G88" s="435"/>
      <c r="H88" s="437"/>
      <c r="I88" s="433"/>
    </row>
    <row r="89" spans="1:9" ht="20.100000000000001" customHeight="1" x14ac:dyDescent="0.25">
      <c r="A89" s="21">
        <v>83</v>
      </c>
      <c r="B89" s="438"/>
      <c r="C89" s="438"/>
      <c r="D89" s="438"/>
      <c r="E89" s="242"/>
      <c r="F89" s="435"/>
      <c r="G89" s="435"/>
      <c r="H89" s="437"/>
      <c r="I89" s="433"/>
    </row>
    <row r="90" spans="1:9" ht="20.100000000000001" customHeight="1" x14ac:dyDescent="0.25">
      <c r="A90" s="21">
        <v>84</v>
      </c>
      <c r="B90" s="438"/>
      <c r="C90" s="438"/>
      <c r="D90" s="438"/>
      <c r="E90" s="242"/>
      <c r="F90" s="435"/>
      <c r="G90" s="435"/>
      <c r="H90" s="437"/>
      <c r="I90" s="433"/>
    </row>
    <row r="91" spans="1:9" ht="20.100000000000001" customHeight="1" x14ac:dyDescent="0.25">
      <c r="A91" s="21">
        <v>85</v>
      </c>
      <c r="B91" s="438"/>
      <c r="C91" s="438"/>
      <c r="D91" s="438"/>
      <c r="E91" s="242"/>
      <c r="F91" s="435"/>
      <c r="G91" s="435"/>
      <c r="H91" s="437"/>
      <c r="I91" s="433"/>
    </row>
    <row r="92" spans="1:9" ht="20.100000000000001" customHeight="1" x14ac:dyDescent="0.25">
      <c r="A92" s="21">
        <v>86</v>
      </c>
      <c r="B92" s="438"/>
      <c r="C92" s="438"/>
      <c r="D92" s="438"/>
      <c r="E92" s="242"/>
      <c r="F92" s="435"/>
      <c r="G92" s="435"/>
      <c r="H92" s="437"/>
      <c r="I92" s="433"/>
    </row>
    <row r="93" spans="1:9" ht="20.100000000000001" customHeight="1" x14ac:dyDescent="0.25">
      <c r="A93" s="21">
        <v>87</v>
      </c>
      <c r="B93" s="438"/>
      <c r="C93" s="438"/>
      <c r="D93" s="438"/>
      <c r="E93" s="242"/>
      <c r="F93" s="435"/>
      <c r="G93" s="435"/>
      <c r="H93" s="437"/>
      <c r="I93" s="433"/>
    </row>
    <row r="94" spans="1:9" ht="20.100000000000001" customHeight="1" x14ac:dyDescent="0.25">
      <c r="A94" s="21">
        <v>88</v>
      </c>
      <c r="B94" s="438"/>
      <c r="C94" s="438"/>
      <c r="D94" s="438"/>
      <c r="E94" s="242"/>
      <c r="F94" s="435"/>
      <c r="G94" s="435"/>
      <c r="H94" s="437"/>
      <c r="I94" s="433"/>
    </row>
    <row r="95" spans="1:9" ht="20.100000000000001" customHeight="1" x14ac:dyDescent="0.25">
      <c r="A95" s="21">
        <v>89</v>
      </c>
      <c r="B95" s="438"/>
      <c r="C95" s="438"/>
      <c r="D95" s="438"/>
      <c r="E95" s="242"/>
      <c r="F95" s="435"/>
      <c r="G95" s="435"/>
      <c r="H95" s="437"/>
      <c r="I95" s="433"/>
    </row>
    <row r="96" spans="1:9" ht="20.100000000000001" customHeight="1" x14ac:dyDescent="0.25">
      <c r="A96" s="21">
        <v>90</v>
      </c>
      <c r="B96" s="438"/>
      <c r="C96" s="438"/>
      <c r="D96" s="438"/>
      <c r="E96" s="242"/>
      <c r="F96" s="435"/>
      <c r="G96" s="435"/>
      <c r="H96" s="437"/>
      <c r="I96" s="433"/>
    </row>
    <row r="97" spans="1:9" ht="20.100000000000001" customHeight="1" x14ac:dyDescent="0.25">
      <c r="A97" s="21">
        <v>91</v>
      </c>
      <c r="B97" s="438"/>
      <c r="C97" s="438"/>
      <c r="D97" s="438"/>
      <c r="E97" s="242"/>
      <c r="F97" s="435"/>
      <c r="G97" s="435"/>
      <c r="H97" s="437"/>
      <c r="I97" s="433"/>
    </row>
    <row r="98" spans="1:9" ht="20.100000000000001" customHeight="1" x14ac:dyDescent="0.25">
      <c r="A98" s="21">
        <v>92</v>
      </c>
      <c r="B98" s="438"/>
      <c r="C98" s="438"/>
      <c r="D98" s="438"/>
      <c r="E98" s="242"/>
      <c r="F98" s="435"/>
      <c r="G98" s="435"/>
      <c r="H98" s="437"/>
      <c r="I98" s="433"/>
    </row>
    <row r="99" spans="1:9" ht="20.100000000000001" customHeight="1" x14ac:dyDescent="0.25">
      <c r="A99" s="21">
        <v>93</v>
      </c>
      <c r="B99" s="438"/>
      <c r="C99" s="438"/>
      <c r="D99" s="438"/>
      <c r="E99" s="242"/>
      <c r="F99" s="435"/>
      <c r="G99" s="435"/>
      <c r="H99" s="437"/>
      <c r="I99" s="433"/>
    </row>
    <row r="100" spans="1:9" ht="20.100000000000001" customHeight="1" x14ac:dyDescent="0.25">
      <c r="A100" s="21">
        <v>94</v>
      </c>
      <c r="B100" s="438"/>
      <c r="C100" s="438"/>
      <c r="D100" s="438"/>
      <c r="E100" s="242"/>
      <c r="F100" s="435"/>
      <c r="G100" s="435"/>
      <c r="H100" s="437"/>
      <c r="I100" s="433"/>
    </row>
    <row r="101" spans="1:9" ht="20.100000000000001" customHeight="1" x14ac:dyDescent="0.25">
      <c r="A101" s="21">
        <v>95</v>
      </c>
      <c r="B101" s="438"/>
      <c r="C101" s="438"/>
      <c r="D101" s="438"/>
      <c r="E101" s="242"/>
      <c r="F101" s="435"/>
      <c r="G101" s="435"/>
      <c r="H101" s="437"/>
      <c r="I101" s="433"/>
    </row>
    <row r="102" spans="1:9" ht="20.100000000000001" customHeight="1" x14ac:dyDescent="0.25">
      <c r="A102" s="21">
        <v>96</v>
      </c>
      <c r="B102" s="438"/>
      <c r="C102" s="438"/>
      <c r="D102" s="438"/>
      <c r="E102" s="242"/>
      <c r="F102" s="435"/>
      <c r="G102" s="435"/>
      <c r="H102" s="437"/>
      <c r="I102" s="433"/>
    </row>
    <row r="103" spans="1:9" ht="20.100000000000001" customHeight="1" x14ac:dyDescent="0.25">
      <c r="A103" s="21">
        <v>97</v>
      </c>
      <c r="B103" s="438"/>
      <c r="C103" s="438"/>
      <c r="D103" s="438"/>
      <c r="E103" s="242"/>
      <c r="F103" s="435"/>
      <c r="G103" s="435"/>
      <c r="H103" s="437"/>
      <c r="I103" s="433"/>
    </row>
    <row r="104" spans="1:9" ht="20.100000000000001" customHeight="1" x14ac:dyDescent="0.25">
      <c r="A104" s="21">
        <v>98</v>
      </c>
      <c r="B104" s="438"/>
      <c r="C104" s="438"/>
      <c r="D104" s="438"/>
      <c r="E104" s="242"/>
      <c r="F104" s="435"/>
      <c r="G104" s="435"/>
      <c r="H104" s="437"/>
      <c r="I104" s="433"/>
    </row>
    <row r="105" spans="1:9" ht="20.100000000000001" customHeight="1" x14ac:dyDescent="0.25">
      <c r="A105" s="21">
        <v>99</v>
      </c>
      <c r="B105" s="438"/>
      <c r="C105" s="438"/>
      <c r="D105" s="438"/>
      <c r="E105" s="242"/>
      <c r="F105" s="435"/>
      <c r="G105" s="435"/>
      <c r="H105" s="437"/>
      <c r="I105" s="433"/>
    </row>
    <row r="106" spans="1:9" ht="20.100000000000001" customHeight="1" x14ac:dyDescent="0.25">
      <c r="A106" s="21">
        <v>100</v>
      </c>
      <c r="B106" s="438"/>
      <c r="C106" s="438"/>
      <c r="D106" s="438"/>
      <c r="E106" s="242"/>
      <c r="F106" s="435"/>
      <c r="G106" s="435"/>
      <c r="H106" s="437"/>
      <c r="I106" s="433"/>
    </row>
    <row r="107" spans="1:9" ht="20.100000000000001" customHeight="1" x14ac:dyDescent="0.25">
      <c r="A107" s="21">
        <v>101</v>
      </c>
      <c r="B107" s="438"/>
      <c r="C107" s="438"/>
      <c r="D107" s="438"/>
      <c r="E107" s="242"/>
      <c r="F107" s="435"/>
      <c r="G107" s="435"/>
      <c r="H107" s="437"/>
      <c r="I107" s="433"/>
    </row>
    <row r="108" spans="1:9" ht="20.100000000000001" customHeight="1" x14ac:dyDescent="0.25">
      <c r="A108" s="21">
        <v>102</v>
      </c>
      <c r="B108" s="438"/>
      <c r="C108" s="438"/>
      <c r="D108" s="438"/>
      <c r="E108" s="242"/>
      <c r="F108" s="435"/>
      <c r="G108" s="435"/>
      <c r="H108" s="437"/>
      <c r="I108" s="433"/>
    </row>
    <row r="109" spans="1:9" ht="20.100000000000001" customHeight="1" x14ac:dyDescent="0.25">
      <c r="A109" s="21">
        <v>103</v>
      </c>
      <c r="B109" s="438"/>
      <c r="C109" s="438"/>
      <c r="D109" s="438"/>
      <c r="E109" s="242"/>
      <c r="F109" s="435"/>
      <c r="G109" s="435"/>
      <c r="H109" s="437"/>
      <c r="I109" s="433"/>
    </row>
    <row r="110" spans="1:9" ht="20.100000000000001" customHeight="1" x14ac:dyDescent="0.25">
      <c r="A110" s="21">
        <v>104</v>
      </c>
      <c r="B110" s="438"/>
      <c r="C110" s="438"/>
      <c r="D110" s="438"/>
      <c r="E110" s="242"/>
      <c r="F110" s="435"/>
      <c r="G110" s="435"/>
      <c r="H110" s="437"/>
      <c r="I110" s="433"/>
    </row>
    <row r="111" spans="1:9" ht="20.100000000000001" customHeight="1" x14ac:dyDescent="0.25">
      <c r="A111" s="21">
        <v>105</v>
      </c>
      <c r="B111" s="438"/>
      <c r="C111" s="438"/>
      <c r="D111" s="438"/>
      <c r="E111" s="242"/>
      <c r="F111" s="435"/>
      <c r="G111" s="435"/>
      <c r="H111" s="437"/>
      <c r="I111" s="433"/>
    </row>
    <row r="112" spans="1:9" ht="20.100000000000001" customHeight="1" x14ac:dyDescent="0.25">
      <c r="A112" s="21">
        <v>106</v>
      </c>
      <c r="B112" s="438"/>
      <c r="C112" s="438"/>
      <c r="D112" s="438"/>
      <c r="E112" s="242"/>
      <c r="F112" s="435"/>
      <c r="G112" s="435"/>
      <c r="H112" s="437"/>
      <c r="I112" s="433"/>
    </row>
    <row r="113" spans="1:9" ht="20.100000000000001" customHeight="1" x14ac:dyDescent="0.25">
      <c r="A113" s="21">
        <v>107</v>
      </c>
      <c r="B113" s="438"/>
      <c r="C113" s="438"/>
      <c r="D113" s="438"/>
      <c r="E113" s="242"/>
      <c r="F113" s="435"/>
      <c r="G113" s="435"/>
      <c r="H113" s="437"/>
      <c r="I113" s="433"/>
    </row>
    <row r="114" spans="1:9" ht="20.100000000000001" customHeight="1" x14ac:dyDescent="0.25">
      <c r="A114" s="21">
        <v>108</v>
      </c>
      <c r="B114" s="438"/>
      <c r="C114" s="438"/>
      <c r="D114" s="438"/>
      <c r="E114" s="242"/>
      <c r="F114" s="435"/>
      <c r="G114" s="435"/>
      <c r="H114" s="437"/>
      <c r="I114" s="433"/>
    </row>
    <row r="115" spans="1:9" ht="20.100000000000001" customHeight="1" x14ac:dyDescent="0.25">
      <c r="A115" s="21">
        <v>109</v>
      </c>
      <c r="B115" s="438"/>
      <c r="C115" s="438"/>
      <c r="D115" s="438"/>
      <c r="E115" s="242"/>
      <c r="F115" s="435"/>
      <c r="G115" s="435"/>
      <c r="H115" s="437"/>
      <c r="I115" s="433"/>
    </row>
    <row r="116" spans="1:9" ht="20.100000000000001" customHeight="1" x14ac:dyDescent="0.25">
      <c r="A116" s="21">
        <v>110</v>
      </c>
      <c r="B116" s="438"/>
      <c r="C116" s="438"/>
      <c r="D116" s="438"/>
      <c r="E116" s="242"/>
      <c r="F116" s="435"/>
      <c r="G116" s="435"/>
      <c r="H116" s="437"/>
      <c r="I116" s="433"/>
    </row>
    <row r="117" spans="1:9" ht="20.100000000000001" customHeight="1" x14ac:dyDescent="0.25">
      <c r="A117" s="21">
        <v>111</v>
      </c>
      <c r="B117" s="438"/>
      <c r="C117" s="438"/>
      <c r="D117" s="438"/>
      <c r="E117" s="242"/>
      <c r="F117" s="435"/>
      <c r="G117" s="435"/>
      <c r="H117" s="437"/>
      <c r="I117" s="433"/>
    </row>
    <row r="118" spans="1:9" ht="20.100000000000001" customHeight="1" x14ac:dyDescent="0.25">
      <c r="A118" s="21">
        <v>112</v>
      </c>
      <c r="B118" s="438"/>
      <c r="C118" s="438"/>
      <c r="D118" s="438"/>
      <c r="E118" s="242"/>
      <c r="F118" s="435"/>
      <c r="G118" s="435"/>
      <c r="H118" s="437"/>
      <c r="I118" s="433"/>
    </row>
    <row r="119" spans="1:9" ht="20.100000000000001" customHeight="1" x14ac:dyDescent="0.25">
      <c r="A119" s="21">
        <v>113</v>
      </c>
      <c r="B119" s="438"/>
      <c r="C119" s="438"/>
      <c r="D119" s="438"/>
      <c r="E119" s="242"/>
      <c r="F119" s="435"/>
      <c r="G119" s="435"/>
      <c r="H119" s="437"/>
      <c r="I119" s="433"/>
    </row>
    <row r="120" spans="1:9" ht="20.100000000000001" customHeight="1" x14ac:dyDescent="0.25">
      <c r="A120" s="21">
        <v>114</v>
      </c>
      <c r="B120" s="438"/>
      <c r="C120" s="438"/>
      <c r="D120" s="438"/>
      <c r="E120" s="242"/>
      <c r="F120" s="435"/>
      <c r="G120" s="435"/>
      <c r="H120" s="437"/>
      <c r="I120" s="433"/>
    </row>
    <row r="121" spans="1:9" ht="20.100000000000001" customHeight="1" x14ac:dyDescent="0.25">
      <c r="A121" s="21">
        <v>115</v>
      </c>
      <c r="B121" s="438"/>
      <c r="C121" s="438"/>
      <c r="D121" s="438"/>
      <c r="E121" s="242"/>
      <c r="F121" s="435"/>
      <c r="G121" s="435"/>
      <c r="H121" s="437"/>
      <c r="I121" s="433"/>
    </row>
    <row r="122" spans="1:9" ht="20.100000000000001" customHeight="1" x14ac:dyDescent="0.25">
      <c r="A122" s="21">
        <v>116</v>
      </c>
      <c r="B122" s="438"/>
      <c r="C122" s="438"/>
      <c r="D122" s="438"/>
      <c r="E122" s="242"/>
      <c r="F122" s="435"/>
      <c r="G122" s="435"/>
      <c r="H122" s="437"/>
      <c r="I122" s="433"/>
    </row>
    <row r="123" spans="1:9" ht="20.100000000000001" customHeight="1" x14ac:dyDescent="0.25">
      <c r="A123" s="21">
        <v>117</v>
      </c>
      <c r="B123" s="438"/>
      <c r="C123" s="438"/>
      <c r="D123" s="438"/>
      <c r="E123" s="242"/>
      <c r="F123" s="435"/>
      <c r="G123" s="435"/>
      <c r="H123" s="437"/>
      <c r="I123" s="433"/>
    </row>
    <row r="124" spans="1:9" ht="20.100000000000001" customHeight="1" x14ac:dyDescent="0.25">
      <c r="A124" s="21">
        <v>118</v>
      </c>
      <c r="B124" s="438"/>
      <c r="C124" s="438"/>
      <c r="D124" s="438"/>
      <c r="E124" s="242"/>
      <c r="F124" s="435"/>
      <c r="G124" s="435"/>
      <c r="H124" s="437"/>
      <c r="I124" s="433"/>
    </row>
    <row r="125" spans="1:9" ht="20.100000000000001" customHeight="1" x14ac:dyDescent="0.25">
      <c r="A125" s="21">
        <v>119</v>
      </c>
      <c r="B125" s="438"/>
      <c r="C125" s="438"/>
      <c r="D125" s="438"/>
      <c r="E125" s="242"/>
      <c r="F125" s="435"/>
      <c r="G125" s="435"/>
      <c r="H125" s="437"/>
      <c r="I125" s="433"/>
    </row>
    <row r="126" spans="1:9" ht="20.100000000000001" customHeight="1" x14ac:dyDescent="0.25">
      <c r="A126" s="21">
        <v>120</v>
      </c>
      <c r="B126" s="438"/>
      <c r="C126" s="438"/>
      <c r="D126" s="438"/>
      <c r="E126" s="242"/>
      <c r="F126" s="435"/>
      <c r="G126" s="435"/>
      <c r="H126" s="437"/>
      <c r="I126" s="433"/>
    </row>
    <row r="127" spans="1:9" ht="20.100000000000001" customHeight="1" x14ac:dyDescent="0.25">
      <c r="A127" s="21">
        <v>121</v>
      </c>
      <c r="B127" s="438"/>
      <c r="C127" s="438"/>
      <c r="D127" s="438"/>
      <c r="E127" s="242"/>
      <c r="F127" s="435"/>
      <c r="G127" s="435"/>
      <c r="H127" s="437"/>
      <c r="I127" s="433"/>
    </row>
    <row r="128" spans="1:9" ht="20.100000000000001" customHeight="1" x14ac:dyDescent="0.25">
      <c r="A128" s="21">
        <v>122</v>
      </c>
      <c r="B128" s="438"/>
      <c r="C128" s="438"/>
      <c r="D128" s="438"/>
      <c r="E128" s="242"/>
      <c r="F128" s="435"/>
      <c r="G128" s="435"/>
      <c r="H128" s="437"/>
      <c r="I128" s="433"/>
    </row>
    <row r="129" spans="1:9" ht="20.100000000000001" customHeight="1" x14ac:dyDescent="0.25">
      <c r="A129" s="21">
        <v>123</v>
      </c>
      <c r="B129" s="438"/>
      <c r="C129" s="438"/>
      <c r="D129" s="438"/>
      <c r="E129" s="242"/>
      <c r="F129" s="435"/>
      <c r="G129" s="435"/>
      <c r="H129" s="437"/>
      <c r="I129" s="433"/>
    </row>
    <row r="130" spans="1:9" ht="20.100000000000001" customHeight="1" x14ac:dyDescent="0.25">
      <c r="A130" s="21">
        <v>124</v>
      </c>
      <c r="B130" s="438"/>
      <c r="C130" s="438"/>
      <c r="D130" s="438"/>
      <c r="E130" s="242"/>
      <c r="F130" s="435"/>
      <c r="G130" s="435"/>
      <c r="H130" s="437"/>
      <c r="I130" s="433"/>
    </row>
    <row r="131" spans="1:9" ht="20.100000000000001" customHeight="1" x14ac:dyDescent="0.25">
      <c r="A131" s="21">
        <v>125</v>
      </c>
      <c r="B131" s="438"/>
      <c r="C131" s="438"/>
      <c r="D131" s="438"/>
      <c r="E131" s="242"/>
      <c r="F131" s="435"/>
      <c r="G131" s="435"/>
      <c r="H131" s="437"/>
      <c r="I131" s="433"/>
    </row>
    <row r="132" spans="1:9" ht="20.100000000000001" customHeight="1" x14ac:dyDescent="0.25">
      <c r="A132" s="21">
        <v>126</v>
      </c>
      <c r="B132" s="438"/>
      <c r="C132" s="438"/>
      <c r="D132" s="438"/>
      <c r="E132" s="242"/>
      <c r="F132" s="435"/>
      <c r="G132" s="435"/>
      <c r="H132" s="437"/>
      <c r="I132" s="433"/>
    </row>
    <row r="133" spans="1:9" ht="20.100000000000001" customHeight="1" x14ac:dyDescent="0.25">
      <c r="A133" s="21">
        <v>127</v>
      </c>
      <c r="B133" s="438"/>
      <c r="C133" s="438"/>
      <c r="D133" s="438"/>
      <c r="E133" s="242"/>
      <c r="F133" s="435"/>
      <c r="G133" s="435"/>
      <c r="H133" s="437"/>
      <c r="I133" s="433"/>
    </row>
    <row r="134" spans="1:9" ht="20.100000000000001" customHeight="1" x14ac:dyDescent="0.25">
      <c r="A134" s="21">
        <v>128</v>
      </c>
      <c r="B134" s="438"/>
      <c r="C134" s="438"/>
      <c r="D134" s="438"/>
      <c r="E134" s="242"/>
      <c r="F134" s="435"/>
      <c r="G134" s="435"/>
      <c r="H134" s="437"/>
      <c r="I134" s="433"/>
    </row>
    <row r="135" spans="1:9" ht="20.100000000000001" customHeight="1" x14ac:dyDescent="0.25">
      <c r="A135" s="21">
        <v>129</v>
      </c>
      <c r="B135" s="438"/>
      <c r="C135" s="438"/>
      <c r="D135" s="438"/>
      <c r="E135" s="242"/>
      <c r="F135" s="435"/>
      <c r="G135" s="435"/>
      <c r="H135" s="437"/>
      <c r="I135" s="433"/>
    </row>
    <row r="136" spans="1:9" ht="20.100000000000001" customHeight="1" x14ac:dyDescent="0.25">
      <c r="A136" s="21">
        <v>130</v>
      </c>
      <c r="B136" s="438"/>
      <c r="C136" s="438"/>
      <c r="D136" s="438"/>
      <c r="E136" s="242"/>
      <c r="F136" s="435"/>
      <c r="G136" s="435"/>
      <c r="H136" s="437"/>
      <c r="I136" s="433"/>
    </row>
    <row r="137" spans="1:9" ht="20.100000000000001" customHeight="1" x14ac:dyDescent="0.25">
      <c r="A137" s="21">
        <v>131</v>
      </c>
      <c r="B137" s="438"/>
      <c r="C137" s="438"/>
      <c r="D137" s="438"/>
      <c r="E137" s="242"/>
      <c r="F137" s="435"/>
      <c r="G137" s="435"/>
      <c r="H137" s="437"/>
      <c r="I137" s="433"/>
    </row>
    <row r="138" spans="1:9" ht="20.100000000000001" customHeight="1" x14ac:dyDescent="0.25">
      <c r="A138" s="21">
        <v>132</v>
      </c>
      <c r="B138" s="438"/>
      <c r="C138" s="438"/>
      <c r="D138" s="438"/>
      <c r="E138" s="242"/>
      <c r="F138" s="435"/>
      <c r="G138" s="435"/>
      <c r="H138" s="437"/>
      <c r="I138" s="433"/>
    </row>
    <row r="139" spans="1:9" ht="20.100000000000001" customHeight="1" x14ac:dyDescent="0.25">
      <c r="A139" s="21">
        <v>133</v>
      </c>
      <c r="B139" s="438"/>
      <c r="C139" s="438"/>
      <c r="D139" s="438"/>
      <c r="E139" s="242"/>
      <c r="F139" s="435"/>
      <c r="G139" s="435"/>
      <c r="H139" s="437"/>
      <c r="I139" s="433"/>
    </row>
    <row r="140" spans="1:9" ht="20.100000000000001" customHeight="1" x14ac:dyDescent="0.25">
      <c r="A140" s="21">
        <v>134</v>
      </c>
      <c r="B140" s="438"/>
      <c r="C140" s="438"/>
      <c r="D140" s="438"/>
      <c r="E140" s="242"/>
      <c r="F140" s="435"/>
      <c r="G140" s="435"/>
      <c r="H140" s="437"/>
      <c r="I140" s="433"/>
    </row>
    <row r="141" spans="1:9" ht="20.100000000000001" customHeight="1" x14ac:dyDescent="0.25">
      <c r="A141" s="21">
        <v>135</v>
      </c>
      <c r="B141" s="438"/>
      <c r="C141" s="438"/>
      <c r="D141" s="438"/>
      <c r="E141" s="242"/>
      <c r="F141" s="435"/>
      <c r="G141" s="435"/>
      <c r="H141" s="437"/>
      <c r="I141" s="433"/>
    </row>
    <row r="142" spans="1:9" ht="20.100000000000001" customHeight="1" x14ac:dyDescent="0.25">
      <c r="A142" s="21">
        <v>136</v>
      </c>
      <c r="B142" s="438"/>
      <c r="C142" s="438"/>
      <c r="D142" s="438"/>
      <c r="E142" s="242"/>
      <c r="F142" s="435"/>
      <c r="G142" s="435"/>
      <c r="H142" s="437"/>
      <c r="I142" s="433"/>
    </row>
    <row r="143" spans="1:9" ht="20.100000000000001" customHeight="1" x14ac:dyDescent="0.25">
      <c r="A143" s="21">
        <v>137</v>
      </c>
      <c r="B143" s="438"/>
      <c r="C143" s="438"/>
      <c r="D143" s="438"/>
      <c r="E143" s="242"/>
      <c r="F143" s="435"/>
      <c r="G143" s="435"/>
      <c r="H143" s="437"/>
      <c r="I143" s="433"/>
    </row>
    <row r="144" spans="1:9" ht="20.100000000000001" customHeight="1" x14ac:dyDescent="0.25">
      <c r="A144" s="21">
        <v>138</v>
      </c>
      <c r="B144" s="438"/>
      <c r="C144" s="438"/>
      <c r="D144" s="438"/>
      <c r="E144" s="242"/>
      <c r="F144" s="435"/>
      <c r="G144" s="435"/>
      <c r="H144" s="437"/>
      <c r="I144" s="433"/>
    </row>
    <row r="145" spans="1:9" ht="20.100000000000001" customHeight="1" x14ac:dyDescent="0.25">
      <c r="A145" s="21">
        <v>139</v>
      </c>
      <c r="B145" s="438"/>
      <c r="C145" s="438"/>
      <c r="D145" s="438"/>
      <c r="E145" s="242"/>
      <c r="F145" s="435"/>
      <c r="G145" s="435"/>
      <c r="H145" s="437"/>
      <c r="I145" s="433"/>
    </row>
    <row r="146" spans="1:9" ht="20.100000000000001" customHeight="1" x14ac:dyDescent="0.25">
      <c r="A146" s="21">
        <v>140</v>
      </c>
      <c r="B146" s="438"/>
      <c r="C146" s="438"/>
      <c r="D146" s="438"/>
      <c r="E146" s="242"/>
      <c r="F146" s="435"/>
      <c r="G146" s="435"/>
      <c r="H146" s="437"/>
      <c r="I146" s="433"/>
    </row>
    <row r="147" spans="1:9" ht="20.100000000000001" customHeight="1" x14ac:dyDescent="0.25">
      <c r="A147" s="21">
        <v>141</v>
      </c>
      <c r="B147" s="438"/>
      <c r="C147" s="438"/>
      <c r="D147" s="438"/>
      <c r="E147" s="242"/>
      <c r="F147" s="435"/>
      <c r="G147" s="435"/>
      <c r="H147" s="437"/>
      <c r="I147" s="433"/>
    </row>
    <row r="148" spans="1:9" ht="20.100000000000001" customHeight="1" x14ac:dyDescent="0.25">
      <c r="A148" s="21">
        <v>142</v>
      </c>
      <c r="B148" s="438"/>
      <c r="C148" s="438"/>
      <c r="D148" s="438"/>
      <c r="E148" s="242"/>
      <c r="F148" s="435"/>
      <c r="G148" s="435"/>
      <c r="H148" s="437"/>
      <c r="I148" s="433"/>
    </row>
    <row r="149" spans="1:9" ht="20.100000000000001" customHeight="1" x14ac:dyDescent="0.25">
      <c r="A149" s="21">
        <v>143</v>
      </c>
      <c r="B149" s="438"/>
      <c r="C149" s="438"/>
      <c r="D149" s="438"/>
      <c r="E149" s="242"/>
      <c r="F149" s="435"/>
      <c r="G149" s="435"/>
      <c r="H149" s="437"/>
      <c r="I149" s="433"/>
    </row>
    <row r="150" spans="1:9" ht="20.100000000000001" customHeight="1" x14ac:dyDescent="0.25">
      <c r="A150" s="21">
        <v>144</v>
      </c>
      <c r="B150" s="438"/>
      <c r="C150" s="438"/>
      <c r="D150" s="438"/>
      <c r="E150" s="242"/>
      <c r="F150" s="435"/>
      <c r="G150" s="435"/>
      <c r="H150" s="437"/>
      <c r="I150" s="433"/>
    </row>
    <row r="151" spans="1:9" ht="20.100000000000001" customHeight="1" x14ac:dyDescent="0.25">
      <c r="A151" s="21">
        <v>145</v>
      </c>
      <c r="B151" s="438"/>
      <c r="C151" s="438"/>
      <c r="D151" s="438"/>
      <c r="E151" s="242"/>
      <c r="F151" s="435"/>
      <c r="G151" s="435"/>
      <c r="H151" s="437"/>
      <c r="I151" s="433"/>
    </row>
    <row r="152" spans="1:9" ht="20.100000000000001" customHeight="1" x14ac:dyDescent="0.25">
      <c r="A152" s="21">
        <v>146</v>
      </c>
      <c r="B152" s="438"/>
      <c r="C152" s="438"/>
      <c r="D152" s="438"/>
      <c r="E152" s="242"/>
      <c r="F152" s="435"/>
      <c r="G152" s="435"/>
      <c r="H152" s="437"/>
      <c r="I152" s="433"/>
    </row>
    <row r="153" spans="1:9" ht="20.100000000000001" customHeight="1" x14ac:dyDescent="0.25">
      <c r="A153" s="21">
        <v>147</v>
      </c>
      <c r="B153" s="438"/>
      <c r="C153" s="438"/>
      <c r="D153" s="438"/>
      <c r="E153" s="242"/>
      <c r="F153" s="435"/>
      <c r="G153" s="435"/>
      <c r="H153" s="437"/>
      <c r="I153" s="433"/>
    </row>
    <row r="154" spans="1:9" ht="20.100000000000001" customHeight="1" x14ac:dyDescent="0.25">
      <c r="A154" s="21">
        <v>148</v>
      </c>
      <c r="B154" s="438"/>
      <c r="C154" s="438"/>
      <c r="D154" s="438"/>
      <c r="E154" s="242"/>
      <c r="F154" s="435"/>
      <c r="G154" s="435"/>
      <c r="H154" s="437"/>
      <c r="I154" s="433"/>
    </row>
    <row r="155" spans="1:9" ht="20.100000000000001" customHeight="1" x14ac:dyDescent="0.25">
      <c r="A155" s="21">
        <v>149</v>
      </c>
      <c r="B155" s="438"/>
      <c r="C155" s="438"/>
      <c r="D155" s="438"/>
      <c r="E155" s="242"/>
      <c r="F155" s="435"/>
      <c r="G155" s="435"/>
      <c r="H155" s="437"/>
      <c r="I155" s="433"/>
    </row>
    <row r="156" spans="1:9" ht="20.100000000000001" customHeight="1" x14ac:dyDescent="0.25">
      <c r="A156" s="21">
        <v>150</v>
      </c>
      <c r="B156" s="438"/>
      <c r="C156" s="438"/>
      <c r="D156" s="438"/>
      <c r="E156" s="242"/>
      <c r="F156" s="435"/>
      <c r="G156" s="435"/>
      <c r="H156" s="437"/>
      <c r="I156" s="433"/>
    </row>
    <row r="157" spans="1:9" ht="20.100000000000001" customHeight="1" x14ac:dyDescent="0.25">
      <c r="A157" s="21">
        <v>151</v>
      </c>
      <c r="B157" s="438"/>
      <c r="C157" s="438"/>
      <c r="D157" s="438"/>
      <c r="E157" s="242"/>
      <c r="F157" s="435"/>
      <c r="G157" s="435"/>
      <c r="H157" s="437"/>
      <c r="I157" s="433"/>
    </row>
    <row r="158" spans="1:9" ht="20.100000000000001" customHeight="1" x14ac:dyDescent="0.25">
      <c r="A158" s="21">
        <v>152</v>
      </c>
      <c r="B158" s="438"/>
      <c r="C158" s="438"/>
      <c r="D158" s="438"/>
      <c r="E158" s="242"/>
      <c r="F158" s="435"/>
      <c r="G158" s="435"/>
      <c r="H158" s="437"/>
      <c r="I158" s="433"/>
    </row>
    <row r="159" spans="1:9" ht="20.100000000000001" customHeight="1" x14ac:dyDescent="0.25">
      <c r="A159" s="21">
        <v>153</v>
      </c>
      <c r="B159" s="438"/>
      <c r="C159" s="438"/>
      <c r="D159" s="438"/>
      <c r="E159" s="242"/>
      <c r="F159" s="435"/>
      <c r="G159" s="435"/>
      <c r="H159" s="437"/>
      <c r="I159" s="433"/>
    </row>
    <row r="160" spans="1:9" ht="20.100000000000001" customHeight="1" x14ac:dyDescent="0.25">
      <c r="A160" s="21">
        <v>154</v>
      </c>
      <c r="B160" s="438"/>
      <c r="C160" s="438"/>
      <c r="D160" s="438"/>
      <c r="E160" s="242"/>
      <c r="F160" s="435"/>
      <c r="G160" s="435"/>
      <c r="H160" s="437"/>
      <c r="I160" s="433"/>
    </row>
    <row r="161" spans="1:9" ht="20.100000000000001" customHeight="1" x14ac:dyDescent="0.25">
      <c r="A161" s="21">
        <v>155</v>
      </c>
      <c r="B161" s="438"/>
      <c r="C161" s="438"/>
      <c r="D161" s="438"/>
      <c r="E161" s="242"/>
      <c r="F161" s="435"/>
      <c r="G161" s="435"/>
      <c r="H161" s="437"/>
      <c r="I161" s="433"/>
    </row>
    <row r="162" spans="1:9" ht="20.100000000000001" customHeight="1" x14ac:dyDescent="0.25">
      <c r="A162" s="21">
        <v>156</v>
      </c>
      <c r="B162" s="438"/>
      <c r="C162" s="438"/>
      <c r="D162" s="438"/>
      <c r="E162" s="242"/>
      <c r="F162" s="435"/>
      <c r="G162" s="435"/>
      <c r="H162" s="437"/>
      <c r="I162" s="433"/>
    </row>
    <row r="163" spans="1:9" ht="20.100000000000001" customHeight="1" x14ac:dyDescent="0.25">
      <c r="A163" s="21">
        <v>157</v>
      </c>
      <c r="B163" s="438"/>
      <c r="C163" s="438"/>
      <c r="D163" s="438"/>
      <c r="E163" s="242"/>
      <c r="F163" s="435"/>
      <c r="G163" s="435"/>
      <c r="H163" s="437"/>
      <c r="I163" s="433"/>
    </row>
    <row r="164" spans="1:9" ht="20.100000000000001" customHeight="1" x14ac:dyDescent="0.25">
      <c r="A164" s="21">
        <v>158</v>
      </c>
      <c r="B164" s="438"/>
      <c r="C164" s="438"/>
      <c r="D164" s="438"/>
      <c r="E164" s="242"/>
      <c r="F164" s="435"/>
      <c r="G164" s="435"/>
      <c r="H164" s="437"/>
      <c r="I164" s="433"/>
    </row>
    <row r="165" spans="1:9" ht="20.100000000000001" customHeight="1" x14ac:dyDescent="0.25">
      <c r="A165" s="21">
        <v>159</v>
      </c>
      <c r="B165" s="438"/>
      <c r="C165" s="438"/>
      <c r="D165" s="438"/>
      <c r="E165" s="242"/>
      <c r="F165" s="435"/>
      <c r="G165" s="435"/>
      <c r="H165" s="437"/>
      <c r="I165" s="433"/>
    </row>
    <row r="166" spans="1:9" ht="20.100000000000001" customHeight="1" x14ac:dyDescent="0.25">
      <c r="A166" s="21">
        <v>160</v>
      </c>
      <c r="B166" s="438"/>
      <c r="C166" s="438"/>
      <c r="D166" s="438"/>
      <c r="E166" s="242"/>
      <c r="F166" s="435"/>
      <c r="G166" s="435"/>
      <c r="H166" s="437"/>
      <c r="I166" s="433"/>
    </row>
    <row r="167" spans="1:9" ht="20.100000000000001" customHeight="1" x14ac:dyDescent="0.25">
      <c r="A167" s="21">
        <v>161</v>
      </c>
      <c r="B167" s="438"/>
      <c r="C167" s="438"/>
      <c r="D167" s="438"/>
      <c r="E167" s="242"/>
      <c r="F167" s="435"/>
      <c r="G167" s="435"/>
      <c r="H167" s="437"/>
      <c r="I167" s="433"/>
    </row>
    <row r="168" spans="1:9" ht="20.100000000000001" customHeight="1" x14ac:dyDescent="0.25">
      <c r="A168" s="21">
        <v>162</v>
      </c>
      <c r="B168" s="438"/>
      <c r="C168" s="438"/>
      <c r="D168" s="438"/>
      <c r="E168" s="242"/>
      <c r="F168" s="435"/>
      <c r="G168" s="435"/>
      <c r="H168" s="437"/>
      <c r="I168" s="433"/>
    </row>
    <row r="169" spans="1:9" ht="20.100000000000001" customHeight="1" x14ac:dyDescent="0.25">
      <c r="A169" s="21">
        <v>163</v>
      </c>
      <c r="B169" s="438"/>
      <c r="C169" s="438"/>
      <c r="D169" s="438"/>
      <c r="E169" s="242"/>
      <c r="F169" s="435"/>
      <c r="G169" s="435"/>
      <c r="H169" s="437"/>
      <c r="I169" s="433"/>
    </row>
    <row r="170" spans="1:9" ht="20.100000000000001" customHeight="1" x14ac:dyDescent="0.25">
      <c r="A170" s="21">
        <v>164</v>
      </c>
      <c r="B170" s="438"/>
      <c r="C170" s="438"/>
      <c r="D170" s="438"/>
      <c r="E170" s="242"/>
      <c r="F170" s="435"/>
      <c r="G170" s="435"/>
      <c r="H170" s="437"/>
      <c r="I170" s="433"/>
    </row>
    <row r="171" spans="1:9" ht="20.100000000000001" customHeight="1" x14ac:dyDescent="0.25">
      <c r="A171" s="21">
        <v>165</v>
      </c>
      <c r="B171" s="438"/>
      <c r="C171" s="438"/>
      <c r="D171" s="438"/>
      <c r="E171" s="242"/>
      <c r="F171" s="435"/>
      <c r="G171" s="435"/>
      <c r="H171" s="437"/>
      <c r="I171" s="433"/>
    </row>
    <row r="172" spans="1:9" ht="20.100000000000001" customHeight="1" x14ac:dyDescent="0.25">
      <c r="A172" s="21">
        <v>166</v>
      </c>
      <c r="B172" s="438"/>
      <c r="C172" s="438"/>
      <c r="D172" s="438"/>
      <c r="E172" s="242"/>
      <c r="F172" s="435"/>
      <c r="G172" s="435"/>
      <c r="H172" s="437"/>
      <c r="I172" s="433"/>
    </row>
    <row r="173" spans="1:9" ht="20.100000000000001" customHeight="1" x14ac:dyDescent="0.25">
      <c r="A173" s="21">
        <v>167</v>
      </c>
      <c r="B173" s="438"/>
      <c r="C173" s="438"/>
      <c r="D173" s="438"/>
      <c r="E173" s="242"/>
      <c r="F173" s="435"/>
      <c r="G173" s="435"/>
      <c r="H173" s="437"/>
      <c r="I173" s="433"/>
    </row>
    <row r="174" spans="1:9" ht="20.100000000000001" customHeight="1" x14ac:dyDescent="0.25">
      <c r="A174" s="21">
        <v>168</v>
      </c>
      <c r="B174" s="438"/>
      <c r="C174" s="438"/>
      <c r="D174" s="438"/>
      <c r="E174" s="242"/>
      <c r="F174" s="435"/>
      <c r="G174" s="435"/>
      <c r="H174" s="437"/>
      <c r="I174" s="433"/>
    </row>
    <row r="175" spans="1:9" ht="20.100000000000001" customHeight="1" x14ac:dyDescent="0.25">
      <c r="A175" s="21">
        <v>169</v>
      </c>
      <c r="B175" s="438"/>
      <c r="C175" s="438"/>
      <c r="D175" s="438"/>
      <c r="E175" s="242"/>
      <c r="F175" s="435"/>
      <c r="G175" s="435"/>
      <c r="H175" s="437"/>
      <c r="I175" s="433"/>
    </row>
    <row r="176" spans="1:9" ht="20.100000000000001" customHeight="1" x14ac:dyDescent="0.25">
      <c r="A176" s="21">
        <v>170</v>
      </c>
      <c r="B176" s="438"/>
      <c r="C176" s="438"/>
      <c r="D176" s="438"/>
      <c r="E176" s="242"/>
      <c r="F176" s="435"/>
      <c r="G176" s="435"/>
      <c r="H176" s="437"/>
      <c r="I176" s="433"/>
    </row>
    <row r="177" spans="1:9" ht="20.100000000000001" customHeight="1" x14ac:dyDescent="0.25">
      <c r="A177" s="21">
        <v>171</v>
      </c>
      <c r="B177" s="438"/>
      <c r="C177" s="438"/>
      <c r="D177" s="438"/>
      <c r="E177" s="242"/>
      <c r="F177" s="435"/>
      <c r="G177" s="435"/>
      <c r="H177" s="437"/>
      <c r="I177" s="433"/>
    </row>
    <row r="178" spans="1:9" ht="20.100000000000001" customHeight="1" x14ac:dyDescent="0.25">
      <c r="A178" s="21">
        <v>172</v>
      </c>
      <c r="B178" s="438"/>
      <c r="C178" s="438"/>
      <c r="D178" s="438"/>
      <c r="E178" s="242"/>
      <c r="F178" s="435"/>
      <c r="G178" s="435"/>
      <c r="H178" s="437"/>
      <c r="I178" s="433"/>
    </row>
    <row r="179" spans="1:9" ht="20.100000000000001" customHeight="1" x14ac:dyDescent="0.25">
      <c r="A179" s="21">
        <v>173</v>
      </c>
      <c r="B179" s="438"/>
      <c r="C179" s="438"/>
      <c r="D179" s="438"/>
      <c r="E179" s="242"/>
      <c r="F179" s="435"/>
      <c r="G179" s="435"/>
      <c r="H179" s="437"/>
      <c r="I179" s="433"/>
    </row>
    <row r="180" spans="1:9" ht="20.100000000000001" customHeight="1" x14ac:dyDescent="0.25">
      <c r="A180" s="21">
        <v>174</v>
      </c>
      <c r="B180" s="438"/>
      <c r="C180" s="438"/>
      <c r="D180" s="438"/>
      <c r="E180" s="242"/>
      <c r="F180" s="435"/>
      <c r="G180" s="435"/>
      <c r="H180" s="437"/>
      <c r="I180" s="433"/>
    </row>
    <row r="181" spans="1:9" ht="20.100000000000001" customHeight="1" x14ac:dyDescent="0.25">
      <c r="A181" s="21">
        <v>175</v>
      </c>
      <c r="B181" s="438"/>
      <c r="C181" s="438"/>
      <c r="D181" s="438"/>
      <c r="E181" s="242"/>
      <c r="F181" s="435"/>
      <c r="G181" s="435"/>
      <c r="H181" s="437"/>
      <c r="I181" s="433"/>
    </row>
    <row r="182" spans="1:9" ht="20.100000000000001" customHeight="1" x14ac:dyDescent="0.25">
      <c r="A182" s="21">
        <v>176</v>
      </c>
      <c r="B182" s="438"/>
      <c r="C182" s="438"/>
      <c r="D182" s="438"/>
      <c r="E182" s="242"/>
      <c r="F182" s="435"/>
      <c r="G182" s="435"/>
      <c r="H182" s="437"/>
      <c r="I182" s="433"/>
    </row>
    <row r="183" spans="1:9" ht="20.100000000000001" customHeight="1" x14ac:dyDescent="0.25">
      <c r="A183" s="21">
        <v>177</v>
      </c>
      <c r="B183" s="438"/>
      <c r="C183" s="438"/>
      <c r="D183" s="438"/>
      <c r="E183" s="242"/>
      <c r="F183" s="435"/>
      <c r="G183" s="435"/>
      <c r="H183" s="437"/>
      <c r="I183" s="433"/>
    </row>
    <row r="184" spans="1:9" ht="20.100000000000001" customHeight="1" x14ac:dyDescent="0.25">
      <c r="A184" s="21">
        <v>178</v>
      </c>
      <c r="B184" s="438"/>
      <c r="C184" s="438"/>
      <c r="D184" s="438"/>
      <c r="E184" s="242"/>
      <c r="F184" s="435"/>
      <c r="G184" s="435"/>
      <c r="H184" s="437"/>
      <c r="I184" s="433"/>
    </row>
    <row r="185" spans="1:9" ht="20.100000000000001" customHeight="1" x14ac:dyDescent="0.25">
      <c r="A185" s="21">
        <v>179</v>
      </c>
      <c r="B185" s="438"/>
      <c r="C185" s="438"/>
      <c r="D185" s="438"/>
      <c r="E185" s="242"/>
      <c r="F185" s="435"/>
      <c r="G185" s="435"/>
      <c r="H185" s="437"/>
      <c r="I185" s="433"/>
    </row>
    <row r="186" spans="1:9" ht="20.100000000000001" customHeight="1" x14ac:dyDescent="0.25">
      <c r="A186" s="21">
        <v>180</v>
      </c>
      <c r="B186" s="438"/>
      <c r="C186" s="438"/>
      <c r="D186" s="438"/>
      <c r="E186" s="242"/>
      <c r="F186" s="435"/>
      <c r="G186" s="435"/>
      <c r="H186" s="437"/>
      <c r="I186" s="433"/>
    </row>
    <row r="187" spans="1:9" ht="20.100000000000001" customHeight="1" x14ac:dyDescent="0.25">
      <c r="A187" s="21">
        <v>181</v>
      </c>
      <c r="B187" s="438"/>
      <c r="C187" s="438"/>
      <c r="D187" s="438"/>
      <c r="E187" s="242"/>
      <c r="F187" s="435"/>
      <c r="G187" s="435"/>
      <c r="H187" s="437"/>
      <c r="I187" s="433"/>
    </row>
    <row r="188" spans="1:9" ht="20.100000000000001" customHeight="1" x14ac:dyDescent="0.25">
      <c r="A188" s="21">
        <v>182</v>
      </c>
      <c r="B188" s="438"/>
      <c r="C188" s="438"/>
      <c r="D188" s="438"/>
      <c r="E188" s="242"/>
      <c r="F188" s="435"/>
      <c r="G188" s="435"/>
      <c r="H188" s="437"/>
      <c r="I188" s="433"/>
    </row>
    <row r="189" spans="1:9" ht="20.100000000000001" customHeight="1" x14ac:dyDescent="0.25">
      <c r="A189" s="21">
        <v>183</v>
      </c>
      <c r="B189" s="438"/>
      <c r="C189" s="438"/>
      <c r="D189" s="438"/>
      <c r="E189" s="242"/>
      <c r="F189" s="435"/>
      <c r="G189" s="435"/>
      <c r="H189" s="437"/>
      <c r="I189" s="433"/>
    </row>
    <row r="190" spans="1:9" ht="20.100000000000001" customHeight="1" x14ac:dyDescent="0.25">
      <c r="A190" s="21">
        <v>184</v>
      </c>
      <c r="B190" s="438"/>
      <c r="C190" s="438"/>
      <c r="D190" s="438"/>
      <c r="E190" s="242"/>
      <c r="F190" s="435"/>
      <c r="G190" s="435"/>
      <c r="H190" s="437"/>
      <c r="I190" s="433"/>
    </row>
    <row r="191" spans="1:9" ht="20.100000000000001" customHeight="1" x14ac:dyDescent="0.25">
      <c r="A191" s="21">
        <v>185</v>
      </c>
      <c r="B191" s="438"/>
      <c r="C191" s="438"/>
      <c r="D191" s="438"/>
      <c r="E191" s="242"/>
      <c r="F191" s="435"/>
      <c r="G191" s="435"/>
      <c r="H191" s="437"/>
      <c r="I191" s="433"/>
    </row>
    <row r="192" spans="1:9" ht="20.100000000000001" customHeight="1" x14ac:dyDescent="0.25">
      <c r="A192" s="21">
        <v>186</v>
      </c>
      <c r="B192" s="438"/>
      <c r="C192" s="438"/>
      <c r="D192" s="438"/>
      <c r="E192" s="242"/>
      <c r="F192" s="435"/>
      <c r="G192" s="435"/>
      <c r="H192" s="437"/>
      <c r="I192" s="433"/>
    </row>
    <row r="193" spans="1:9" ht="20.100000000000001" customHeight="1" x14ac:dyDescent="0.25">
      <c r="A193" s="21">
        <v>187</v>
      </c>
      <c r="B193" s="438"/>
      <c r="C193" s="438"/>
      <c r="D193" s="438"/>
      <c r="E193" s="242"/>
      <c r="F193" s="435"/>
      <c r="G193" s="435"/>
      <c r="H193" s="437"/>
      <c r="I193" s="433"/>
    </row>
    <row r="194" spans="1:9" ht="20.100000000000001" customHeight="1" x14ac:dyDescent="0.25">
      <c r="A194" s="21">
        <v>188</v>
      </c>
      <c r="B194" s="438"/>
      <c r="C194" s="438"/>
      <c r="D194" s="438"/>
      <c r="E194" s="242"/>
      <c r="F194" s="435"/>
      <c r="G194" s="435"/>
      <c r="H194" s="437"/>
      <c r="I194" s="433"/>
    </row>
    <row r="195" spans="1:9" ht="20.100000000000001" customHeight="1" x14ac:dyDescent="0.25">
      <c r="A195" s="21">
        <v>189</v>
      </c>
      <c r="B195" s="438"/>
      <c r="C195" s="438"/>
      <c r="D195" s="438"/>
      <c r="E195" s="242"/>
      <c r="F195" s="435"/>
      <c r="G195" s="435"/>
      <c r="H195" s="437"/>
      <c r="I195" s="433"/>
    </row>
    <row r="196" spans="1:9" ht="20.100000000000001" customHeight="1" x14ac:dyDescent="0.25">
      <c r="A196" s="21">
        <v>190</v>
      </c>
      <c r="B196" s="438"/>
      <c r="C196" s="438"/>
      <c r="D196" s="438"/>
      <c r="E196" s="242"/>
      <c r="F196" s="435"/>
      <c r="G196" s="435"/>
      <c r="H196" s="437"/>
      <c r="I196" s="433"/>
    </row>
    <row r="197" spans="1:9" ht="20.100000000000001" customHeight="1" x14ac:dyDescent="0.25">
      <c r="A197" s="21">
        <v>191</v>
      </c>
      <c r="B197" s="438"/>
      <c r="C197" s="438"/>
      <c r="D197" s="438"/>
      <c r="E197" s="242"/>
      <c r="F197" s="435"/>
      <c r="G197" s="435"/>
      <c r="H197" s="437"/>
      <c r="I197" s="433"/>
    </row>
    <row r="198" spans="1:9" ht="20.100000000000001" customHeight="1" x14ac:dyDescent="0.25">
      <c r="A198" s="21">
        <v>192</v>
      </c>
      <c r="B198" s="438"/>
      <c r="C198" s="438"/>
      <c r="D198" s="438"/>
      <c r="E198" s="242"/>
      <c r="F198" s="435"/>
      <c r="G198" s="435"/>
      <c r="H198" s="437"/>
      <c r="I198" s="433"/>
    </row>
    <row r="199" spans="1:9" ht="20.100000000000001" customHeight="1" x14ac:dyDescent="0.25">
      <c r="A199" s="21">
        <v>193</v>
      </c>
      <c r="B199" s="438"/>
      <c r="C199" s="438"/>
      <c r="D199" s="438"/>
      <c r="E199" s="242"/>
      <c r="F199" s="435"/>
      <c r="G199" s="435"/>
      <c r="H199" s="437"/>
      <c r="I199" s="433"/>
    </row>
    <row r="200" spans="1:9" ht="20.100000000000001" customHeight="1" x14ac:dyDescent="0.25">
      <c r="A200" s="21">
        <v>194</v>
      </c>
      <c r="B200" s="438"/>
      <c r="C200" s="438"/>
      <c r="D200" s="438"/>
      <c r="E200" s="242"/>
      <c r="F200" s="435"/>
      <c r="G200" s="435"/>
      <c r="H200" s="437"/>
      <c r="I200" s="433"/>
    </row>
    <row r="201" spans="1:9" ht="20.100000000000001" customHeight="1" x14ac:dyDescent="0.25">
      <c r="A201" s="21">
        <v>195</v>
      </c>
      <c r="B201" s="438"/>
      <c r="C201" s="438"/>
      <c r="D201" s="438"/>
      <c r="E201" s="242"/>
      <c r="F201" s="435"/>
      <c r="G201" s="435"/>
      <c r="H201" s="437"/>
      <c r="I201" s="433"/>
    </row>
    <row r="202" spans="1:9" ht="20.100000000000001" customHeight="1" x14ac:dyDescent="0.25">
      <c r="A202" s="21">
        <v>196</v>
      </c>
      <c r="B202" s="438"/>
      <c r="C202" s="438"/>
      <c r="D202" s="438"/>
      <c r="E202" s="242"/>
      <c r="F202" s="435"/>
      <c r="G202" s="435"/>
      <c r="H202" s="437"/>
      <c r="I202" s="433"/>
    </row>
    <row r="203" spans="1:9" ht="20.100000000000001" customHeight="1" x14ac:dyDescent="0.25">
      <c r="A203" s="21">
        <v>197</v>
      </c>
      <c r="B203" s="438"/>
      <c r="C203" s="438"/>
      <c r="D203" s="438"/>
      <c r="E203" s="242"/>
      <c r="F203" s="435"/>
      <c r="G203" s="435"/>
      <c r="H203" s="437"/>
      <c r="I203" s="433"/>
    </row>
    <row r="204" spans="1:9" ht="20.100000000000001" customHeight="1" x14ac:dyDescent="0.25">
      <c r="A204" s="21">
        <v>198</v>
      </c>
      <c r="B204" s="438"/>
      <c r="C204" s="438"/>
      <c r="D204" s="438"/>
      <c r="E204" s="242"/>
      <c r="F204" s="435"/>
      <c r="G204" s="435"/>
      <c r="H204" s="437"/>
      <c r="I204" s="433"/>
    </row>
    <row r="205" spans="1:9" ht="20.100000000000001" customHeight="1" x14ac:dyDescent="0.25">
      <c r="A205" s="21">
        <v>199</v>
      </c>
      <c r="B205" s="438"/>
      <c r="C205" s="438"/>
      <c r="D205" s="438"/>
      <c r="E205" s="242"/>
      <c r="F205" s="435"/>
      <c r="G205" s="435"/>
      <c r="H205" s="437"/>
      <c r="I205" s="433"/>
    </row>
    <row r="206" spans="1:9" ht="20.100000000000001" customHeight="1" x14ac:dyDescent="0.25">
      <c r="A206" s="21">
        <v>200</v>
      </c>
      <c r="B206" s="438"/>
      <c r="C206" s="438"/>
      <c r="D206" s="438"/>
      <c r="E206" s="242"/>
      <c r="F206" s="435"/>
      <c r="G206" s="435"/>
      <c r="H206" s="437"/>
      <c r="I206" s="433"/>
    </row>
    <row r="207" spans="1:9" ht="20.100000000000001" customHeight="1" x14ac:dyDescent="0.25">
      <c r="A207" s="21">
        <v>201</v>
      </c>
      <c r="B207" s="438"/>
      <c r="C207" s="438"/>
      <c r="D207" s="438"/>
      <c r="E207" s="242"/>
      <c r="F207" s="435"/>
      <c r="G207" s="435"/>
      <c r="H207" s="437"/>
      <c r="I207" s="433"/>
    </row>
    <row r="208" spans="1:9" ht="20.100000000000001" customHeight="1" x14ac:dyDescent="0.25">
      <c r="A208" s="21">
        <v>202</v>
      </c>
      <c r="B208" s="438"/>
      <c r="C208" s="438"/>
      <c r="D208" s="438"/>
      <c r="E208" s="242"/>
      <c r="F208" s="435"/>
      <c r="G208" s="435"/>
      <c r="H208" s="437"/>
      <c r="I208" s="433"/>
    </row>
    <row r="209" spans="1:9" ht="20.100000000000001" customHeight="1" x14ac:dyDescent="0.25">
      <c r="A209" s="21">
        <v>203</v>
      </c>
      <c r="B209" s="438"/>
      <c r="C209" s="438"/>
      <c r="D209" s="438"/>
      <c r="E209" s="242"/>
      <c r="F209" s="435"/>
      <c r="G209" s="435"/>
      <c r="H209" s="437"/>
      <c r="I209" s="433"/>
    </row>
    <row r="210" spans="1:9" ht="20.100000000000001" customHeight="1" x14ac:dyDescent="0.25">
      <c r="A210" s="21">
        <v>204</v>
      </c>
      <c r="B210" s="438"/>
      <c r="C210" s="438"/>
      <c r="D210" s="438"/>
      <c r="E210" s="242"/>
      <c r="F210" s="435"/>
      <c r="G210" s="435"/>
      <c r="H210" s="437"/>
      <c r="I210" s="433"/>
    </row>
    <row r="211" spans="1:9" ht="20.100000000000001" customHeight="1" x14ac:dyDescent="0.25">
      <c r="A211" s="21">
        <v>205</v>
      </c>
      <c r="B211" s="438"/>
      <c r="C211" s="438"/>
      <c r="D211" s="438"/>
      <c r="E211" s="242"/>
      <c r="F211" s="435"/>
      <c r="G211" s="435"/>
      <c r="H211" s="437"/>
      <c r="I211" s="433"/>
    </row>
    <row r="212" spans="1:9" ht="20.100000000000001" customHeight="1" x14ac:dyDescent="0.25">
      <c r="A212" s="21">
        <v>206</v>
      </c>
      <c r="B212" s="438"/>
      <c r="C212" s="438"/>
      <c r="D212" s="438"/>
      <c r="E212" s="242"/>
      <c r="F212" s="435"/>
      <c r="G212" s="435"/>
      <c r="H212" s="437"/>
      <c r="I212" s="433"/>
    </row>
    <row r="213" spans="1:9" ht="20.100000000000001" customHeight="1" x14ac:dyDescent="0.25">
      <c r="A213" s="21">
        <v>207</v>
      </c>
      <c r="B213" s="438"/>
      <c r="C213" s="438"/>
      <c r="D213" s="438"/>
      <c r="E213" s="242"/>
      <c r="F213" s="435"/>
      <c r="G213" s="435"/>
      <c r="H213" s="437"/>
      <c r="I213" s="433"/>
    </row>
    <row r="214" spans="1:9" ht="20.100000000000001" customHeight="1" x14ac:dyDescent="0.25">
      <c r="A214" s="21">
        <v>208</v>
      </c>
      <c r="B214" s="438"/>
      <c r="C214" s="438"/>
      <c r="D214" s="438"/>
      <c r="E214" s="242"/>
      <c r="F214" s="435"/>
      <c r="G214" s="435"/>
      <c r="H214" s="437"/>
      <c r="I214" s="433"/>
    </row>
    <row r="215" spans="1:9" ht="20.100000000000001" customHeight="1" x14ac:dyDescent="0.25">
      <c r="A215" s="21">
        <v>209</v>
      </c>
      <c r="B215" s="438"/>
      <c r="C215" s="438"/>
      <c r="D215" s="438"/>
      <c r="E215" s="242"/>
      <c r="F215" s="435"/>
      <c r="G215" s="435"/>
      <c r="H215" s="437"/>
      <c r="I215" s="433"/>
    </row>
    <row r="216" spans="1:9" ht="20.100000000000001" customHeight="1" x14ac:dyDescent="0.25">
      <c r="A216" s="21">
        <v>210</v>
      </c>
      <c r="B216" s="438"/>
      <c r="C216" s="438"/>
      <c r="D216" s="438"/>
      <c r="E216" s="242"/>
      <c r="F216" s="435"/>
      <c r="G216" s="435"/>
      <c r="H216" s="437"/>
      <c r="I216" s="433"/>
    </row>
    <row r="217" spans="1:9" ht="20.100000000000001" customHeight="1" x14ac:dyDescent="0.25">
      <c r="A217" s="21">
        <v>211</v>
      </c>
      <c r="B217" s="438"/>
      <c r="C217" s="438"/>
      <c r="D217" s="438"/>
      <c r="E217" s="242"/>
      <c r="F217" s="435"/>
      <c r="G217" s="435"/>
      <c r="H217" s="437"/>
      <c r="I217" s="433"/>
    </row>
    <row r="218" spans="1:9" ht="20.100000000000001" customHeight="1" x14ac:dyDescent="0.25">
      <c r="A218" s="21">
        <v>212</v>
      </c>
      <c r="B218" s="438"/>
      <c r="C218" s="438"/>
      <c r="D218" s="438"/>
      <c r="E218" s="242"/>
      <c r="F218" s="435"/>
      <c r="G218" s="435"/>
      <c r="H218" s="437"/>
      <c r="I218" s="433"/>
    </row>
    <row r="219" spans="1:9" ht="20.100000000000001" customHeight="1" x14ac:dyDescent="0.25">
      <c r="A219" s="21">
        <v>213</v>
      </c>
      <c r="B219" s="438"/>
      <c r="C219" s="438"/>
      <c r="D219" s="438"/>
      <c r="E219" s="242"/>
      <c r="F219" s="435"/>
      <c r="G219" s="435"/>
      <c r="H219" s="437"/>
      <c r="I219" s="433"/>
    </row>
    <row r="220" spans="1:9" ht="20.100000000000001" customHeight="1" x14ac:dyDescent="0.25">
      <c r="A220" s="21">
        <v>214</v>
      </c>
      <c r="B220" s="438"/>
      <c r="C220" s="438"/>
      <c r="D220" s="438"/>
      <c r="E220" s="242"/>
      <c r="F220" s="435"/>
      <c r="G220" s="435"/>
      <c r="H220" s="437"/>
      <c r="I220" s="433"/>
    </row>
    <row r="221" spans="1:9" ht="20.100000000000001" customHeight="1" x14ac:dyDescent="0.25">
      <c r="A221" s="21">
        <v>215</v>
      </c>
      <c r="B221" s="438"/>
      <c r="C221" s="438"/>
      <c r="D221" s="438"/>
      <c r="E221" s="242"/>
      <c r="F221" s="435"/>
      <c r="G221" s="435"/>
      <c r="H221" s="437"/>
      <c r="I221" s="433"/>
    </row>
    <row r="222" spans="1:9" ht="20.100000000000001" customHeight="1" x14ac:dyDescent="0.25">
      <c r="A222" s="21">
        <v>216</v>
      </c>
      <c r="B222" s="438"/>
      <c r="C222" s="438"/>
      <c r="D222" s="438"/>
      <c r="E222" s="242"/>
      <c r="F222" s="435"/>
      <c r="G222" s="435"/>
      <c r="H222" s="437"/>
      <c r="I222" s="433"/>
    </row>
    <row r="223" spans="1:9" ht="20.100000000000001" customHeight="1" x14ac:dyDescent="0.25">
      <c r="A223" s="21">
        <v>217</v>
      </c>
      <c r="B223" s="438"/>
      <c r="C223" s="438"/>
      <c r="D223" s="438"/>
      <c r="E223" s="242"/>
      <c r="F223" s="435"/>
      <c r="G223" s="435"/>
      <c r="H223" s="437"/>
      <c r="I223" s="433"/>
    </row>
    <row r="224" spans="1:9" ht="20.100000000000001" customHeight="1" x14ac:dyDescent="0.25">
      <c r="A224" s="21">
        <v>218</v>
      </c>
      <c r="B224" s="438"/>
      <c r="C224" s="438"/>
      <c r="D224" s="438"/>
      <c r="E224" s="242"/>
      <c r="F224" s="435"/>
      <c r="G224" s="435"/>
      <c r="H224" s="437"/>
      <c r="I224" s="433"/>
    </row>
    <row r="225" spans="1:9" ht="20.100000000000001" customHeight="1" x14ac:dyDescent="0.25">
      <c r="A225" s="21">
        <v>219</v>
      </c>
      <c r="B225" s="438"/>
      <c r="C225" s="438"/>
      <c r="D225" s="438"/>
      <c r="E225" s="242"/>
      <c r="F225" s="435"/>
      <c r="G225" s="435"/>
      <c r="H225" s="437"/>
      <c r="I225" s="433"/>
    </row>
    <row r="226" spans="1:9" ht="20.100000000000001" customHeight="1" x14ac:dyDescent="0.25">
      <c r="A226" s="21">
        <v>220</v>
      </c>
      <c r="B226" s="438"/>
      <c r="C226" s="438"/>
      <c r="D226" s="438"/>
      <c r="E226" s="242"/>
      <c r="F226" s="435"/>
      <c r="G226" s="435"/>
      <c r="H226" s="437"/>
      <c r="I226" s="433"/>
    </row>
    <row r="227" spans="1:9" ht="20.100000000000001" customHeight="1" x14ac:dyDescent="0.25">
      <c r="A227" s="21">
        <v>221</v>
      </c>
      <c r="B227" s="438"/>
      <c r="C227" s="438"/>
      <c r="D227" s="438"/>
      <c r="E227" s="242"/>
      <c r="F227" s="435"/>
      <c r="G227" s="435"/>
      <c r="H227" s="437"/>
      <c r="I227" s="433"/>
    </row>
    <row r="228" spans="1:9" ht="20.100000000000001" customHeight="1" x14ac:dyDescent="0.25">
      <c r="A228" s="21">
        <v>222</v>
      </c>
      <c r="B228" s="438"/>
      <c r="C228" s="438"/>
      <c r="D228" s="438"/>
      <c r="E228" s="242"/>
      <c r="F228" s="435"/>
      <c r="G228" s="435"/>
      <c r="H228" s="437"/>
      <c r="I228" s="433"/>
    </row>
    <row r="229" spans="1:9" ht="20.100000000000001" customHeight="1" x14ac:dyDescent="0.25">
      <c r="A229" s="21">
        <v>223</v>
      </c>
      <c r="B229" s="438"/>
      <c r="C229" s="438"/>
      <c r="D229" s="438"/>
      <c r="E229" s="242"/>
      <c r="F229" s="435"/>
      <c r="G229" s="435"/>
      <c r="H229" s="437"/>
      <c r="I229" s="433"/>
    </row>
    <row r="230" spans="1:9" ht="20.100000000000001" customHeight="1" x14ac:dyDescent="0.25">
      <c r="A230" s="21">
        <v>224</v>
      </c>
      <c r="B230" s="438"/>
      <c r="C230" s="438"/>
      <c r="D230" s="438"/>
      <c r="E230" s="242"/>
      <c r="F230" s="435"/>
      <c r="G230" s="435"/>
      <c r="H230" s="437"/>
      <c r="I230" s="433"/>
    </row>
    <row r="231" spans="1:9" ht="20.100000000000001" customHeight="1" x14ac:dyDescent="0.25">
      <c r="A231" s="21">
        <v>225</v>
      </c>
      <c r="B231" s="438"/>
      <c r="C231" s="438"/>
      <c r="D231" s="438"/>
      <c r="E231" s="242"/>
      <c r="F231" s="435"/>
      <c r="G231" s="435"/>
      <c r="H231" s="437"/>
      <c r="I231" s="433"/>
    </row>
    <row r="232" spans="1:9" ht="20.100000000000001" customHeight="1" x14ac:dyDescent="0.25">
      <c r="A232" s="21">
        <v>226</v>
      </c>
      <c r="B232" s="438"/>
      <c r="C232" s="438"/>
      <c r="D232" s="438"/>
      <c r="E232" s="242"/>
      <c r="F232" s="435"/>
      <c r="G232" s="435"/>
      <c r="H232" s="437"/>
      <c r="I232" s="433"/>
    </row>
    <row r="233" spans="1:9" ht="20.100000000000001" customHeight="1" x14ac:dyDescent="0.25">
      <c r="A233" s="21">
        <v>227</v>
      </c>
      <c r="B233" s="438"/>
      <c r="C233" s="438"/>
      <c r="D233" s="438"/>
      <c r="E233" s="242"/>
      <c r="F233" s="435"/>
      <c r="G233" s="435"/>
      <c r="H233" s="437"/>
      <c r="I233" s="433"/>
    </row>
    <row r="234" spans="1:9" ht="20.100000000000001" customHeight="1" x14ac:dyDescent="0.25">
      <c r="A234" s="21">
        <v>228</v>
      </c>
      <c r="B234" s="438"/>
      <c r="C234" s="438"/>
      <c r="D234" s="438"/>
      <c r="E234" s="242"/>
      <c r="F234" s="435"/>
      <c r="G234" s="435"/>
      <c r="H234" s="437"/>
      <c r="I234" s="433"/>
    </row>
    <row r="235" spans="1:9" ht="20.100000000000001" customHeight="1" x14ac:dyDescent="0.25">
      <c r="A235" s="21">
        <v>229</v>
      </c>
      <c r="B235" s="438"/>
      <c r="C235" s="438"/>
      <c r="D235" s="438"/>
      <c r="E235" s="242"/>
      <c r="F235" s="435"/>
      <c r="G235" s="435"/>
      <c r="H235" s="437"/>
      <c r="I235" s="433"/>
    </row>
    <row r="236" spans="1:9" ht="20.100000000000001" customHeight="1" x14ac:dyDescent="0.25">
      <c r="A236" s="21">
        <v>230</v>
      </c>
      <c r="B236" s="438"/>
      <c r="C236" s="438"/>
      <c r="D236" s="438"/>
      <c r="E236" s="242"/>
      <c r="F236" s="435"/>
      <c r="G236" s="435"/>
      <c r="H236" s="437"/>
      <c r="I236" s="433"/>
    </row>
    <row r="237" spans="1:9" ht="20.100000000000001" customHeight="1" x14ac:dyDescent="0.25">
      <c r="A237" s="21">
        <v>231</v>
      </c>
      <c r="B237" s="438"/>
      <c r="C237" s="438"/>
      <c r="D237" s="438"/>
      <c r="E237" s="242"/>
      <c r="F237" s="435"/>
      <c r="G237" s="435"/>
      <c r="H237" s="437"/>
      <c r="I237" s="433"/>
    </row>
    <row r="238" spans="1:9" ht="20.100000000000001" customHeight="1" x14ac:dyDescent="0.25">
      <c r="A238" s="21">
        <v>232</v>
      </c>
      <c r="B238" s="438"/>
      <c r="C238" s="438"/>
      <c r="D238" s="438"/>
      <c r="E238" s="242"/>
      <c r="F238" s="435"/>
      <c r="G238" s="435"/>
      <c r="H238" s="437"/>
      <c r="I238" s="433"/>
    </row>
    <row r="239" spans="1:9" ht="20.100000000000001" customHeight="1" x14ac:dyDescent="0.25">
      <c r="A239" s="21">
        <v>233</v>
      </c>
      <c r="B239" s="438"/>
      <c r="C239" s="438"/>
      <c r="D239" s="438"/>
      <c r="E239" s="242"/>
      <c r="F239" s="435"/>
      <c r="G239" s="435"/>
      <c r="H239" s="437"/>
      <c r="I239" s="433"/>
    </row>
    <row r="240" spans="1:9" ht="20.100000000000001" customHeight="1" x14ac:dyDescent="0.25">
      <c r="A240" s="21">
        <v>234</v>
      </c>
      <c r="B240" s="438"/>
      <c r="C240" s="438"/>
      <c r="D240" s="438"/>
      <c r="E240" s="242"/>
      <c r="F240" s="435"/>
      <c r="G240" s="435"/>
      <c r="H240" s="437"/>
      <c r="I240" s="433"/>
    </row>
    <row r="241" spans="1:9" ht="20.100000000000001" customHeight="1" x14ac:dyDescent="0.25">
      <c r="A241" s="21">
        <v>235</v>
      </c>
      <c r="B241" s="438"/>
      <c r="C241" s="438"/>
      <c r="D241" s="438"/>
      <c r="E241" s="242"/>
      <c r="F241" s="435"/>
      <c r="G241" s="435"/>
      <c r="H241" s="437"/>
      <c r="I241" s="433"/>
    </row>
    <row r="242" spans="1:9" ht="20.100000000000001" customHeight="1" x14ac:dyDescent="0.25">
      <c r="A242" s="21">
        <v>236</v>
      </c>
      <c r="B242" s="438"/>
      <c r="C242" s="438"/>
      <c r="D242" s="438"/>
      <c r="E242" s="242"/>
      <c r="F242" s="435"/>
      <c r="G242" s="435"/>
      <c r="H242" s="437"/>
      <c r="I242" s="433"/>
    </row>
    <row r="243" spans="1:9" ht="20.100000000000001" customHeight="1" x14ac:dyDescent="0.25">
      <c r="A243" s="21">
        <v>237</v>
      </c>
      <c r="B243" s="438"/>
      <c r="C243" s="438"/>
      <c r="D243" s="438"/>
      <c r="E243" s="242"/>
      <c r="F243" s="435"/>
      <c r="G243" s="435"/>
      <c r="H243" s="437"/>
      <c r="I243" s="433"/>
    </row>
    <row r="244" spans="1:9" ht="20.100000000000001" customHeight="1" x14ac:dyDescent="0.25">
      <c r="A244" s="21">
        <v>238</v>
      </c>
      <c r="B244" s="438"/>
      <c r="C244" s="438"/>
      <c r="D244" s="438"/>
      <c r="E244" s="242"/>
      <c r="F244" s="435"/>
      <c r="G244" s="435"/>
      <c r="H244" s="437"/>
      <c r="I244" s="433"/>
    </row>
    <row r="245" spans="1:9" ht="20.100000000000001" customHeight="1" x14ac:dyDescent="0.25">
      <c r="A245" s="21">
        <v>239</v>
      </c>
      <c r="B245" s="438"/>
      <c r="C245" s="438"/>
      <c r="D245" s="438"/>
      <c r="E245" s="242"/>
      <c r="F245" s="435"/>
      <c r="G245" s="435"/>
      <c r="H245" s="437"/>
      <c r="I245" s="433"/>
    </row>
    <row r="246" spans="1:9" ht="20.100000000000001" customHeight="1" x14ac:dyDescent="0.25">
      <c r="A246" s="21">
        <v>240</v>
      </c>
      <c r="B246" s="438"/>
      <c r="C246" s="438"/>
      <c r="D246" s="438"/>
      <c r="E246" s="242"/>
      <c r="F246" s="435"/>
      <c r="G246" s="435"/>
      <c r="H246" s="437"/>
      <c r="I246" s="433"/>
    </row>
    <row r="247" spans="1:9" ht="20.100000000000001" customHeight="1" x14ac:dyDescent="0.25">
      <c r="A247" s="21">
        <v>241</v>
      </c>
      <c r="B247" s="438"/>
      <c r="C247" s="438"/>
      <c r="D247" s="438"/>
      <c r="E247" s="242"/>
      <c r="F247" s="435"/>
      <c r="G247" s="435"/>
      <c r="H247" s="437"/>
      <c r="I247" s="433"/>
    </row>
    <row r="248" spans="1:9" ht="20.100000000000001" customHeight="1" x14ac:dyDescent="0.25">
      <c r="A248" s="21">
        <v>242</v>
      </c>
      <c r="B248" s="438"/>
      <c r="C248" s="438"/>
      <c r="D248" s="438"/>
      <c r="E248" s="242"/>
      <c r="F248" s="435"/>
      <c r="G248" s="435"/>
      <c r="H248" s="437"/>
      <c r="I248" s="433"/>
    </row>
    <row r="249" spans="1:9" ht="20.100000000000001" customHeight="1" x14ac:dyDescent="0.25">
      <c r="A249" s="21">
        <v>243</v>
      </c>
      <c r="B249" s="438"/>
      <c r="C249" s="438"/>
      <c r="D249" s="438"/>
      <c r="E249" s="242"/>
      <c r="F249" s="435"/>
      <c r="G249" s="435"/>
      <c r="H249" s="437"/>
      <c r="I249" s="433"/>
    </row>
    <row r="250" spans="1:9" ht="20.100000000000001" customHeight="1" x14ac:dyDescent="0.25">
      <c r="A250" s="21">
        <v>244</v>
      </c>
      <c r="B250" s="438"/>
      <c r="C250" s="438"/>
      <c r="D250" s="438"/>
      <c r="E250" s="242"/>
      <c r="F250" s="435"/>
      <c r="G250" s="435"/>
      <c r="H250" s="437"/>
      <c r="I250" s="433"/>
    </row>
    <row r="251" spans="1:9" ht="20.100000000000001" customHeight="1" x14ac:dyDescent="0.25">
      <c r="A251" s="21">
        <v>245</v>
      </c>
      <c r="B251" s="438"/>
      <c r="C251" s="438"/>
      <c r="D251" s="438"/>
      <c r="E251" s="242"/>
      <c r="F251" s="435"/>
      <c r="G251" s="435"/>
      <c r="H251" s="437"/>
      <c r="I251" s="433"/>
    </row>
    <row r="252" spans="1:9" ht="20.100000000000001" customHeight="1" x14ac:dyDescent="0.25">
      <c r="A252" s="21">
        <v>246</v>
      </c>
      <c r="B252" s="438"/>
      <c r="C252" s="438"/>
      <c r="D252" s="438"/>
      <c r="E252" s="242"/>
      <c r="F252" s="435"/>
      <c r="G252" s="435"/>
      <c r="H252" s="437"/>
      <c r="I252" s="433"/>
    </row>
    <row r="253" spans="1:9" ht="20.100000000000001" customHeight="1" x14ac:dyDescent="0.25">
      <c r="A253" s="21">
        <v>247</v>
      </c>
      <c r="B253" s="438"/>
      <c r="C253" s="438"/>
      <c r="D253" s="438"/>
      <c r="E253" s="242"/>
      <c r="F253" s="435"/>
      <c r="G253" s="435"/>
      <c r="H253" s="437"/>
      <c r="I253" s="433"/>
    </row>
    <row r="254" spans="1:9" ht="20.100000000000001" customHeight="1" x14ac:dyDescent="0.25">
      <c r="A254" s="21">
        <v>248</v>
      </c>
      <c r="B254" s="438"/>
      <c r="C254" s="438"/>
      <c r="D254" s="438"/>
      <c r="E254" s="242"/>
      <c r="F254" s="435"/>
      <c r="G254" s="435"/>
      <c r="H254" s="437"/>
      <c r="I254" s="433"/>
    </row>
    <row r="255" spans="1:9" ht="20.100000000000001" customHeight="1" x14ac:dyDescent="0.25">
      <c r="A255" s="21">
        <v>249</v>
      </c>
      <c r="B255" s="438"/>
      <c r="C255" s="438"/>
      <c r="D255" s="438"/>
      <c r="E255" s="242"/>
      <c r="F255" s="435"/>
      <c r="G255" s="435"/>
      <c r="H255" s="437"/>
      <c r="I255" s="433"/>
    </row>
    <row r="256" spans="1:9" ht="20.100000000000001" customHeight="1" x14ac:dyDescent="0.25">
      <c r="A256" s="21">
        <v>250</v>
      </c>
      <c r="B256" s="438"/>
      <c r="C256" s="438"/>
      <c r="D256" s="438"/>
      <c r="E256" s="242"/>
      <c r="F256" s="435"/>
      <c r="G256" s="435"/>
      <c r="H256" s="437"/>
      <c r="I256" s="433"/>
    </row>
    <row r="257" spans="1:9" ht="20.100000000000001" customHeight="1" x14ac:dyDescent="0.25">
      <c r="A257" s="21">
        <v>251</v>
      </c>
      <c r="B257" s="438"/>
      <c r="C257" s="438"/>
      <c r="D257" s="438"/>
      <c r="E257" s="242"/>
      <c r="F257" s="435"/>
      <c r="G257" s="435"/>
      <c r="H257" s="437"/>
      <c r="I257" s="433"/>
    </row>
    <row r="258" spans="1:9" ht="20.100000000000001" customHeight="1" x14ac:dyDescent="0.25">
      <c r="A258" s="21">
        <v>252</v>
      </c>
      <c r="B258" s="438"/>
      <c r="C258" s="438"/>
      <c r="D258" s="438"/>
      <c r="E258" s="242"/>
      <c r="F258" s="435"/>
      <c r="G258" s="435"/>
      <c r="H258" s="437"/>
      <c r="I258" s="433"/>
    </row>
    <row r="259" spans="1:9" ht="20.100000000000001" customHeight="1" x14ac:dyDescent="0.25">
      <c r="A259" s="21">
        <v>253</v>
      </c>
      <c r="B259" s="438"/>
      <c r="C259" s="438"/>
      <c r="D259" s="438"/>
      <c r="E259" s="242"/>
      <c r="F259" s="435"/>
      <c r="G259" s="435"/>
      <c r="H259" s="437"/>
      <c r="I259" s="433"/>
    </row>
    <row r="260" spans="1:9" ht="20.100000000000001" customHeight="1" x14ac:dyDescent="0.25">
      <c r="A260" s="21">
        <v>254</v>
      </c>
      <c r="B260" s="438"/>
      <c r="C260" s="438"/>
      <c r="D260" s="438"/>
      <c r="E260" s="242"/>
      <c r="F260" s="435"/>
      <c r="G260" s="435"/>
      <c r="H260" s="437"/>
      <c r="I260" s="433"/>
    </row>
    <row r="261" spans="1:9" ht="20.100000000000001" customHeight="1" x14ac:dyDescent="0.25">
      <c r="A261" s="21">
        <v>255</v>
      </c>
      <c r="B261" s="438"/>
      <c r="C261" s="438"/>
      <c r="D261" s="438"/>
      <c r="E261" s="242"/>
      <c r="F261" s="435"/>
      <c r="G261" s="435"/>
      <c r="H261" s="437"/>
      <c r="I261" s="433"/>
    </row>
    <row r="262" spans="1:9" ht="20.100000000000001" customHeight="1" x14ac:dyDescent="0.25">
      <c r="A262" s="21">
        <v>256</v>
      </c>
      <c r="B262" s="438"/>
      <c r="C262" s="438"/>
      <c r="D262" s="438"/>
      <c r="E262" s="242"/>
      <c r="F262" s="435"/>
      <c r="G262" s="435"/>
      <c r="H262" s="437"/>
      <c r="I262" s="433"/>
    </row>
    <row r="263" spans="1:9" ht="20.100000000000001" customHeight="1" x14ac:dyDescent="0.25">
      <c r="A263" s="21">
        <v>257</v>
      </c>
      <c r="B263" s="438"/>
      <c r="C263" s="438"/>
      <c r="D263" s="438"/>
      <c r="E263" s="242"/>
      <c r="F263" s="435"/>
      <c r="G263" s="435"/>
      <c r="H263" s="437"/>
      <c r="I263" s="433"/>
    </row>
    <row r="264" spans="1:9" ht="20.100000000000001" customHeight="1" x14ac:dyDescent="0.25">
      <c r="A264" s="21">
        <v>258</v>
      </c>
      <c r="B264" s="438"/>
      <c r="C264" s="438"/>
      <c r="D264" s="438"/>
      <c r="E264" s="242"/>
      <c r="F264" s="435"/>
      <c r="G264" s="435"/>
      <c r="H264" s="437"/>
      <c r="I264" s="433"/>
    </row>
    <row r="265" spans="1:9" ht="20.100000000000001" customHeight="1" x14ac:dyDescent="0.25">
      <c r="A265" s="21">
        <v>259</v>
      </c>
      <c r="B265" s="438"/>
      <c r="C265" s="438"/>
      <c r="D265" s="438"/>
      <c r="E265" s="242"/>
      <c r="F265" s="435"/>
      <c r="G265" s="435"/>
      <c r="H265" s="437"/>
      <c r="I265" s="433"/>
    </row>
    <row r="266" spans="1:9" ht="20.100000000000001" customHeight="1" x14ac:dyDescent="0.25">
      <c r="A266" s="21">
        <v>260</v>
      </c>
      <c r="B266" s="438"/>
      <c r="C266" s="438"/>
      <c r="D266" s="438"/>
      <c r="E266" s="242"/>
      <c r="F266" s="435"/>
      <c r="G266" s="435"/>
      <c r="H266" s="437"/>
      <c r="I266" s="433"/>
    </row>
    <row r="267" spans="1:9" ht="20.100000000000001" customHeight="1" x14ac:dyDescent="0.25">
      <c r="A267" s="21">
        <v>261</v>
      </c>
      <c r="B267" s="438"/>
      <c r="C267" s="438"/>
      <c r="D267" s="438"/>
      <c r="E267" s="242"/>
      <c r="F267" s="435"/>
      <c r="G267" s="435"/>
      <c r="H267" s="437"/>
      <c r="I267" s="433"/>
    </row>
    <row r="268" spans="1:9" ht="20.100000000000001" customHeight="1" x14ac:dyDescent="0.25">
      <c r="A268" s="21">
        <v>262</v>
      </c>
      <c r="B268" s="438"/>
      <c r="C268" s="438"/>
      <c r="D268" s="438"/>
      <c r="E268" s="242"/>
      <c r="F268" s="435"/>
      <c r="G268" s="435"/>
      <c r="H268" s="437"/>
      <c r="I268" s="433"/>
    </row>
    <row r="269" spans="1:9" ht="20.100000000000001" customHeight="1" x14ac:dyDescent="0.25">
      <c r="A269" s="21">
        <v>263</v>
      </c>
      <c r="B269" s="438"/>
      <c r="C269" s="438"/>
      <c r="D269" s="438"/>
      <c r="E269" s="242"/>
      <c r="F269" s="435"/>
      <c r="G269" s="435"/>
      <c r="H269" s="437"/>
      <c r="I269" s="433"/>
    </row>
    <row r="270" spans="1:9" ht="20.100000000000001" customHeight="1" x14ac:dyDescent="0.25">
      <c r="A270" s="21">
        <v>264</v>
      </c>
      <c r="B270" s="438"/>
      <c r="C270" s="438"/>
      <c r="D270" s="438"/>
      <c r="E270" s="242"/>
      <c r="F270" s="435"/>
      <c r="G270" s="435"/>
      <c r="H270" s="437"/>
      <c r="I270" s="433"/>
    </row>
    <row r="271" spans="1:9" ht="20.100000000000001" customHeight="1" x14ac:dyDescent="0.25">
      <c r="A271" s="21">
        <v>265</v>
      </c>
      <c r="B271" s="438"/>
      <c r="C271" s="438"/>
      <c r="D271" s="438"/>
      <c r="E271" s="242"/>
      <c r="F271" s="435"/>
      <c r="G271" s="435"/>
      <c r="H271" s="437"/>
      <c r="I271" s="433"/>
    </row>
    <row r="272" spans="1:9" ht="20.100000000000001" customHeight="1" x14ac:dyDescent="0.25">
      <c r="A272" s="21">
        <v>266</v>
      </c>
      <c r="B272" s="438"/>
      <c r="C272" s="438"/>
      <c r="D272" s="438"/>
      <c r="E272" s="242"/>
      <c r="F272" s="435"/>
      <c r="G272" s="435"/>
      <c r="H272" s="437"/>
      <c r="I272" s="433"/>
    </row>
    <row r="273" spans="1:9" ht="20.100000000000001" customHeight="1" x14ac:dyDescent="0.25">
      <c r="A273" s="21">
        <v>267</v>
      </c>
      <c r="B273" s="438"/>
      <c r="C273" s="438"/>
      <c r="D273" s="438"/>
      <c r="E273" s="242"/>
      <c r="F273" s="435"/>
      <c r="G273" s="435"/>
      <c r="H273" s="437"/>
      <c r="I273" s="433"/>
    </row>
    <row r="274" spans="1:9" ht="20.100000000000001" customHeight="1" x14ac:dyDescent="0.25">
      <c r="A274" s="21">
        <v>268</v>
      </c>
      <c r="B274" s="438"/>
      <c r="C274" s="438"/>
      <c r="D274" s="438"/>
      <c r="E274" s="242"/>
      <c r="F274" s="435"/>
      <c r="G274" s="435"/>
      <c r="H274" s="437"/>
      <c r="I274" s="433"/>
    </row>
    <row r="275" spans="1:9" ht="20.100000000000001" customHeight="1" x14ac:dyDescent="0.25">
      <c r="A275" s="21">
        <v>269</v>
      </c>
      <c r="B275" s="438"/>
      <c r="C275" s="438"/>
      <c r="D275" s="438"/>
      <c r="E275" s="242"/>
      <c r="F275" s="435"/>
      <c r="G275" s="435"/>
      <c r="H275" s="437"/>
      <c r="I275" s="433"/>
    </row>
    <row r="276" spans="1:9" ht="20.100000000000001" customHeight="1" x14ac:dyDescent="0.25">
      <c r="A276" s="21">
        <v>270</v>
      </c>
      <c r="B276" s="438"/>
      <c r="C276" s="438"/>
      <c r="D276" s="438"/>
      <c r="E276" s="242"/>
      <c r="F276" s="435"/>
      <c r="G276" s="435"/>
      <c r="H276" s="437"/>
      <c r="I276" s="433"/>
    </row>
    <row r="277" spans="1:9" ht="20.100000000000001" customHeight="1" x14ac:dyDescent="0.25">
      <c r="A277" s="21">
        <v>271</v>
      </c>
      <c r="B277" s="438"/>
      <c r="C277" s="438"/>
      <c r="D277" s="438"/>
      <c r="E277" s="242"/>
      <c r="F277" s="435"/>
      <c r="G277" s="435"/>
      <c r="H277" s="437"/>
      <c r="I277" s="433"/>
    </row>
    <row r="278" spans="1:9" ht="20.100000000000001" customHeight="1" x14ac:dyDescent="0.25">
      <c r="A278" s="21">
        <v>272</v>
      </c>
      <c r="B278" s="438"/>
      <c r="C278" s="438"/>
      <c r="D278" s="438"/>
      <c r="E278" s="242"/>
      <c r="F278" s="435"/>
      <c r="G278" s="435"/>
      <c r="H278" s="437"/>
      <c r="I278" s="433"/>
    </row>
    <row r="279" spans="1:9" ht="20.100000000000001" customHeight="1" x14ac:dyDescent="0.25">
      <c r="A279" s="21">
        <v>273</v>
      </c>
      <c r="B279" s="438"/>
      <c r="C279" s="438"/>
      <c r="D279" s="438"/>
      <c r="E279" s="242"/>
      <c r="F279" s="435"/>
      <c r="G279" s="435"/>
      <c r="H279" s="437"/>
      <c r="I279" s="433"/>
    </row>
    <row r="280" spans="1:9" ht="20.100000000000001" customHeight="1" x14ac:dyDescent="0.25">
      <c r="A280" s="21">
        <v>274</v>
      </c>
      <c r="B280" s="438"/>
      <c r="C280" s="438"/>
      <c r="D280" s="438"/>
      <c r="E280" s="242"/>
      <c r="F280" s="435"/>
      <c r="G280" s="435"/>
      <c r="H280" s="437"/>
      <c r="I280" s="433"/>
    </row>
    <row r="281" spans="1:9" ht="20.100000000000001" customHeight="1" x14ac:dyDescent="0.25">
      <c r="A281" s="21">
        <v>275</v>
      </c>
      <c r="B281" s="438"/>
      <c r="C281" s="438"/>
      <c r="D281" s="438"/>
      <c r="E281" s="242"/>
      <c r="F281" s="435"/>
      <c r="G281" s="435"/>
      <c r="H281" s="437"/>
      <c r="I281" s="433"/>
    </row>
    <row r="282" spans="1:9" ht="20.100000000000001" customHeight="1" x14ac:dyDescent="0.25">
      <c r="A282" s="21">
        <v>276</v>
      </c>
      <c r="B282" s="438"/>
      <c r="C282" s="438"/>
      <c r="D282" s="438"/>
      <c r="E282" s="242"/>
      <c r="F282" s="435"/>
      <c r="G282" s="435"/>
      <c r="H282" s="437"/>
      <c r="I282" s="433"/>
    </row>
    <row r="283" spans="1:9" ht="20.100000000000001" customHeight="1" x14ac:dyDescent="0.25">
      <c r="A283" s="21">
        <v>277</v>
      </c>
      <c r="B283" s="438"/>
      <c r="C283" s="438"/>
      <c r="D283" s="438"/>
      <c r="E283" s="242"/>
      <c r="F283" s="435"/>
      <c r="G283" s="435"/>
      <c r="H283" s="437"/>
      <c r="I283" s="433"/>
    </row>
    <row r="284" spans="1:9" ht="20.100000000000001" customHeight="1" x14ac:dyDescent="0.25">
      <c r="A284" s="21">
        <v>278</v>
      </c>
      <c r="B284" s="438"/>
      <c r="C284" s="438"/>
      <c r="D284" s="438"/>
      <c r="E284" s="242"/>
      <c r="F284" s="435"/>
      <c r="G284" s="435"/>
      <c r="H284" s="437"/>
      <c r="I284" s="433"/>
    </row>
    <row r="285" spans="1:9" ht="20.100000000000001" customHeight="1" x14ac:dyDescent="0.25">
      <c r="A285" s="21">
        <v>279</v>
      </c>
      <c r="B285" s="438"/>
      <c r="C285" s="438"/>
      <c r="D285" s="438"/>
      <c r="E285" s="242"/>
      <c r="F285" s="435"/>
      <c r="G285" s="435"/>
      <c r="H285" s="437"/>
      <c r="I285" s="433"/>
    </row>
    <row r="286" spans="1:9" ht="20.100000000000001" customHeight="1" x14ac:dyDescent="0.25">
      <c r="A286" s="21">
        <v>280</v>
      </c>
      <c r="B286" s="438"/>
      <c r="C286" s="438"/>
      <c r="D286" s="438"/>
      <c r="E286" s="242"/>
      <c r="F286" s="435"/>
      <c r="G286" s="435"/>
      <c r="H286" s="437"/>
      <c r="I286" s="433"/>
    </row>
    <row r="287" spans="1:9" ht="20.100000000000001" customHeight="1" x14ac:dyDescent="0.25">
      <c r="A287" s="21">
        <v>281</v>
      </c>
      <c r="B287" s="438"/>
      <c r="C287" s="438"/>
      <c r="D287" s="438"/>
      <c r="E287" s="242"/>
      <c r="F287" s="435"/>
      <c r="G287" s="435"/>
      <c r="H287" s="437"/>
      <c r="I287" s="433"/>
    </row>
    <row r="288" spans="1:9" ht="20.100000000000001" customHeight="1" x14ac:dyDescent="0.25">
      <c r="A288" s="21">
        <v>282</v>
      </c>
      <c r="B288" s="438"/>
      <c r="C288" s="438"/>
      <c r="D288" s="438"/>
      <c r="E288" s="242"/>
      <c r="F288" s="435"/>
      <c r="G288" s="435"/>
      <c r="H288" s="437"/>
      <c r="I288" s="433"/>
    </row>
    <row r="289" spans="1:9" ht="20.100000000000001" customHeight="1" x14ac:dyDescent="0.25">
      <c r="A289" s="21">
        <v>283</v>
      </c>
      <c r="B289" s="438"/>
      <c r="C289" s="438"/>
      <c r="D289" s="438"/>
      <c r="E289" s="242"/>
      <c r="F289" s="435"/>
      <c r="G289" s="435"/>
      <c r="H289" s="437"/>
      <c r="I289" s="433"/>
    </row>
    <row r="290" spans="1:9" ht="20.100000000000001" customHeight="1" x14ac:dyDescent="0.25">
      <c r="A290" s="21">
        <v>284</v>
      </c>
      <c r="B290" s="438"/>
      <c r="C290" s="438"/>
      <c r="D290" s="438"/>
      <c r="E290" s="242"/>
      <c r="F290" s="435"/>
      <c r="G290" s="435"/>
      <c r="H290" s="437"/>
      <c r="I290" s="433"/>
    </row>
    <row r="291" spans="1:9" ht="20.100000000000001" customHeight="1" x14ac:dyDescent="0.25">
      <c r="A291" s="21">
        <v>285</v>
      </c>
      <c r="B291" s="438"/>
      <c r="C291" s="438"/>
      <c r="D291" s="438"/>
      <c r="E291" s="242"/>
      <c r="F291" s="435"/>
      <c r="G291" s="435"/>
      <c r="H291" s="437"/>
      <c r="I291" s="433"/>
    </row>
    <row r="292" spans="1:9" ht="20.100000000000001" customHeight="1" x14ac:dyDescent="0.25">
      <c r="A292" s="21">
        <v>286</v>
      </c>
      <c r="B292" s="438"/>
      <c r="C292" s="438"/>
      <c r="D292" s="438"/>
      <c r="E292" s="242"/>
      <c r="F292" s="435"/>
      <c r="G292" s="435"/>
      <c r="H292" s="437"/>
      <c r="I292" s="433"/>
    </row>
    <row r="293" spans="1:9" ht="20.100000000000001" customHeight="1" x14ac:dyDescent="0.25">
      <c r="A293" s="21">
        <v>287</v>
      </c>
      <c r="B293" s="438"/>
      <c r="C293" s="438"/>
      <c r="D293" s="438"/>
      <c r="E293" s="242"/>
      <c r="F293" s="435"/>
      <c r="G293" s="435"/>
      <c r="H293" s="437"/>
      <c r="I293" s="433"/>
    </row>
    <row r="294" spans="1:9" ht="20.100000000000001" customHeight="1" x14ac:dyDescent="0.25">
      <c r="A294" s="21">
        <v>288</v>
      </c>
      <c r="B294" s="438"/>
      <c r="C294" s="438"/>
      <c r="D294" s="438"/>
      <c r="E294" s="242"/>
      <c r="F294" s="435"/>
      <c r="G294" s="435"/>
      <c r="H294" s="437"/>
      <c r="I294" s="433"/>
    </row>
    <row r="295" spans="1:9" ht="20.100000000000001" customHeight="1" x14ac:dyDescent="0.25">
      <c r="A295" s="21">
        <v>289</v>
      </c>
      <c r="B295" s="438"/>
      <c r="C295" s="438"/>
      <c r="D295" s="438"/>
      <c r="E295" s="242"/>
      <c r="F295" s="435"/>
      <c r="G295" s="435"/>
      <c r="H295" s="437"/>
      <c r="I295" s="433"/>
    </row>
    <row r="296" spans="1:9" ht="20.100000000000001" customHeight="1" x14ac:dyDescent="0.25">
      <c r="A296" s="21">
        <v>290</v>
      </c>
      <c r="B296" s="438"/>
      <c r="C296" s="438"/>
      <c r="D296" s="438"/>
      <c r="E296" s="242"/>
      <c r="F296" s="435"/>
      <c r="G296" s="435"/>
      <c r="H296" s="437"/>
      <c r="I296" s="433"/>
    </row>
    <row r="297" spans="1:9" ht="20.100000000000001" customHeight="1" x14ac:dyDescent="0.25">
      <c r="A297" s="21">
        <v>291</v>
      </c>
      <c r="B297" s="438"/>
      <c r="C297" s="438"/>
      <c r="D297" s="438"/>
      <c r="E297" s="242"/>
      <c r="F297" s="435"/>
      <c r="G297" s="435"/>
      <c r="H297" s="437"/>
      <c r="I297" s="433"/>
    </row>
    <row r="298" spans="1:9" ht="20.100000000000001" customHeight="1" x14ac:dyDescent="0.25">
      <c r="A298" s="21">
        <v>292</v>
      </c>
      <c r="B298" s="438"/>
      <c r="C298" s="438"/>
      <c r="D298" s="438"/>
      <c r="E298" s="242"/>
      <c r="F298" s="435"/>
      <c r="G298" s="435"/>
      <c r="H298" s="437"/>
      <c r="I298" s="433"/>
    </row>
    <row r="299" spans="1:9" ht="20.100000000000001" customHeight="1" x14ac:dyDescent="0.25">
      <c r="A299" s="21">
        <v>293</v>
      </c>
      <c r="B299" s="438"/>
      <c r="C299" s="438"/>
      <c r="D299" s="438"/>
      <c r="E299" s="242"/>
      <c r="F299" s="435"/>
      <c r="G299" s="435"/>
      <c r="H299" s="437"/>
      <c r="I299" s="433"/>
    </row>
    <row r="300" spans="1:9" ht="20.100000000000001" customHeight="1" x14ac:dyDescent="0.25">
      <c r="A300" s="21">
        <v>294</v>
      </c>
      <c r="B300" s="438"/>
      <c r="C300" s="438"/>
      <c r="D300" s="438"/>
      <c r="E300" s="242"/>
      <c r="F300" s="435"/>
      <c r="G300" s="435"/>
      <c r="H300" s="437"/>
      <c r="I300" s="433"/>
    </row>
    <row r="301" spans="1:9" ht="20.100000000000001" customHeight="1" x14ac:dyDescent="0.25">
      <c r="A301" s="21">
        <v>295</v>
      </c>
      <c r="B301" s="438"/>
      <c r="C301" s="438"/>
      <c r="D301" s="438"/>
      <c r="E301" s="242"/>
      <c r="F301" s="435"/>
      <c r="G301" s="435"/>
      <c r="H301" s="437"/>
      <c r="I301" s="433"/>
    </row>
    <row r="302" spans="1:9" ht="20.100000000000001" customHeight="1" x14ac:dyDescent="0.25">
      <c r="A302" s="21">
        <v>296</v>
      </c>
      <c r="B302" s="438"/>
      <c r="C302" s="438"/>
      <c r="D302" s="438"/>
      <c r="E302" s="242"/>
      <c r="F302" s="435"/>
      <c r="G302" s="435"/>
      <c r="H302" s="437"/>
      <c r="I302" s="433"/>
    </row>
    <row r="303" spans="1:9" ht="20.100000000000001" customHeight="1" x14ac:dyDescent="0.25">
      <c r="A303" s="21">
        <v>297</v>
      </c>
      <c r="B303" s="438"/>
      <c r="C303" s="438"/>
      <c r="D303" s="438"/>
      <c r="E303" s="242"/>
      <c r="F303" s="435"/>
      <c r="G303" s="435"/>
      <c r="H303" s="437"/>
      <c r="I303" s="433"/>
    </row>
    <row r="304" spans="1:9" ht="20.100000000000001" customHeight="1" x14ac:dyDescent="0.25">
      <c r="A304" s="21">
        <v>298</v>
      </c>
      <c r="B304" s="438"/>
      <c r="C304" s="438"/>
      <c r="D304" s="438"/>
      <c r="E304" s="242"/>
      <c r="F304" s="435"/>
      <c r="G304" s="435"/>
      <c r="H304" s="437"/>
      <c r="I304" s="433"/>
    </row>
    <row r="305" spans="1:9" ht="20.100000000000001" customHeight="1" x14ac:dyDescent="0.25">
      <c r="A305" s="21">
        <v>299</v>
      </c>
      <c r="B305" s="438"/>
      <c r="C305" s="438"/>
      <c r="D305" s="438"/>
      <c r="E305" s="242"/>
      <c r="F305" s="435"/>
      <c r="G305" s="435"/>
      <c r="H305" s="437"/>
      <c r="I305" s="433"/>
    </row>
    <row r="306" spans="1:9" ht="20.100000000000001" customHeight="1" x14ac:dyDescent="0.25">
      <c r="A306" s="21">
        <v>300</v>
      </c>
      <c r="B306" s="438"/>
      <c r="C306" s="438"/>
      <c r="D306" s="438"/>
      <c r="E306" s="242"/>
      <c r="F306" s="435"/>
      <c r="G306" s="435"/>
      <c r="H306" s="437"/>
      <c r="I306" s="433"/>
    </row>
    <row r="307" spans="1:9" ht="20.100000000000001" customHeight="1" x14ac:dyDescent="0.25">
      <c r="A307" s="21">
        <v>301</v>
      </c>
      <c r="B307" s="438"/>
      <c r="C307" s="438"/>
      <c r="D307" s="438"/>
      <c r="E307" s="242"/>
      <c r="F307" s="435"/>
      <c r="G307" s="435"/>
      <c r="H307" s="437"/>
      <c r="I307" s="433"/>
    </row>
    <row r="308" spans="1:9" ht="20.100000000000001" customHeight="1" x14ac:dyDescent="0.25">
      <c r="A308" s="21">
        <v>302</v>
      </c>
      <c r="B308" s="438"/>
      <c r="C308" s="438"/>
      <c r="D308" s="438"/>
      <c r="E308" s="242"/>
      <c r="F308" s="435"/>
      <c r="G308" s="435"/>
      <c r="H308" s="437"/>
      <c r="I308" s="433"/>
    </row>
    <row r="309" spans="1:9" ht="20.100000000000001" customHeight="1" x14ac:dyDescent="0.25">
      <c r="A309" s="21">
        <v>303</v>
      </c>
      <c r="B309" s="438"/>
      <c r="C309" s="438"/>
      <c r="D309" s="438"/>
      <c r="E309" s="242"/>
      <c r="F309" s="435"/>
      <c r="G309" s="435"/>
      <c r="H309" s="437"/>
      <c r="I309" s="433"/>
    </row>
    <row r="310" spans="1:9" ht="20.100000000000001" customHeight="1" x14ac:dyDescent="0.25">
      <c r="A310" s="21">
        <v>304</v>
      </c>
      <c r="B310" s="438"/>
      <c r="C310" s="438"/>
      <c r="D310" s="438"/>
      <c r="E310" s="242"/>
      <c r="F310" s="435"/>
      <c r="G310" s="435"/>
      <c r="H310" s="437"/>
      <c r="I310" s="433"/>
    </row>
    <row r="311" spans="1:9" ht="20.100000000000001" customHeight="1" x14ac:dyDescent="0.25">
      <c r="A311" s="21">
        <v>305</v>
      </c>
      <c r="B311" s="438"/>
      <c r="C311" s="438"/>
      <c r="D311" s="438"/>
      <c r="E311" s="242"/>
      <c r="F311" s="435"/>
      <c r="G311" s="435"/>
      <c r="H311" s="437"/>
      <c r="I311" s="433"/>
    </row>
    <row r="312" spans="1:9" ht="20.100000000000001" customHeight="1" x14ac:dyDescent="0.25">
      <c r="A312" s="21">
        <v>306</v>
      </c>
      <c r="B312" s="438"/>
      <c r="C312" s="438"/>
      <c r="D312" s="438"/>
      <c r="E312" s="242"/>
      <c r="F312" s="435"/>
      <c r="G312" s="435"/>
      <c r="H312" s="437"/>
      <c r="I312" s="433"/>
    </row>
    <row r="313" spans="1:9" ht="20.100000000000001" customHeight="1" x14ac:dyDescent="0.25">
      <c r="A313" s="21">
        <v>307</v>
      </c>
      <c r="B313" s="438"/>
      <c r="C313" s="438"/>
      <c r="D313" s="438"/>
      <c r="E313" s="242"/>
      <c r="F313" s="435"/>
      <c r="G313" s="435"/>
      <c r="H313" s="437"/>
      <c r="I313" s="433"/>
    </row>
    <row r="314" spans="1:9" ht="20.100000000000001" customHeight="1" x14ac:dyDescent="0.25">
      <c r="A314" s="21">
        <v>308</v>
      </c>
      <c r="B314" s="438"/>
      <c r="C314" s="438"/>
      <c r="D314" s="438"/>
      <c r="E314" s="242"/>
      <c r="F314" s="435"/>
      <c r="G314" s="435"/>
      <c r="H314" s="437"/>
      <c r="I314" s="433"/>
    </row>
    <row r="315" spans="1:9" ht="20.100000000000001" customHeight="1" x14ac:dyDescent="0.25">
      <c r="A315" s="21">
        <v>309</v>
      </c>
      <c r="B315" s="438"/>
      <c r="C315" s="438"/>
      <c r="D315" s="438"/>
      <c r="E315" s="242"/>
      <c r="F315" s="435"/>
      <c r="G315" s="435"/>
      <c r="H315" s="437"/>
      <c r="I315" s="433"/>
    </row>
    <row r="316" spans="1:9" ht="20.100000000000001" customHeight="1" x14ac:dyDescent="0.25">
      <c r="A316" s="21">
        <v>310</v>
      </c>
      <c r="B316" s="438"/>
      <c r="C316" s="438"/>
      <c r="D316" s="438"/>
      <c r="E316" s="242"/>
      <c r="F316" s="435"/>
      <c r="G316" s="435"/>
      <c r="H316" s="437"/>
      <c r="I316" s="433"/>
    </row>
    <row r="317" spans="1:9" ht="20.100000000000001" customHeight="1" x14ac:dyDescent="0.25">
      <c r="A317" s="21">
        <v>311</v>
      </c>
      <c r="B317" s="438"/>
      <c r="C317" s="438"/>
      <c r="D317" s="438"/>
      <c r="E317" s="242"/>
      <c r="F317" s="435"/>
      <c r="G317" s="435"/>
      <c r="H317" s="437"/>
      <c r="I317" s="433"/>
    </row>
    <row r="318" spans="1:9" ht="20.100000000000001" customHeight="1" x14ac:dyDescent="0.25">
      <c r="A318" s="21">
        <v>312</v>
      </c>
      <c r="B318" s="438"/>
      <c r="C318" s="438"/>
      <c r="D318" s="438"/>
      <c r="E318" s="242"/>
      <c r="F318" s="435"/>
      <c r="G318" s="435"/>
      <c r="H318" s="437"/>
      <c r="I318" s="433"/>
    </row>
    <row r="319" spans="1:9" ht="20.100000000000001" customHeight="1" x14ac:dyDescent="0.25">
      <c r="A319" s="21">
        <v>313</v>
      </c>
      <c r="B319" s="438"/>
      <c r="C319" s="438"/>
      <c r="D319" s="438"/>
      <c r="E319" s="242"/>
      <c r="F319" s="435"/>
      <c r="G319" s="435"/>
      <c r="H319" s="437"/>
      <c r="I319" s="433"/>
    </row>
    <row r="320" spans="1:9" ht="20.100000000000001" customHeight="1" x14ac:dyDescent="0.25">
      <c r="A320" s="21">
        <v>314</v>
      </c>
      <c r="B320" s="438"/>
      <c r="C320" s="438"/>
      <c r="D320" s="438"/>
      <c r="E320" s="242"/>
      <c r="F320" s="435"/>
      <c r="G320" s="435"/>
      <c r="H320" s="437"/>
      <c r="I320" s="433"/>
    </row>
    <row r="321" spans="1:9" ht="20.100000000000001" customHeight="1" x14ac:dyDescent="0.25">
      <c r="A321" s="21">
        <v>315</v>
      </c>
      <c r="B321" s="438"/>
      <c r="C321" s="438"/>
      <c r="D321" s="438"/>
      <c r="E321" s="242"/>
      <c r="F321" s="435"/>
      <c r="G321" s="435"/>
      <c r="H321" s="437"/>
      <c r="I321" s="433"/>
    </row>
    <row r="322" spans="1:9" ht="20.100000000000001" customHeight="1" x14ac:dyDescent="0.25">
      <c r="A322" s="21">
        <v>316</v>
      </c>
      <c r="B322" s="438"/>
      <c r="C322" s="438"/>
      <c r="D322" s="438"/>
      <c r="E322" s="242"/>
      <c r="F322" s="435"/>
      <c r="G322" s="435"/>
      <c r="H322" s="437"/>
      <c r="I322" s="433"/>
    </row>
    <row r="323" spans="1:9" ht="20.100000000000001" customHeight="1" x14ac:dyDescent="0.25">
      <c r="A323" s="21">
        <v>317</v>
      </c>
      <c r="B323" s="438"/>
      <c r="C323" s="438"/>
      <c r="D323" s="438"/>
      <c r="E323" s="242"/>
      <c r="F323" s="435"/>
      <c r="G323" s="435"/>
      <c r="H323" s="437"/>
      <c r="I323" s="433"/>
    </row>
    <row r="324" spans="1:9" ht="20.100000000000001" customHeight="1" x14ac:dyDescent="0.25">
      <c r="A324" s="21">
        <v>318</v>
      </c>
      <c r="B324" s="438"/>
      <c r="C324" s="438"/>
      <c r="D324" s="438"/>
      <c r="E324" s="242"/>
      <c r="F324" s="435"/>
      <c r="G324" s="435"/>
      <c r="H324" s="437"/>
      <c r="I324" s="433"/>
    </row>
    <row r="325" spans="1:9" ht="20.100000000000001" customHeight="1" x14ac:dyDescent="0.25">
      <c r="A325" s="21">
        <v>319</v>
      </c>
      <c r="B325" s="438"/>
      <c r="C325" s="438"/>
      <c r="D325" s="438"/>
      <c r="E325" s="242"/>
      <c r="F325" s="435"/>
      <c r="G325" s="435"/>
      <c r="H325" s="437"/>
      <c r="I325" s="433"/>
    </row>
    <row r="326" spans="1:9" ht="20.100000000000001" customHeight="1" x14ac:dyDescent="0.25">
      <c r="A326" s="21">
        <v>320</v>
      </c>
      <c r="B326" s="438"/>
      <c r="C326" s="438"/>
      <c r="D326" s="438"/>
      <c r="E326" s="242"/>
      <c r="F326" s="435"/>
      <c r="G326" s="435"/>
      <c r="H326" s="437"/>
      <c r="I326" s="433"/>
    </row>
    <row r="327" spans="1:9" ht="20.100000000000001" customHeight="1" x14ac:dyDescent="0.25">
      <c r="A327" s="21">
        <v>321</v>
      </c>
      <c r="B327" s="438"/>
      <c r="C327" s="438"/>
      <c r="D327" s="438"/>
      <c r="E327" s="242"/>
      <c r="F327" s="435"/>
      <c r="G327" s="435"/>
      <c r="H327" s="437"/>
      <c r="I327" s="433"/>
    </row>
    <row r="328" spans="1:9" ht="20.100000000000001" customHeight="1" x14ac:dyDescent="0.25">
      <c r="A328" s="21">
        <v>322</v>
      </c>
      <c r="B328" s="438"/>
      <c r="C328" s="438"/>
      <c r="D328" s="438"/>
      <c r="E328" s="242"/>
      <c r="F328" s="435"/>
      <c r="G328" s="435"/>
      <c r="H328" s="437"/>
      <c r="I328" s="433"/>
    </row>
    <row r="329" spans="1:9" ht="20.100000000000001" customHeight="1" x14ac:dyDescent="0.25">
      <c r="A329" s="21">
        <v>323</v>
      </c>
      <c r="B329" s="438"/>
      <c r="C329" s="438"/>
      <c r="D329" s="438"/>
      <c r="E329" s="242"/>
      <c r="F329" s="435"/>
      <c r="G329" s="435"/>
      <c r="H329" s="437"/>
      <c r="I329" s="433"/>
    </row>
    <row r="330" spans="1:9" ht="20.100000000000001" customHeight="1" x14ac:dyDescent="0.25">
      <c r="A330" s="21">
        <v>324</v>
      </c>
      <c r="B330" s="438"/>
      <c r="C330" s="438"/>
      <c r="D330" s="438"/>
      <c r="E330" s="242"/>
      <c r="F330" s="435"/>
      <c r="G330" s="435"/>
      <c r="H330" s="437"/>
      <c r="I330" s="433"/>
    </row>
    <row r="331" spans="1:9" ht="20.100000000000001" customHeight="1" x14ac:dyDescent="0.25">
      <c r="A331" s="21">
        <v>325</v>
      </c>
      <c r="B331" s="438"/>
      <c r="C331" s="438"/>
      <c r="D331" s="438"/>
      <c r="E331" s="242"/>
      <c r="F331" s="435"/>
      <c r="G331" s="435"/>
      <c r="H331" s="437"/>
      <c r="I331" s="433"/>
    </row>
    <row r="332" spans="1:9" ht="20.100000000000001" customHeight="1" x14ac:dyDescent="0.25">
      <c r="A332" s="21">
        <v>326</v>
      </c>
      <c r="B332" s="438"/>
      <c r="C332" s="438"/>
      <c r="D332" s="438"/>
      <c r="E332" s="242"/>
      <c r="F332" s="435"/>
      <c r="G332" s="435"/>
      <c r="H332" s="437"/>
      <c r="I332" s="433"/>
    </row>
    <row r="333" spans="1:9" ht="20.100000000000001" customHeight="1" x14ac:dyDescent="0.25">
      <c r="A333" s="21">
        <v>327</v>
      </c>
      <c r="B333" s="438"/>
      <c r="C333" s="438"/>
      <c r="D333" s="438"/>
      <c r="E333" s="242"/>
      <c r="F333" s="435"/>
      <c r="G333" s="435"/>
      <c r="H333" s="437"/>
      <c r="I333" s="433"/>
    </row>
    <row r="334" spans="1:9" ht="20.100000000000001" customHeight="1" x14ac:dyDescent="0.25">
      <c r="A334" s="21">
        <v>328</v>
      </c>
      <c r="B334" s="438"/>
      <c r="C334" s="438"/>
      <c r="D334" s="438"/>
      <c r="E334" s="242"/>
      <c r="F334" s="435"/>
      <c r="G334" s="435"/>
      <c r="H334" s="437"/>
      <c r="I334" s="433"/>
    </row>
    <row r="335" spans="1:9" ht="20.100000000000001" customHeight="1" x14ac:dyDescent="0.25">
      <c r="A335" s="21">
        <v>329</v>
      </c>
      <c r="B335" s="438"/>
      <c r="C335" s="438"/>
      <c r="D335" s="438"/>
      <c r="E335" s="242"/>
      <c r="F335" s="435"/>
      <c r="G335" s="435"/>
      <c r="H335" s="437"/>
      <c r="I335" s="433"/>
    </row>
    <row r="336" spans="1:9" ht="20.100000000000001" customHeight="1" x14ac:dyDescent="0.25">
      <c r="A336" s="21">
        <v>330</v>
      </c>
      <c r="B336" s="438"/>
      <c r="C336" s="438"/>
      <c r="D336" s="438"/>
      <c r="E336" s="242"/>
      <c r="F336" s="435"/>
      <c r="G336" s="435"/>
      <c r="H336" s="437"/>
      <c r="I336" s="433"/>
    </row>
    <row r="337" spans="1:9" ht="20.100000000000001" customHeight="1" x14ac:dyDescent="0.25">
      <c r="A337" s="21">
        <v>331</v>
      </c>
      <c r="B337" s="438"/>
      <c r="C337" s="438"/>
      <c r="D337" s="438"/>
      <c r="E337" s="242"/>
      <c r="F337" s="435"/>
      <c r="G337" s="435"/>
      <c r="H337" s="437"/>
      <c r="I337" s="433"/>
    </row>
    <row r="338" spans="1:9" ht="20.100000000000001" customHeight="1" x14ac:dyDescent="0.25">
      <c r="A338" s="21">
        <v>332</v>
      </c>
      <c r="B338" s="438"/>
      <c r="C338" s="438"/>
      <c r="D338" s="438"/>
      <c r="E338" s="242"/>
      <c r="F338" s="435"/>
      <c r="G338" s="435"/>
      <c r="H338" s="437"/>
      <c r="I338" s="433"/>
    </row>
    <row r="339" spans="1:9" ht="20.100000000000001" customHeight="1" x14ac:dyDescent="0.25">
      <c r="A339" s="21">
        <v>333</v>
      </c>
      <c r="B339" s="438"/>
      <c r="C339" s="438"/>
      <c r="D339" s="438"/>
      <c r="E339" s="242"/>
      <c r="F339" s="435"/>
      <c r="G339" s="435"/>
      <c r="H339" s="437"/>
      <c r="I339" s="433"/>
    </row>
    <row r="340" spans="1:9" ht="20.100000000000001" customHeight="1" x14ac:dyDescent="0.25">
      <c r="A340" s="21">
        <v>334</v>
      </c>
      <c r="B340" s="438"/>
      <c r="C340" s="438"/>
      <c r="D340" s="438"/>
      <c r="E340" s="242"/>
      <c r="F340" s="435"/>
      <c r="G340" s="435"/>
      <c r="H340" s="437"/>
      <c r="I340" s="433"/>
    </row>
    <row r="341" spans="1:9" ht="20.100000000000001" customHeight="1" x14ac:dyDescent="0.25">
      <c r="A341" s="21">
        <v>335</v>
      </c>
      <c r="B341" s="438"/>
      <c r="C341" s="438"/>
      <c r="D341" s="438"/>
      <c r="E341" s="242"/>
      <c r="F341" s="435"/>
      <c r="G341" s="435"/>
      <c r="H341" s="437"/>
      <c r="I341" s="433"/>
    </row>
    <row r="342" spans="1:9" ht="20.100000000000001" customHeight="1" x14ac:dyDescent="0.25">
      <c r="A342" s="21">
        <v>336</v>
      </c>
      <c r="B342" s="438"/>
      <c r="C342" s="438"/>
      <c r="D342" s="438"/>
      <c r="E342" s="242"/>
      <c r="F342" s="435"/>
      <c r="G342" s="435"/>
      <c r="H342" s="437"/>
      <c r="I342" s="433"/>
    </row>
    <row r="343" spans="1:9" ht="20.100000000000001" customHeight="1" x14ac:dyDescent="0.25">
      <c r="A343" s="21">
        <v>337</v>
      </c>
      <c r="B343" s="438"/>
      <c r="C343" s="438"/>
      <c r="D343" s="438"/>
      <c r="E343" s="242"/>
      <c r="F343" s="435"/>
      <c r="G343" s="435"/>
      <c r="H343" s="437"/>
      <c r="I343" s="433"/>
    </row>
    <row r="344" spans="1:9" ht="20.100000000000001" customHeight="1" x14ac:dyDescent="0.25">
      <c r="A344" s="21">
        <v>338</v>
      </c>
      <c r="B344" s="438"/>
      <c r="C344" s="438"/>
      <c r="D344" s="438"/>
      <c r="E344" s="242"/>
      <c r="F344" s="435"/>
      <c r="G344" s="435"/>
      <c r="H344" s="437"/>
      <c r="I344" s="433"/>
    </row>
    <row r="345" spans="1:9" ht="20.100000000000001" customHeight="1" x14ac:dyDescent="0.25">
      <c r="A345" s="21">
        <v>339</v>
      </c>
      <c r="B345" s="438"/>
      <c r="C345" s="438"/>
      <c r="D345" s="438"/>
      <c r="E345" s="242"/>
      <c r="F345" s="435"/>
      <c r="G345" s="435"/>
      <c r="H345" s="437"/>
      <c r="I345" s="433"/>
    </row>
    <row r="346" spans="1:9" ht="20.100000000000001" customHeight="1" x14ac:dyDescent="0.25">
      <c r="A346" s="21">
        <v>340</v>
      </c>
      <c r="B346" s="438"/>
      <c r="C346" s="438"/>
      <c r="D346" s="438"/>
      <c r="E346" s="242"/>
      <c r="F346" s="435"/>
      <c r="G346" s="435"/>
      <c r="H346" s="437"/>
      <c r="I346" s="433"/>
    </row>
    <row r="347" spans="1:9" ht="20.100000000000001" customHeight="1" x14ac:dyDescent="0.25">
      <c r="A347" s="21">
        <v>341</v>
      </c>
      <c r="B347" s="438"/>
      <c r="C347" s="438"/>
      <c r="D347" s="438"/>
      <c r="E347" s="242"/>
      <c r="F347" s="435"/>
      <c r="G347" s="435"/>
      <c r="H347" s="437"/>
      <c r="I347" s="433"/>
    </row>
    <row r="348" spans="1:9" ht="20.100000000000001" customHeight="1" x14ac:dyDescent="0.25">
      <c r="A348" s="21">
        <v>342</v>
      </c>
      <c r="B348" s="438"/>
      <c r="C348" s="438"/>
      <c r="D348" s="438"/>
      <c r="E348" s="242"/>
      <c r="F348" s="435"/>
      <c r="G348" s="435"/>
      <c r="H348" s="437"/>
      <c r="I348" s="433"/>
    </row>
    <row r="349" spans="1:9" ht="20.100000000000001" customHeight="1" x14ac:dyDescent="0.25">
      <c r="A349" s="21">
        <v>343</v>
      </c>
      <c r="B349" s="438"/>
      <c r="C349" s="438"/>
      <c r="D349" s="438"/>
      <c r="E349" s="242"/>
      <c r="F349" s="435"/>
      <c r="G349" s="435"/>
      <c r="H349" s="437"/>
      <c r="I349" s="433"/>
    </row>
    <row r="350" spans="1:9" ht="20.100000000000001" customHeight="1" x14ac:dyDescent="0.25">
      <c r="A350" s="21">
        <v>344</v>
      </c>
      <c r="B350" s="438"/>
      <c r="C350" s="438"/>
      <c r="D350" s="438"/>
      <c r="E350" s="242"/>
      <c r="F350" s="435"/>
      <c r="G350" s="435"/>
      <c r="H350" s="437"/>
      <c r="I350" s="433"/>
    </row>
    <row r="351" spans="1:9" ht="20.100000000000001" customHeight="1" x14ac:dyDescent="0.25">
      <c r="A351" s="21">
        <v>345</v>
      </c>
      <c r="B351" s="438"/>
      <c r="C351" s="438"/>
      <c r="D351" s="438"/>
      <c r="E351" s="242"/>
      <c r="F351" s="435"/>
      <c r="G351" s="435"/>
      <c r="H351" s="437"/>
      <c r="I351" s="433"/>
    </row>
    <row r="352" spans="1:9" ht="20.100000000000001" customHeight="1" x14ac:dyDescent="0.25">
      <c r="A352" s="21">
        <v>346</v>
      </c>
      <c r="B352" s="438"/>
      <c r="C352" s="438"/>
      <c r="D352" s="438"/>
      <c r="E352" s="242"/>
      <c r="F352" s="435"/>
      <c r="G352" s="435"/>
      <c r="H352" s="437"/>
      <c r="I352" s="433"/>
    </row>
    <row r="353" spans="1:9" ht="20.100000000000001" customHeight="1" x14ac:dyDescent="0.25">
      <c r="A353" s="21">
        <v>347</v>
      </c>
      <c r="B353" s="438"/>
      <c r="C353" s="438"/>
      <c r="D353" s="438"/>
      <c r="E353" s="242"/>
      <c r="F353" s="435"/>
      <c r="G353" s="435"/>
      <c r="H353" s="437"/>
      <c r="I353" s="433"/>
    </row>
    <row r="354" spans="1:9" ht="20.100000000000001" customHeight="1" x14ac:dyDescent="0.25">
      <c r="A354" s="21">
        <v>348</v>
      </c>
      <c r="B354" s="438"/>
      <c r="C354" s="438"/>
      <c r="D354" s="438"/>
      <c r="E354" s="242"/>
      <c r="F354" s="435"/>
      <c r="G354" s="435"/>
      <c r="H354" s="437"/>
      <c r="I354" s="433"/>
    </row>
    <row r="355" spans="1:9" ht="20.100000000000001" customHeight="1" x14ac:dyDescent="0.25">
      <c r="A355" s="21">
        <v>349</v>
      </c>
      <c r="B355" s="438"/>
      <c r="C355" s="438"/>
      <c r="D355" s="438"/>
      <c r="E355" s="242"/>
      <c r="F355" s="435"/>
      <c r="G355" s="435"/>
      <c r="H355" s="437"/>
      <c r="I355" s="433"/>
    </row>
    <row r="356" spans="1:9" ht="20.100000000000001" customHeight="1" x14ac:dyDescent="0.25">
      <c r="A356" s="21">
        <v>350</v>
      </c>
      <c r="B356" s="438"/>
      <c r="C356" s="438"/>
      <c r="D356" s="438"/>
      <c r="E356" s="242"/>
      <c r="F356" s="435"/>
      <c r="G356" s="435"/>
      <c r="H356" s="437"/>
      <c r="I356" s="433"/>
    </row>
    <row r="357" spans="1:9" ht="20.100000000000001" customHeight="1" x14ac:dyDescent="0.25">
      <c r="A357" s="21">
        <v>351</v>
      </c>
      <c r="B357" s="438"/>
      <c r="C357" s="438"/>
      <c r="D357" s="438"/>
      <c r="E357" s="242"/>
      <c r="F357" s="435"/>
      <c r="G357" s="435"/>
      <c r="H357" s="437"/>
      <c r="I357" s="433"/>
    </row>
    <row r="358" spans="1:9" ht="20.100000000000001" customHeight="1" x14ac:dyDescent="0.25">
      <c r="A358" s="21">
        <v>352</v>
      </c>
      <c r="B358" s="438"/>
      <c r="C358" s="438"/>
      <c r="D358" s="438"/>
      <c r="E358" s="242"/>
      <c r="F358" s="435"/>
      <c r="G358" s="435"/>
      <c r="H358" s="437"/>
      <c r="I358" s="433"/>
    </row>
    <row r="359" spans="1:9" ht="20.100000000000001" customHeight="1" x14ac:dyDescent="0.25">
      <c r="A359" s="21">
        <v>353</v>
      </c>
      <c r="B359" s="438"/>
      <c r="C359" s="438"/>
      <c r="D359" s="438"/>
      <c r="E359" s="242"/>
      <c r="F359" s="435"/>
      <c r="G359" s="435"/>
      <c r="H359" s="437"/>
      <c r="I359" s="433"/>
    </row>
    <row r="360" spans="1:9" ht="20.100000000000001" customHeight="1" x14ac:dyDescent="0.25">
      <c r="A360" s="21">
        <v>354</v>
      </c>
      <c r="B360" s="438"/>
      <c r="C360" s="438"/>
      <c r="D360" s="438"/>
      <c r="E360" s="242"/>
      <c r="F360" s="435"/>
      <c r="G360" s="435"/>
      <c r="H360" s="437"/>
      <c r="I360" s="433"/>
    </row>
    <row r="361" spans="1:9" ht="20.100000000000001" customHeight="1" x14ac:dyDescent="0.25">
      <c r="A361" s="21">
        <v>355</v>
      </c>
      <c r="B361" s="438"/>
      <c r="C361" s="438"/>
      <c r="D361" s="438"/>
      <c r="E361" s="242"/>
      <c r="F361" s="435"/>
      <c r="G361" s="435"/>
      <c r="H361" s="437"/>
      <c r="I361" s="433"/>
    </row>
    <row r="362" spans="1:9" ht="20.100000000000001" customHeight="1" x14ac:dyDescent="0.25">
      <c r="A362" s="21">
        <v>356</v>
      </c>
      <c r="B362" s="438"/>
      <c r="C362" s="438"/>
      <c r="D362" s="438"/>
      <c r="E362" s="242"/>
      <c r="F362" s="435"/>
      <c r="G362" s="435"/>
      <c r="H362" s="437"/>
      <c r="I362" s="433"/>
    </row>
    <row r="363" spans="1:9" ht="20.100000000000001" customHeight="1" x14ac:dyDescent="0.25">
      <c r="A363" s="21">
        <v>357</v>
      </c>
      <c r="B363" s="438"/>
      <c r="C363" s="438"/>
      <c r="D363" s="438"/>
      <c r="E363" s="242"/>
      <c r="F363" s="435"/>
      <c r="G363" s="435"/>
      <c r="H363" s="437"/>
      <c r="I363" s="433"/>
    </row>
    <row r="364" spans="1:9" ht="20.100000000000001" customHeight="1" x14ac:dyDescent="0.25">
      <c r="A364" s="21">
        <v>358</v>
      </c>
      <c r="B364" s="438"/>
      <c r="C364" s="438"/>
      <c r="D364" s="438"/>
      <c r="E364" s="242"/>
      <c r="F364" s="435"/>
      <c r="G364" s="435"/>
      <c r="H364" s="437"/>
      <c r="I364" s="433"/>
    </row>
    <row r="365" spans="1:9" ht="20.100000000000001" customHeight="1" x14ac:dyDescent="0.25">
      <c r="A365" s="21">
        <v>359</v>
      </c>
      <c r="B365" s="438"/>
      <c r="C365" s="438"/>
      <c r="D365" s="438"/>
      <c r="E365" s="242"/>
      <c r="F365" s="435"/>
      <c r="G365" s="435"/>
      <c r="H365" s="437"/>
      <c r="I365" s="433"/>
    </row>
    <row r="366" spans="1:9" ht="20.100000000000001" customHeight="1" x14ac:dyDescent="0.25">
      <c r="A366" s="21">
        <v>360</v>
      </c>
      <c r="B366" s="438"/>
      <c r="C366" s="438"/>
      <c r="D366" s="438"/>
      <c r="E366" s="242"/>
      <c r="F366" s="435"/>
      <c r="G366" s="435"/>
      <c r="H366" s="437"/>
      <c r="I366" s="433"/>
    </row>
    <row r="367" spans="1:9" ht="20.100000000000001" customHeight="1" x14ac:dyDescent="0.25">
      <c r="A367" s="21">
        <v>361</v>
      </c>
      <c r="B367" s="438"/>
      <c r="C367" s="438"/>
      <c r="D367" s="438"/>
      <c r="E367" s="242"/>
      <c r="F367" s="435"/>
      <c r="G367" s="435"/>
      <c r="H367" s="437"/>
      <c r="I367" s="433"/>
    </row>
    <row r="368" spans="1:9" ht="20.100000000000001" customHeight="1" x14ac:dyDescent="0.25">
      <c r="A368" s="21">
        <v>362</v>
      </c>
      <c r="B368" s="438"/>
      <c r="C368" s="438"/>
      <c r="D368" s="438"/>
      <c r="E368" s="242"/>
      <c r="F368" s="435"/>
      <c r="G368" s="435"/>
      <c r="H368" s="437"/>
      <c r="I368" s="433"/>
    </row>
    <row r="369" spans="1:9" ht="20.100000000000001" customHeight="1" x14ac:dyDescent="0.25">
      <c r="A369" s="21">
        <v>363</v>
      </c>
      <c r="B369" s="438"/>
      <c r="C369" s="438"/>
      <c r="D369" s="438"/>
      <c r="E369" s="242"/>
      <c r="F369" s="435"/>
      <c r="G369" s="435"/>
      <c r="H369" s="437"/>
      <c r="I369" s="433"/>
    </row>
    <row r="370" spans="1:9" ht="20.100000000000001" customHeight="1" x14ac:dyDescent="0.25">
      <c r="A370" s="21">
        <v>364</v>
      </c>
      <c r="B370" s="438"/>
      <c r="C370" s="438"/>
      <c r="D370" s="438"/>
      <c r="E370" s="242"/>
      <c r="F370" s="435"/>
      <c r="G370" s="435"/>
      <c r="H370" s="437"/>
      <c r="I370" s="433"/>
    </row>
    <row r="371" spans="1:9" ht="20.100000000000001" customHeight="1" x14ac:dyDescent="0.25">
      <c r="A371" s="21">
        <v>365</v>
      </c>
      <c r="B371" s="438"/>
      <c r="C371" s="438"/>
      <c r="D371" s="438"/>
      <c r="E371" s="242"/>
      <c r="F371" s="435"/>
      <c r="G371" s="435"/>
      <c r="H371" s="437"/>
      <c r="I371" s="433"/>
    </row>
    <row r="372" spans="1:9" ht="20.100000000000001" customHeight="1" x14ac:dyDescent="0.25">
      <c r="A372" s="21">
        <v>366</v>
      </c>
      <c r="B372" s="438"/>
      <c r="C372" s="438"/>
      <c r="D372" s="438"/>
      <c r="E372" s="242"/>
      <c r="F372" s="435"/>
      <c r="G372" s="435"/>
      <c r="H372" s="437"/>
      <c r="I372" s="433"/>
    </row>
    <row r="373" spans="1:9" ht="20.100000000000001" customHeight="1" x14ac:dyDescent="0.25">
      <c r="A373" s="21">
        <v>367</v>
      </c>
      <c r="B373" s="438"/>
      <c r="C373" s="438"/>
      <c r="D373" s="438"/>
      <c r="E373" s="242"/>
      <c r="F373" s="435"/>
      <c r="G373" s="435"/>
      <c r="H373" s="437"/>
      <c r="I373" s="433"/>
    </row>
    <row r="374" spans="1:9" ht="20.100000000000001" customHeight="1" x14ac:dyDescent="0.25">
      <c r="A374" s="21">
        <v>368</v>
      </c>
      <c r="B374" s="438"/>
      <c r="C374" s="438"/>
      <c r="D374" s="438"/>
      <c r="E374" s="242"/>
      <c r="F374" s="435"/>
      <c r="G374" s="435"/>
      <c r="H374" s="437"/>
      <c r="I374" s="433"/>
    </row>
    <row r="375" spans="1:9" ht="20.100000000000001" customHeight="1" x14ac:dyDescent="0.25">
      <c r="A375" s="21">
        <v>369</v>
      </c>
      <c r="B375" s="438"/>
      <c r="C375" s="438"/>
      <c r="D375" s="438"/>
      <c r="E375" s="242"/>
      <c r="F375" s="435"/>
      <c r="G375" s="435"/>
      <c r="H375" s="437"/>
      <c r="I375" s="433"/>
    </row>
    <row r="376" spans="1:9" ht="20.100000000000001" customHeight="1" x14ac:dyDescent="0.25">
      <c r="A376" s="21">
        <v>370</v>
      </c>
      <c r="B376" s="438"/>
      <c r="C376" s="438"/>
      <c r="D376" s="438"/>
      <c r="E376" s="242"/>
      <c r="F376" s="435"/>
      <c r="G376" s="435"/>
      <c r="H376" s="437"/>
      <c r="I376" s="433"/>
    </row>
    <row r="377" spans="1:9" ht="20.100000000000001" customHeight="1" x14ac:dyDescent="0.25">
      <c r="A377" s="21">
        <v>371</v>
      </c>
      <c r="B377" s="438"/>
      <c r="C377" s="438"/>
      <c r="D377" s="438"/>
      <c r="E377" s="242"/>
      <c r="F377" s="435"/>
      <c r="G377" s="435"/>
      <c r="H377" s="437"/>
      <c r="I377" s="433"/>
    </row>
    <row r="378" spans="1:9" ht="20.100000000000001" customHeight="1" x14ac:dyDescent="0.25">
      <c r="A378" s="21">
        <v>372</v>
      </c>
      <c r="B378" s="438"/>
      <c r="C378" s="438"/>
      <c r="D378" s="438"/>
      <c r="E378" s="242"/>
      <c r="F378" s="435"/>
      <c r="G378" s="435"/>
      <c r="H378" s="437"/>
      <c r="I378" s="433"/>
    </row>
    <row r="379" spans="1:9" ht="20.100000000000001" customHeight="1" x14ac:dyDescent="0.25">
      <c r="A379" s="21">
        <v>373</v>
      </c>
      <c r="B379" s="438"/>
      <c r="C379" s="438"/>
      <c r="D379" s="438"/>
      <c r="E379" s="242"/>
      <c r="F379" s="435"/>
      <c r="G379" s="435"/>
      <c r="H379" s="437"/>
      <c r="I379" s="433"/>
    </row>
    <row r="380" spans="1:9" ht="20.100000000000001" customHeight="1" x14ac:dyDescent="0.25">
      <c r="A380" s="21">
        <v>374</v>
      </c>
      <c r="B380" s="438"/>
      <c r="C380" s="438"/>
      <c r="D380" s="438"/>
      <c r="E380" s="242"/>
      <c r="F380" s="435"/>
      <c r="G380" s="435"/>
      <c r="H380" s="437"/>
      <c r="I380" s="433"/>
    </row>
    <row r="381" spans="1:9" ht="20.100000000000001" customHeight="1" x14ac:dyDescent="0.25">
      <c r="A381" s="21">
        <v>375</v>
      </c>
      <c r="B381" s="438"/>
      <c r="C381" s="438"/>
      <c r="D381" s="438"/>
      <c r="E381" s="242"/>
      <c r="F381" s="435"/>
      <c r="G381" s="435"/>
      <c r="H381" s="437"/>
      <c r="I381" s="433"/>
    </row>
    <row r="382" spans="1:9" ht="20.100000000000001" customHeight="1" x14ac:dyDescent="0.25">
      <c r="A382" s="21">
        <v>376</v>
      </c>
      <c r="B382" s="438"/>
      <c r="C382" s="438"/>
      <c r="D382" s="438"/>
      <c r="E382" s="242"/>
      <c r="F382" s="435"/>
      <c r="G382" s="435"/>
      <c r="H382" s="437"/>
      <c r="I382" s="433"/>
    </row>
    <row r="383" spans="1:9" ht="20.100000000000001" customHeight="1" x14ac:dyDescent="0.25">
      <c r="A383" s="21">
        <v>377</v>
      </c>
      <c r="B383" s="438"/>
      <c r="C383" s="438"/>
      <c r="D383" s="438"/>
      <c r="E383" s="242"/>
      <c r="F383" s="435"/>
      <c r="G383" s="435"/>
      <c r="H383" s="437"/>
      <c r="I383" s="433"/>
    </row>
    <row r="384" spans="1:9" ht="20.100000000000001" customHeight="1" x14ac:dyDescent="0.25">
      <c r="A384" s="21">
        <v>378</v>
      </c>
      <c r="B384" s="438"/>
      <c r="C384" s="438"/>
      <c r="D384" s="438"/>
      <c r="E384" s="242"/>
      <c r="F384" s="435"/>
      <c r="G384" s="435"/>
      <c r="H384" s="437"/>
      <c r="I384" s="433"/>
    </row>
    <row r="385" spans="1:9" ht="20.100000000000001" customHeight="1" x14ac:dyDescent="0.25">
      <c r="A385" s="21">
        <v>379</v>
      </c>
      <c r="B385" s="438"/>
      <c r="C385" s="438"/>
      <c r="D385" s="438"/>
      <c r="E385" s="242"/>
      <c r="F385" s="435"/>
      <c r="G385" s="435"/>
      <c r="H385" s="437"/>
      <c r="I385" s="433"/>
    </row>
    <row r="386" spans="1:9" ht="20.100000000000001" customHeight="1" x14ac:dyDescent="0.25">
      <c r="A386" s="21">
        <v>380</v>
      </c>
      <c r="B386" s="438"/>
      <c r="C386" s="438"/>
      <c r="D386" s="438"/>
      <c r="E386" s="242"/>
      <c r="F386" s="435"/>
      <c r="G386" s="435"/>
      <c r="H386" s="437"/>
      <c r="I386" s="433"/>
    </row>
    <row r="387" spans="1:9" ht="20.100000000000001" customHeight="1" x14ac:dyDescent="0.25">
      <c r="A387" s="21">
        <v>381</v>
      </c>
      <c r="B387" s="438"/>
      <c r="C387" s="438"/>
      <c r="D387" s="438"/>
      <c r="E387" s="242"/>
      <c r="F387" s="435"/>
      <c r="G387" s="435"/>
      <c r="H387" s="437"/>
      <c r="I387" s="433"/>
    </row>
    <row r="388" spans="1:9" ht="20.100000000000001" customHeight="1" x14ac:dyDescent="0.25">
      <c r="A388" s="21">
        <v>382</v>
      </c>
      <c r="B388" s="438"/>
      <c r="C388" s="438"/>
      <c r="D388" s="438"/>
      <c r="E388" s="242"/>
      <c r="F388" s="435"/>
      <c r="G388" s="435"/>
      <c r="H388" s="437"/>
      <c r="I388" s="433"/>
    </row>
    <row r="389" spans="1:9" ht="20.100000000000001" customHeight="1" x14ac:dyDescent="0.25">
      <c r="A389" s="21">
        <v>383</v>
      </c>
      <c r="B389" s="438"/>
      <c r="C389" s="438"/>
      <c r="D389" s="438"/>
      <c r="E389" s="242"/>
      <c r="F389" s="435"/>
      <c r="G389" s="435"/>
      <c r="H389" s="437"/>
      <c r="I389" s="433"/>
    </row>
    <row r="390" spans="1:9" ht="20.100000000000001" customHeight="1" x14ac:dyDescent="0.25">
      <c r="A390" s="21">
        <v>384</v>
      </c>
      <c r="B390" s="438"/>
      <c r="C390" s="438"/>
      <c r="D390" s="438"/>
      <c r="E390" s="242"/>
      <c r="F390" s="435"/>
      <c r="G390" s="435"/>
      <c r="H390" s="437"/>
      <c r="I390" s="433"/>
    </row>
    <row r="391" spans="1:9" ht="20.100000000000001" customHeight="1" x14ac:dyDescent="0.25">
      <c r="A391" s="21">
        <v>385</v>
      </c>
      <c r="B391" s="438"/>
      <c r="C391" s="438"/>
      <c r="D391" s="438"/>
      <c r="E391" s="242"/>
      <c r="F391" s="435"/>
      <c r="G391" s="435"/>
      <c r="H391" s="437"/>
      <c r="I391" s="433"/>
    </row>
    <row r="392" spans="1:9" ht="20.100000000000001" customHeight="1" x14ac:dyDescent="0.25">
      <c r="A392" s="21">
        <v>386</v>
      </c>
      <c r="B392" s="438"/>
      <c r="C392" s="438"/>
      <c r="D392" s="438"/>
      <c r="E392" s="242"/>
      <c r="F392" s="435"/>
      <c r="G392" s="435"/>
      <c r="H392" s="437"/>
      <c r="I392" s="433"/>
    </row>
    <row r="393" spans="1:9" ht="20.100000000000001" customHeight="1" x14ac:dyDescent="0.25">
      <c r="A393" s="21">
        <v>387</v>
      </c>
      <c r="B393" s="438"/>
      <c r="C393" s="438"/>
      <c r="D393" s="438"/>
      <c r="E393" s="242"/>
      <c r="F393" s="435"/>
      <c r="G393" s="435"/>
      <c r="H393" s="437"/>
      <c r="I393" s="433"/>
    </row>
    <row r="394" spans="1:9" ht="20.100000000000001" customHeight="1" x14ac:dyDescent="0.25">
      <c r="A394" s="21">
        <v>388</v>
      </c>
      <c r="B394" s="438"/>
      <c r="C394" s="438"/>
      <c r="D394" s="438"/>
      <c r="E394" s="242"/>
      <c r="F394" s="435"/>
      <c r="G394" s="435"/>
      <c r="H394" s="437"/>
      <c r="I394" s="433"/>
    </row>
    <row r="395" spans="1:9" ht="20.100000000000001" customHeight="1" x14ac:dyDescent="0.25">
      <c r="A395" s="21">
        <v>389</v>
      </c>
      <c r="B395" s="438"/>
      <c r="C395" s="438"/>
      <c r="D395" s="438"/>
      <c r="E395" s="242"/>
      <c r="F395" s="435"/>
      <c r="G395" s="435"/>
      <c r="H395" s="437"/>
      <c r="I395" s="433"/>
    </row>
    <row r="396" spans="1:9" ht="20.100000000000001" customHeight="1" x14ac:dyDescent="0.25">
      <c r="A396" s="21">
        <v>390</v>
      </c>
      <c r="B396" s="438"/>
      <c r="C396" s="438"/>
      <c r="D396" s="438"/>
      <c r="E396" s="242"/>
      <c r="F396" s="435"/>
      <c r="G396" s="435"/>
      <c r="H396" s="437"/>
      <c r="I396" s="433"/>
    </row>
    <row r="397" spans="1:9" ht="20.100000000000001" customHeight="1" x14ac:dyDescent="0.25">
      <c r="A397" s="21">
        <v>391</v>
      </c>
      <c r="B397" s="438"/>
      <c r="C397" s="438"/>
      <c r="D397" s="438"/>
      <c r="E397" s="242"/>
      <c r="F397" s="435"/>
      <c r="G397" s="435"/>
      <c r="H397" s="437"/>
      <c r="I397" s="433"/>
    </row>
    <row r="398" spans="1:9" ht="20.100000000000001" customHeight="1" x14ac:dyDescent="0.25">
      <c r="A398" s="21">
        <v>392</v>
      </c>
      <c r="B398" s="438"/>
      <c r="C398" s="438"/>
      <c r="D398" s="438"/>
      <c r="E398" s="242"/>
      <c r="F398" s="435"/>
      <c r="G398" s="435"/>
      <c r="H398" s="437"/>
      <c r="I398" s="433"/>
    </row>
    <row r="399" spans="1:9" ht="20.100000000000001" customHeight="1" x14ac:dyDescent="0.25">
      <c r="A399" s="21">
        <v>393</v>
      </c>
      <c r="B399" s="438"/>
      <c r="C399" s="438"/>
      <c r="D399" s="438"/>
      <c r="E399" s="242"/>
      <c r="F399" s="435"/>
      <c r="G399" s="435"/>
      <c r="H399" s="437"/>
      <c r="I399" s="433"/>
    </row>
    <row r="400" spans="1:9" ht="20.100000000000001" customHeight="1" x14ac:dyDescent="0.25">
      <c r="A400" s="21">
        <v>394</v>
      </c>
      <c r="B400" s="438"/>
      <c r="C400" s="438"/>
      <c r="D400" s="438"/>
      <c r="E400" s="242"/>
      <c r="F400" s="435"/>
      <c r="G400" s="435"/>
      <c r="H400" s="437"/>
      <c r="I400" s="433"/>
    </row>
    <row r="401" spans="1:9" ht="20.100000000000001" customHeight="1" x14ac:dyDescent="0.25">
      <c r="A401" s="21">
        <v>395</v>
      </c>
      <c r="B401" s="438"/>
      <c r="C401" s="438"/>
      <c r="D401" s="438"/>
      <c r="E401" s="242"/>
      <c r="F401" s="435"/>
      <c r="G401" s="435"/>
      <c r="H401" s="437"/>
      <c r="I401" s="433"/>
    </row>
    <row r="402" spans="1:9" ht="20.100000000000001" customHeight="1" x14ac:dyDescent="0.25">
      <c r="A402" s="21">
        <v>396</v>
      </c>
      <c r="B402" s="438"/>
      <c r="C402" s="438"/>
      <c r="D402" s="438"/>
      <c r="E402" s="242"/>
      <c r="F402" s="435"/>
      <c r="G402" s="435"/>
      <c r="H402" s="437"/>
      <c r="I402" s="433"/>
    </row>
    <row r="403" spans="1:9" ht="20.100000000000001" customHeight="1" x14ac:dyDescent="0.25">
      <c r="A403" s="21">
        <v>397</v>
      </c>
      <c r="B403" s="438"/>
      <c r="C403" s="438"/>
      <c r="D403" s="438"/>
      <c r="E403" s="242"/>
      <c r="F403" s="435"/>
      <c r="G403" s="435"/>
      <c r="H403" s="437"/>
      <c r="I403" s="433"/>
    </row>
    <row r="404" spans="1:9" ht="20.100000000000001" customHeight="1" x14ac:dyDescent="0.25">
      <c r="A404" s="21">
        <v>398</v>
      </c>
      <c r="B404" s="438"/>
      <c r="C404" s="438"/>
      <c r="D404" s="438"/>
      <c r="E404" s="242"/>
      <c r="F404" s="435"/>
      <c r="G404" s="435"/>
      <c r="H404" s="437"/>
      <c r="I404" s="433"/>
    </row>
    <row r="405" spans="1:9" ht="20.100000000000001" customHeight="1" x14ac:dyDescent="0.25">
      <c r="A405" s="21">
        <v>399</v>
      </c>
      <c r="B405" s="438"/>
      <c r="C405" s="438"/>
      <c r="D405" s="438"/>
      <c r="E405" s="242"/>
      <c r="F405" s="435"/>
      <c r="G405" s="435"/>
      <c r="H405" s="437"/>
      <c r="I405" s="433"/>
    </row>
    <row r="406" spans="1:9" ht="20.100000000000001" customHeight="1" x14ac:dyDescent="0.25">
      <c r="A406" s="21">
        <v>400</v>
      </c>
      <c r="B406" s="438"/>
      <c r="C406" s="438"/>
      <c r="D406" s="438"/>
      <c r="E406" s="242"/>
      <c r="F406" s="435"/>
      <c r="G406" s="435"/>
      <c r="H406" s="437"/>
      <c r="I406" s="433"/>
    </row>
    <row r="407" spans="1:9" ht="20.100000000000001" customHeight="1" x14ac:dyDescent="0.25">
      <c r="A407" s="21">
        <v>401</v>
      </c>
      <c r="B407" s="438"/>
      <c r="C407" s="438"/>
      <c r="D407" s="438"/>
      <c r="E407" s="242"/>
      <c r="F407" s="435"/>
      <c r="G407" s="435"/>
      <c r="H407" s="437"/>
      <c r="I407" s="433"/>
    </row>
    <row r="408" spans="1:9" ht="20.100000000000001" customHeight="1" x14ac:dyDescent="0.25">
      <c r="A408" s="21">
        <v>402</v>
      </c>
      <c r="B408" s="438"/>
      <c r="C408" s="438"/>
      <c r="D408" s="438"/>
      <c r="E408" s="242"/>
      <c r="F408" s="435"/>
      <c r="G408" s="435"/>
      <c r="H408" s="437"/>
      <c r="I408" s="433"/>
    </row>
    <row r="409" spans="1:9" ht="20.100000000000001" customHeight="1" x14ac:dyDescent="0.25">
      <c r="A409" s="21">
        <v>403</v>
      </c>
      <c r="B409" s="438"/>
      <c r="C409" s="438"/>
      <c r="D409" s="438"/>
      <c r="E409" s="242"/>
      <c r="F409" s="435"/>
      <c r="G409" s="435"/>
      <c r="H409" s="437"/>
      <c r="I409" s="433"/>
    </row>
    <row r="410" spans="1:9" ht="20.100000000000001" customHeight="1" x14ac:dyDescent="0.25">
      <c r="A410" s="21">
        <v>404</v>
      </c>
      <c r="B410" s="438"/>
      <c r="C410" s="438"/>
      <c r="D410" s="438"/>
      <c r="E410" s="242"/>
      <c r="F410" s="435"/>
      <c r="G410" s="435"/>
      <c r="H410" s="437"/>
      <c r="I410" s="433"/>
    </row>
    <row r="411" spans="1:9" ht="20.100000000000001" customHeight="1" x14ac:dyDescent="0.25">
      <c r="A411" s="21">
        <v>405</v>
      </c>
      <c r="B411" s="438"/>
      <c r="C411" s="438"/>
      <c r="D411" s="438"/>
      <c r="E411" s="242"/>
      <c r="F411" s="435"/>
      <c r="G411" s="435"/>
      <c r="H411" s="437"/>
      <c r="I411" s="433"/>
    </row>
    <row r="412" spans="1:9" ht="20.100000000000001" customHeight="1" x14ac:dyDescent="0.25">
      <c r="A412" s="21">
        <v>406</v>
      </c>
      <c r="B412" s="438"/>
      <c r="C412" s="438"/>
      <c r="D412" s="438"/>
      <c r="E412" s="242"/>
      <c r="F412" s="435"/>
      <c r="G412" s="435"/>
      <c r="H412" s="437"/>
      <c r="I412" s="433"/>
    </row>
    <row r="413" spans="1:9" ht="20.100000000000001" customHeight="1" x14ac:dyDescent="0.25">
      <c r="A413" s="21">
        <v>407</v>
      </c>
      <c r="B413" s="438"/>
      <c r="C413" s="438"/>
      <c r="D413" s="438"/>
      <c r="E413" s="242"/>
      <c r="F413" s="435"/>
      <c r="G413" s="435"/>
      <c r="H413" s="437"/>
      <c r="I413" s="433"/>
    </row>
    <row r="414" spans="1:9" ht="20.100000000000001" customHeight="1" x14ac:dyDescent="0.25">
      <c r="A414" s="21">
        <v>408</v>
      </c>
      <c r="B414" s="438"/>
      <c r="C414" s="438"/>
      <c r="D414" s="438"/>
      <c r="E414" s="242"/>
      <c r="F414" s="435"/>
      <c r="G414" s="435"/>
      <c r="H414" s="437"/>
      <c r="I414" s="433"/>
    </row>
    <row r="415" spans="1:9" ht="20.100000000000001" customHeight="1" x14ac:dyDescent="0.25">
      <c r="A415" s="21">
        <v>409</v>
      </c>
      <c r="B415" s="438"/>
      <c r="C415" s="438"/>
      <c r="D415" s="438"/>
      <c r="E415" s="242"/>
      <c r="F415" s="435"/>
      <c r="G415" s="435"/>
      <c r="H415" s="437"/>
      <c r="I415" s="433"/>
    </row>
    <row r="416" spans="1:9" ht="20.100000000000001" customHeight="1" x14ac:dyDescent="0.25">
      <c r="A416" s="21">
        <v>410</v>
      </c>
      <c r="B416" s="438"/>
      <c r="C416" s="438"/>
      <c r="D416" s="438"/>
      <c r="E416" s="242"/>
      <c r="F416" s="435"/>
      <c r="G416" s="435"/>
      <c r="H416" s="437"/>
      <c r="I416" s="433"/>
    </row>
    <row r="417" spans="1:9" ht="20.100000000000001" customHeight="1" x14ac:dyDescent="0.25">
      <c r="A417" s="21">
        <v>411</v>
      </c>
      <c r="B417" s="438"/>
      <c r="C417" s="438"/>
      <c r="D417" s="438"/>
      <c r="E417" s="242"/>
      <c r="F417" s="435"/>
      <c r="G417" s="435"/>
      <c r="H417" s="437"/>
      <c r="I417" s="433"/>
    </row>
    <row r="418" spans="1:9" ht="20.100000000000001" customHeight="1" x14ac:dyDescent="0.25">
      <c r="A418" s="21">
        <v>412</v>
      </c>
      <c r="B418" s="438"/>
      <c r="C418" s="438"/>
      <c r="D418" s="438"/>
      <c r="E418" s="242"/>
      <c r="F418" s="435"/>
      <c r="G418" s="435"/>
      <c r="H418" s="437"/>
      <c r="I418" s="433"/>
    </row>
    <row r="419" spans="1:9" ht="20.100000000000001" customHeight="1" x14ac:dyDescent="0.25">
      <c r="A419" s="21">
        <v>413</v>
      </c>
      <c r="B419" s="438"/>
      <c r="C419" s="438"/>
      <c r="D419" s="438"/>
      <c r="E419" s="242"/>
      <c r="F419" s="435"/>
      <c r="G419" s="435"/>
      <c r="H419" s="437"/>
      <c r="I419" s="433"/>
    </row>
    <row r="420" spans="1:9" ht="20.100000000000001" customHeight="1" x14ac:dyDescent="0.25">
      <c r="A420" s="21">
        <v>414</v>
      </c>
      <c r="B420" s="438"/>
      <c r="C420" s="438"/>
      <c r="D420" s="438"/>
      <c r="E420" s="242"/>
      <c r="F420" s="435"/>
      <c r="G420" s="435"/>
      <c r="H420" s="437"/>
      <c r="I420" s="433"/>
    </row>
    <row r="421" spans="1:9" ht="20.100000000000001" customHeight="1" x14ac:dyDescent="0.25">
      <c r="A421" s="21">
        <v>415</v>
      </c>
      <c r="B421" s="438"/>
      <c r="C421" s="438"/>
      <c r="D421" s="438"/>
      <c r="E421" s="242"/>
      <c r="F421" s="435"/>
      <c r="G421" s="435"/>
      <c r="H421" s="437"/>
      <c r="I421" s="433"/>
    </row>
    <row r="422" spans="1:9" ht="20.100000000000001" customHeight="1" x14ac:dyDescent="0.25">
      <c r="A422" s="21">
        <v>416</v>
      </c>
      <c r="B422" s="438"/>
      <c r="C422" s="438"/>
      <c r="D422" s="438"/>
      <c r="E422" s="242"/>
      <c r="F422" s="435"/>
      <c r="G422" s="435"/>
      <c r="H422" s="437"/>
      <c r="I422" s="433"/>
    </row>
    <row r="423" spans="1:9" ht="20.100000000000001" customHeight="1" x14ac:dyDescent="0.25">
      <c r="A423" s="21">
        <v>417</v>
      </c>
      <c r="B423" s="438"/>
      <c r="C423" s="438"/>
      <c r="D423" s="438"/>
      <c r="E423" s="242"/>
      <c r="F423" s="435"/>
      <c r="G423" s="435"/>
      <c r="H423" s="437"/>
      <c r="I423" s="433"/>
    </row>
    <row r="424" spans="1:9" ht="20.100000000000001" customHeight="1" x14ac:dyDescent="0.25">
      <c r="A424" s="21">
        <v>418</v>
      </c>
      <c r="B424" s="438"/>
      <c r="C424" s="438"/>
      <c r="D424" s="438"/>
      <c r="E424" s="242"/>
      <c r="F424" s="435"/>
      <c r="G424" s="435"/>
      <c r="H424" s="437"/>
      <c r="I424" s="433"/>
    </row>
    <row r="425" spans="1:9" ht="20.100000000000001" customHeight="1" x14ac:dyDescent="0.25">
      <c r="A425" s="21">
        <v>419</v>
      </c>
      <c r="B425" s="438"/>
      <c r="C425" s="438"/>
      <c r="D425" s="438"/>
      <c r="E425" s="242"/>
      <c r="F425" s="435"/>
      <c r="G425" s="435"/>
      <c r="H425" s="437"/>
      <c r="I425" s="433"/>
    </row>
    <row r="426" spans="1:9" ht="20.100000000000001" customHeight="1" x14ac:dyDescent="0.25">
      <c r="A426" s="21">
        <v>420</v>
      </c>
      <c r="B426" s="438"/>
      <c r="C426" s="438"/>
      <c r="D426" s="438"/>
      <c r="E426" s="242"/>
      <c r="F426" s="435"/>
      <c r="G426" s="435"/>
      <c r="H426" s="437"/>
      <c r="I426" s="433"/>
    </row>
    <row r="427" spans="1:9" ht="20.100000000000001" customHeight="1" x14ac:dyDescent="0.25">
      <c r="A427" s="21">
        <v>421</v>
      </c>
      <c r="B427" s="438"/>
      <c r="C427" s="438"/>
      <c r="D427" s="438"/>
      <c r="E427" s="242"/>
      <c r="F427" s="435"/>
      <c r="G427" s="435"/>
      <c r="H427" s="437"/>
      <c r="I427" s="433"/>
    </row>
    <row r="428" spans="1:9" ht="20.100000000000001" customHeight="1" x14ac:dyDescent="0.25">
      <c r="A428" s="21">
        <v>422</v>
      </c>
      <c r="B428" s="438"/>
      <c r="C428" s="438"/>
      <c r="D428" s="438"/>
      <c r="E428" s="242"/>
      <c r="F428" s="435"/>
      <c r="G428" s="435"/>
      <c r="H428" s="437"/>
      <c r="I428" s="433"/>
    </row>
    <row r="429" spans="1:9" ht="20.100000000000001" customHeight="1" x14ac:dyDescent="0.25">
      <c r="A429" s="21">
        <v>423</v>
      </c>
      <c r="B429" s="438"/>
      <c r="C429" s="438"/>
      <c r="D429" s="438"/>
      <c r="E429" s="242"/>
      <c r="F429" s="435"/>
      <c r="G429" s="435"/>
      <c r="H429" s="437"/>
      <c r="I429" s="433"/>
    </row>
    <row r="430" spans="1:9" ht="20.100000000000001" customHeight="1" x14ac:dyDescent="0.25">
      <c r="A430" s="21">
        <v>424</v>
      </c>
      <c r="B430" s="438"/>
      <c r="C430" s="438"/>
      <c r="D430" s="438"/>
      <c r="E430" s="242"/>
      <c r="F430" s="435"/>
      <c r="G430" s="435"/>
      <c r="H430" s="437"/>
      <c r="I430" s="433"/>
    </row>
    <row r="431" spans="1:9" ht="20.100000000000001" customHeight="1" x14ac:dyDescent="0.25">
      <c r="A431" s="21">
        <v>425</v>
      </c>
      <c r="B431" s="438"/>
      <c r="C431" s="438"/>
      <c r="D431" s="438"/>
      <c r="E431" s="242"/>
      <c r="F431" s="435"/>
      <c r="G431" s="435"/>
      <c r="H431" s="437"/>
      <c r="I431" s="433"/>
    </row>
    <row r="432" spans="1:9" ht="20.100000000000001" customHeight="1" x14ac:dyDescent="0.25">
      <c r="A432" s="21">
        <v>426</v>
      </c>
      <c r="B432" s="438"/>
      <c r="C432" s="438"/>
      <c r="D432" s="438"/>
      <c r="E432" s="242"/>
      <c r="F432" s="435"/>
      <c r="G432" s="435"/>
      <c r="H432" s="437"/>
      <c r="I432" s="433"/>
    </row>
    <row r="433" spans="1:9" ht="20.100000000000001" customHeight="1" x14ac:dyDescent="0.25">
      <c r="A433" s="21">
        <v>427</v>
      </c>
      <c r="B433" s="438"/>
      <c r="C433" s="438"/>
      <c r="D433" s="438"/>
      <c r="E433" s="242"/>
      <c r="F433" s="435"/>
      <c r="G433" s="435"/>
      <c r="H433" s="437"/>
      <c r="I433" s="433"/>
    </row>
    <row r="434" spans="1:9" ht="20.100000000000001" customHeight="1" x14ac:dyDescent="0.25">
      <c r="A434" s="21">
        <v>428</v>
      </c>
      <c r="B434" s="438"/>
      <c r="C434" s="438"/>
      <c r="D434" s="438"/>
      <c r="E434" s="242"/>
      <c r="F434" s="435"/>
      <c r="G434" s="435"/>
      <c r="H434" s="437"/>
      <c r="I434" s="433"/>
    </row>
    <row r="435" spans="1:9" ht="20.100000000000001" customHeight="1" x14ac:dyDescent="0.25">
      <c r="A435" s="21">
        <v>429</v>
      </c>
      <c r="B435" s="438"/>
      <c r="C435" s="438"/>
      <c r="D435" s="438"/>
      <c r="E435" s="242"/>
      <c r="F435" s="435"/>
      <c r="G435" s="435"/>
      <c r="H435" s="437"/>
      <c r="I435" s="433"/>
    </row>
    <row r="436" spans="1:9" ht="20.100000000000001" customHeight="1" x14ac:dyDescent="0.25">
      <c r="A436" s="21">
        <v>430</v>
      </c>
      <c r="B436" s="438"/>
      <c r="C436" s="438"/>
      <c r="D436" s="438"/>
      <c r="E436" s="242"/>
      <c r="F436" s="435"/>
      <c r="G436" s="435"/>
      <c r="H436" s="437"/>
      <c r="I436" s="433"/>
    </row>
    <row r="437" spans="1:9" ht="20.100000000000001" customHeight="1" x14ac:dyDescent="0.25">
      <c r="A437" s="21">
        <v>431</v>
      </c>
      <c r="B437" s="438"/>
      <c r="C437" s="438"/>
      <c r="D437" s="438"/>
      <c r="E437" s="242"/>
      <c r="F437" s="435"/>
      <c r="G437" s="435"/>
      <c r="H437" s="437"/>
      <c r="I437" s="433"/>
    </row>
    <row r="438" spans="1:9" ht="20.100000000000001" customHeight="1" x14ac:dyDescent="0.25">
      <c r="A438" s="21">
        <v>432</v>
      </c>
      <c r="B438" s="438"/>
      <c r="C438" s="438"/>
      <c r="D438" s="438"/>
      <c r="E438" s="242"/>
      <c r="F438" s="435"/>
      <c r="G438" s="435"/>
      <c r="H438" s="437"/>
      <c r="I438" s="433"/>
    </row>
    <row r="439" spans="1:9" ht="20.100000000000001" customHeight="1" x14ac:dyDescent="0.25">
      <c r="A439" s="21">
        <v>433</v>
      </c>
      <c r="B439" s="438"/>
      <c r="C439" s="438"/>
      <c r="D439" s="438"/>
      <c r="E439" s="242"/>
      <c r="F439" s="435"/>
      <c r="G439" s="435"/>
      <c r="H439" s="437"/>
      <c r="I439" s="433"/>
    </row>
    <row r="440" spans="1:9" ht="20.100000000000001" customHeight="1" x14ac:dyDescent="0.25">
      <c r="A440" s="21">
        <v>434</v>
      </c>
      <c r="B440" s="438"/>
      <c r="C440" s="438"/>
      <c r="D440" s="438"/>
      <c r="E440" s="242"/>
      <c r="F440" s="435"/>
      <c r="G440" s="435"/>
      <c r="H440" s="437"/>
      <c r="I440" s="433"/>
    </row>
    <row r="441" spans="1:9" ht="20.100000000000001" customHeight="1" x14ac:dyDescent="0.25">
      <c r="A441" s="21">
        <v>435</v>
      </c>
      <c r="B441" s="438"/>
      <c r="C441" s="438"/>
      <c r="D441" s="438"/>
      <c r="E441" s="242"/>
      <c r="F441" s="435"/>
      <c r="G441" s="435"/>
      <c r="H441" s="437"/>
      <c r="I441" s="433"/>
    </row>
    <row r="442" spans="1:9" ht="20.100000000000001" customHeight="1" x14ac:dyDescent="0.25">
      <c r="A442" s="21">
        <v>436</v>
      </c>
      <c r="B442" s="438"/>
      <c r="C442" s="438"/>
      <c r="D442" s="438"/>
      <c r="E442" s="242"/>
      <c r="F442" s="435"/>
      <c r="G442" s="435"/>
      <c r="H442" s="437"/>
      <c r="I442" s="433"/>
    </row>
    <row r="443" spans="1:9" ht="20.100000000000001" customHeight="1" x14ac:dyDescent="0.25">
      <c r="A443" s="21">
        <v>437</v>
      </c>
      <c r="B443" s="438"/>
      <c r="C443" s="438"/>
      <c r="D443" s="438"/>
      <c r="E443" s="242"/>
      <c r="F443" s="435"/>
      <c r="G443" s="435"/>
      <c r="H443" s="437"/>
      <c r="I443" s="433"/>
    </row>
    <row r="444" spans="1:9" ht="20.100000000000001" customHeight="1" x14ac:dyDescent="0.25">
      <c r="A444" s="21">
        <v>438</v>
      </c>
      <c r="B444" s="438"/>
      <c r="C444" s="438"/>
      <c r="D444" s="438"/>
      <c r="E444" s="242"/>
      <c r="F444" s="435"/>
      <c r="G444" s="435"/>
      <c r="H444" s="437"/>
      <c r="I444" s="433"/>
    </row>
    <row r="445" spans="1:9" ht="20.100000000000001" customHeight="1" x14ac:dyDescent="0.25">
      <c r="A445" s="21">
        <v>439</v>
      </c>
      <c r="B445" s="438"/>
      <c r="C445" s="438"/>
      <c r="D445" s="438"/>
      <c r="E445" s="242"/>
      <c r="F445" s="435"/>
      <c r="G445" s="435"/>
      <c r="H445" s="437"/>
      <c r="I445" s="433"/>
    </row>
    <row r="446" spans="1:9" ht="20.100000000000001" customHeight="1" x14ac:dyDescent="0.25">
      <c r="A446" s="21">
        <v>440</v>
      </c>
      <c r="B446" s="438"/>
      <c r="C446" s="438"/>
      <c r="D446" s="438"/>
      <c r="E446" s="242"/>
      <c r="F446" s="435"/>
      <c r="G446" s="435"/>
      <c r="H446" s="437"/>
      <c r="I446" s="433"/>
    </row>
    <row r="447" spans="1:9" ht="20.100000000000001" customHeight="1" x14ac:dyDescent="0.25">
      <c r="A447" s="21">
        <v>441</v>
      </c>
      <c r="B447" s="438"/>
      <c r="C447" s="438"/>
      <c r="D447" s="438"/>
      <c r="E447" s="242"/>
      <c r="F447" s="435"/>
      <c r="G447" s="435"/>
      <c r="H447" s="437"/>
      <c r="I447" s="433"/>
    </row>
    <row r="448" spans="1:9" ht="20.100000000000001" customHeight="1" x14ac:dyDescent="0.25">
      <c r="A448" s="21">
        <v>442</v>
      </c>
      <c r="B448" s="438"/>
      <c r="C448" s="438"/>
      <c r="D448" s="438"/>
      <c r="E448" s="242"/>
      <c r="F448" s="435"/>
      <c r="G448" s="435"/>
      <c r="H448" s="437"/>
      <c r="I448" s="433"/>
    </row>
    <row r="449" spans="1:9" ht="20.100000000000001" customHeight="1" x14ac:dyDescent="0.25">
      <c r="A449" s="21">
        <v>443</v>
      </c>
      <c r="B449" s="438"/>
      <c r="C449" s="438"/>
      <c r="D449" s="438"/>
      <c r="E449" s="242"/>
      <c r="F449" s="435"/>
      <c r="G449" s="435"/>
      <c r="H449" s="437"/>
      <c r="I449" s="433"/>
    </row>
    <row r="450" spans="1:9" ht="20.100000000000001" customHeight="1" x14ac:dyDescent="0.25">
      <c r="A450" s="21">
        <v>444</v>
      </c>
      <c r="B450" s="438"/>
      <c r="C450" s="438"/>
      <c r="D450" s="438"/>
      <c r="E450" s="242"/>
      <c r="F450" s="435"/>
      <c r="G450" s="435"/>
      <c r="H450" s="437"/>
      <c r="I450" s="433"/>
    </row>
    <row r="451" spans="1:9" ht="20.100000000000001" customHeight="1" x14ac:dyDescent="0.25">
      <c r="A451" s="21">
        <v>445</v>
      </c>
      <c r="B451" s="438"/>
      <c r="C451" s="438"/>
      <c r="D451" s="438"/>
      <c r="E451" s="242"/>
      <c r="F451" s="435"/>
      <c r="G451" s="435"/>
      <c r="H451" s="437"/>
      <c r="I451" s="433"/>
    </row>
    <row r="452" spans="1:9" ht="20.100000000000001" customHeight="1" x14ac:dyDescent="0.25">
      <c r="A452" s="21">
        <v>446</v>
      </c>
      <c r="B452" s="438"/>
      <c r="C452" s="438"/>
      <c r="D452" s="438"/>
      <c r="E452" s="242"/>
      <c r="F452" s="435"/>
      <c r="G452" s="435"/>
      <c r="H452" s="437"/>
      <c r="I452" s="433"/>
    </row>
    <row r="453" spans="1:9" ht="20.100000000000001" customHeight="1" x14ac:dyDescent="0.25">
      <c r="A453" s="21">
        <v>447</v>
      </c>
      <c r="B453" s="438"/>
      <c r="C453" s="438"/>
      <c r="D453" s="438"/>
      <c r="E453" s="242"/>
      <c r="F453" s="435"/>
      <c r="G453" s="435"/>
      <c r="H453" s="437"/>
      <c r="I453" s="433"/>
    </row>
    <row r="454" spans="1:9" ht="20.100000000000001" customHeight="1" x14ac:dyDescent="0.25">
      <c r="A454" s="21">
        <v>448</v>
      </c>
      <c r="B454" s="438"/>
      <c r="C454" s="438"/>
      <c r="D454" s="438"/>
      <c r="E454" s="242"/>
      <c r="F454" s="435"/>
      <c r="G454" s="435"/>
      <c r="H454" s="437"/>
      <c r="I454" s="433"/>
    </row>
    <row r="455" spans="1:9" ht="20.100000000000001" customHeight="1" x14ac:dyDescent="0.25">
      <c r="A455" s="21">
        <v>449</v>
      </c>
      <c r="B455" s="438"/>
      <c r="C455" s="438"/>
      <c r="D455" s="438"/>
      <c r="E455" s="242"/>
      <c r="F455" s="435"/>
      <c r="G455" s="435"/>
      <c r="H455" s="437"/>
      <c r="I455" s="433"/>
    </row>
    <row r="456" spans="1:9" ht="20.100000000000001" customHeight="1" x14ac:dyDescent="0.25">
      <c r="A456" s="21">
        <v>450</v>
      </c>
      <c r="B456" s="438"/>
      <c r="C456" s="438"/>
      <c r="D456" s="438"/>
      <c r="E456" s="242"/>
      <c r="F456" s="435"/>
      <c r="G456" s="435"/>
      <c r="H456" s="437"/>
      <c r="I456" s="433"/>
    </row>
    <row r="457" spans="1:9" ht="20.100000000000001" customHeight="1" x14ac:dyDescent="0.25">
      <c r="A457" s="21">
        <v>451</v>
      </c>
      <c r="B457" s="438"/>
      <c r="C457" s="438"/>
      <c r="D457" s="438"/>
      <c r="E457" s="242"/>
      <c r="F457" s="435"/>
      <c r="G457" s="435"/>
      <c r="H457" s="437"/>
      <c r="I457" s="433"/>
    </row>
    <row r="458" spans="1:9" ht="20.100000000000001" customHeight="1" x14ac:dyDescent="0.25">
      <c r="A458" s="21">
        <v>452</v>
      </c>
      <c r="B458" s="438"/>
      <c r="C458" s="438"/>
      <c r="D458" s="438"/>
      <c r="E458" s="242"/>
      <c r="F458" s="435"/>
      <c r="G458" s="435"/>
      <c r="H458" s="437"/>
      <c r="I458" s="433"/>
    </row>
    <row r="459" spans="1:9" ht="20.100000000000001" customHeight="1" x14ac:dyDescent="0.25">
      <c r="A459" s="21">
        <v>453</v>
      </c>
      <c r="B459" s="438"/>
      <c r="C459" s="438"/>
      <c r="D459" s="438"/>
      <c r="E459" s="242"/>
      <c r="F459" s="435"/>
      <c r="G459" s="435"/>
      <c r="H459" s="437"/>
      <c r="I459" s="433"/>
    </row>
    <row r="460" spans="1:9" ht="20.100000000000001" customHeight="1" x14ac:dyDescent="0.25">
      <c r="A460" s="21">
        <v>454</v>
      </c>
      <c r="B460" s="438"/>
      <c r="C460" s="438"/>
      <c r="D460" s="438"/>
      <c r="E460" s="242"/>
      <c r="F460" s="435"/>
      <c r="G460" s="435"/>
      <c r="H460" s="437"/>
      <c r="I460" s="433"/>
    </row>
    <row r="461" spans="1:9" ht="20.100000000000001" customHeight="1" x14ac:dyDescent="0.25">
      <c r="A461" s="21">
        <v>455</v>
      </c>
      <c r="B461" s="438"/>
      <c r="C461" s="438"/>
      <c r="D461" s="438"/>
      <c r="E461" s="242"/>
      <c r="F461" s="435"/>
      <c r="G461" s="435"/>
      <c r="H461" s="437"/>
      <c r="I461" s="433"/>
    </row>
    <row r="462" spans="1:9" ht="20.100000000000001" customHeight="1" x14ac:dyDescent="0.25">
      <c r="A462" s="21">
        <v>456</v>
      </c>
      <c r="B462" s="438"/>
      <c r="C462" s="438"/>
      <c r="D462" s="438"/>
      <c r="E462" s="242"/>
      <c r="F462" s="435"/>
      <c r="G462" s="435"/>
      <c r="H462" s="437"/>
      <c r="I462" s="433"/>
    </row>
    <row r="463" spans="1:9" ht="20.100000000000001" customHeight="1" x14ac:dyDescent="0.25">
      <c r="A463" s="21">
        <v>457</v>
      </c>
      <c r="B463" s="438"/>
      <c r="C463" s="438"/>
      <c r="D463" s="438"/>
      <c r="E463" s="242"/>
      <c r="F463" s="435"/>
      <c r="G463" s="435"/>
      <c r="H463" s="437"/>
      <c r="I463" s="433"/>
    </row>
    <row r="464" spans="1:9" ht="20.100000000000001" customHeight="1" x14ac:dyDescent="0.25">
      <c r="A464" s="21">
        <v>458</v>
      </c>
      <c r="B464" s="438"/>
      <c r="C464" s="438"/>
      <c r="D464" s="438"/>
      <c r="E464" s="242"/>
      <c r="F464" s="435"/>
      <c r="G464" s="435"/>
      <c r="H464" s="437"/>
      <c r="I464" s="433"/>
    </row>
    <row r="465" spans="1:9" ht="20.100000000000001" customHeight="1" x14ac:dyDescent="0.25">
      <c r="A465" s="21">
        <v>459</v>
      </c>
      <c r="B465" s="438"/>
      <c r="C465" s="438"/>
      <c r="D465" s="438"/>
      <c r="E465" s="242"/>
      <c r="F465" s="435"/>
      <c r="G465" s="435"/>
      <c r="H465" s="437"/>
      <c r="I465" s="433"/>
    </row>
    <row r="466" spans="1:9" ht="20.100000000000001" customHeight="1" x14ac:dyDescent="0.25">
      <c r="A466" s="21">
        <v>460</v>
      </c>
      <c r="B466" s="438"/>
      <c r="C466" s="438"/>
      <c r="D466" s="438"/>
      <c r="E466" s="242"/>
      <c r="F466" s="435"/>
      <c r="G466" s="435"/>
      <c r="H466" s="437"/>
      <c r="I466" s="433"/>
    </row>
    <row r="467" spans="1:9" ht="20.100000000000001" customHeight="1" x14ac:dyDescent="0.25">
      <c r="A467" s="21">
        <v>461</v>
      </c>
      <c r="B467" s="438"/>
      <c r="C467" s="438"/>
      <c r="D467" s="438"/>
      <c r="E467" s="242"/>
      <c r="F467" s="435"/>
      <c r="G467" s="435"/>
      <c r="H467" s="437"/>
      <c r="I467" s="433"/>
    </row>
    <row r="468" spans="1:9" ht="20.100000000000001" customHeight="1" x14ac:dyDescent="0.25">
      <c r="A468" s="21">
        <v>462</v>
      </c>
      <c r="B468" s="438"/>
      <c r="C468" s="438"/>
      <c r="D468" s="438"/>
      <c r="E468" s="242"/>
      <c r="F468" s="435"/>
      <c r="G468" s="435"/>
      <c r="H468" s="437"/>
      <c r="I468" s="433"/>
    </row>
    <row r="469" spans="1:9" ht="20.100000000000001" customHeight="1" x14ac:dyDescent="0.25">
      <c r="A469" s="21">
        <v>463</v>
      </c>
      <c r="B469" s="438"/>
      <c r="C469" s="438"/>
      <c r="D469" s="438"/>
      <c r="E469" s="242"/>
      <c r="F469" s="435"/>
      <c r="G469" s="435"/>
      <c r="H469" s="437"/>
      <c r="I469" s="433"/>
    </row>
    <row r="470" spans="1:9" ht="20.100000000000001" customHeight="1" x14ac:dyDescent="0.25">
      <c r="A470" s="21">
        <v>464</v>
      </c>
      <c r="B470" s="438"/>
      <c r="C470" s="438"/>
      <c r="D470" s="438"/>
      <c r="E470" s="242"/>
      <c r="F470" s="435"/>
      <c r="G470" s="435"/>
      <c r="H470" s="437"/>
      <c r="I470" s="433"/>
    </row>
    <row r="471" spans="1:9" ht="20.100000000000001" customHeight="1" x14ac:dyDescent="0.25">
      <c r="A471" s="21">
        <v>465</v>
      </c>
      <c r="B471" s="438"/>
      <c r="C471" s="438"/>
      <c r="D471" s="438"/>
      <c r="E471" s="242"/>
      <c r="F471" s="435"/>
      <c r="G471" s="435"/>
      <c r="H471" s="437"/>
      <c r="I471" s="433"/>
    </row>
    <row r="472" spans="1:9" ht="20.100000000000001" customHeight="1" x14ac:dyDescent="0.25">
      <c r="A472" s="21">
        <v>466</v>
      </c>
      <c r="B472" s="438"/>
      <c r="C472" s="438"/>
      <c r="D472" s="438"/>
      <c r="E472" s="242"/>
      <c r="F472" s="435"/>
      <c r="G472" s="435"/>
      <c r="H472" s="437"/>
      <c r="I472" s="433"/>
    </row>
    <row r="473" spans="1:9" ht="20.100000000000001" customHeight="1" x14ac:dyDescent="0.25">
      <c r="A473" s="21">
        <v>467</v>
      </c>
      <c r="B473" s="438"/>
      <c r="C473" s="438"/>
      <c r="D473" s="438"/>
      <c r="E473" s="242"/>
      <c r="F473" s="435"/>
      <c r="G473" s="435"/>
      <c r="H473" s="437"/>
      <c r="I473" s="433"/>
    </row>
    <row r="474" spans="1:9" ht="20.100000000000001" customHeight="1" x14ac:dyDescent="0.25">
      <c r="A474" s="21">
        <v>468</v>
      </c>
      <c r="B474" s="438"/>
      <c r="C474" s="438"/>
      <c r="D474" s="438"/>
      <c r="E474" s="242"/>
      <c r="F474" s="435"/>
      <c r="G474" s="435"/>
      <c r="H474" s="437"/>
      <c r="I474" s="433"/>
    </row>
    <row r="475" spans="1:9" ht="20.100000000000001" customHeight="1" x14ac:dyDescent="0.25">
      <c r="A475" s="21">
        <v>469</v>
      </c>
      <c r="B475" s="438"/>
      <c r="C475" s="438"/>
      <c r="D475" s="438"/>
      <c r="E475" s="242"/>
      <c r="F475" s="435"/>
      <c r="G475" s="435"/>
      <c r="H475" s="437"/>
      <c r="I475" s="433"/>
    </row>
    <row r="476" spans="1:9" ht="20.100000000000001" customHeight="1" x14ac:dyDescent="0.25">
      <c r="A476" s="21">
        <v>470</v>
      </c>
      <c r="B476" s="438"/>
      <c r="C476" s="438"/>
      <c r="D476" s="438"/>
      <c r="E476" s="242"/>
      <c r="F476" s="435"/>
      <c r="G476" s="435"/>
      <c r="H476" s="437"/>
      <c r="I476" s="433"/>
    </row>
    <row r="477" spans="1:9" ht="20.100000000000001" customHeight="1" x14ac:dyDescent="0.25">
      <c r="A477" s="21">
        <v>471</v>
      </c>
      <c r="B477" s="438"/>
      <c r="C477" s="438"/>
      <c r="D477" s="438"/>
      <c r="E477" s="242"/>
      <c r="F477" s="435"/>
      <c r="G477" s="435"/>
      <c r="H477" s="437"/>
      <c r="I477" s="433"/>
    </row>
    <row r="478" spans="1:9" ht="20.100000000000001" customHeight="1" x14ac:dyDescent="0.25">
      <c r="A478" s="21">
        <v>472</v>
      </c>
      <c r="B478" s="438"/>
      <c r="C478" s="438"/>
      <c r="D478" s="438"/>
      <c r="E478" s="242"/>
      <c r="F478" s="435"/>
      <c r="G478" s="435"/>
      <c r="H478" s="437"/>
      <c r="I478" s="433"/>
    </row>
    <row r="479" spans="1:9" ht="20.100000000000001" customHeight="1" x14ac:dyDescent="0.25">
      <c r="A479" s="21">
        <v>473</v>
      </c>
      <c r="B479" s="438"/>
      <c r="C479" s="438"/>
      <c r="D479" s="438"/>
      <c r="E479" s="242"/>
      <c r="F479" s="435"/>
      <c r="G479" s="435"/>
      <c r="H479" s="437"/>
      <c r="I479" s="433"/>
    </row>
    <row r="480" spans="1:9" ht="20.100000000000001" customHeight="1" x14ac:dyDescent="0.25">
      <c r="A480" s="21">
        <v>474</v>
      </c>
      <c r="B480" s="438"/>
      <c r="C480" s="438"/>
      <c r="D480" s="438"/>
      <c r="E480" s="242"/>
      <c r="F480" s="435"/>
      <c r="G480" s="435"/>
      <c r="H480" s="437"/>
      <c r="I480" s="433"/>
    </row>
    <row r="481" spans="1:9" ht="20.100000000000001" customHeight="1" x14ac:dyDescent="0.25">
      <c r="A481" s="21">
        <v>475</v>
      </c>
      <c r="B481" s="438"/>
      <c r="C481" s="438"/>
      <c r="D481" s="438"/>
      <c r="E481" s="242"/>
      <c r="F481" s="435"/>
      <c r="G481" s="435"/>
      <c r="H481" s="437"/>
      <c r="I481" s="433"/>
    </row>
    <row r="482" spans="1:9" ht="20.100000000000001" customHeight="1" x14ac:dyDescent="0.25">
      <c r="A482" s="21">
        <v>476</v>
      </c>
      <c r="B482" s="438"/>
      <c r="C482" s="438"/>
      <c r="D482" s="438"/>
      <c r="E482" s="242"/>
      <c r="F482" s="435"/>
      <c r="G482" s="435"/>
      <c r="H482" s="437"/>
      <c r="I482" s="433"/>
    </row>
    <row r="483" spans="1:9" ht="20.100000000000001" customHeight="1" x14ac:dyDescent="0.25">
      <c r="A483" s="21">
        <v>477</v>
      </c>
      <c r="B483" s="438"/>
      <c r="C483" s="438"/>
      <c r="D483" s="438"/>
      <c r="E483" s="242"/>
      <c r="F483" s="435"/>
      <c r="G483" s="435"/>
      <c r="H483" s="437"/>
      <c r="I483" s="433"/>
    </row>
    <row r="484" spans="1:9" ht="20.100000000000001" customHeight="1" x14ac:dyDescent="0.25">
      <c r="A484" s="21">
        <v>478</v>
      </c>
      <c r="B484" s="438"/>
      <c r="C484" s="438"/>
      <c r="D484" s="438"/>
      <c r="E484" s="242"/>
      <c r="F484" s="435"/>
      <c r="G484" s="435"/>
      <c r="H484" s="437"/>
      <c r="I484" s="433"/>
    </row>
    <row r="485" spans="1:9" ht="20.100000000000001" customHeight="1" x14ac:dyDescent="0.25">
      <c r="A485" s="21">
        <v>479</v>
      </c>
      <c r="B485" s="438"/>
      <c r="C485" s="438"/>
      <c r="D485" s="438"/>
      <c r="E485" s="242"/>
      <c r="F485" s="435"/>
      <c r="G485" s="435"/>
      <c r="H485" s="437"/>
      <c r="I485" s="433"/>
    </row>
    <row r="486" spans="1:9" ht="20.100000000000001" customHeight="1" x14ac:dyDescent="0.25">
      <c r="A486" s="21">
        <v>480</v>
      </c>
      <c r="B486" s="438"/>
      <c r="C486" s="438"/>
      <c r="D486" s="438"/>
      <c r="E486" s="242"/>
      <c r="F486" s="435"/>
      <c r="G486" s="435"/>
      <c r="H486" s="437"/>
      <c r="I486" s="433"/>
    </row>
    <row r="487" spans="1:9" ht="20.100000000000001" customHeight="1" x14ac:dyDescent="0.25">
      <c r="A487" s="21">
        <v>481</v>
      </c>
      <c r="B487" s="438"/>
      <c r="C487" s="438"/>
      <c r="D487" s="438"/>
      <c r="E487" s="242"/>
      <c r="F487" s="435"/>
      <c r="G487" s="435"/>
      <c r="H487" s="437"/>
      <c r="I487" s="433"/>
    </row>
    <row r="488" spans="1:9" ht="20.100000000000001" customHeight="1" x14ac:dyDescent="0.25">
      <c r="A488" s="21">
        <v>482</v>
      </c>
      <c r="B488" s="438"/>
      <c r="C488" s="438"/>
      <c r="D488" s="438"/>
      <c r="E488" s="242"/>
      <c r="F488" s="435"/>
      <c r="G488" s="435"/>
      <c r="H488" s="437"/>
      <c r="I488" s="433"/>
    </row>
    <row r="489" spans="1:9" ht="20.100000000000001" customHeight="1" x14ac:dyDescent="0.25">
      <c r="A489" s="21">
        <v>483</v>
      </c>
      <c r="B489" s="438"/>
      <c r="C489" s="438"/>
      <c r="D489" s="438"/>
      <c r="E489" s="242"/>
      <c r="F489" s="435"/>
      <c r="G489" s="435"/>
      <c r="H489" s="437"/>
      <c r="I489" s="433"/>
    </row>
    <row r="490" spans="1:9" ht="20.100000000000001" customHeight="1" x14ac:dyDescent="0.25">
      <c r="A490" s="21">
        <v>484</v>
      </c>
      <c r="B490" s="438"/>
      <c r="C490" s="438"/>
      <c r="D490" s="438"/>
      <c r="E490" s="242"/>
      <c r="F490" s="435"/>
      <c r="G490" s="435"/>
      <c r="H490" s="437"/>
      <c r="I490" s="433"/>
    </row>
    <row r="491" spans="1:9" ht="20.100000000000001" customHeight="1" x14ac:dyDescent="0.25">
      <c r="A491" s="21">
        <v>485</v>
      </c>
      <c r="B491" s="438"/>
      <c r="C491" s="438"/>
      <c r="D491" s="438"/>
      <c r="E491" s="242"/>
      <c r="F491" s="435"/>
      <c r="G491" s="435"/>
      <c r="H491" s="437"/>
      <c r="I491" s="433"/>
    </row>
    <row r="492" spans="1:9" ht="20.100000000000001" customHeight="1" x14ac:dyDescent="0.25">
      <c r="A492" s="21">
        <v>486</v>
      </c>
      <c r="B492" s="438"/>
      <c r="C492" s="438"/>
      <c r="D492" s="438"/>
      <c r="E492" s="242"/>
      <c r="F492" s="435"/>
      <c r="G492" s="435"/>
      <c r="H492" s="437"/>
      <c r="I492" s="433"/>
    </row>
    <row r="493" spans="1:9" ht="20.100000000000001" customHeight="1" x14ac:dyDescent="0.25">
      <c r="A493" s="21">
        <v>487</v>
      </c>
      <c r="B493" s="438"/>
      <c r="C493" s="438"/>
      <c r="D493" s="438"/>
      <c r="E493" s="242"/>
      <c r="F493" s="435"/>
      <c r="G493" s="435"/>
      <c r="H493" s="437"/>
      <c r="I493" s="433"/>
    </row>
    <row r="494" spans="1:9" ht="20.100000000000001" customHeight="1" x14ac:dyDescent="0.25">
      <c r="A494" s="21">
        <v>488</v>
      </c>
      <c r="B494" s="438"/>
      <c r="C494" s="438"/>
      <c r="D494" s="438"/>
      <c r="E494" s="242"/>
      <c r="F494" s="435"/>
      <c r="G494" s="435"/>
      <c r="H494" s="437"/>
      <c r="I494" s="433"/>
    </row>
    <row r="495" spans="1:9" ht="20.100000000000001" customHeight="1" x14ac:dyDescent="0.25">
      <c r="A495" s="21">
        <v>489</v>
      </c>
      <c r="B495" s="438"/>
      <c r="C495" s="438"/>
      <c r="D495" s="438"/>
      <c r="E495" s="242"/>
      <c r="F495" s="435"/>
      <c r="G495" s="435"/>
      <c r="H495" s="437"/>
      <c r="I495" s="433"/>
    </row>
    <row r="496" spans="1:9" ht="20.100000000000001" customHeight="1" x14ac:dyDescent="0.25">
      <c r="A496" s="21">
        <v>490</v>
      </c>
      <c r="B496" s="438"/>
      <c r="C496" s="438"/>
      <c r="D496" s="438"/>
      <c r="E496" s="242"/>
      <c r="F496" s="435"/>
      <c r="G496" s="435"/>
      <c r="H496" s="437"/>
      <c r="I496" s="433"/>
    </row>
    <row r="497" spans="1:9" ht="20.100000000000001" customHeight="1" x14ac:dyDescent="0.25">
      <c r="A497" s="21">
        <v>491</v>
      </c>
      <c r="B497" s="438"/>
      <c r="C497" s="438"/>
      <c r="D497" s="438"/>
      <c r="E497" s="242"/>
      <c r="F497" s="435"/>
      <c r="G497" s="435"/>
      <c r="H497" s="437"/>
      <c r="I497" s="433"/>
    </row>
    <row r="498" spans="1:9" ht="20.100000000000001" customHeight="1" x14ac:dyDescent="0.25">
      <c r="A498" s="21">
        <v>492</v>
      </c>
      <c r="B498" s="438"/>
      <c r="C498" s="438"/>
      <c r="D498" s="438"/>
      <c r="E498" s="242"/>
      <c r="F498" s="435"/>
      <c r="G498" s="435"/>
      <c r="H498" s="437"/>
      <c r="I498" s="433"/>
    </row>
    <row r="499" spans="1:9" ht="20.100000000000001" customHeight="1" x14ac:dyDescent="0.25">
      <c r="A499" s="21">
        <v>493</v>
      </c>
      <c r="B499" s="438"/>
      <c r="C499" s="438"/>
      <c r="D499" s="438"/>
      <c r="E499" s="242"/>
      <c r="F499" s="435"/>
      <c r="G499" s="435"/>
      <c r="H499" s="437"/>
      <c r="I499" s="433"/>
    </row>
    <row r="500" spans="1:9" ht="20.100000000000001" customHeight="1" x14ac:dyDescent="0.25">
      <c r="A500" s="21">
        <v>494</v>
      </c>
      <c r="B500" s="438"/>
      <c r="C500" s="438"/>
      <c r="D500" s="438"/>
      <c r="E500" s="242"/>
      <c r="F500" s="435"/>
      <c r="G500" s="435"/>
      <c r="H500" s="437"/>
      <c r="I500" s="433"/>
    </row>
    <row r="501" spans="1:9" ht="20.100000000000001" customHeight="1" x14ac:dyDescent="0.25">
      <c r="A501" s="21">
        <v>495</v>
      </c>
      <c r="B501" s="438"/>
      <c r="C501" s="438"/>
      <c r="D501" s="438"/>
      <c r="E501" s="242"/>
      <c r="F501" s="435"/>
      <c r="G501" s="435"/>
      <c r="H501" s="437"/>
      <c r="I501" s="433"/>
    </row>
    <row r="502" spans="1:9" ht="20.100000000000001" customHeight="1" x14ac:dyDescent="0.25">
      <c r="A502" s="21">
        <v>496</v>
      </c>
      <c r="B502" s="438"/>
      <c r="C502" s="438"/>
      <c r="D502" s="438"/>
      <c r="E502" s="242"/>
      <c r="F502" s="435"/>
      <c r="G502" s="435"/>
      <c r="H502" s="437"/>
      <c r="I502" s="433"/>
    </row>
    <row r="503" spans="1:9" ht="20.100000000000001" customHeight="1" x14ac:dyDescent="0.25">
      <c r="A503" s="21">
        <v>497</v>
      </c>
      <c r="B503" s="438"/>
      <c r="C503" s="438"/>
      <c r="D503" s="438"/>
      <c r="E503" s="242"/>
      <c r="F503" s="435"/>
      <c r="G503" s="435"/>
      <c r="H503" s="437"/>
      <c r="I503" s="433"/>
    </row>
    <row r="504" spans="1:9" ht="20.100000000000001" customHeight="1" x14ac:dyDescent="0.25">
      <c r="A504" s="21">
        <v>498</v>
      </c>
      <c r="B504" s="438"/>
      <c r="C504" s="438"/>
      <c r="D504" s="438"/>
      <c r="E504" s="242"/>
      <c r="F504" s="435"/>
      <c r="G504" s="435"/>
      <c r="H504" s="437"/>
      <c r="I504" s="433"/>
    </row>
    <row r="505" spans="1:9" ht="20.100000000000001" customHeight="1" x14ac:dyDescent="0.25">
      <c r="A505" s="21">
        <v>499</v>
      </c>
      <c r="B505" s="438"/>
      <c r="C505" s="438"/>
      <c r="D505" s="438"/>
      <c r="E505" s="242"/>
      <c r="F505" s="435"/>
      <c r="G505" s="435"/>
      <c r="H505" s="437"/>
      <c r="I505" s="433"/>
    </row>
    <row r="506" spans="1:9" ht="20.100000000000001" customHeight="1" thickBot="1" x14ac:dyDescent="0.3">
      <c r="A506" s="22">
        <v>500</v>
      </c>
      <c r="B506" s="439"/>
      <c r="C506" s="439"/>
      <c r="D506" s="439"/>
      <c r="E506" s="429"/>
      <c r="F506" s="440"/>
      <c r="G506" s="440"/>
      <c r="H506" s="441"/>
      <c r="I506" s="434"/>
    </row>
    <row r="507" spans="1:9" s="23" customFormat="1" ht="20.100000000000001" customHeight="1" thickBot="1" x14ac:dyDescent="0.35">
      <c r="E507" s="73" t="s">
        <v>40</v>
      </c>
      <c r="F507" s="74">
        <f>SUM(F7:F506)</f>
        <v>0</v>
      </c>
      <c r="I507" s="10"/>
    </row>
  </sheetData>
  <sheetProtection algorithmName="SHA-512" hashValue="YMQw0grVsnlBCKU6cZ0ta8drtOPJczDZeKodeajI+cLWsz7VOf6MSmBu5WrhzoWhZI1yZTOBJeKK8v5uWr4NxA==" saltValue="Dg5aSA45wfOTLc2v1pF8cg==" spinCount="100000" sheet="1" objects="1" scenarios="1"/>
  <mergeCells count="3">
    <mergeCell ref="A3:A4"/>
    <mergeCell ref="A1:I1"/>
    <mergeCell ref="A2:I2"/>
  </mergeCells>
  <conditionalFormatting sqref="H16:H19 H21:H506">
    <cfRule type="cellIs" dxfId="10" priority="1" operator="notEqual">
      <formula>$J16</formula>
    </cfRule>
  </conditionalFormatting>
  <dataValidations count="1">
    <dataValidation type="decimal" operator="greaterThan" allowBlank="1" showInputMessage="1" showErrorMessage="1" sqref="H7:H506">
      <formula1>0</formula1>
    </dataValidation>
  </dataValidations>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14:formula1>
            <xm:f>Listes!$A$3:$A$11</xm:f>
          </x14:formula1>
          <xm:sqref>E7:E506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theme="4" tint="0.79998168889431442"/>
    <pageSetUpPr fitToPage="1"/>
  </sheetPr>
  <dimension ref="A1:M125"/>
  <sheetViews>
    <sheetView showGridLines="0" topLeftCell="A7" zoomScale="85" zoomScaleNormal="85" workbookViewId="0">
      <selection activeCell="E11" sqref="E11:J11"/>
    </sheetView>
  </sheetViews>
  <sheetFormatPr baseColWidth="10" defaultColWidth="23.140625" defaultRowHeight="15" x14ac:dyDescent="0.25"/>
  <cols>
    <col min="1" max="1" width="8.7109375" style="134" customWidth="1"/>
    <col min="2" max="2" width="50.28515625" style="134" customWidth="1"/>
    <col min="3" max="3" width="26.140625" style="134" customWidth="1"/>
    <col min="4" max="4" width="29.28515625" style="134" customWidth="1"/>
    <col min="5" max="5" width="28" style="134" customWidth="1"/>
    <col min="6" max="6" width="43.42578125" style="134" bestFit="1" customWidth="1"/>
    <col min="7" max="7" width="73.85546875" style="134" customWidth="1"/>
    <col min="8" max="8" width="15.5703125" style="134" customWidth="1"/>
    <col min="9" max="9" width="15.85546875" style="134" bestFit="1" customWidth="1"/>
    <col min="10" max="10" width="27" style="134" customWidth="1"/>
    <col min="11" max="11" width="34.28515625" style="134" bestFit="1" customWidth="1"/>
    <col min="12" max="12" width="23.140625" style="134"/>
    <col min="13" max="13" width="0" style="134" hidden="1" customWidth="1"/>
    <col min="14" max="16384" width="23.140625" style="134"/>
  </cols>
  <sheetData>
    <row r="1" spans="1:10" ht="15" customHeight="1" x14ac:dyDescent="0.25">
      <c r="B1" s="135"/>
      <c r="C1" s="135"/>
      <c r="D1" s="135"/>
      <c r="E1" s="135"/>
      <c r="F1" s="135"/>
    </row>
    <row r="2" spans="1:10" ht="15" customHeight="1" x14ac:dyDescent="0.25"/>
    <row r="3" spans="1:10" ht="15" customHeight="1" x14ac:dyDescent="0.25"/>
    <row r="4" spans="1:10" ht="15" customHeight="1" x14ac:dyDescent="0.25"/>
    <row r="5" spans="1:10" ht="15" customHeight="1" x14ac:dyDescent="0.25"/>
    <row r="6" spans="1:10" ht="15" customHeight="1" x14ac:dyDescent="0.25"/>
    <row r="7" spans="1:10" ht="15" customHeight="1" x14ac:dyDescent="0.25">
      <c r="B7" s="136"/>
      <c r="C7" s="136"/>
    </row>
    <row r="8" spans="1:10" ht="15" customHeight="1" x14ac:dyDescent="0.25">
      <c r="B8" s="136"/>
      <c r="C8" s="136"/>
    </row>
    <row r="9" spans="1:10" ht="60.6" customHeight="1" x14ac:dyDescent="0.25">
      <c r="A9" s="386" t="s">
        <v>212</v>
      </c>
      <c r="B9" s="387"/>
      <c r="C9" s="387"/>
      <c r="D9" s="387"/>
      <c r="E9" s="387"/>
      <c r="F9" s="387"/>
      <c r="G9" s="387"/>
      <c r="H9" s="387"/>
      <c r="I9" s="387"/>
      <c r="J9" s="388"/>
    </row>
    <row r="10" spans="1:10" ht="20.100000000000001" customHeight="1" x14ac:dyDescent="0.25">
      <c r="A10" s="385" t="s">
        <v>45</v>
      </c>
      <c r="B10" s="385"/>
      <c r="C10" s="385"/>
      <c r="D10" s="385"/>
      <c r="E10" s="442" t="str">
        <f>IF('Synthèse dépenses bénéficiaire'!$E$10:$J$10="","",'Synthèse dépenses bénéficiaire'!$E$10:$J$10)</f>
        <v/>
      </c>
      <c r="F10" s="443"/>
      <c r="G10" s="443"/>
      <c r="H10" s="443"/>
      <c r="I10" s="443"/>
      <c r="J10" s="444"/>
    </row>
    <row r="11" spans="1:10" ht="20.100000000000001" customHeight="1" x14ac:dyDescent="0.25">
      <c r="A11" s="385" t="s">
        <v>44</v>
      </c>
      <c r="B11" s="385"/>
      <c r="C11" s="385"/>
      <c r="D11" s="385"/>
      <c r="E11" s="442" t="str">
        <f>IF('Synthèse dépenses bénéficiaire'!$E$11:$J$11="","",'Synthèse dépenses bénéficiaire'!$E$11:$J$11)</f>
        <v/>
      </c>
      <c r="F11" s="443"/>
      <c r="G11" s="443"/>
      <c r="H11" s="443"/>
      <c r="I11" s="443"/>
      <c r="J11" s="444"/>
    </row>
    <row r="12" spans="1:10" ht="20.100000000000001" customHeight="1" x14ac:dyDescent="0.25">
      <c r="A12" s="385" t="s">
        <v>266</v>
      </c>
      <c r="B12" s="385"/>
      <c r="C12" s="385"/>
      <c r="D12" s="385"/>
      <c r="E12" s="442" t="str">
        <f>IF('Synthèse dépenses bénéficiaire'!$E$12:$J$12="","",'Synthèse dépenses bénéficiaire'!$E$12:$J$12)</f>
        <v/>
      </c>
      <c r="F12" s="443"/>
      <c r="G12" s="443"/>
      <c r="H12" s="443"/>
      <c r="I12" s="443"/>
      <c r="J12" s="444"/>
    </row>
    <row r="13" spans="1:10" ht="20.100000000000001" customHeight="1" x14ac:dyDescent="0.25">
      <c r="A13" s="385" t="s">
        <v>320</v>
      </c>
      <c r="B13" s="385"/>
      <c r="C13" s="385"/>
      <c r="D13" s="385"/>
      <c r="E13" s="442" t="str">
        <f>IF('Synthèse dépenses bénéficiaire'!$E$13:$J$13="","",'Synthèse dépenses bénéficiaire'!$E$13:$J$13)</f>
        <v/>
      </c>
      <c r="F13" s="443"/>
      <c r="G13" s="443"/>
      <c r="H13" s="443"/>
      <c r="I13" s="443"/>
      <c r="J13" s="444"/>
    </row>
    <row r="14" spans="1:10" ht="24.95" customHeight="1" x14ac:dyDescent="0.25">
      <c r="A14" s="386" t="s">
        <v>24</v>
      </c>
      <c r="B14" s="387"/>
      <c r="C14" s="387"/>
      <c r="D14" s="387"/>
      <c r="E14" s="387"/>
      <c r="F14" s="387"/>
      <c r="G14" s="387"/>
      <c r="H14" s="387"/>
      <c r="I14" s="387"/>
      <c r="J14" s="388"/>
    </row>
    <row r="15" spans="1:10" ht="15" customHeight="1" thickBot="1" x14ac:dyDescent="0.3">
      <c r="A15" s="137"/>
      <c r="B15" s="137"/>
      <c r="C15" s="137"/>
      <c r="D15" s="137"/>
      <c r="E15" s="137"/>
      <c r="F15" s="137"/>
      <c r="G15" s="137"/>
      <c r="H15" s="137"/>
      <c r="I15" s="137"/>
    </row>
    <row r="16" spans="1:10" ht="15" customHeight="1" thickBot="1" x14ac:dyDescent="0.3">
      <c r="A16" s="137"/>
      <c r="B16" s="379" t="s">
        <v>321</v>
      </c>
      <c r="C16" s="380"/>
      <c r="D16" s="381"/>
      <c r="E16" s="137"/>
      <c r="F16" s="137"/>
      <c r="G16" s="137"/>
      <c r="H16" s="137"/>
      <c r="I16" s="137"/>
    </row>
    <row r="17" spans="1:11" ht="15" customHeight="1" x14ac:dyDescent="0.25">
      <c r="A17" s="137"/>
      <c r="B17" s="382" t="str">
        <f>IF('DP_Instruction rémunération SI'!T4="","","Une ou plusieurs lignes ne sont pas instruites_Onglet DP_Instruction rémunération SI")</f>
        <v/>
      </c>
      <c r="C17" s="383"/>
      <c r="D17" s="384"/>
      <c r="E17" s="137"/>
      <c r="F17" s="137"/>
      <c r="G17" s="137"/>
      <c r="H17" s="137"/>
      <c r="I17" s="137"/>
    </row>
    <row r="18" spans="1:11" ht="15" customHeight="1" x14ac:dyDescent="0.25">
      <c r="A18" s="137"/>
      <c r="B18" s="382" t="str">
        <f>IF('DP_Instruction Forfaitaires'!U4="","","Une ou plusieurs lignes ne sont pas instruites_Onglet DP_Instruction Forfaitaires")</f>
        <v/>
      </c>
      <c r="C18" s="383"/>
      <c r="D18" s="384"/>
      <c r="E18" s="137"/>
      <c r="F18" s="137"/>
      <c r="G18" s="137"/>
      <c r="H18" s="137"/>
      <c r="I18" s="137"/>
    </row>
    <row r="19" spans="1:11" ht="15" customHeight="1" x14ac:dyDescent="0.25">
      <c r="A19" s="137"/>
      <c r="B19" s="382" t="str">
        <f>IF('DP_Instruction frais réels'!N4="","","Une ou plusieurs lignes ne sont pas instruites_Onglet DP_Instruction frais réels")</f>
        <v/>
      </c>
      <c r="C19" s="383"/>
      <c r="D19" s="384"/>
      <c r="E19" s="137"/>
      <c r="F19" s="137"/>
      <c r="G19" s="137"/>
      <c r="H19" s="137"/>
      <c r="I19" s="137"/>
    </row>
    <row r="20" spans="1:11" ht="15" customHeight="1" thickBot="1" x14ac:dyDescent="0.3">
      <c r="A20" s="137"/>
      <c r="B20" s="389" t="str">
        <f>IF('DP_Instruction Autres frais'!M4="","","Une ou plusieurs lignes ne sont pas instruites_Onglet DP_Instruction Autres frais")</f>
        <v/>
      </c>
      <c r="C20" s="390"/>
      <c r="D20" s="391"/>
      <c r="E20" s="137"/>
      <c r="F20" s="137"/>
      <c r="G20" s="137"/>
      <c r="H20" s="137"/>
      <c r="I20" s="137"/>
    </row>
    <row r="21" spans="1:11" ht="15" customHeight="1" thickBot="1" x14ac:dyDescent="0.3">
      <c r="B21" s="137"/>
      <c r="C21" s="137"/>
      <c r="D21" s="137"/>
      <c r="E21" s="137"/>
      <c r="F21" s="137"/>
    </row>
    <row r="22" spans="1:11" ht="19.5" customHeight="1" thickBot="1" x14ac:dyDescent="0.3">
      <c r="A22" s="138"/>
      <c r="B22" s="139" t="s">
        <v>25</v>
      </c>
      <c r="C22" s="140" t="s">
        <v>26</v>
      </c>
      <c r="D22" s="140" t="s">
        <v>27</v>
      </c>
      <c r="E22" s="141" t="s">
        <v>29</v>
      </c>
      <c r="F22" s="142"/>
    </row>
    <row r="23" spans="1:11" ht="19.5" customHeight="1" x14ac:dyDescent="0.25">
      <c r="A23" s="138"/>
      <c r="B23" s="143" t="s">
        <v>219</v>
      </c>
      <c r="C23" s="144">
        <f>H31</f>
        <v>0</v>
      </c>
      <c r="D23" s="144">
        <f>+J31</f>
        <v>0</v>
      </c>
      <c r="E23" s="145">
        <f>IF(C23-D23&lt;=0,0,C23-D23)</f>
        <v>0</v>
      </c>
      <c r="F23" s="142"/>
    </row>
    <row r="24" spans="1:11" ht="20.100000000000001" customHeight="1" x14ac:dyDescent="0.25">
      <c r="A24" s="138"/>
      <c r="B24" s="143" t="s">
        <v>222</v>
      </c>
      <c r="C24" s="144">
        <f>H34</f>
        <v>0</v>
      </c>
      <c r="D24" s="144">
        <f>+J34</f>
        <v>0</v>
      </c>
      <c r="E24" s="145">
        <f>IF(C24-D24&lt;=0,0,C24-D24)</f>
        <v>0</v>
      </c>
      <c r="F24" s="142"/>
    </row>
    <row r="25" spans="1:11" ht="20.100000000000001" customHeight="1" x14ac:dyDescent="0.25">
      <c r="A25" s="138"/>
      <c r="B25" s="143" t="s">
        <v>228</v>
      </c>
      <c r="C25" s="144">
        <f>H40</f>
        <v>0</v>
      </c>
      <c r="D25" s="144">
        <f>+J40</f>
        <v>0</v>
      </c>
      <c r="E25" s="145">
        <f>IF(C25-D25&lt;=0,0,C25-D25)</f>
        <v>0</v>
      </c>
      <c r="F25" s="142"/>
    </row>
    <row r="26" spans="1:11" ht="20.100000000000001" customHeight="1" thickBot="1" x14ac:dyDescent="0.3">
      <c r="A26" s="138"/>
      <c r="B26" s="143" t="s">
        <v>232</v>
      </c>
      <c r="C26" s="144">
        <f>H44</f>
        <v>0</v>
      </c>
      <c r="D26" s="144">
        <f>+J44</f>
        <v>0</v>
      </c>
      <c r="E26" s="145">
        <f>IF(C26-D26&lt;=0,0,C26-D26)</f>
        <v>0</v>
      </c>
      <c r="F26" s="142"/>
    </row>
    <row r="27" spans="1:11" ht="20.25" customHeight="1" thickBot="1" x14ac:dyDescent="0.3">
      <c r="A27" s="138"/>
      <c r="B27" s="139" t="s">
        <v>2</v>
      </c>
      <c r="C27" s="146">
        <f>SUM(C23:C26)</f>
        <v>0</v>
      </c>
      <c r="D27" s="146">
        <f>SUM(D23:D26)</f>
        <v>0</v>
      </c>
      <c r="E27" s="147">
        <f>SUM(E23:E26)</f>
        <v>0</v>
      </c>
      <c r="F27" s="142"/>
    </row>
    <row r="28" spans="1:11" ht="15" customHeight="1" thickBot="1" x14ac:dyDescent="0.3">
      <c r="B28" s="142"/>
      <c r="C28" s="142"/>
      <c r="D28" s="142"/>
      <c r="E28" s="142"/>
      <c r="F28" s="142"/>
    </row>
    <row r="29" spans="1:11" ht="15" customHeight="1" thickBot="1" x14ac:dyDescent="0.3">
      <c r="B29" s="392" t="s">
        <v>323</v>
      </c>
      <c r="C29" s="392"/>
      <c r="D29" s="392"/>
      <c r="E29" s="142"/>
      <c r="F29" s="142"/>
      <c r="G29" s="467" t="s">
        <v>322</v>
      </c>
      <c r="H29" s="468"/>
      <c r="I29" s="468"/>
      <c r="J29" s="468"/>
      <c r="K29" s="469"/>
    </row>
    <row r="30" spans="1:11" ht="47.25" customHeight="1" thickBot="1" x14ac:dyDescent="0.3">
      <c r="B30" s="445" t="s">
        <v>51</v>
      </c>
      <c r="C30" s="445" t="s">
        <v>324</v>
      </c>
      <c r="D30" s="445" t="s">
        <v>325</v>
      </c>
      <c r="E30" s="446" t="s">
        <v>326</v>
      </c>
      <c r="G30" s="470" t="s">
        <v>51</v>
      </c>
      <c r="H30" s="471" t="s">
        <v>26</v>
      </c>
      <c r="I30" s="472" t="s">
        <v>28</v>
      </c>
      <c r="J30" s="471" t="s">
        <v>213</v>
      </c>
      <c r="K30" s="472" t="s">
        <v>42</v>
      </c>
    </row>
    <row r="31" spans="1:11" x14ac:dyDescent="0.25">
      <c r="B31" s="447" t="s">
        <v>219</v>
      </c>
      <c r="C31" s="448"/>
      <c r="D31" s="449"/>
      <c r="E31" s="450"/>
      <c r="G31" s="473" t="s">
        <v>219</v>
      </c>
      <c r="H31" s="474">
        <f>SUM(H32:H33)</f>
        <v>0</v>
      </c>
      <c r="I31" s="474">
        <f>SUM(I32:I33)</f>
        <v>0</v>
      </c>
      <c r="J31" s="475">
        <f>SUM(J32:J33)</f>
        <v>0</v>
      </c>
      <c r="K31" s="476"/>
    </row>
    <row r="32" spans="1:11" ht="19.5" customHeight="1" x14ac:dyDescent="0.25">
      <c r="B32" s="451" t="s">
        <v>220</v>
      </c>
      <c r="C32" s="452"/>
      <c r="D32" s="453"/>
      <c r="E32" s="454"/>
      <c r="G32" s="477" t="s">
        <v>220</v>
      </c>
      <c r="H32" s="478">
        <f>SUM('DP_Instruction rémunération SI'!$L$7:$L$506)</f>
        <v>0</v>
      </c>
      <c r="I32" s="478">
        <f>SUM('DP_Instruction rémunération SI'!$S$7:$S$506)</f>
        <v>0</v>
      </c>
      <c r="J32" s="479">
        <f>SUM('DP_Instruction rémunération SI'!$W$7:$W$506)</f>
        <v>0</v>
      </c>
      <c r="K32" s="480" t="s">
        <v>257</v>
      </c>
    </row>
    <row r="33" spans="2:13" x14ac:dyDescent="0.25">
      <c r="B33" s="451" t="s">
        <v>237</v>
      </c>
      <c r="C33" s="452"/>
      <c r="D33" s="453"/>
      <c r="E33" s="454"/>
      <c r="G33" s="477" t="s">
        <v>237</v>
      </c>
      <c r="H33" s="478">
        <f>'Synthèse dépenses bénéficiaire'!G19</f>
        <v>0</v>
      </c>
      <c r="I33" s="478">
        <f>IF(H33=0,0,(I32)*0.15)</f>
        <v>0</v>
      </c>
      <c r="J33" s="479">
        <f>IF(H33=0,0,(J32)*0.15)</f>
        <v>0</v>
      </c>
      <c r="K33" s="481"/>
    </row>
    <row r="34" spans="2:13" x14ac:dyDescent="0.25">
      <c r="B34" s="447" t="s">
        <v>222</v>
      </c>
      <c r="C34" s="448"/>
      <c r="D34" s="449"/>
      <c r="E34" s="450"/>
      <c r="G34" s="473" t="s">
        <v>222</v>
      </c>
      <c r="H34" s="474">
        <f>SUM(H35:H39)</f>
        <v>0</v>
      </c>
      <c r="I34" s="474">
        <f t="shared" ref="I34" si="0">SUM(I35:I39)</f>
        <v>0</v>
      </c>
      <c r="J34" s="475">
        <f>SUM(J35:J39)</f>
        <v>0</v>
      </c>
      <c r="K34" s="480"/>
    </row>
    <row r="35" spans="2:13" x14ac:dyDescent="0.25">
      <c r="B35" s="451" t="s">
        <v>223</v>
      </c>
      <c r="C35" s="452"/>
      <c r="D35" s="453"/>
      <c r="E35" s="454"/>
      <c r="G35" s="477" t="s">
        <v>223</v>
      </c>
      <c r="H35" s="478">
        <f>SUMIF('DP_Instruction Forfaitaires'!$H$7:$H$506,'Synthèse dépenses SI'!$M37,'DP_Instruction Forfaitaires'!$P$7:$P$506)+SUM('DP_Instruction frais réels'!$I7:$I506)</f>
        <v>0</v>
      </c>
      <c r="I35" s="478">
        <f>SUMIF('DP_Instruction Forfaitaires'!$H$7:$H$506,'Synthèse dépenses SI'!$M37,'DP_Instruction Forfaitaires'!$T$7:$T$506)+SUM('DP_Instruction frais réels'!$M7:$M506)</f>
        <v>0</v>
      </c>
      <c r="J35" s="479">
        <f>SUMIF('DP_Instruction Forfaitaires'!$H$7:$H$506,'Synthèse dépenses SI'!$M37,'DP_Instruction Forfaitaires'!$T$7:$T$506)+SUM('DP_Instruction frais réels'!$Q7:$Q506)</f>
        <v>0</v>
      </c>
      <c r="K35" s="480" t="s">
        <v>135</v>
      </c>
    </row>
    <row r="36" spans="2:13" ht="19.5" customHeight="1" x14ac:dyDescent="0.25">
      <c r="B36" s="451" t="s">
        <v>61</v>
      </c>
      <c r="C36" s="452"/>
      <c r="D36" s="453"/>
      <c r="E36" s="454"/>
      <c r="G36" s="477" t="s">
        <v>61</v>
      </c>
      <c r="H36" s="478">
        <f>SUMIF('DP_Instruction Forfaitaires'!$H$7:$H$506,'Synthèse dépenses SI'!$G36,'DP_Instruction Forfaitaires'!$P$7:$P$506)</f>
        <v>0</v>
      </c>
      <c r="I36" s="478">
        <f>SUMIF('DP_Instruction Forfaitaires'!$H$7:$H$506,'Synthèse dépenses SI'!$G36,'DP_Instruction Forfaitaires'!$T$7:$T$506)</f>
        <v>0</v>
      </c>
      <c r="J36" s="479">
        <f>SUMIF('DP_Instruction Forfaitaires'!$H$7:$H$506,'Synthèse dépenses SI'!$G36,'DP_Instruction Forfaitaires'!$T$7:$T$506)</f>
        <v>0</v>
      </c>
      <c r="K36" s="480"/>
      <c r="M36" s="134" t="s">
        <v>253</v>
      </c>
    </row>
    <row r="37" spans="2:13" ht="19.5" customHeight="1" x14ac:dyDescent="0.25">
      <c r="B37" s="451" t="s">
        <v>62</v>
      </c>
      <c r="C37" s="452"/>
      <c r="D37" s="453"/>
      <c r="E37" s="454"/>
      <c r="G37" s="477" t="s">
        <v>62</v>
      </c>
      <c r="H37" s="478">
        <f>SUMIF('DP_Instruction Forfaitaires'!$H$7:$H$506,'Synthèse dépenses SI'!$G37,'DP_Instruction Forfaitaires'!$P$7:$P$506)</f>
        <v>0</v>
      </c>
      <c r="I37" s="478">
        <f>SUMIF('DP_Instruction Forfaitaires'!$H$7:$H$506,'Synthèse dépenses SI'!$G37,'DP_Instruction Forfaitaires'!$T$7:$T$506)</f>
        <v>0</v>
      </c>
      <c r="J37" s="479">
        <f>SUMIF('DP_Instruction Forfaitaires'!$H$7:$H$506,'Synthèse dépenses SI'!$G37,'DP_Instruction Forfaitaires'!$T$7:$T$506)</f>
        <v>0</v>
      </c>
      <c r="K37" s="480"/>
      <c r="M37" s="134" t="s">
        <v>60</v>
      </c>
    </row>
    <row r="38" spans="2:13" ht="19.5" customHeight="1" x14ac:dyDescent="0.25">
      <c r="B38" s="451" t="s">
        <v>226</v>
      </c>
      <c r="C38" s="452"/>
      <c r="D38" s="453"/>
      <c r="E38" s="454"/>
      <c r="G38" s="477" t="s">
        <v>226</v>
      </c>
      <c r="H38" s="478">
        <f>SUMIF('DP_Instruction Autres frais'!$E$7:$E$506,'Synthèse dépenses SI'!$G38,'DP_Instruction Autres frais'!$H$7:$H$506)</f>
        <v>0</v>
      </c>
      <c r="I38" s="478">
        <f>SUMIF('DP_Instruction Autres frais'!$E$7:$E$506,'Synthèse dépenses SI'!$G38,'DP_Instruction Autres frais'!$L$7:$L$506)</f>
        <v>0</v>
      </c>
      <c r="J38" s="479">
        <f>SUMIF('DP_Instruction Autres frais'!$E$7:$E$506,'Synthèse dépenses SI'!$G38,'DP_Instruction Autres frais'!$L$7:$L$506)</f>
        <v>0</v>
      </c>
      <c r="K38" s="480"/>
    </row>
    <row r="39" spans="2:13" ht="19.5" customHeight="1" x14ac:dyDescent="0.25">
      <c r="B39" s="451" t="s">
        <v>227</v>
      </c>
      <c r="C39" s="452"/>
      <c r="D39" s="453"/>
      <c r="E39" s="454"/>
      <c r="G39" s="477" t="s">
        <v>227</v>
      </c>
      <c r="H39" s="478">
        <f>SUMIF('DP_Instruction Autres frais'!$E$7:$E$506,'Synthèse dépenses SI'!$G39,'DP_Instruction Autres frais'!$H$7:$H$506)</f>
        <v>0</v>
      </c>
      <c r="I39" s="478">
        <f>SUMIF('DP_Instruction Autres frais'!$E$7:$E$506,'Synthèse dépenses SI'!$G39,'DP_Instruction Autres frais'!$L$7:$L$506)</f>
        <v>0</v>
      </c>
      <c r="J39" s="479">
        <f>SUMIF('DP_Instruction Autres frais'!$E$7:$E$506,'Synthèse dépenses SI'!$G39,'DP_Instruction Autres frais'!$L$7:$L$506)</f>
        <v>0</v>
      </c>
      <c r="K39" s="480"/>
    </row>
    <row r="40" spans="2:13" x14ac:dyDescent="0.25">
      <c r="B40" s="447" t="s">
        <v>228</v>
      </c>
      <c r="C40" s="448"/>
      <c r="D40" s="449"/>
      <c r="E40" s="450"/>
      <c r="G40" s="473" t="s">
        <v>228</v>
      </c>
      <c r="H40" s="474">
        <f>SUM(H41:H43)</f>
        <v>0</v>
      </c>
      <c r="I40" s="474">
        <f>SUM(I41:I43)</f>
        <v>0</v>
      </c>
      <c r="J40" s="475">
        <f>SUM(J41:J43)</f>
        <v>0</v>
      </c>
      <c r="K40" s="480"/>
    </row>
    <row r="41" spans="2:13" ht="19.5" customHeight="1" x14ac:dyDescent="0.25">
      <c r="B41" s="451" t="s">
        <v>229</v>
      </c>
      <c r="C41" s="452"/>
      <c r="D41" s="453"/>
      <c r="E41" s="454"/>
      <c r="G41" s="477" t="s">
        <v>229</v>
      </c>
      <c r="H41" s="478">
        <f>SUMIF('DP_Instruction Autres frais'!$E$7:$E$506,'Synthèse dépenses SI'!$G41,'DP_Instruction Autres frais'!$H$7:$H$506)</f>
        <v>0</v>
      </c>
      <c r="I41" s="478">
        <f>SUMIF('DP_Instruction Autres frais'!$E$7:$E$506,'Synthèse dépenses SI'!$G41,'DP_Instruction Autres frais'!$L$7:$L$506)</f>
        <v>0</v>
      </c>
      <c r="J41" s="479">
        <f>SUMIF('DP_Instruction Autres frais'!$E$7:$E$506,'Synthèse dépenses SI'!$G41,'DP_Instruction Autres frais'!$L$7:$L$506)</f>
        <v>0</v>
      </c>
      <c r="K41" s="480"/>
    </row>
    <row r="42" spans="2:13" ht="19.5" customHeight="1" x14ac:dyDescent="0.25">
      <c r="B42" s="451" t="s">
        <v>230</v>
      </c>
      <c r="C42" s="452"/>
      <c r="D42" s="453"/>
      <c r="E42" s="454"/>
      <c r="G42" s="477" t="s">
        <v>230</v>
      </c>
      <c r="H42" s="478">
        <f>SUMIF('DP_Instruction Autres frais'!$E$7:$E$506,'Synthèse dépenses SI'!$G42,'DP_Instruction Autres frais'!$H$7:$H$506)</f>
        <v>0</v>
      </c>
      <c r="I42" s="478">
        <f>SUMIF('DP_Instruction Autres frais'!$E$7:$E$506,'Synthèse dépenses SI'!$G42,'DP_Instruction Autres frais'!$L$7:$L$506)</f>
        <v>0</v>
      </c>
      <c r="J42" s="479">
        <f>SUMIF('DP_Instruction Autres frais'!$E$7:$E$506,'Synthèse dépenses SI'!$G42,'DP_Instruction Autres frais'!$L$7:$L$506)</f>
        <v>0</v>
      </c>
      <c r="K42" s="480"/>
    </row>
    <row r="43" spans="2:13" ht="30" x14ac:dyDescent="0.25">
      <c r="B43" s="451" t="s">
        <v>231</v>
      </c>
      <c r="C43" s="452"/>
      <c r="D43" s="453"/>
      <c r="E43" s="454"/>
      <c r="G43" s="477" t="s">
        <v>231</v>
      </c>
      <c r="H43" s="478">
        <f>SUMIF('DP_Instruction Autres frais'!$E$7:$E$506,'Synthèse dépenses SI'!$G43,'DP_Instruction Autres frais'!$H$7:$H$506)</f>
        <v>0</v>
      </c>
      <c r="I43" s="478">
        <f>SUMIF('DP_Instruction Autres frais'!$E$7:$E$506,'Synthèse dépenses SI'!$G43,'DP_Instruction Autres frais'!$L$7:$L$506)</f>
        <v>0</v>
      </c>
      <c r="J43" s="479">
        <f>SUMIF('DP_Instruction Autres frais'!$E$7:$E$506,'Synthèse dépenses SI'!$G43,'DP_Instruction Autres frais'!$L$7:$L$506)</f>
        <v>0</v>
      </c>
      <c r="K43" s="480"/>
    </row>
    <row r="44" spans="2:13" x14ac:dyDescent="0.25">
      <c r="B44" s="447" t="s">
        <v>232</v>
      </c>
      <c r="C44" s="448"/>
      <c r="D44" s="449"/>
      <c r="E44" s="450"/>
      <c r="G44" s="473" t="s">
        <v>232</v>
      </c>
      <c r="H44" s="482">
        <f>SUM(H45:H48)</f>
        <v>0</v>
      </c>
      <c r="I44" s="482">
        <f>SUM(I45:I48)</f>
        <v>0</v>
      </c>
      <c r="J44" s="483">
        <f>SUM(J45:J48)</f>
        <v>0</v>
      </c>
      <c r="K44" s="480"/>
    </row>
    <row r="45" spans="2:13" x14ac:dyDescent="0.25">
      <c r="B45" s="451" t="s">
        <v>238</v>
      </c>
      <c r="C45" s="452"/>
      <c r="D45" s="453"/>
      <c r="E45" s="454"/>
      <c r="G45" s="477" t="s">
        <v>238</v>
      </c>
      <c r="H45" s="478">
        <f>SUMIF('DP_Instruction Autres frais'!$E$7:$E$506,'Synthèse dépenses SI'!$G45,'DP_Instruction Autres frais'!$H$7:$H$506)</f>
        <v>0</v>
      </c>
      <c r="I45" s="478">
        <f>SUMIF('DP_Instruction Autres frais'!$E$7:$E$506,'Synthèse dépenses SI'!$G45,'DP_Instruction Autres frais'!$L$7:$L$506)</f>
        <v>0</v>
      </c>
      <c r="J45" s="479">
        <f>SUMIF('DP_Instruction Autres frais'!$E$7:$E$506,'Synthèse dépenses SI'!$G45,'DP_Instruction Autres frais'!$L$7:$L$506)</f>
        <v>0</v>
      </c>
      <c r="K45" s="480"/>
    </row>
    <row r="46" spans="2:13" ht="19.5" customHeight="1" x14ac:dyDescent="0.25">
      <c r="B46" s="451" t="s">
        <v>239</v>
      </c>
      <c r="C46" s="452"/>
      <c r="D46" s="453"/>
      <c r="E46" s="454"/>
      <c r="G46" s="477" t="s">
        <v>239</v>
      </c>
      <c r="H46" s="478">
        <f>SUMIF('DP_Instruction Autres frais'!$E$7:$E$506,'Synthèse dépenses SI'!$G46,'DP_Instruction Autres frais'!$H$7:$H$506)</f>
        <v>0</v>
      </c>
      <c r="I46" s="478">
        <f>SUMIF('DP_Instruction Autres frais'!$E$7:$E$506,'Synthèse dépenses SI'!$G46,'DP_Instruction Autres frais'!$L$7:$L$506)</f>
        <v>0</v>
      </c>
      <c r="J46" s="479">
        <f>SUMIF('DP_Instruction Autres frais'!$E$7:$E$506,'Synthèse dépenses SI'!$G46,'DP_Instruction Autres frais'!$L$7:$L$506)</f>
        <v>0</v>
      </c>
      <c r="K46" s="480"/>
    </row>
    <row r="47" spans="2:13" ht="19.5" customHeight="1" x14ac:dyDescent="0.25">
      <c r="B47" s="451" t="s">
        <v>240</v>
      </c>
      <c r="C47" s="452"/>
      <c r="D47" s="453"/>
      <c r="E47" s="454"/>
      <c r="G47" s="477" t="s">
        <v>240</v>
      </c>
      <c r="H47" s="478">
        <f>SUMIF('DP_Instruction Autres frais'!$E$7:$E$506,'Synthèse dépenses SI'!$G47,'DP_Instruction Autres frais'!$H$7:$H$506)</f>
        <v>0</v>
      </c>
      <c r="I47" s="478">
        <f>SUMIF('DP_Instruction Autres frais'!$E$7:$E$506,'Synthèse dépenses SI'!$G47,'DP_Instruction Autres frais'!$L$7:$L$506)</f>
        <v>0</v>
      </c>
      <c r="J47" s="479">
        <f>SUMIF('DP_Instruction Autres frais'!$E$7:$E$506,'Synthèse dépenses SI'!$G47,'DP_Instruction Autres frais'!$L$7:$L$506)</f>
        <v>0</v>
      </c>
      <c r="K47" s="480"/>
    </row>
    <row r="48" spans="2:13" ht="19.5" customHeight="1" thickBot="1" x14ac:dyDescent="0.3">
      <c r="B48" s="451" t="s">
        <v>241</v>
      </c>
      <c r="C48" s="452"/>
      <c r="D48" s="453"/>
      <c r="E48" s="454"/>
      <c r="G48" s="477" t="s">
        <v>241</v>
      </c>
      <c r="H48" s="478">
        <f>SUMIF('DP_Instruction Autres frais'!$E$7:$E$506,'Synthèse dépenses SI'!$G48,'DP_Instruction Autres frais'!$H$7:$H$506)</f>
        <v>0</v>
      </c>
      <c r="I48" s="478">
        <f>SUMIF('DP_Instruction Autres frais'!$E$7:$E$506,'Synthèse dépenses SI'!$G48,'DP_Instruction Autres frais'!$L$7:$L$506)</f>
        <v>0</v>
      </c>
      <c r="J48" s="479">
        <f>SUMIF('DP_Instruction Autres frais'!$E$7:$E$506,'Synthèse dépenses SI'!$G48,'DP_Instruction Autres frais'!$L$7:$L$506)</f>
        <v>0</v>
      </c>
      <c r="K48" s="484"/>
    </row>
    <row r="49" spans="2:11" ht="19.5" customHeight="1" thickBot="1" x14ac:dyDescent="0.3">
      <c r="B49" s="445" t="s">
        <v>2</v>
      </c>
      <c r="C49" s="455">
        <f>C31+C34+C40+C44</f>
        <v>0</v>
      </c>
      <c r="D49" s="456">
        <f>D31+D34+D40+D44</f>
        <v>0</v>
      </c>
      <c r="E49" s="455">
        <f>E31+E34+E40+E44</f>
        <v>0</v>
      </c>
      <c r="G49" s="485" t="s">
        <v>2</v>
      </c>
      <c r="H49" s="486">
        <f>H31+H34+H40+H44</f>
        <v>0</v>
      </c>
      <c r="I49" s="486">
        <f>I31+I34+I40+I44</f>
        <v>0</v>
      </c>
      <c r="J49" s="487">
        <f>J31+J34+J40+J44</f>
        <v>0</v>
      </c>
      <c r="K49" s="6"/>
    </row>
    <row r="50" spans="2:11" ht="19.5" customHeight="1" x14ac:dyDescent="0.25">
      <c r="I50" s="60"/>
      <c r="J50" s="60"/>
    </row>
    <row r="51" spans="2:11" ht="19.5" customHeight="1" thickBot="1" x14ac:dyDescent="0.3">
      <c r="B51" s="392" t="s">
        <v>327</v>
      </c>
      <c r="C51" s="392"/>
      <c r="D51" s="392"/>
      <c r="E51" s="142"/>
      <c r="F51" s="60"/>
      <c r="G51" s="148"/>
      <c r="I51" s="60"/>
      <c r="J51" s="60"/>
    </row>
    <row r="52" spans="2:11" ht="19.5" customHeight="1" thickBot="1" x14ac:dyDescent="0.3">
      <c r="B52" s="280" t="s">
        <v>51</v>
      </c>
      <c r="C52" s="280" t="s">
        <v>324</v>
      </c>
      <c r="D52" s="280" t="s">
        <v>325</v>
      </c>
      <c r="E52" s="281" t="s">
        <v>326</v>
      </c>
      <c r="F52" s="60"/>
      <c r="I52" s="60"/>
      <c r="J52" s="60"/>
    </row>
    <row r="53" spans="2:11" ht="19.5" customHeight="1" x14ac:dyDescent="0.25">
      <c r="B53" s="276" t="s">
        <v>219</v>
      </c>
      <c r="C53" s="277">
        <f>SUM(C54:C55)</f>
        <v>0</v>
      </c>
      <c r="D53" s="277">
        <f t="shared" ref="D53:E53" si="1">SUM(D54:D55)</f>
        <v>0</v>
      </c>
      <c r="E53" s="277">
        <f t="shared" si="1"/>
        <v>0</v>
      </c>
      <c r="F53" s="60"/>
      <c r="I53" s="60"/>
      <c r="J53" s="60"/>
    </row>
    <row r="54" spans="2:11" x14ac:dyDescent="0.25">
      <c r="B54" s="279" t="s">
        <v>220</v>
      </c>
      <c r="C54" s="278">
        <f>H32+C32</f>
        <v>0</v>
      </c>
      <c r="D54" s="284">
        <f t="shared" ref="D54:E54" si="2">I32+D32</f>
        <v>0</v>
      </c>
      <c r="E54" s="285">
        <f t="shared" si="2"/>
        <v>0</v>
      </c>
      <c r="F54" s="60"/>
      <c r="I54" s="60"/>
      <c r="J54" s="60"/>
    </row>
    <row r="55" spans="2:11" x14ac:dyDescent="0.25">
      <c r="B55" s="279" t="s">
        <v>237</v>
      </c>
      <c r="C55" s="278">
        <f>+H33+C33</f>
        <v>0</v>
      </c>
      <c r="D55" s="284">
        <f t="shared" ref="D55:E55" si="3">+I33+D33</f>
        <v>0</v>
      </c>
      <c r="E55" s="285">
        <f t="shared" si="3"/>
        <v>0</v>
      </c>
      <c r="F55" s="60"/>
      <c r="I55" s="60"/>
      <c r="J55" s="60"/>
    </row>
    <row r="56" spans="2:11" ht="19.5" customHeight="1" x14ac:dyDescent="0.25">
      <c r="B56" s="276" t="s">
        <v>222</v>
      </c>
      <c r="C56" s="277">
        <f>SUM(C57:C61)</f>
        <v>0</v>
      </c>
      <c r="D56" s="277">
        <f t="shared" ref="D56:E56" si="4">SUM(D57:D61)</f>
        <v>0</v>
      </c>
      <c r="E56" s="277">
        <f t="shared" si="4"/>
        <v>0</v>
      </c>
      <c r="F56" s="60"/>
      <c r="I56" s="60"/>
      <c r="J56" s="60"/>
    </row>
    <row r="57" spans="2:11" ht="20.100000000000001" customHeight="1" x14ac:dyDescent="0.25">
      <c r="B57" s="279" t="s">
        <v>223</v>
      </c>
      <c r="C57" s="278">
        <f>+H35+C35</f>
        <v>0</v>
      </c>
      <c r="D57" s="284">
        <f t="shared" ref="D57:E61" si="5">+I35+D35</f>
        <v>0</v>
      </c>
      <c r="E57" s="285">
        <f t="shared" si="5"/>
        <v>0</v>
      </c>
      <c r="F57" s="60"/>
      <c r="I57" s="60"/>
      <c r="J57" s="60"/>
    </row>
    <row r="58" spans="2:11" ht="20.100000000000001" customHeight="1" x14ac:dyDescent="0.25">
      <c r="B58" s="279" t="s">
        <v>61</v>
      </c>
      <c r="C58" s="278">
        <f t="shared" ref="C58:C61" si="6">+H36+C36</f>
        <v>0</v>
      </c>
      <c r="D58" s="284">
        <f t="shared" si="5"/>
        <v>0</v>
      </c>
      <c r="E58" s="285">
        <f t="shared" si="5"/>
        <v>0</v>
      </c>
      <c r="F58" s="60"/>
      <c r="I58" s="60"/>
      <c r="J58" s="60"/>
    </row>
    <row r="59" spans="2:11" x14ac:dyDescent="0.25">
      <c r="B59" s="279" t="s">
        <v>62</v>
      </c>
      <c r="C59" s="278">
        <f t="shared" si="6"/>
        <v>0</v>
      </c>
      <c r="D59" s="284">
        <f t="shared" si="5"/>
        <v>0</v>
      </c>
      <c r="E59" s="285">
        <f t="shared" si="5"/>
        <v>0</v>
      </c>
      <c r="F59" s="60"/>
      <c r="I59" s="60"/>
      <c r="J59" s="60"/>
    </row>
    <row r="60" spans="2:11" ht="20.100000000000001" customHeight="1" x14ac:dyDescent="0.25">
      <c r="B60" s="279" t="s">
        <v>226</v>
      </c>
      <c r="C60" s="278">
        <f t="shared" si="6"/>
        <v>0</v>
      </c>
      <c r="D60" s="284">
        <f t="shared" si="5"/>
        <v>0</v>
      </c>
      <c r="E60" s="285">
        <f t="shared" si="5"/>
        <v>0</v>
      </c>
      <c r="F60" s="60"/>
      <c r="I60" s="60"/>
      <c r="J60" s="60"/>
    </row>
    <row r="61" spans="2:11" ht="20.100000000000001" customHeight="1" x14ac:dyDescent="0.25">
      <c r="B61" s="279" t="s">
        <v>227</v>
      </c>
      <c r="C61" s="278">
        <f t="shared" si="6"/>
        <v>0</v>
      </c>
      <c r="D61" s="284">
        <f t="shared" si="5"/>
        <v>0</v>
      </c>
      <c r="E61" s="285">
        <f t="shared" si="5"/>
        <v>0</v>
      </c>
      <c r="F61" s="60"/>
      <c r="I61" s="60"/>
      <c r="J61" s="60"/>
    </row>
    <row r="62" spans="2:11" ht="19.5" customHeight="1" x14ac:dyDescent="0.25">
      <c r="B62" s="276" t="s">
        <v>228</v>
      </c>
      <c r="C62" s="277">
        <f>SUM(C63:C65)</f>
        <v>0</v>
      </c>
      <c r="D62" s="277">
        <f t="shared" ref="D62:E62" si="7">SUM(D63:D65)</f>
        <v>0</v>
      </c>
      <c r="E62" s="277">
        <f t="shared" si="7"/>
        <v>0</v>
      </c>
      <c r="F62" s="60"/>
      <c r="I62" s="60"/>
      <c r="J62" s="60"/>
    </row>
    <row r="63" spans="2:11" ht="20.100000000000001" customHeight="1" x14ac:dyDescent="0.25">
      <c r="B63" s="279" t="s">
        <v>229</v>
      </c>
      <c r="C63" s="278">
        <f>+H41+C41</f>
        <v>0</v>
      </c>
      <c r="D63" s="284">
        <f t="shared" ref="D63:E65" si="8">+I41+D41</f>
        <v>0</v>
      </c>
      <c r="E63" s="285">
        <f t="shared" si="8"/>
        <v>0</v>
      </c>
      <c r="F63" s="60"/>
      <c r="I63" s="60"/>
      <c r="J63" s="60"/>
    </row>
    <row r="64" spans="2:11" ht="20.100000000000001" customHeight="1" x14ac:dyDescent="0.25">
      <c r="B64" s="279" t="s">
        <v>230</v>
      </c>
      <c r="C64" s="278">
        <f t="shared" ref="C64:C65" si="9">+H42+C42</f>
        <v>0</v>
      </c>
      <c r="D64" s="284">
        <f t="shared" si="8"/>
        <v>0</v>
      </c>
      <c r="E64" s="285">
        <f t="shared" si="8"/>
        <v>0</v>
      </c>
      <c r="F64" s="60"/>
      <c r="I64" s="60"/>
      <c r="J64" s="60"/>
    </row>
    <row r="65" spans="2:10" ht="30" x14ac:dyDescent="0.25">
      <c r="B65" s="279" t="s">
        <v>231</v>
      </c>
      <c r="C65" s="278">
        <f t="shared" si="9"/>
        <v>0</v>
      </c>
      <c r="D65" s="284">
        <f t="shared" si="8"/>
        <v>0</v>
      </c>
      <c r="E65" s="285">
        <f t="shared" si="8"/>
        <v>0</v>
      </c>
      <c r="F65" s="60"/>
      <c r="I65" s="60"/>
      <c r="J65" s="60"/>
    </row>
    <row r="66" spans="2:10" ht="19.5" customHeight="1" x14ac:dyDescent="0.25">
      <c r="B66" s="276" t="s">
        <v>232</v>
      </c>
      <c r="C66" s="277">
        <f>SUM(C67:C70)</f>
        <v>0</v>
      </c>
      <c r="D66" s="277">
        <f t="shared" ref="D66:E66" si="10">SUM(D67:D70)</f>
        <v>0</v>
      </c>
      <c r="E66" s="277">
        <f t="shared" si="10"/>
        <v>0</v>
      </c>
      <c r="F66" s="60"/>
      <c r="I66" s="60"/>
      <c r="J66" s="60"/>
    </row>
    <row r="67" spans="2:10" ht="20.100000000000001" customHeight="1" x14ac:dyDescent="0.25">
      <c r="B67" s="279" t="s">
        <v>238</v>
      </c>
      <c r="C67" s="278">
        <f>+H45+C45</f>
        <v>0</v>
      </c>
      <c r="D67" s="284">
        <f t="shared" ref="D67:E70" si="11">+I45+D45</f>
        <v>0</v>
      </c>
      <c r="E67" s="285">
        <f t="shared" si="11"/>
        <v>0</v>
      </c>
      <c r="F67" s="60"/>
      <c r="J67" s="60"/>
    </row>
    <row r="68" spans="2:10" ht="20.100000000000001" customHeight="1" x14ac:dyDescent="0.25">
      <c r="B68" s="279" t="s">
        <v>239</v>
      </c>
      <c r="C68" s="278">
        <f t="shared" ref="C68:C70" si="12">+H46+C46</f>
        <v>0</v>
      </c>
      <c r="D68" s="284">
        <f t="shared" si="11"/>
        <v>0</v>
      </c>
      <c r="E68" s="285">
        <f t="shared" si="11"/>
        <v>0</v>
      </c>
      <c r="F68" s="60"/>
    </row>
    <row r="69" spans="2:10" x14ac:dyDescent="0.25">
      <c r="B69" s="279" t="s">
        <v>240</v>
      </c>
      <c r="C69" s="278">
        <f t="shared" si="12"/>
        <v>0</v>
      </c>
      <c r="D69" s="284">
        <f t="shared" si="11"/>
        <v>0</v>
      </c>
      <c r="E69" s="285">
        <f t="shared" si="11"/>
        <v>0</v>
      </c>
      <c r="F69" s="60"/>
    </row>
    <row r="70" spans="2:10" ht="20.100000000000001" customHeight="1" thickBot="1" x14ac:dyDescent="0.3">
      <c r="B70" s="279" t="s">
        <v>241</v>
      </c>
      <c r="C70" s="278">
        <f t="shared" si="12"/>
        <v>0</v>
      </c>
      <c r="D70" s="284">
        <f t="shared" si="11"/>
        <v>0</v>
      </c>
      <c r="E70" s="286">
        <f t="shared" si="11"/>
        <v>0</v>
      </c>
      <c r="F70" s="60"/>
    </row>
    <row r="71" spans="2:10" ht="20.100000000000001" customHeight="1" thickBot="1" x14ac:dyDescent="0.3">
      <c r="B71" s="280" t="s">
        <v>2</v>
      </c>
      <c r="C71" s="282">
        <f>C53+C56+C62+C66</f>
        <v>0</v>
      </c>
      <c r="D71" s="283">
        <f>D53+D56+D62+D66</f>
        <v>0</v>
      </c>
      <c r="E71" s="282">
        <f>E53+E56+E62+E66</f>
        <v>0</v>
      </c>
      <c r="F71" s="60"/>
    </row>
    <row r="72" spans="2:10" ht="20.100000000000001" customHeight="1" x14ac:dyDescent="0.25">
      <c r="D72" s="142"/>
      <c r="F72" s="60"/>
    </row>
    <row r="73" spans="2:10" ht="20.100000000000001" customHeight="1" x14ac:dyDescent="0.25">
      <c r="D73" s="142"/>
      <c r="F73" s="60"/>
    </row>
    <row r="74" spans="2:10" ht="20.100000000000001" customHeight="1" thickBot="1" x14ac:dyDescent="0.3">
      <c r="B74" s="393" t="s">
        <v>163</v>
      </c>
      <c r="C74" s="393"/>
      <c r="D74" s="142"/>
      <c r="F74" s="60"/>
    </row>
    <row r="75" spans="2:10" ht="20.100000000000001" customHeight="1" thickBot="1" x14ac:dyDescent="0.3">
      <c r="B75" s="457" t="s">
        <v>51</v>
      </c>
      <c r="C75" s="458" t="s">
        <v>27</v>
      </c>
      <c r="D75" s="142"/>
    </row>
    <row r="76" spans="2:10" ht="20.100000000000001" customHeight="1" x14ac:dyDescent="0.25">
      <c r="B76" s="459" t="s">
        <v>219</v>
      </c>
      <c r="C76" s="460">
        <f>SUM(C77:C78)</f>
        <v>0</v>
      </c>
    </row>
    <row r="77" spans="2:10" ht="23.25" customHeight="1" x14ac:dyDescent="0.25">
      <c r="B77" s="461" t="s">
        <v>220</v>
      </c>
      <c r="C77" s="462">
        <f>+J32</f>
        <v>0</v>
      </c>
    </row>
    <row r="78" spans="2:10" ht="28.5" customHeight="1" x14ac:dyDescent="0.25">
      <c r="B78" s="461" t="s">
        <v>237</v>
      </c>
      <c r="C78" s="462">
        <f>+J33</f>
        <v>0</v>
      </c>
    </row>
    <row r="79" spans="2:10" ht="36.75" customHeight="1" x14ac:dyDescent="0.25">
      <c r="B79" s="459" t="s">
        <v>222</v>
      </c>
      <c r="C79" s="463">
        <f>SUM(C80:C84)</f>
        <v>0</v>
      </c>
    </row>
    <row r="80" spans="2:10" ht="27" customHeight="1" x14ac:dyDescent="0.25">
      <c r="B80" s="461" t="s">
        <v>223</v>
      </c>
      <c r="C80" s="462">
        <f>+J35</f>
        <v>0</v>
      </c>
    </row>
    <row r="81" spans="2:3" x14ac:dyDescent="0.25">
      <c r="B81" s="461" t="s">
        <v>61</v>
      </c>
      <c r="C81" s="462">
        <f t="shared" ref="C81:C84" si="13">+J36</f>
        <v>0</v>
      </c>
    </row>
    <row r="82" spans="2:3" x14ac:dyDescent="0.25">
      <c r="B82" s="461" t="s">
        <v>62</v>
      </c>
      <c r="C82" s="462">
        <f t="shared" si="13"/>
        <v>0</v>
      </c>
    </row>
    <row r="83" spans="2:3" x14ac:dyDescent="0.25">
      <c r="B83" s="461" t="s">
        <v>226</v>
      </c>
      <c r="C83" s="462">
        <f t="shared" si="13"/>
        <v>0</v>
      </c>
    </row>
    <row r="84" spans="2:3" x14ac:dyDescent="0.25">
      <c r="B84" s="461" t="s">
        <v>227</v>
      </c>
      <c r="C84" s="462">
        <f t="shared" si="13"/>
        <v>0</v>
      </c>
    </row>
    <row r="85" spans="2:3" x14ac:dyDescent="0.25">
      <c r="B85" s="459" t="s">
        <v>228</v>
      </c>
      <c r="C85" s="463">
        <f>SUM(C86:C88)</f>
        <v>0</v>
      </c>
    </row>
    <row r="86" spans="2:3" x14ac:dyDescent="0.25">
      <c r="B86" s="461" t="s">
        <v>229</v>
      </c>
      <c r="C86" s="462">
        <f>+J41</f>
        <v>0</v>
      </c>
    </row>
    <row r="87" spans="2:3" x14ac:dyDescent="0.25">
      <c r="B87" s="461" t="s">
        <v>230</v>
      </c>
      <c r="C87" s="462">
        <f t="shared" ref="C87:C88" si="14">+J42</f>
        <v>0</v>
      </c>
    </row>
    <row r="88" spans="2:3" ht="30" x14ac:dyDescent="0.25">
      <c r="B88" s="461" t="s">
        <v>231</v>
      </c>
      <c r="C88" s="462">
        <f t="shared" si="14"/>
        <v>0</v>
      </c>
    </row>
    <row r="89" spans="2:3" x14ac:dyDescent="0.25">
      <c r="B89" s="459" t="s">
        <v>232</v>
      </c>
      <c r="C89" s="464">
        <f>SUM(C90:C93)</f>
        <v>0</v>
      </c>
    </row>
    <row r="90" spans="2:3" x14ac:dyDescent="0.25">
      <c r="B90" s="461" t="s">
        <v>238</v>
      </c>
      <c r="C90" s="462">
        <f>+J45</f>
        <v>0</v>
      </c>
    </row>
    <row r="91" spans="2:3" x14ac:dyDescent="0.25">
      <c r="B91" s="461" t="s">
        <v>239</v>
      </c>
      <c r="C91" s="462">
        <f t="shared" ref="C91:C93" si="15">+J46</f>
        <v>0</v>
      </c>
    </row>
    <row r="92" spans="2:3" x14ac:dyDescent="0.25">
      <c r="B92" s="461" t="s">
        <v>240</v>
      </c>
      <c r="C92" s="462">
        <f t="shared" si="15"/>
        <v>0</v>
      </c>
    </row>
    <row r="93" spans="2:3" ht="15.75" thickBot="1" x14ac:dyDescent="0.3">
      <c r="B93" s="461" t="s">
        <v>241</v>
      </c>
      <c r="C93" s="462">
        <f t="shared" si="15"/>
        <v>0</v>
      </c>
    </row>
    <row r="94" spans="2:3" ht="15.75" thickBot="1" x14ac:dyDescent="0.3">
      <c r="B94" s="465" t="s">
        <v>2</v>
      </c>
      <c r="C94" s="466">
        <f>C76+C79+C85+C89</f>
        <v>0</v>
      </c>
    </row>
    <row r="102" spans="6:6" x14ac:dyDescent="0.25">
      <c r="F102" s="149"/>
    </row>
    <row r="107" spans="6:6" ht="16.5" customHeight="1" x14ac:dyDescent="0.25"/>
    <row r="108" spans="6:6" ht="16.5" customHeight="1" x14ac:dyDescent="0.25"/>
    <row r="109" spans="6:6" ht="16.5" customHeight="1" x14ac:dyDescent="0.25"/>
    <row r="110" spans="6:6" ht="16.5" customHeight="1" x14ac:dyDescent="0.25"/>
    <row r="111" spans="6:6" ht="16.5" customHeight="1" x14ac:dyDescent="0.25"/>
    <row r="112" spans="6:6" ht="16.5" customHeight="1" x14ac:dyDescent="0.25"/>
    <row r="113" ht="16.5" customHeight="1" x14ac:dyDescent="0.25"/>
    <row r="114" ht="16.5" customHeight="1" x14ac:dyDescent="0.25"/>
    <row r="115" ht="16.5" customHeight="1" x14ac:dyDescent="0.25"/>
    <row r="116" ht="16.5" customHeight="1" x14ac:dyDescent="0.25"/>
    <row r="117" ht="16.5" customHeight="1" x14ac:dyDescent="0.25"/>
    <row r="118" ht="16.5" customHeight="1" x14ac:dyDescent="0.25"/>
    <row r="119" ht="16.5" customHeight="1" x14ac:dyDescent="0.25"/>
    <row r="120" ht="16.5" customHeight="1" x14ac:dyDescent="0.25"/>
    <row r="121" ht="16.5" customHeight="1" x14ac:dyDescent="0.25"/>
    <row r="122" ht="16.5" customHeight="1" x14ac:dyDescent="0.25"/>
    <row r="123" ht="16.5" customHeight="1" x14ac:dyDescent="0.25"/>
    <row r="124" ht="16.5" customHeight="1" x14ac:dyDescent="0.25"/>
    <row r="125" ht="16.5" customHeight="1" x14ac:dyDescent="0.25"/>
  </sheetData>
  <sheetProtection algorithmName="SHA-512" hashValue="GTy0NamZ3nqTz8HT4i8evafyeW4Vr3TI4d6tcJHESw5/5zSoCJXoz/K7MvUDwPn8PLBg33vC3lG2NakluYLBLQ==" saltValue="Tqtoh+vO60GW89tRlelk7Q==" spinCount="100000" sheet="1" objects="1" scenarios="1"/>
  <mergeCells count="19">
    <mergeCell ref="B20:D20"/>
    <mergeCell ref="G29:K29"/>
    <mergeCell ref="B29:D29"/>
    <mergeCell ref="B51:D51"/>
    <mergeCell ref="B74:C74"/>
    <mergeCell ref="A9:J9"/>
    <mergeCell ref="A14:J14"/>
    <mergeCell ref="E10:J10"/>
    <mergeCell ref="E11:J11"/>
    <mergeCell ref="A12:D12"/>
    <mergeCell ref="A13:D13"/>
    <mergeCell ref="E12:J12"/>
    <mergeCell ref="E13:J13"/>
    <mergeCell ref="B16:D16"/>
    <mergeCell ref="B17:D17"/>
    <mergeCell ref="B18:D18"/>
    <mergeCell ref="B19:D19"/>
    <mergeCell ref="A10:D10"/>
    <mergeCell ref="A11:D11"/>
  </mergeCells>
  <pageMargins left="0.25" right="0.25" top="0.75" bottom="0.75" header="0.3" footer="0.3"/>
  <pageSetup paperSize="9" scale="63"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4"/>
  <sheetViews>
    <sheetView zoomScaleNormal="100" workbookViewId="0">
      <selection activeCell="B7" sqref="B7"/>
    </sheetView>
  </sheetViews>
  <sheetFormatPr baseColWidth="10" defaultColWidth="11.42578125" defaultRowHeight="15" x14ac:dyDescent="0.25"/>
  <cols>
    <col min="1" max="1" width="55.28515625" style="150" customWidth="1"/>
    <col min="2" max="2" width="34.140625" style="150" customWidth="1"/>
    <col min="3" max="3" width="53.140625" style="150" customWidth="1"/>
    <col min="4" max="6" width="11.42578125" style="150"/>
    <col min="7" max="7" width="13.140625" style="150" hidden="1" customWidth="1"/>
    <col min="8" max="8" width="22" style="150" hidden="1" customWidth="1"/>
    <col min="9" max="9" width="19.28515625" style="150" hidden="1" customWidth="1"/>
    <col min="10" max="16384" width="11.42578125" style="150"/>
  </cols>
  <sheetData>
    <row r="1" spans="1:9" ht="28.5" x14ac:dyDescent="0.25">
      <c r="A1" s="394" t="s">
        <v>153</v>
      </c>
      <c r="B1" s="395"/>
      <c r="C1" s="396"/>
    </row>
    <row r="2" spans="1:9" ht="53.25" customHeight="1" thickBot="1" x14ac:dyDescent="0.3">
      <c r="A2" s="397" t="s">
        <v>260</v>
      </c>
      <c r="B2" s="398"/>
      <c r="C2" s="399"/>
    </row>
    <row r="3" spans="1:9" ht="84" customHeight="1" x14ac:dyDescent="0.25">
      <c r="A3" s="151" t="s">
        <v>214</v>
      </c>
      <c r="B3" s="151" t="s">
        <v>247</v>
      </c>
      <c r="C3" s="152" t="s">
        <v>23</v>
      </c>
      <c r="G3" s="150" t="s">
        <v>216</v>
      </c>
      <c r="H3" s="150" t="s">
        <v>217</v>
      </c>
      <c r="I3" s="150" t="s">
        <v>218</v>
      </c>
    </row>
    <row r="4" spans="1:9" ht="99" customHeight="1" thickBot="1" x14ac:dyDescent="0.3">
      <c r="A4" s="153">
        <f>'Synthèse dépenses bénéficiaire'!$E$10</f>
        <v>0</v>
      </c>
      <c r="B4" s="154" t="str">
        <f>IF(A4="GAL Ouest-Grand Sud",G4,IF(A4="GAL Nord et Centre de Mayotte ",H4,IF(A4="GAL Est Mahorais",I4,"")))</f>
        <v/>
      </c>
      <c r="C4" s="62"/>
      <c r="G4" s="155">
        <v>256927</v>
      </c>
      <c r="H4" s="155">
        <v>257839</v>
      </c>
      <c r="I4" s="155">
        <v>250000</v>
      </c>
    </row>
  </sheetData>
  <sheetProtection algorithmName="SHA-512" hashValue="kO8AoZag0fT5PXJ75hhZvmqlvn8tkhAYhFP4A7+ydUIAxaqFsM+R8gSXU03uHAc7ddyAvifTTRWJblmAbJ3Xsg==" saltValue="3ut7tIBQz6v/Q57bHw360Q==" spinCount="100000" sheet="1" objects="1" scenarios="1"/>
  <mergeCells count="2">
    <mergeCell ref="A1:C1"/>
    <mergeCell ref="A2:C2"/>
  </mergeCells>
  <dataValidations count="1">
    <dataValidation allowBlank="1" showInputMessage="1" showErrorMessage="1" errorTitle="Utiliser la liste déroulante" sqref="A4"/>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theme="4" tint="0.79998168889431442"/>
  </sheetPr>
  <dimension ref="A1:AJ529"/>
  <sheetViews>
    <sheetView topLeftCell="L1" zoomScale="90" zoomScaleNormal="90" workbookViewId="0">
      <pane ySplit="6" topLeftCell="A7" activePane="bottomLeft" state="frozen"/>
      <selection activeCell="I86" sqref="I86"/>
      <selection pane="bottomLeft" activeCell="W7" sqref="W7"/>
    </sheetView>
  </sheetViews>
  <sheetFormatPr baseColWidth="10" defaultColWidth="11.42578125" defaultRowHeight="15" x14ac:dyDescent="0.25"/>
  <cols>
    <col min="1" max="1" width="10.7109375" style="88" customWidth="1"/>
    <col min="2" max="2" width="46.85546875" style="88" customWidth="1"/>
    <col min="3" max="3" width="30.7109375" style="88" customWidth="1"/>
    <col min="4" max="4" width="20.7109375" style="88" customWidth="1"/>
    <col min="5" max="5" width="38.85546875" style="88" bestFit="1" customWidth="1"/>
    <col min="6" max="6" width="24.28515625" style="88" bestFit="1" customWidth="1"/>
    <col min="7" max="7" width="26.140625" style="88" bestFit="1" customWidth="1"/>
    <col min="8" max="8" width="23.5703125" style="88" bestFit="1" customWidth="1"/>
    <col min="9" max="12" width="17.7109375" style="88" customWidth="1"/>
    <col min="13" max="13" width="8.7109375" style="88" bestFit="1" customWidth="1"/>
    <col min="14" max="15" width="17.7109375" style="88" customWidth="1"/>
    <col min="16" max="16" width="17.85546875" style="88" customWidth="1"/>
    <col min="17" max="18" width="15.7109375" style="88" bestFit="1" customWidth="1"/>
    <col min="19" max="19" width="16" style="88" bestFit="1" customWidth="1"/>
    <col min="20" max="20" width="72.28515625" style="88" bestFit="1" customWidth="1"/>
    <col min="21" max="21" width="21.28515625" style="88" customWidth="1"/>
    <col min="22" max="22" width="18.85546875" style="88" bestFit="1" customWidth="1"/>
    <col min="23" max="23" width="16" style="88" bestFit="1" customWidth="1"/>
    <col min="24" max="24" width="75.7109375" style="88" customWidth="1"/>
    <col min="25" max="25" width="10.7109375" style="88" customWidth="1"/>
    <col min="26" max="26" width="11.42578125" style="10"/>
    <col min="27" max="27" width="11.42578125" style="88" hidden="1" customWidth="1"/>
    <col min="28" max="28" width="24.140625" style="88" hidden="1" customWidth="1"/>
    <col min="29" max="30" width="24.140625" style="88" customWidth="1"/>
    <col min="31" max="31" width="34.42578125" style="88" customWidth="1"/>
    <col min="32" max="32" width="33.140625" style="88" customWidth="1"/>
    <col min="33" max="34" width="44" style="88" customWidth="1"/>
    <col min="35" max="35" width="39.5703125" style="88" customWidth="1"/>
    <col min="36" max="16384" width="11.42578125" style="88"/>
  </cols>
  <sheetData>
    <row r="1" spans="1:28" ht="30" customHeight="1" thickBot="1" x14ac:dyDescent="0.3">
      <c r="A1" s="400" t="s">
        <v>153</v>
      </c>
      <c r="B1" s="401"/>
      <c r="C1" s="401"/>
      <c r="D1" s="401"/>
      <c r="E1" s="401"/>
      <c r="F1" s="401"/>
      <c r="G1" s="401"/>
      <c r="H1" s="401"/>
      <c r="I1" s="401"/>
      <c r="J1" s="401"/>
      <c r="K1" s="401"/>
      <c r="L1" s="401"/>
      <c r="M1" s="401"/>
      <c r="N1" s="401"/>
      <c r="O1" s="401"/>
      <c r="P1" s="401"/>
      <c r="Q1" s="401"/>
      <c r="R1" s="401"/>
      <c r="S1" s="401"/>
      <c r="T1" s="401"/>
      <c r="U1" s="401"/>
      <c r="V1" s="401"/>
      <c r="W1" s="401"/>
      <c r="X1" s="401"/>
      <c r="Y1" s="402"/>
      <c r="AA1" s="89" t="s">
        <v>69</v>
      </c>
      <c r="AB1" s="52">
        <f>SUMIFS($W$7:$W$506,$E$7:$E$506,"Salaire_technicien")</f>
        <v>0</v>
      </c>
    </row>
    <row r="2" spans="1:28" ht="45" customHeight="1" thickBot="1" x14ac:dyDescent="0.3">
      <c r="A2" s="403" t="s">
        <v>143</v>
      </c>
      <c r="B2" s="404"/>
      <c r="C2" s="404"/>
      <c r="D2" s="404"/>
      <c r="E2" s="404"/>
      <c r="F2" s="404"/>
      <c r="G2" s="404"/>
      <c r="H2" s="404"/>
      <c r="I2" s="404"/>
      <c r="J2" s="404"/>
      <c r="K2" s="404"/>
      <c r="L2" s="404"/>
      <c r="M2" s="404"/>
      <c r="N2" s="404"/>
      <c r="O2" s="404"/>
      <c r="P2" s="404"/>
      <c r="Q2" s="404"/>
      <c r="R2" s="404"/>
      <c r="S2" s="404"/>
      <c r="T2" s="404"/>
      <c r="U2" s="404"/>
      <c r="V2" s="404"/>
      <c r="W2" s="404"/>
      <c r="X2" s="404"/>
      <c r="Y2" s="405"/>
      <c r="AA2" s="90" t="s">
        <v>72</v>
      </c>
      <c r="AB2" s="53">
        <f>SUMIFS($W$7:$W$506,$E$7:$E$506,"Salaire_ingénieur")</f>
        <v>0</v>
      </c>
    </row>
    <row r="3" spans="1:28" ht="45.75" customHeight="1" x14ac:dyDescent="0.25">
      <c r="A3" s="406" t="s">
        <v>0</v>
      </c>
      <c r="B3" s="86" t="s">
        <v>63</v>
      </c>
      <c r="C3" s="86" t="s">
        <v>64</v>
      </c>
      <c r="D3" s="86" t="s">
        <v>65</v>
      </c>
      <c r="E3" s="86" t="s">
        <v>39</v>
      </c>
      <c r="F3" s="86" t="s">
        <v>43</v>
      </c>
      <c r="G3" s="86" t="s">
        <v>293</v>
      </c>
      <c r="H3" s="86" t="s">
        <v>294</v>
      </c>
      <c r="I3" s="86" t="s">
        <v>66</v>
      </c>
      <c r="J3" s="86" t="s">
        <v>210</v>
      </c>
      <c r="K3" s="86" t="s">
        <v>211</v>
      </c>
      <c r="L3" s="91" t="s">
        <v>67</v>
      </c>
      <c r="M3" s="255" t="s">
        <v>312</v>
      </c>
      <c r="N3" s="255" t="s">
        <v>313</v>
      </c>
      <c r="O3" s="255" t="s">
        <v>314</v>
      </c>
      <c r="P3" s="87" t="s">
        <v>155</v>
      </c>
      <c r="Q3" s="87" t="s">
        <v>156</v>
      </c>
      <c r="R3" s="87" t="s">
        <v>157</v>
      </c>
      <c r="S3" s="87" t="s">
        <v>46</v>
      </c>
      <c r="T3" s="87" t="s">
        <v>5</v>
      </c>
      <c r="U3" s="87" t="s">
        <v>23</v>
      </c>
      <c r="V3" s="87" t="s">
        <v>146</v>
      </c>
      <c r="W3" s="87" t="s">
        <v>209</v>
      </c>
      <c r="X3" s="87" t="s">
        <v>315</v>
      </c>
      <c r="Y3" s="92" t="s">
        <v>52</v>
      </c>
      <c r="AA3" s="90" t="s">
        <v>70</v>
      </c>
      <c r="AB3" s="53">
        <f>SUMIFS($W$7:$W$506,$E$7:$E$506,"Salaire_Chercheur")</f>
        <v>0</v>
      </c>
    </row>
    <row r="4" spans="1:28" ht="33.75" customHeight="1" thickBot="1" x14ac:dyDescent="0.3">
      <c r="A4" s="407"/>
      <c r="B4" s="93" t="s">
        <v>125</v>
      </c>
      <c r="C4" s="93" t="s">
        <v>126</v>
      </c>
      <c r="D4" s="93" t="s">
        <v>131</v>
      </c>
      <c r="E4" s="93" t="s">
        <v>68</v>
      </c>
      <c r="F4" s="94" t="s">
        <v>310</v>
      </c>
      <c r="G4" s="94" t="s">
        <v>295</v>
      </c>
      <c r="H4" s="94" t="s">
        <v>296</v>
      </c>
      <c r="I4" s="408" t="s">
        <v>245</v>
      </c>
      <c r="J4" s="409"/>
      <c r="K4" s="410"/>
      <c r="L4" s="94"/>
      <c r="M4" s="94"/>
      <c r="N4" s="94"/>
      <c r="O4" s="94"/>
      <c r="P4" s="411" t="s">
        <v>248</v>
      </c>
      <c r="Q4" s="412"/>
      <c r="R4" s="413"/>
      <c r="S4" s="79"/>
      <c r="T4" s="258" t="str">
        <f>IF(Z6&gt;0,"Une ou plusieurs lignes ne sont pas instruites","")</f>
        <v/>
      </c>
      <c r="U4" s="79"/>
      <c r="V4" s="95"/>
      <c r="W4" s="96"/>
      <c r="X4" s="95"/>
      <c r="Y4" s="97"/>
      <c r="AA4" s="98" t="s">
        <v>71</v>
      </c>
      <c r="AB4" s="54">
        <f>SUMIFS($W$7:$W$506,$E$7:$E$506,"Salaire_Directeur")</f>
        <v>0</v>
      </c>
    </row>
    <row r="5" spans="1:28" ht="15.75" thickBot="1" x14ac:dyDescent="0.3">
      <c r="A5" s="99" t="s">
        <v>36</v>
      </c>
      <c r="B5" s="100" t="s">
        <v>124</v>
      </c>
      <c r="C5" s="100" t="s">
        <v>123</v>
      </c>
      <c r="D5" s="100" t="s">
        <v>72</v>
      </c>
      <c r="E5" s="100" t="s">
        <v>243</v>
      </c>
      <c r="F5" s="100" t="s">
        <v>311</v>
      </c>
      <c r="G5" s="254">
        <v>45292</v>
      </c>
      <c r="H5" s="254">
        <v>45292</v>
      </c>
      <c r="I5" s="45">
        <v>37999</v>
      </c>
      <c r="J5" s="49">
        <v>1607</v>
      </c>
      <c r="K5" s="49">
        <v>1607</v>
      </c>
      <c r="L5" s="50">
        <v>37999</v>
      </c>
      <c r="M5" s="50"/>
      <c r="N5" s="50"/>
      <c r="O5" s="50"/>
      <c r="P5" s="50">
        <v>37999</v>
      </c>
      <c r="Q5" s="49">
        <v>1607</v>
      </c>
      <c r="R5" s="49">
        <v>1607</v>
      </c>
      <c r="S5" s="50">
        <v>37999</v>
      </c>
      <c r="T5" s="51"/>
      <c r="U5" s="50"/>
      <c r="V5" s="50">
        <v>40000</v>
      </c>
      <c r="W5" s="50">
        <v>37999</v>
      </c>
      <c r="X5" s="101"/>
      <c r="Y5" s="102" t="s">
        <v>53</v>
      </c>
      <c r="Z5" s="10" t="s">
        <v>316</v>
      </c>
    </row>
    <row r="6" spans="1:28" ht="18" thickBot="1" x14ac:dyDescent="0.35">
      <c r="A6" s="103"/>
      <c r="B6" s="104"/>
      <c r="C6" s="104"/>
      <c r="D6" s="104"/>
      <c r="E6" s="105"/>
      <c r="F6" s="105"/>
      <c r="G6" s="105"/>
      <c r="H6" s="105"/>
      <c r="I6" s="105"/>
      <c r="J6" s="77"/>
      <c r="K6" s="77"/>
      <c r="L6" s="77"/>
      <c r="M6" s="77"/>
      <c r="N6" s="77"/>
      <c r="O6" s="77"/>
      <c r="P6" s="77"/>
      <c r="Q6" s="77"/>
      <c r="R6" s="58" t="s">
        <v>2</v>
      </c>
      <c r="S6" s="493">
        <f>SUM(S7:S506)</f>
        <v>0</v>
      </c>
      <c r="T6" s="106"/>
      <c r="U6" s="104"/>
      <c r="V6" s="58" t="s">
        <v>2</v>
      </c>
      <c r="W6" s="499">
        <f>SUM(W7:W506)</f>
        <v>0</v>
      </c>
      <c r="X6" s="104"/>
      <c r="Y6" s="107"/>
      <c r="Z6" s="10">
        <f>SUM(Z7:Z506)</f>
        <v>0</v>
      </c>
    </row>
    <row r="7" spans="1:28" ht="20.100000000000001" customHeight="1" x14ac:dyDescent="0.25">
      <c r="A7" s="108">
        <v>1</v>
      </c>
      <c r="B7" s="488" t="str">
        <f>IF('Dépenses rémunération au réel'!B7="","",'Dépenses rémunération au réel'!B7)</f>
        <v/>
      </c>
      <c r="C7" s="488" t="str">
        <f>IF('Dépenses rémunération au réel'!C7="","",'Dépenses rémunération au réel'!C7)</f>
        <v/>
      </c>
      <c r="D7" s="488" t="str">
        <f>IF('Dépenses rémunération au réel'!D7="","",'Dépenses rémunération au réel'!D7)</f>
        <v/>
      </c>
      <c r="E7" s="488" t="str">
        <f>IF('Dépenses rémunération au réel'!E7="","",'Dépenses rémunération au réel'!E7)</f>
        <v/>
      </c>
      <c r="F7" s="488" t="str">
        <f>IF('Dépenses rémunération au réel'!F7="","",'Dépenses rémunération au réel'!F7)</f>
        <v/>
      </c>
      <c r="G7" s="489" t="str">
        <f>IF('Dépenses rémunération au réel'!G7="","",'Dépenses rémunération au réel'!G7)</f>
        <v/>
      </c>
      <c r="H7" s="489" t="str">
        <f>IF('Dépenses rémunération au réel'!H7="","",'Dépenses rémunération au réel'!H7)</f>
        <v/>
      </c>
      <c r="I7" s="488" t="str">
        <f>IF('Dépenses rémunération au réel'!I7="","",'Dépenses rémunération au réel'!I7)</f>
        <v/>
      </c>
      <c r="J7" s="490" t="str">
        <f>IF('Dépenses rémunération au réel'!J7="","",'Dépenses rémunération au réel'!J7)</f>
        <v/>
      </c>
      <c r="K7" s="490" t="str">
        <f>IF('Dépenses rémunération au réel'!K7="","",'Dépenses rémunération au réel'!K7)</f>
        <v/>
      </c>
      <c r="L7" s="488" t="str">
        <f>IF('Dépenses rémunération au réel'!L7="","",'Dépenses rémunération au réel'!L7)</f>
        <v/>
      </c>
      <c r="M7" s="256"/>
      <c r="N7" s="257" t="str">
        <f>IF(M7="KO","",IF(M7="","",G7))</f>
        <v/>
      </c>
      <c r="O7" s="257" t="str">
        <f>IF(M7="KO","",IF(M7="","",H7))</f>
        <v/>
      </c>
      <c r="P7" s="55"/>
      <c r="Q7" s="34"/>
      <c r="R7" s="34"/>
      <c r="S7" s="494" t="str">
        <f>IF($E7="","",IF(OR(($P7=0),($Q7=0)),0,($P7/$Q7)*$R7))</f>
        <v/>
      </c>
      <c r="T7" s="117"/>
      <c r="U7" s="118"/>
      <c r="V7" s="497" t="str">
        <f>IF(R7="","",IF(E7="Assistant administratif et/ou financier",MIN((35000/1607)*R7,35000),IF(E7="Chargé de mission GAL",MIN((45000/1607)*R7,45000),IF(E7="Animateur GAL",MIN((50000/1607)*R7,50000)))))</f>
        <v/>
      </c>
      <c r="W7" s="121" t="str">
        <f t="shared" ref="W7:W70" si="0">IF(MIN(U7,V7)=0,"",MIN(U7,V7))</f>
        <v/>
      </c>
      <c r="X7" s="500" t="str">
        <f>IF(AND(OR(M7="KO",L7&lt;&gt;""),OR(M7="",N7="",O7="")),Listes!$A$74,IF(AND(L7&lt;S7,U7=""),Listes!$A$76,IF(AND(L7&lt;&gt;"",S7&lt;L7,T7=""),Listes!$A$78,IF(AND(Y7="",OR(M7&lt;&gt;"",N7&lt;&gt;"",O7&lt;&gt;"",P7&lt;&gt;"",Q7&lt;&gt;"",R7&lt;&gt;"")),Listes!$A$79,""))))</f>
        <v/>
      </c>
      <c r="Y7" s="57"/>
      <c r="Z7" s="10">
        <f>IF(AND(B7&lt;&gt;"",Y7&lt;&gt;"Oui"),1,0)</f>
        <v>0</v>
      </c>
    </row>
    <row r="8" spans="1:28" ht="20.100000000000001" customHeight="1" x14ac:dyDescent="0.25">
      <c r="A8" s="109">
        <v>2</v>
      </c>
      <c r="B8" s="488" t="str">
        <f>IF('Dépenses rémunération au réel'!B8="","",'Dépenses rémunération au réel'!B8)</f>
        <v/>
      </c>
      <c r="C8" s="488" t="str">
        <f>IF('Dépenses rémunération au réel'!C8="","",'Dépenses rémunération au réel'!C8)</f>
        <v/>
      </c>
      <c r="D8" s="488" t="str">
        <f>IF('Dépenses rémunération au réel'!D8="","",'Dépenses rémunération au réel'!D8)</f>
        <v/>
      </c>
      <c r="E8" s="488" t="str">
        <f>IF('Dépenses rémunération au réel'!E8="","",'Dépenses rémunération au réel'!E8)</f>
        <v/>
      </c>
      <c r="F8" s="488" t="str">
        <f>IF('Dépenses rémunération au réel'!F8="","",'Dépenses rémunération au réel'!F8)</f>
        <v/>
      </c>
      <c r="G8" s="489" t="str">
        <f>IF('Dépenses rémunération au réel'!G8="","",'Dépenses rémunération au réel'!G8)</f>
        <v/>
      </c>
      <c r="H8" s="489" t="str">
        <f>IF('Dépenses rémunération au réel'!H8="","",'Dépenses rémunération au réel'!H8)</f>
        <v/>
      </c>
      <c r="I8" s="488" t="str">
        <f>IF('Dépenses rémunération au réel'!I8="","",'Dépenses rémunération au réel'!I8)</f>
        <v/>
      </c>
      <c r="J8" s="490" t="str">
        <f>IF('Dépenses rémunération au réel'!J8="","",'Dépenses rémunération au réel'!J8)</f>
        <v/>
      </c>
      <c r="K8" s="490" t="str">
        <f>IF('Dépenses rémunération au réel'!K8="","",'Dépenses rémunération au réel'!K8)</f>
        <v/>
      </c>
      <c r="L8" s="488" t="str">
        <f>IF('Dépenses rémunération au réel'!L8="","",'Dépenses rémunération au réel'!L8)</f>
        <v/>
      </c>
      <c r="M8" s="256"/>
      <c r="N8" s="257" t="str">
        <f t="shared" ref="N8:N71" si="1">IF(M8="KO","",IF(M8="","",G8))</f>
        <v/>
      </c>
      <c r="O8" s="257" t="str">
        <f t="shared" ref="O8:O71" si="2">IF(M8="KO","",IF(M8="","",H8))</f>
        <v/>
      </c>
      <c r="P8" s="55"/>
      <c r="Q8" s="34"/>
      <c r="R8" s="34"/>
      <c r="S8" s="494" t="str">
        <f t="shared" ref="S8:S70" si="3">IF($E8="","",IF(OR(($P8=0),($Q8=0)),0,$P8/$Q8*$R8))</f>
        <v/>
      </c>
      <c r="T8" s="117"/>
      <c r="U8" s="118"/>
      <c r="V8" s="497" t="str">
        <f t="shared" ref="V8:V71" si="4">IF(R8="","",IF(E8="Assistant administratif et/ou financier",MIN((35000/1607)*R8,35000),IF(E8="Chargé de mission GAL",MIN((45000/1607)*R8,45000),IF(E8="Animateur GAL",MIN((50000/1607)*R8,50000)))))</f>
        <v/>
      </c>
      <c r="W8" s="121" t="str">
        <f t="shared" si="0"/>
        <v/>
      </c>
      <c r="X8" s="500" t="str">
        <f>IF(AND(OR(M8="KO",L8&lt;&gt;""),OR(M8="",N8="",O8="")),Listes!$A$74,IF(AND(L8&lt;S8,U8=""),Listes!$A$76,IF(AND(L8&lt;&gt;"",S8&lt;L8,T8=""),Listes!$A$78,IF(AND(Y8="",OR(M8&lt;&gt;"",N8&lt;&gt;"",O8&lt;&gt;"",P8&lt;&gt;"",Q8&lt;&gt;"",R8&lt;&gt;"")),Listes!$A$79,""))))</f>
        <v/>
      </c>
      <c r="Y8" s="57"/>
      <c r="Z8" s="10">
        <f t="shared" ref="Z8:Z71" si="5">IF(AND(B8&lt;&gt;"",Y8&lt;&gt;"Oui"),1,0)</f>
        <v>0</v>
      </c>
    </row>
    <row r="9" spans="1:28" ht="20.100000000000001" customHeight="1" x14ac:dyDescent="0.25">
      <c r="A9" s="109">
        <v>3</v>
      </c>
      <c r="B9" s="488" t="str">
        <f>IF('Dépenses rémunération au réel'!B9="","",'Dépenses rémunération au réel'!B9)</f>
        <v/>
      </c>
      <c r="C9" s="488" t="str">
        <f>IF('Dépenses rémunération au réel'!C9="","",'Dépenses rémunération au réel'!C9)</f>
        <v/>
      </c>
      <c r="D9" s="488" t="str">
        <f>IF('Dépenses rémunération au réel'!D9="","",'Dépenses rémunération au réel'!D9)</f>
        <v/>
      </c>
      <c r="E9" s="488" t="str">
        <f>IF('Dépenses rémunération au réel'!E9="","",'Dépenses rémunération au réel'!E9)</f>
        <v/>
      </c>
      <c r="F9" s="488" t="str">
        <f>IF('Dépenses rémunération au réel'!F9="","",'Dépenses rémunération au réel'!F9)</f>
        <v/>
      </c>
      <c r="G9" s="489" t="str">
        <f>IF('Dépenses rémunération au réel'!G9="","",'Dépenses rémunération au réel'!G9)</f>
        <v/>
      </c>
      <c r="H9" s="489" t="str">
        <f>IF('Dépenses rémunération au réel'!H9="","",'Dépenses rémunération au réel'!H9)</f>
        <v/>
      </c>
      <c r="I9" s="488" t="str">
        <f>IF('Dépenses rémunération au réel'!I9="","",'Dépenses rémunération au réel'!I9)</f>
        <v/>
      </c>
      <c r="J9" s="490" t="str">
        <f>IF('Dépenses rémunération au réel'!J9="","",'Dépenses rémunération au réel'!J9)</f>
        <v/>
      </c>
      <c r="K9" s="490" t="str">
        <f>IF('Dépenses rémunération au réel'!K9="","",'Dépenses rémunération au réel'!K9)</f>
        <v/>
      </c>
      <c r="L9" s="488" t="str">
        <f>IF('Dépenses rémunération au réel'!L9="","",'Dépenses rémunération au réel'!L9)</f>
        <v/>
      </c>
      <c r="M9" s="256"/>
      <c r="N9" s="257" t="str">
        <f t="shared" si="1"/>
        <v/>
      </c>
      <c r="O9" s="257" t="str">
        <f t="shared" si="2"/>
        <v/>
      </c>
      <c r="P9" s="55"/>
      <c r="Q9" s="34"/>
      <c r="R9" s="34"/>
      <c r="S9" s="494" t="str">
        <f t="shared" si="3"/>
        <v/>
      </c>
      <c r="T9" s="117"/>
      <c r="U9" s="118"/>
      <c r="V9" s="497" t="str">
        <f t="shared" si="4"/>
        <v/>
      </c>
      <c r="W9" s="121" t="str">
        <f t="shared" si="0"/>
        <v/>
      </c>
      <c r="X9" s="500" t="str">
        <f>IF(AND(OR(M9="KO",L9&lt;&gt;""),OR(M9="",N9="",O9="")),Listes!$A$74,IF(AND(L9&lt;S9,U9=""),Listes!$A$76,IF(AND(L9&lt;&gt;"",S9&lt;L9,T9=""),Listes!$A$78,IF(AND(Y9="",OR(M9&lt;&gt;"",N9&lt;&gt;"",O9&lt;&gt;"",P9&lt;&gt;"",Q9&lt;&gt;"",R9&lt;&gt;"")),Listes!$A$79,""))))</f>
        <v/>
      </c>
      <c r="Y9" s="57"/>
      <c r="Z9" s="10">
        <f t="shared" si="5"/>
        <v>0</v>
      </c>
    </row>
    <row r="10" spans="1:28" ht="20.100000000000001" customHeight="1" x14ac:dyDescent="0.25">
      <c r="A10" s="109">
        <v>4</v>
      </c>
      <c r="B10" s="488" t="str">
        <f>IF('Dépenses rémunération au réel'!B10="","",'Dépenses rémunération au réel'!B10)</f>
        <v/>
      </c>
      <c r="C10" s="488" t="str">
        <f>IF('Dépenses rémunération au réel'!C10="","",'Dépenses rémunération au réel'!C10)</f>
        <v/>
      </c>
      <c r="D10" s="488" t="str">
        <f>IF('Dépenses rémunération au réel'!D10="","",'Dépenses rémunération au réel'!D10)</f>
        <v/>
      </c>
      <c r="E10" s="488" t="str">
        <f>IF('Dépenses rémunération au réel'!E10="","",'Dépenses rémunération au réel'!E10)</f>
        <v/>
      </c>
      <c r="F10" s="488" t="str">
        <f>IF('Dépenses rémunération au réel'!F10="","",'Dépenses rémunération au réel'!F10)</f>
        <v/>
      </c>
      <c r="G10" s="489" t="str">
        <f>IF('Dépenses rémunération au réel'!G10="","",'Dépenses rémunération au réel'!G10)</f>
        <v/>
      </c>
      <c r="H10" s="489" t="str">
        <f>IF('Dépenses rémunération au réel'!H10="","",'Dépenses rémunération au réel'!H10)</f>
        <v/>
      </c>
      <c r="I10" s="488" t="str">
        <f>IF('Dépenses rémunération au réel'!I10="","",'Dépenses rémunération au réel'!I10)</f>
        <v/>
      </c>
      <c r="J10" s="490" t="str">
        <f>IF('Dépenses rémunération au réel'!J10="","",'Dépenses rémunération au réel'!J10)</f>
        <v/>
      </c>
      <c r="K10" s="490" t="str">
        <f>IF('Dépenses rémunération au réel'!K10="","",'Dépenses rémunération au réel'!K10)</f>
        <v/>
      </c>
      <c r="L10" s="488" t="str">
        <f>IF('Dépenses rémunération au réel'!L10="","",'Dépenses rémunération au réel'!L10)</f>
        <v/>
      </c>
      <c r="M10" s="256"/>
      <c r="N10" s="257" t="str">
        <f t="shared" si="1"/>
        <v/>
      </c>
      <c r="O10" s="257" t="str">
        <f t="shared" si="2"/>
        <v/>
      </c>
      <c r="P10" s="55"/>
      <c r="Q10" s="34"/>
      <c r="R10" s="34"/>
      <c r="S10" s="494" t="str">
        <f t="shared" si="3"/>
        <v/>
      </c>
      <c r="T10" s="117"/>
      <c r="U10" s="118"/>
      <c r="V10" s="497" t="str">
        <f t="shared" si="4"/>
        <v/>
      </c>
      <c r="W10" s="121" t="str">
        <f t="shared" si="0"/>
        <v/>
      </c>
      <c r="X10" s="500" t="str">
        <f>IF(AND(OR(M10="KO",L10&lt;&gt;""),OR(M10="",N10="",O10="")),Listes!$A$74,IF(AND(L10&lt;S10,U10=""),Listes!$A$76,IF(AND(L10&lt;&gt;"",S10&lt;L10,T10=""),Listes!$A$78,IF(AND(Y10="",OR(M10&lt;&gt;"",N10&lt;&gt;"",O10&lt;&gt;"",P10&lt;&gt;"",Q10&lt;&gt;"",R10&lt;&gt;"")),Listes!$A$79,""))))</f>
        <v/>
      </c>
      <c r="Y10" s="38"/>
      <c r="Z10" s="10">
        <f t="shared" si="5"/>
        <v>0</v>
      </c>
    </row>
    <row r="11" spans="1:28" ht="20.100000000000001" customHeight="1" x14ac:dyDescent="0.25">
      <c r="A11" s="109">
        <v>5</v>
      </c>
      <c r="B11" s="488" t="str">
        <f>IF('Dépenses rémunération au réel'!B11="","",'Dépenses rémunération au réel'!B11)</f>
        <v/>
      </c>
      <c r="C11" s="488" t="str">
        <f>IF('Dépenses rémunération au réel'!C11="","",'Dépenses rémunération au réel'!C11)</f>
        <v/>
      </c>
      <c r="D11" s="488" t="str">
        <f>IF('Dépenses rémunération au réel'!D11="","",'Dépenses rémunération au réel'!D11)</f>
        <v/>
      </c>
      <c r="E11" s="488" t="str">
        <f>IF('Dépenses rémunération au réel'!E11="","",'Dépenses rémunération au réel'!E11)</f>
        <v/>
      </c>
      <c r="F11" s="488" t="str">
        <f>IF('Dépenses rémunération au réel'!F11="","",'Dépenses rémunération au réel'!F11)</f>
        <v/>
      </c>
      <c r="G11" s="489" t="str">
        <f>IF('Dépenses rémunération au réel'!G11="","",'Dépenses rémunération au réel'!G11)</f>
        <v/>
      </c>
      <c r="H11" s="489" t="str">
        <f>IF('Dépenses rémunération au réel'!H11="","",'Dépenses rémunération au réel'!H11)</f>
        <v/>
      </c>
      <c r="I11" s="488" t="str">
        <f>IF('Dépenses rémunération au réel'!I11="","",'Dépenses rémunération au réel'!I11)</f>
        <v/>
      </c>
      <c r="J11" s="490" t="str">
        <f>IF('Dépenses rémunération au réel'!J11="","",'Dépenses rémunération au réel'!J11)</f>
        <v/>
      </c>
      <c r="K11" s="490" t="str">
        <f>IF('Dépenses rémunération au réel'!K11="","",'Dépenses rémunération au réel'!K11)</f>
        <v/>
      </c>
      <c r="L11" s="488" t="str">
        <f>IF('Dépenses rémunération au réel'!L11="","",'Dépenses rémunération au réel'!L11)</f>
        <v/>
      </c>
      <c r="M11" s="256"/>
      <c r="N11" s="257" t="str">
        <f t="shared" si="1"/>
        <v/>
      </c>
      <c r="O11" s="257" t="str">
        <f t="shared" si="2"/>
        <v/>
      </c>
      <c r="P11" s="55"/>
      <c r="Q11" s="34"/>
      <c r="R11" s="34"/>
      <c r="S11" s="494" t="str">
        <f t="shared" si="3"/>
        <v/>
      </c>
      <c r="T11" s="117"/>
      <c r="U11" s="118"/>
      <c r="V11" s="497" t="str">
        <f t="shared" si="4"/>
        <v/>
      </c>
      <c r="W11" s="121" t="str">
        <f t="shared" si="0"/>
        <v/>
      </c>
      <c r="X11" s="500" t="str">
        <f>IF(AND(OR(M11="KO",L11&lt;&gt;""),OR(M11="",N11="",O11="")),Listes!$A$74,IF(AND(L11&lt;S11,U11=""),Listes!$A$76,IF(AND(L11&lt;&gt;"",S11&lt;L11,T11=""),Listes!$A$78,IF(AND(Y11="",OR(M11&lt;&gt;"",N11&lt;&gt;"",O11&lt;&gt;"",P11&lt;&gt;"",Q11&lt;&gt;"",R11&lt;&gt;"")),Listes!$A$79,""))))</f>
        <v/>
      </c>
      <c r="Y11" s="38"/>
      <c r="Z11" s="10">
        <f t="shared" si="5"/>
        <v>0</v>
      </c>
    </row>
    <row r="12" spans="1:28" ht="20.100000000000001" customHeight="1" x14ac:dyDescent="0.25">
      <c r="A12" s="109">
        <v>6</v>
      </c>
      <c r="B12" s="488" t="str">
        <f>IF('Dépenses rémunération au réel'!B12="","",'Dépenses rémunération au réel'!B12)</f>
        <v/>
      </c>
      <c r="C12" s="488" t="str">
        <f>IF('Dépenses rémunération au réel'!C12="","",'Dépenses rémunération au réel'!C12)</f>
        <v/>
      </c>
      <c r="D12" s="488" t="str">
        <f>IF('Dépenses rémunération au réel'!D12="","",'Dépenses rémunération au réel'!D12)</f>
        <v/>
      </c>
      <c r="E12" s="488" t="str">
        <f>IF('Dépenses rémunération au réel'!E12="","",'Dépenses rémunération au réel'!E12)</f>
        <v/>
      </c>
      <c r="F12" s="488" t="str">
        <f>IF('Dépenses rémunération au réel'!F12="","",'Dépenses rémunération au réel'!F12)</f>
        <v/>
      </c>
      <c r="G12" s="489" t="str">
        <f>IF('Dépenses rémunération au réel'!G12="","",'Dépenses rémunération au réel'!G12)</f>
        <v/>
      </c>
      <c r="H12" s="489" t="str">
        <f>IF('Dépenses rémunération au réel'!H12="","",'Dépenses rémunération au réel'!H12)</f>
        <v/>
      </c>
      <c r="I12" s="488" t="str">
        <f>IF('Dépenses rémunération au réel'!I12="","",'Dépenses rémunération au réel'!I12)</f>
        <v/>
      </c>
      <c r="J12" s="490" t="str">
        <f>IF('Dépenses rémunération au réel'!J12="","",'Dépenses rémunération au réel'!J12)</f>
        <v/>
      </c>
      <c r="K12" s="490" t="str">
        <f>IF('Dépenses rémunération au réel'!K12="","",'Dépenses rémunération au réel'!K12)</f>
        <v/>
      </c>
      <c r="L12" s="488" t="str">
        <f>IF('Dépenses rémunération au réel'!L12="","",'Dépenses rémunération au réel'!L12)</f>
        <v/>
      </c>
      <c r="M12" s="256"/>
      <c r="N12" s="257" t="str">
        <f t="shared" si="1"/>
        <v/>
      </c>
      <c r="O12" s="257" t="str">
        <f t="shared" si="2"/>
        <v/>
      </c>
      <c r="P12" s="55"/>
      <c r="Q12" s="34"/>
      <c r="R12" s="34"/>
      <c r="S12" s="494" t="str">
        <f t="shared" si="3"/>
        <v/>
      </c>
      <c r="T12" s="117"/>
      <c r="U12" s="118"/>
      <c r="V12" s="497" t="str">
        <f t="shared" si="4"/>
        <v/>
      </c>
      <c r="W12" s="121" t="str">
        <f t="shared" si="0"/>
        <v/>
      </c>
      <c r="X12" s="500" t="str">
        <f>IF(AND(OR(M12="KO",L12&lt;&gt;""),OR(M12="",N12="",O12="")),Listes!$A$74,IF(AND(L12&lt;S12,U12=""),Listes!$A$76,IF(AND(L12&lt;&gt;"",S12&lt;L12,T12=""),Listes!$A$78,IF(AND(Y12="",OR(M12&lt;&gt;"",N12&lt;&gt;"",O12&lt;&gt;"",P12&lt;&gt;"",Q12&lt;&gt;"",R12&lt;&gt;"")),Listes!$A$79,""))))</f>
        <v/>
      </c>
      <c r="Y12" s="38"/>
      <c r="Z12" s="10">
        <f t="shared" si="5"/>
        <v>0</v>
      </c>
    </row>
    <row r="13" spans="1:28" ht="20.100000000000001" customHeight="1" x14ac:dyDescent="0.25">
      <c r="A13" s="109">
        <v>7</v>
      </c>
      <c r="B13" s="488" t="str">
        <f>IF('Dépenses rémunération au réel'!B13="","",'Dépenses rémunération au réel'!B13)</f>
        <v/>
      </c>
      <c r="C13" s="488" t="str">
        <f>IF('Dépenses rémunération au réel'!C13="","",'Dépenses rémunération au réel'!C13)</f>
        <v/>
      </c>
      <c r="D13" s="488" t="str">
        <f>IF('Dépenses rémunération au réel'!D13="","",'Dépenses rémunération au réel'!D13)</f>
        <v/>
      </c>
      <c r="E13" s="488" t="str">
        <f>IF('Dépenses rémunération au réel'!E13="","",'Dépenses rémunération au réel'!E13)</f>
        <v/>
      </c>
      <c r="F13" s="488" t="str">
        <f>IF('Dépenses rémunération au réel'!F13="","",'Dépenses rémunération au réel'!F13)</f>
        <v/>
      </c>
      <c r="G13" s="489" t="str">
        <f>IF('Dépenses rémunération au réel'!G13="","",'Dépenses rémunération au réel'!G13)</f>
        <v/>
      </c>
      <c r="H13" s="489" t="str">
        <f>IF('Dépenses rémunération au réel'!H13="","",'Dépenses rémunération au réel'!H13)</f>
        <v/>
      </c>
      <c r="I13" s="488" t="str">
        <f>IF('Dépenses rémunération au réel'!I13="","",'Dépenses rémunération au réel'!I13)</f>
        <v/>
      </c>
      <c r="J13" s="490" t="str">
        <f>IF('Dépenses rémunération au réel'!J13="","",'Dépenses rémunération au réel'!J13)</f>
        <v/>
      </c>
      <c r="K13" s="490" t="str">
        <f>IF('Dépenses rémunération au réel'!K13="","",'Dépenses rémunération au réel'!K13)</f>
        <v/>
      </c>
      <c r="L13" s="488" t="str">
        <f>IF('Dépenses rémunération au réel'!L13="","",'Dépenses rémunération au réel'!L13)</f>
        <v/>
      </c>
      <c r="M13" s="256"/>
      <c r="N13" s="257" t="str">
        <f t="shared" si="1"/>
        <v/>
      </c>
      <c r="O13" s="257" t="str">
        <f t="shared" si="2"/>
        <v/>
      </c>
      <c r="P13" s="55"/>
      <c r="Q13" s="34"/>
      <c r="R13" s="34"/>
      <c r="S13" s="494" t="str">
        <f t="shared" si="3"/>
        <v/>
      </c>
      <c r="T13" s="117"/>
      <c r="U13" s="118"/>
      <c r="V13" s="497" t="str">
        <f t="shared" si="4"/>
        <v/>
      </c>
      <c r="W13" s="121" t="str">
        <f t="shared" si="0"/>
        <v/>
      </c>
      <c r="X13" s="500" t="str">
        <f>IF(AND(OR(M13="KO",L13&lt;&gt;""),OR(M13="",N13="",O13="")),Listes!$A$74,IF(AND(L13&lt;S13,U13=""),Listes!$A$76,IF(AND(L13&lt;&gt;"",S13&lt;L13,T13=""),Listes!$A$78,IF(AND(Y13="",OR(M13&lt;&gt;"",N13&lt;&gt;"",O13&lt;&gt;"",P13&lt;&gt;"",Q13&lt;&gt;"",R13&lt;&gt;"")),Listes!$A$79,""))))</f>
        <v/>
      </c>
      <c r="Y13" s="38"/>
      <c r="Z13" s="10">
        <f t="shared" si="5"/>
        <v>0</v>
      </c>
    </row>
    <row r="14" spans="1:28" ht="20.100000000000001" customHeight="1" x14ac:dyDescent="0.25">
      <c r="A14" s="109">
        <v>8</v>
      </c>
      <c r="B14" s="488" t="str">
        <f>IF('Dépenses rémunération au réel'!B14="","",'Dépenses rémunération au réel'!B14)</f>
        <v/>
      </c>
      <c r="C14" s="488" t="str">
        <f>IF('Dépenses rémunération au réel'!C14="","",'Dépenses rémunération au réel'!C14)</f>
        <v/>
      </c>
      <c r="D14" s="488" t="str">
        <f>IF('Dépenses rémunération au réel'!D14="","",'Dépenses rémunération au réel'!D14)</f>
        <v/>
      </c>
      <c r="E14" s="488" t="str">
        <f>IF('Dépenses rémunération au réel'!E14="","",'Dépenses rémunération au réel'!E14)</f>
        <v/>
      </c>
      <c r="F14" s="488" t="str">
        <f>IF('Dépenses rémunération au réel'!F14="","",'Dépenses rémunération au réel'!F14)</f>
        <v/>
      </c>
      <c r="G14" s="489" t="str">
        <f>IF('Dépenses rémunération au réel'!G14="","",'Dépenses rémunération au réel'!G14)</f>
        <v/>
      </c>
      <c r="H14" s="489" t="str">
        <f>IF('Dépenses rémunération au réel'!H14="","",'Dépenses rémunération au réel'!H14)</f>
        <v/>
      </c>
      <c r="I14" s="488" t="str">
        <f>IF('Dépenses rémunération au réel'!I14="","",'Dépenses rémunération au réel'!I14)</f>
        <v/>
      </c>
      <c r="J14" s="490" t="str">
        <f>IF('Dépenses rémunération au réel'!J14="","",'Dépenses rémunération au réel'!J14)</f>
        <v/>
      </c>
      <c r="K14" s="490" t="str">
        <f>IF('Dépenses rémunération au réel'!K14="","",'Dépenses rémunération au réel'!K14)</f>
        <v/>
      </c>
      <c r="L14" s="488" t="str">
        <f>IF('Dépenses rémunération au réel'!L14="","",'Dépenses rémunération au réel'!L14)</f>
        <v/>
      </c>
      <c r="M14" s="256"/>
      <c r="N14" s="257" t="str">
        <f t="shared" si="1"/>
        <v/>
      </c>
      <c r="O14" s="257" t="str">
        <f t="shared" si="2"/>
        <v/>
      </c>
      <c r="P14" s="55"/>
      <c r="Q14" s="34"/>
      <c r="R14" s="34"/>
      <c r="S14" s="494" t="str">
        <f t="shared" si="3"/>
        <v/>
      </c>
      <c r="T14" s="117"/>
      <c r="U14" s="118"/>
      <c r="V14" s="497" t="str">
        <f t="shared" si="4"/>
        <v/>
      </c>
      <c r="W14" s="121" t="str">
        <f t="shared" si="0"/>
        <v/>
      </c>
      <c r="X14" s="500" t="str">
        <f>IF(AND(OR(M14="KO",L14&lt;&gt;""),OR(M14="",N14="",O14="")),Listes!$A$74,IF(AND(L14&lt;S14,U14=""),Listes!$A$76,IF(AND(L14&lt;&gt;"",S14&lt;L14,T14=""),Listes!$A$78,IF(AND(Y14="",OR(M14&lt;&gt;"",N14&lt;&gt;"",O14&lt;&gt;"",P14&lt;&gt;"",Q14&lt;&gt;"",R14&lt;&gt;"")),Listes!$A$79,""))))</f>
        <v/>
      </c>
      <c r="Y14" s="38"/>
      <c r="Z14" s="10">
        <f t="shared" si="5"/>
        <v>0</v>
      </c>
    </row>
    <row r="15" spans="1:28" ht="20.100000000000001" customHeight="1" x14ac:dyDescent="0.25">
      <c r="A15" s="109">
        <v>9</v>
      </c>
      <c r="B15" s="488" t="str">
        <f>IF('Dépenses rémunération au réel'!B15="","",'Dépenses rémunération au réel'!B15)</f>
        <v/>
      </c>
      <c r="C15" s="488" t="str">
        <f>IF('Dépenses rémunération au réel'!C15="","",'Dépenses rémunération au réel'!C15)</f>
        <v/>
      </c>
      <c r="D15" s="488" t="str">
        <f>IF('Dépenses rémunération au réel'!D15="","",'Dépenses rémunération au réel'!D15)</f>
        <v/>
      </c>
      <c r="E15" s="488" t="str">
        <f>IF('Dépenses rémunération au réel'!E15="","",'Dépenses rémunération au réel'!E15)</f>
        <v/>
      </c>
      <c r="F15" s="488" t="str">
        <f>IF('Dépenses rémunération au réel'!F15="","",'Dépenses rémunération au réel'!F15)</f>
        <v/>
      </c>
      <c r="G15" s="489" t="str">
        <f>IF('Dépenses rémunération au réel'!G15="","",'Dépenses rémunération au réel'!G15)</f>
        <v/>
      </c>
      <c r="H15" s="489" t="str">
        <f>IF('Dépenses rémunération au réel'!H15="","",'Dépenses rémunération au réel'!H15)</f>
        <v/>
      </c>
      <c r="I15" s="488" t="str">
        <f>IF('Dépenses rémunération au réel'!I15="","",'Dépenses rémunération au réel'!I15)</f>
        <v/>
      </c>
      <c r="J15" s="490" t="str">
        <f>IF('Dépenses rémunération au réel'!J15="","",'Dépenses rémunération au réel'!J15)</f>
        <v/>
      </c>
      <c r="K15" s="490" t="str">
        <f>IF('Dépenses rémunération au réel'!K15="","",'Dépenses rémunération au réel'!K15)</f>
        <v/>
      </c>
      <c r="L15" s="488" t="str">
        <f>IF('Dépenses rémunération au réel'!L15="","",'Dépenses rémunération au réel'!L15)</f>
        <v/>
      </c>
      <c r="M15" s="256"/>
      <c r="N15" s="257" t="str">
        <f t="shared" si="1"/>
        <v/>
      </c>
      <c r="O15" s="257" t="str">
        <f t="shared" si="2"/>
        <v/>
      </c>
      <c r="P15" s="55"/>
      <c r="Q15" s="34"/>
      <c r="R15" s="34"/>
      <c r="S15" s="494" t="str">
        <f t="shared" si="3"/>
        <v/>
      </c>
      <c r="T15" s="117"/>
      <c r="U15" s="118"/>
      <c r="V15" s="497" t="str">
        <f t="shared" si="4"/>
        <v/>
      </c>
      <c r="W15" s="121" t="str">
        <f t="shared" si="0"/>
        <v/>
      </c>
      <c r="X15" s="500" t="str">
        <f>IF(AND(OR(M15="KO",L15&lt;&gt;""),OR(M15="",N15="",O15="")),Listes!$A$74,IF(AND(L15&lt;S15,U15=""),Listes!$A$76,IF(AND(L15&lt;&gt;"",S15&lt;L15,T15=""),Listes!$A$78,IF(AND(Y15="",OR(M15&lt;&gt;"",N15&lt;&gt;"",O15&lt;&gt;"",P15&lt;&gt;"",Q15&lt;&gt;"",R15&lt;&gt;"")),Listes!$A$79,""))))</f>
        <v/>
      </c>
      <c r="Y15" s="38"/>
      <c r="Z15" s="10">
        <f t="shared" si="5"/>
        <v>0</v>
      </c>
    </row>
    <row r="16" spans="1:28" ht="20.100000000000001" customHeight="1" x14ac:dyDescent="0.25">
      <c r="A16" s="109">
        <v>10</v>
      </c>
      <c r="B16" s="488" t="str">
        <f>IF('Dépenses rémunération au réel'!B16="","",'Dépenses rémunération au réel'!B16)</f>
        <v/>
      </c>
      <c r="C16" s="488" t="str">
        <f>IF('Dépenses rémunération au réel'!C16="","",'Dépenses rémunération au réel'!C16)</f>
        <v/>
      </c>
      <c r="D16" s="488" t="str">
        <f>IF('Dépenses rémunération au réel'!D16="","",'Dépenses rémunération au réel'!D16)</f>
        <v/>
      </c>
      <c r="E16" s="488" t="str">
        <f>IF('Dépenses rémunération au réel'!E16="","",'Dépenses rémunération au réel'!E16)</f>
        <v/>
      </c>
      <c r="F16" s="488" t="str">
        <f>IF('Dépenses rémunération au réel'!F16="","",'Dépenses rémunération au réel'!F16)</f>
        <v/>
      </c>
      <c r="G16" s="489" t="str">
        <f>IF('Dépenses rémunération au réel'!G16="","",'Dépenses rémunération au réel'!G16)</f>
        <v/>
      </c>
      <c r="H16" s="489" t="str">
        <f>IF('Dépenses rémunération au réel'!H16="","",'Dépenses rémunération au réel'!H16)</f>
        <v/>
      </c>
      <c r="I16" s="488" t="str">
        <f>IF('Dépenses rémunération au réel'!I16="","",'Dépenses rémunération au réel'!I16)</f>
        <v/>
      </c>
      <c r="J16" s="490" t="str">
        <f>IF('Dépenses rémunération au réel'!J16="","",'Dépenses rémunération au réel'!J16)</f>
        <v/>
      </c>
      <c r="K16" s="490" t="str">
        <f>IF('Dépenses rémunération au réel'!K16="","",'Dépenses rémunération au réel'!K16)</f>
        <v/>
      </c>
      <c r="L16" s="488" t="str">
        <f>IF('Dépenses rémunération au réel'!L16="","",'Dépenses rémunération au réel'!L16)</f>
        <v/>
      </c>
      <c r="M16" s="256"/>
      <c r="N16" s="257" t="str">
        <f t="shared" si="1"/>
        <v/>
      </c>
      <c r="O16" s="257" t="str">
        <f t="shared" si="2"/>
        <v/>
      </c>
      <c r="P16" s="55"/>
      <c r="Q16" s="34"/>
      <c r="R16" s="34"/>
      <c r="S16" s="494" t="str">
        <f t="shared" si="3"/>
        <v/>
      </c>
      <c r="T16" s="117"/>
      <c r="U16" s="118"/>
      <c r="V16" s="497" t="str">
        <f t="shared" si="4"/>
        <v/>
      </c>
      <c r="W16" s="121" t="str">
        <f t="shared" si="0"/>
        <v/>
      </c>
      <c r="X16" s="500" t="str">
        <f>IF(AND(OR(M16="KO",L16&lt;&gt;""),OR(M16="",N16="",O16="")),Listes!$A$74,IF(AND(L16&lt;S16,U16=""),Listes!$A$76,IF(AND(L16&lt;&gt;"",S16&lt;L16,T16=""),Listes!$A$78,IF(AND(Y16="",OR(M16&lt;&gt;"",N16&lt;&gt;"",O16&lt;&gt;"",P16&lt;&gt;"",Q16&lt;&gt;"",R16&lt;&gt;"")),Listes!$A$79,""))))</f>
        <v/>
      </c>
      <c r="Y16" s="38"/>
      <c r="Z16" s="10">
        <f t="shared" si="5"/>
        <v>0</v>
      </c>
    </row>
    <row r="17" spans="1:26" ht="20.100000000000001" customHeight="1" x14ac:dyDescent="0.25">
      <c r="A17" s="109">
        <v>11</v>
      </c>
      <c r="B17" s="488" t="str">
        <f>IF('Dépenses rémunération au réel'!B17="","",'Dépenses rémunération au réel'!B17)</f>
        <v/>
      </c>
      <c r="C17" s="488" t="str">
        <f>IF('Dépenses rémunération au réel'!C17="","",'Dépenses rémunération au réel'!C17)</f>
        <v/>
      </c>
      <c r="D17" s="488" t="str">
        <f>IF('Dépenses rémunération au réel'!D17="","",'Dépenses rémunération au réel'!D17)</f>
        <v/>
      </c>
      <c r="E17" s="488" t="str">
        <f>IF('Dépenses rémunération au réel'!E17="","",'Dépenses rémunération au réel'!E17)</f>
        <v/>
      </c>
      <c r="F17" s="488" t="str">
        <f>IF('Dépenses rémunération au réel'!F17="","",'Dépenses rémunération au réel'!F17)</f>
        <v/>
      </c>
      <c r="G17" s="489" t="str">
        <f>IF('Dépenses rémunération au réel'!G17="","",'Dépenses rémunération au réel'!G17)</f>
        <v/>
      </c>
      <c r="H17" s="489" t="str">
        <f>IF('Dépenses rémunération au réel'!H17="","",'Dépenses rémunération au réel'!H17)</f>
        <v/>
      </c>
      <c r="I17" s="488" t="str">
        <f>IF('Dépenses rémunération au réel'!I17="","",'Dépenses rémunération au réel'!I17)</f>
        <v/>
      </c>
      <c r="J17" s="490" t="str">
        <f>IF('Dépenses rémunération au réel'!J17="","",'Dépenses rémunération au réel'!J17)</f>
        <v/>
      </c>
      <c r="K17" s="490" t="str">
        <f>IF('Dépenses rémunération au réel'!K17="","",'Dépenses rémunération au réel'!K17)</f>
        <v/>
      </c>
      <c r="L17" s="488" t="str">
        <f>IF('Dépenses rémunération au réel'!L17="","",'Dépenses rémunération au réel'!L17)</f>
        <v/>
      </c>
      <c r="M17" s="256"/>
      <c r="N17" s="257" t="str">
        <f t="shared" si="1"/>
        <v/>
      </c>
      <c r="O17" s="257" t="str">
        <f t="shared" si="2"/>
        <v/>
      </c>
      <c r="P17" s="55"/>
      <c r="Q17" s="34"/>
      <c r="R17" s="34"/>
      <c r="S17" s="494" t="str">
        <f t="shared" si="3"/>
        <v/>
      </c>
      <c r="T17" s="117"/>
      <c r="U17" s="118"/>
      <c r="V17" s="497" t="str">
        <f t="shared" si="4"/>
        <v/>
      </c>
      <c r="W17" s="121" t="str">
        <f t="shared" si="0"/>
        <v/>
      </c>
      <c r="X17" s="500" t="str">
        <f>IF(AND(OR(M17="KO",L17&lt;&gt;""),OR(M17="",N17="",O17="")),Listes!$A$74,IF(AND(L17&lt;S17,U17=""),Listes!$A$76,IF(AND(L17&lt;&gt;"",S17&lt;L17,T17=""),Listes!$A$78,IF(AND(Y17="",OR(M17&lt;&gt;"",N17&lt;&gt;"",O17&lt;&gt;"",P17&lt;&gt;"",Q17&lt;&gt;"",R17&lt;&gt;"")),Listes!$A$79,""))))</f>
        <v/>
      </c>
      <c r="Y17" s="38"/>
      <c r="Z17" s="10">
        <f t="shared" si="5"/>
        <v>0</v>
      </c>
    </row>
    <row r="18" spans="1:26" ht="20.100000000000001" customHeight="1" x14ac:dyDescent="0.25">
      <c r="A18" s="109">
        <v>12</v>
      </c>
      <c r="B18" s="488" t="str">
        <f>IF('Dépenses rémunération au réel'!B18="","",'Dépenses rémunération au réel'!B18)</f>
        <v/>
      </c>
      <c r="C18" s="488" t="str">
        <f>IF('Dépenses rémunération au réel'!C18="","",'Dépenses rémunération au réel'!C18)</f>
        <v/>
      </c>
      <c r="D18" s="488" t="str">
        <f>IF('Dépenses rémunération au réel'!D18="","",'Dépenses rémunération au réel'!D18)</f>
        <v/>
      </c>
      <c r="E18" s="488" t="str">
        <f>IF('Dépenses rémunération au réel'!E18="","",'Dépenses rémunération au réel'!E18)</f>
        <v/>
      </c>
      <c r="F18" s="488" t="str">
        <f>IF('Dépenses rémunération au réel'!F18="","",'Dépenses rémunération au réel'!F18)</f>
        <v/>
      </c>
      <c r="G18" s="489" t="str">
        <f>IF('Dépenses rémunération au réel'!G18="","",'Dépenses rémunération au réel'!G18)</f>
        <v/>
      </c>
      <c r="H18" s="489" t="str">
        <f>IF('Dépenses rémunération au réel'!H18="","",'Dépenses rémunération au réel'!H18)</f>
        <v/>
      </c>
      <c r="I18" s="488" t="str">
        <f>IF('Dépenses rémunération au réel'!I18="","",'Dépenses rémunération au réel'!I18)</f>
        <v/>
      </c>
      <c r="J18" s="490" t="str">
        <f>IF('Dépenses rémunération au réel'!J18="","",'Dépenses rémunération au réel'!J18)</f>
        <v/>
      </c>
      <c r="K18" s="490" t="str">
        <f>IF('Dépenses rémunération au réel'!K18="","",'Dépenses rémunération au réel'!K18)</f>
        <v/>
      </c>
      <c r="L18" s="488" t="str">
        <f>IF('Dépenses rémunération au réel'!L18="","",'Dépenses rémunération au réel'!L18)</f>
        <v/>
      </c>
      <c r="M18" s="256"/>
      <c r="N18" s="257" t="str">
        <f t="shared" si="1"/>
        <v/>
      </c>
      <c r="O18" s="257" t="str">
        <f t="shared" si="2"/>
        <v/>
      </c>
      <c r="P18" s="55"/>
      <c r="Q18" s="34"/>
      <c r="R18" s="34"/>
      <c r="S18" s="494" t="str">
        <f t="shared" si="3"/>
        <v/>
      </c>
      <c r="T18" s="117"/>
      <c r="U18" s="118"/>
      <c r="V18" s="497" t="str">
        <f t="shared" si="4"/>
        <v/>
      </c>
      <c r="W18" s="121" t="str">
        <f t="shared" si="0"/>
        <v/>
      </c>
      <c r="X18" s="500" t="str">
        <f>IF(AND(OR(M18="KO",L18&lt;&gt;""),OR(M18="",N18="",O18="")),Listes!$A$74,IF(AND(L18&lt;S18,U18=""),Listes!$A$76,IF(AND(L18&lt;&gt;"",S18&lt;L18,T18=""),Listes!$A$78,IF(AND(Y18="",OR(M18&lt;&gt;"",N18&lt;&gt;"",O18&lt;&gt;"",P18&lt;&gt;"",Q18&lt;&gt;"",R18&lt;&gt;"")),Listes!$A$79,""))))</f>
        <v/>
      </c>
      <c r="Y18" s="38"/>
      <c r="Z18" s="10">
        <f t="shared" si="5"/>
        <v>0</v>
      </c>
    </row>
    <row r="19" spans="1:26" ht="20.100000000000001" customHeight="1" x14ac:dyDescent="0.25">
      <c r="A19" s="109">
        <v>13</v>
      </c>
      <c r="B19" s="488" t="str">
        <f>IF('Dépenses rémunération au réel'!B19="","",'Dépenses rémunération au réel'!B19)</f>
        <v/>
      </c>
      <c r="C19" s="488" t="str">
        <f>IF('Dépenses rémunération au réel'!C19="","",'Dépenses rémunération au réel'!C19)</f>
        <v/>
      </c>
      <c r="D19" s="488" t="str">
        <f>IF('Dépenses rémunération au réel'!D19="","",'Dépenses rémunération au réel'!D19)</f>
        <v/>
      </c>
      <c r="E19" s="488" t="str">
        <f>IF('Dépenses rémunération au réel'!E19="","",'Dépenses rémunération au réel'!E19)</f>
        <v/>
      </c>
      <c r="F19" s="488" t="str">
        <f>IF('Dépenses rémunération au réel'!F19="","",'Dépenses rémunération au réel'!F19)</f>
        <v/>
      </c>
      <c r="G19" s="489" t="str">
        <f>IF('Dépenses rémunération au réel'!G19="","",'Dépenses rémunération au réel'!G19)</f>
        <v/>
      </c>
      <c r="H19" s="489" t="str">
        <f>IF('Dépenses rémunération au réel'!H19="","",'Dépenses rémunération au réel'!H19)</f>
        <v/>
      </c>
      <c r="I19" s="488" t="str">
        <f>IF('Dépenses rémunération au réel'!I19="","",'Dépenses rémunération au réel'!I19)</f>
        <v/>
      </c>
      <c r="J19" s="490" t="str">
        <f>IF('Dépenses rémunération au réel'!J19="","",'Dépenses rémunération au réel'!J19)</f>
        <v/>
      </c>
      <c r="K19" s="490" t="str">
        <f>IF('Dépenses rémunération au réel'!K19="","",'Dépenses rémunération au réel'!K19)</f>
        <v/>
      </c>
      <c r="L19" s="488" t="str">
        <f>IF('Dépenses rémunération au réel'!L19="","",'Dépenses rémunération au réel'!L19)</f>
        <v/>
      </c>
      <c r="M19" s="256"/>
      <c r="N19" s="257" t="str">
        <f t="shared" si="1"/>
        <v/>
      </c>
      <c r="O19" s="257" t="str">
        <f t="shared" si="2"/>
        <v/>
      </c>
      <c r="P19" s="55"/>
      <c r="Q19" s="34"/>
      <c r="R19" s="34"/>
      <c r="S19" s="494" t="str">
        <f t="shared" si="3"/>
        <v/>
      </c>
      <c r="T19" s="117"/>
      <c r="U19" s="118"/>
      <c r="V19" s="497" t="str">
        <f t="shared" si="4"/>
        <v/>
      </c>
      <c r="W19" s="121" t="str">
        <f t="shared" si="0"/>
        <v/>
      </c>
      <c r="X19" s="500" t="str">
        <f>IF(AND(OR(M19="KO",L19&lt;&gt;""),OR(M19="",N19="",O19="")),Listes!$A$74,IF(AND(L19&lt;S19,U19=""),Listes!$A$76,IF(AND(L19&lt;&gt;"",S19&lt;L19,T19=""),Listes!$A$78,IF(AND(Y19="",OR(M19&lt;&gt;"",N19&lt;&gt;"",O19&lt;&gt;"",P19&lt;&gt;"",Q19&lt;&gt;"",R19&lt;&gt;"")),Listes!$A$79,""))))</f>
        <v/>
      </c>
      <c r="Y19" s="38"/>
      <c r="Z19" s="10">
        <f t="shared" si="5"/>
        <v>0</v>
      </c>
    </row>
    <row r="20" spans="1:26" ht="20.100000000000001" customHeight="1" x14ac:dyDescent="0.25">
      <c r="A20" s="109">
        <v>14</v>
      </c>
      <c r="B20" s="488" t="str">
        <f>IF('Dépenses rémunération au réel'!B20="","",'Dépenses rémunération au réel'!B20)</f>
        <v/>
      </c>
      <c r="C20" s="488" t="str">
        <f>IF('Dépenses rémunération au réel'!C20="","",'Dépenses rémunération au réel'!C20)</f>
        <v/>
      </c>
      <c r="D20" s="488" t="str">
        <f>IF('Dépenses rémunération au réel'!D20="","",'Dépenses rémunération au réel'!D20)</f>
        <v/>
      </c>
      <c r="E20" s="488" t="str">
        <f>IF('Dépenses rémunération au réel'!E20="","",'Dépenses rémunération au réel'!E20)</f>
        <v/>
      </c>
      <c r="F20" s="488" t="str">
        <f>IF('Dépenses rémunération au réel'!F20="","",'Dépenses rémunération au réel'!F20)</f>
        <v/>
      </c>
      <c r="G20" s="489" t="str">
        <f>IF('Dépenses rémunération au réel'!G20="","",'Dépenses rémunération au réel'!G20)</f>
        <v/>
      </c>
      <c r="H20" s="489" t="str">
        <f>IF('Dépenses rémunération au réel'!H20="","",'Dépenses rémunération au réel'!H20)</f>
        <v/>
      </c>
      <c r="I20" s="488" t="str">
        <f>IF('Dépenses rémunération au réel'!I20="","",'Dépenses rémunération au réel'!I20)</f>
        <v/>
      </c>
      <c r="J20" s="490" t="str">
        <f>IF('Dépenses rémunération au réel'!J20="","",'Dépenses rémunération au réel'!J20)</f>
        <v/>
      </c>
      <c r="K20" s="490" t="str">
        <f>IF('Dépenses rémunération au réel'!K20="","",'Dépenses rémunération au réel'!K20)</f>
        <v/>
      </c>
      <c r="L20" s="488" t="str">
        <f>IF('Dépenses rémunération au réel'!L20="","",'Dépenses rémunération au réel'!L20)</f>
        <v/>
      </c>
      <c r="M20" s="256"/>
      <c r="N20" s="257" t="str">
        <f t="shared" si="1"/>
        <v/>
      </c>
      <c r="O20" s="257" t="str">
        <f t="shared" si="2"/>
        <v/>
      </c>
      <c r="P20" s="55"/>
      <c r="Q20" s="34"/>
      <c r="R20" s="34"/>
      <c r="S20" s="494" t="str">
        <f t="shared" si="3"/>
        <v/>
      </c>
      <c r="T20" s="117"/>
      <c r="U20" s="118"/>
      <c r="V20" s="497" t="str">
        <f t="shared" si="4"/>
        <v/>
      </c>
      <c r="W20" s="121" t="str">
        <f t="shared" si="0"/>
        <v/>
      </c>
      <c r="X20" s="500" t="str">
        <f>IF(AND(OR(M20="KO",L20&lt;&gt;""),OR(M20="",N20="",O20="")),Listes!$A$74,IF(AND(L20&lt;S20,U20=""),Listes!$A$76,IF(AND(L20&lt;&gt;"",S20&lt;L20,T20=""),Listes!$A$78,IF(AND(Y20="",OR(M20&lt;&gt;"",N20&lt;&gt;"",O20&lt;&gt;"",P20&lt;&gt;"",Q20&lt;&gt;"",R20&lt;&gt;"")),Listes!$A$79,""))))</f>
        <v/>
      </c>
      <c r="Y20" s="38"/>
      <c r="Z20" s="10">
        <f t="shared" si="5"/>
        <v>0</v>
      </c>
    </row>
    <row r="21" spans="1:26" ht="20.100000000000001" customHeight="1" x14ac:dyDescent="0.25">
      <c r="A21" s="109">
        <v>15</v>
      </c>
      <c r="B21" s="488" t="str">
        <f>IF('Dépenses rémunération au réel'!B21="","",'Dépenses rémunération au réel'!B21)</f>
        <v/>
      </c>
      <c r="C21" s="488" t="str">
        <f>IF('Dépenses rémunération au réel'!C21="","",'Dépenses rémunération au réel'!C21)</f>
        <v/>
      </c>
      <c r="D21" s="488" t="str">
        <f>IF('Dépenses rémunération au réel'!D21="","",'Dépenses rémunération au réel'!D21)</f>
        <v/>
      </c>
      <c r="E21" s="488" t="str">
        <f>IF('Dépenses rémunération au réel'!E21="","",'Dépenses rémunération au réel'!E21)</f>
        <v/>
      </c>
      <c r="F21" s="488" t="str">
        <f>IF('Dépenses rémunération au réel'!F21="","",'Dépenses rémunération au réel'!F21)</f>
        <v/>
      </c>
      <c r="G21" s="489" t="str">
        <f>IF('Dépenses rémunération au réel'!G21="","",'Dépenses rémunération au réel'!G21)</f>
        <v/>
      </c>
      <c r="H21" s="489" t="str">
        <f>IF('Dépenses rémunération au réel'!H21="","",'Dépenses rémunération au réel'!H21)</f>
        <v/>
      </c>
      <c r="I21" s="488" t="str">
        <f>IF('Dépenses rémunération au réel'!I21="","",'Dépenses rémunération au réel'!I21)</f>
        <v/>
      </c>
      <c r="J21" s="490" t="str">
        <f>IF('Dépenses rémunération au réel'!J21="","",'Dépenses rémunération au réel'!J21)</f>
        <v/>
      </c>
      <c r="K21" s="490" t="str">
        <f>IF('Dépenses rémunération au réel'!K21="","",'Dépenses rémunération au réel'!K21)</f>
        <v/>
      </c>
      <c r="L21" s="488" t="str">
        <f>IF('Dépenses rémunération au réel'!L21="","",'Dépenses rémunération au réel'!L21)</f>
        <v/>
      </c>
      <c r="M21" s="256"/>
      <c r="N21" s="257" t="str">
        <f t="shared" si="1"/>
        <v/>
      </c>
      <c r="O21" s="257" t="str">
        <f t="shared" si="2"/>
        <v/>
      </c>
      <c r="P21" s="55"/>
      <c r="Q21" s="34"/>
      <c r="R21" s="34"/>
      <c r="S21" s="494" t="str">
        <f t="shared" si="3"/>
        <v/>
      </c>
      <c r="T21" s="117"/>
      <c r="U21" s="118"/>
      <c r="V21" s="497" t="str">
        <f t="shared" si="4"/>
        <v/>
      </c>
      <c r="W21" s="121" t="str">
        <f t="shared" si="0"/>
        <v/>
      </c>
      <c r="X21" s="500" t="str">
        <f>IF(AND(OR(M21="KO",L21&lt;&gt;""),OR(M21="",N21="",O21="")),Listes!$A$74,IF(AND(L21&lt;S21,U21=""),Listes!$A$76,IF(AND(L21&lt;&gt;"",S21&lt;L21,T21=""),Listes!$A$78,IF(AND(Y21="",OR(M21&lt;&gt;"",N21&lt;&gt;"",O21&lt;&gt;"",P21&lt;&gt;"",Q21&lt;&gt;"",R21&lt;&gt;"")),Listes!$A$79,""))))</f>
        <v/>
      </c>
      <c r="Y21" s="38"/>
      <c r="Z21" s="10">
        <f t="shared" si="5"/>
        <v>0</v>
      </c>
    </row>
    <row r="22" spans="1:26" ht="20.100000000000001" customHeight="1" x14ac:dyDescent="0.25">
      <c r="A22" s="109">
        <v>16</v>
      </c>
      <c r="B22" s="488" t="str">
        <f>IF('Dépenses rémunération au réel'!B22="","",'Dépenses rémunération au réel'!B22)</f>
        <v/>
      </c>
      <c r="C22" s="488" t="str">
        <f>IF('Dépenses rémunération au réel'!C22="","",'Dépenses rémunération au réel'!C22)</f>
        <v/>
      </c>
      <c r="D22" s="488" t="str">
        <f>IF('Dépenses rémunération au réel'!D22="","",'Dépenses rémunération au réel'!D22)</f>
        <v/>
      </c>
      <c r="E22" s="488" t="str">
        <f>IF('Dépenses rémunération au réel'!E22="","",'Dépenses rémunération au réel'!E22)</f>
        <v/>
      </c>
      <c r="F22" s="488" t="str">
        <f>IF('Dépenses rémunération au réel'!F22="","",'Dépenses rémunération au réel'!F22)</f>
        <v/>
      </c>
      <c r="G22" s="489" t="str">
        <f>IF('Dépenses rémunération au réel'!G22="","",'Dépenses rémunération au réel'!G22)</f>
        <v/>
      </c>
      <c r="H22" s="489" t="str">
        <f>IF('Dépenses rémunération au réel'!H22="","",'Dépenses rémunération au réel'!H22)</f>
        <v/>
      </c>
      <c r="I22" s="488" t="str">
        <f>IF('Dépenses rémunération au réel'!I22="","",'Dépenses rémunération au réel'!I22)</f>
        <v/>
      </c>
      <c r="J22" s="490" t="str">
        <f>IF('Dépenses rémunération au réel'!J22="","",'Dépenses rémunération au réel'!J22)</f>
        <v/>
      </c>
      <c r="K22" s="490" t="str">
        <f>IF('Dépenses rémunération au réel'!K22="","",'Dépenses rémunération au réel'!K22)</f>
        <v/>
      </c>
      <c r="L22" s="488" t="str">
        <f>IF('Dépenses rémunération au réel'!L22="","",'Dépenses rémunération au réel'!L22)</f>
        <v/>
      </c>
      <c r="M22" s="256"/>
      <c r="N22" s="257" t="str">
        <f t="shared" si="1"/>
        <v/>
      </c>
      <c r="O22" s="257" t="str">
        <f t="shared" si="2"/>
        <v/>
      </c>
      <c r="P22" s="55"/>
      <c r="Q22" s="34"/>
      <c r="R22" s="34"/>
      <c r="S22" s="494" t="str">
        <f t="shared" si="3"/>
        <v/>
      </c>
      <c r="T22" s="117"/>
      <c r="U22" s="118"/>
      <c r="V22" s="497" t="str">
        <f t="shared" si="4"/>
        <v/>
      </c>
      <c r="W22" s="121" t="str">
        <f t="shared" si="0"/>
        <v/>
      </c>
      <c r="X22" s="500" t="str">
        <f>IF(AND(OR(M22="KO",L22&lt;&gt;""),OR(M22="",N22="",O22="")),Listes!$A$74,IF(AND(L22&lt;S22,U22=""),Listes!$A$76,IF(AND(L22&lt;&gt;"",S22&lt;L22,T22=""),Listes!$A$78,IF(AND(Y22="",OR(M22&lt;&gt;"",N22&lt;&gt;"",O22&lt;&gt;"",P22&lt;&gt;"",Q22&lt;&gt;"",R22&lt;&gt;"")),Listes!$A$79,""))))</f>
        <v/>
      </c>
      <c r="Y22" s="38"/>
      <c r="Z22" s="10">
        <f t="shared" si="5"/>
        <v>0</v>
      </c>
    </row>
    <row r="23" spans="1:26" ht="20.100000000000001" customHeight="1" x14ac:dyDescent="0.25">
      <c r="A23" s="109">
        <v>17</v>
      </c>
      <c r="B23" s="488" t="str">
        <f>IF('Dépenses rémunération au réel'!B23="","",'Dépenses rémunération au réel'!B23)</f>
        <v/>
      </c>
      <c r="C23" s="488" t="str">
        <f>IF('Dépenses rémunération au réel'!C23="","",'Dépenses rémunération au réel'!C23)</f>
        <v/>
      </c>
      <c r="D23" s="488" t="str">
        <f>IF('Dépenses rémunération au réel'!D23="","",'Dépenses rémunération au réel'!D23)</f>
        <v/>
      </c>
      <c r="E23" s="488" t="str">
        <f>IF('Dépenses rémunération au réel'!E23="","",'Dépenses rémunération au réel'!E23)</f>
        <v/>
      </c>
      <c r="F23" s="488" t="str">
        <f>IF('Dépenses rémunération au réel'!F23="","",'Dépenses rémunération au réel'!F23)</f>
        <v/>
      </c>
      <c r="G23" s="489" t="str">
        <f>IF('Dépenses rémunération au réel'!G23="","",'Dépenses rémunération au réel'!G23)</f>
        <v/>
      </c>
      <c r="H23" s="489" t="str">
        <f>IF('Dépenses rémunération au réel'!H23="","",'Dépenses rémunération au réel'!H23)</f>
        <v/>
      </c>
      <c r="I23" s="488" t="str">
        <f>IF('Dépenses rémunération au réel'!I23="","",'Dépenses rémunération au réel'!I23)</f>
        <v/>
      </c>
      <c r="J23" s="490" t="str">
        <f>IF('Dépenses rémunération au réel'!J23="","",'Dépenses rémunération au réel'!J23)</f>
        <v/>
      </c>
      <c r="K23" s="490" t="str">
        <f>IF('Dépenses rémunération au réel'!K23="","",'Dépenses rémunération au réel'!K23)</f>
        <v/>
      </c>
      <c r="L23" s="488" t="str">
        <f>IF('Dépenses rémunération au réel'!L23="","",'Dépenses rémunération au réel'!L23)</f>
        <v/>
      </c>
      <c r="M23" s="256"/>
      <c r="N23" s="257" t="str">
        <f t="shared" si="1"/>
        <v/>
      </c>
      <c r="O23" s="257" t="str">
        <f t="shared" si="2"/>
        <v/>
      </c>
      <c r="P23" s="55"/>
      <c r="Q23" s="34"/>
      <c r="R23" s="34"/>
      <c r="S23" s="494" t="str">
        <f t="shared" si="3"/>
        <v/>
      </c>
      <c r="T23" s="117"/>
      <c r="U23" s="118"/>
      <c r="V23" s="497" t="str">
        <f t="shared" si="4"/>
        <v/>
      </c>
      <c r="W23" s="121" t="str">
        <f t="shared" si="0"/>
        <v/>
      </c>
      <c r="X23" s="500" t="str">
        <f>IF(AND(OR(M23="KO",L23&lt;&gt;""),OR(M23="",N23="",O23="")),Listes!$A$74,IF(AND(L23&lt;S23,U23=""),Listes!$A$76,IF(AND(L23&lt;&gt;"",S23&lt;L23,T23=""),Listes!$A$78,IF(AND(Y23="",OR(M23&lt;&gt;"",N23&lt;&gt;"",O23&lt;&gt;"",P23&lt;&gt;"",Q23&lt;&gt;"",R23&lt;&gt;"")),Listes!$A$79,""))))</f>
        <v/>
      </c>
      <c r="Y23" s="38"/>
      <c r="Z23" s="10">
        <f t="shared" si="5"/>
        <v>0</v>
      </c>
    </row>
    <row r="24" spans="1:26" ht="20.100000000000001" customHeight="1" x14ac:dyDescent="0.25">
      <c r="A24" s="109">
        <v>18</v>
      </c>
      <c r="B24" s="488" t="str">
        <f>IF('Dépenses rémunération au réel'!B24="","",'Dépenses rémunération au réel'!B24)</f>
        <v/>
      </c>
      <c r="C24" s="488" t="str">
        <f>IF('Dépenses rémunération au réel'!C24="","",'Dépenses rémunération au réel'!C24)</f>
        <v/>
      </c>
      <c r="D24" s="488" t="str">
        <f>IF('Dépenses rémunération au réel'!D24="","",'Dépenses rémunération au réel'!D24)</f>
        <v/>
      </c>
      <c r="E24" s="488" t="str">
        <f>IF('Dépenses rémunération au réel'!E24="","",'Dépenses rémunération au réel'!E24)</f>
        <v/>
      </c>
      <c r="F24" s="488" t="str">
        <f>IF('Dépenses rémunération au réel'!F24="","",'Dépenses rémunération au réel'!F24)</f>
        <v/>
      </c>
      <c r="G24" s="489" t="str">
        <f>IF('Dépenses rémunération au réel'!G24="","",'Dépenses rémunération au réel'!G24)</f>
        <v/>
      </c>
      <c r="H24" s="489" t="str">
        <f>IF('Dépenses rémunération au réel'!H24="","",'Dépenses rémunération au réel'!H24)</f>
        <v/>
      </c>
      <c r="I24" s="488" t="str">
        <f>IF('Dépenses rémunération au réel'!I24="","",'Dépenses rémunération au réel'!I24)</f>
        <v/>
      </c>
      <c r="J24" s="490" t="str">
        <f>IF('Dépenses rémunération au réel'!J24="","",'Dépenses rémunération au réel'!J24)</f>
        <v/>
      </c>
      <c r="K24" s="490" t="str">
        <f>IF('Dépenses rémunération au réel'!K24="","",'Dépenses rémunération au réel'!K24)</f>
        <v/>
      </c>
      <c r="L24" s="488" t="str">
        <f>IF('Dépenses rémunération au réel'!L24="","",'Dépenses rémunération au réel'!L24)</f>
        <v/>
      </c>
      <c r="M24" s="256"/>
      <c r="N24" s="257" t="str">
        <f t="shared" si="1"/>
        <v/>
      </c>
      <c r="O24" s="257" t="str">
        <f t="shared" si="2"/>
        <v/>
      </c>
      <c r="P24" s="55"/>
      <c r="Q24" s="34"/>
      <c r="R24" s="34"/>
      <c r="S24" s="494" t="str">
        <f t="shared" si="3"/>
        <v/>
      </c>
      <c r="T24" s="117"/>
      <c r="U24" s="118"/>
      <c r="V24" s="497" t="str">
        <f t="shared" si="4"/>
        <v/>
      </c>
      <c r="W24" s="121" t="str">
        <f t="shared" si="0"/>
        <v/>
      </c>
      <c r="X24" s="500" t="str">
        <f>IF(AND(OR(M24="KO",L24&lt;&gt;""),OR(M24="",N24="",O24="")),Listes!$A$74,IF(AND(L24&lt;S24,U24=""),Listes!$A$76,IF(AND(L24&lt;&gt;"",S24&lt;L24,T24=""),Listes!$A$78,IF(AND(Y24="",OR(M24&lt;&gt;"",N24&lt;&gt;"",O24&lt;&gt;"",P24&lt;&gt;"",Q24&lt;&gt;"",R24&lt;&gt;"")),Listes!$A$79,""))))</f>
        <v/>
      </c>
      <c r="Y24" s="38"/>
      <c r="Z24" s="10">
        <f t="shared" si="5"/>
        <v>0</v>
      </c>
    </row>
    <row r="25" spans="1:26" ht="20.100000000000001" customHeight="1" x14ac:dyDescent="0.25">
      <c r="A25" s="109">
        <v>19</v>
      </c>
      <c r="B25" s="488" t="str">
        <f>IF('Dépenses rémunération au réel'!B25="","",'Dépenses rémunération au réel'!B25)</f>
        <v/>
      </c>
      <c r="C25" s="488" t="str">
        <f>IF('Dépenses rémunération au réel'!C25="","",'Dépenses rémunération au réel'!C25)</f>
        <v/>
      </c>
      <c r="D25" s="488" t="str">
        <f>IF('Dépenses rémunération au réel'!D25="","",'Dépenses rémunération au réel'!D25)</f>
        <v/>
      </c>
      <c r="E25" s="488" t="str">
        <f>IF('Dépenses rémunération au réel'!E25="","",'Dépenses rémunération au réel'!E25)</f>
        <v/>
      </c>
      <c r="F25" s="488" t="str">
        <f>IF('Dépenses rémunération au réel'!F25="","",'Dépenses rémunération au réel'!F25)</f>
        <v/>
      </c>
      <c r="G25" s="489" t="str">
        <f>IF('Dépenses rémunération au réel'!G25="","",'Dépenses rémunération au réel'!G25)</f>
        <v/>
      </c>
      <c r="H25" s="489" t="str">
        <f>IF('Dépenses rémunération au réel'!H25="","",'Dépenses rémunération au réel'!H25)</f>
        <v/>
      </c>
      <c r="I25" s="488" t="str">
        <f>IF('Dépenses rémunération au réel'!I25="","",'Dépenses rémunération au réel'!I25)</f>
        <v/>
      </c>
      <c r="J25" s="490" t="str">
        <f>IF('Dépenses rémunération au réel'!J25="","",'Dépenses rémunération au réel'!J25)</f>
        <v/>
      </c>
      <c r="K25" s="490" t="str">
        <f>IF('Dépenses rémunération au réel'!K25="","",'Dépenses rémunération au réel'!K25)</f>
        <v/>
      </c>
      <c r="L25" s="488" t="str">
        <f>IF('Dépenses rémunération au réel'!L25="","",'Dépenses rémunération au réel'!L25)</f>
        <v/>
      </c>
      <c r="M25" s="256"/>
      <c r="N25" s="257" t="str">
        <f t="shared" si="1"/>
        <v/>
      </c>
      <c r="O25" s="257" t="str">
        <f t="shared" si="2"/>
        <v/>
      </c>
      <c r="P25" s="55"/>
      <c r="Q25" s="34"/>
      <c r="R25" s="34"/>
      <c r="S25" s="494" t="str">
        <f t="shared" si="3"/>
        <v/>
      </c>
      <c r="T25" s="117"/>
      <c r="U25" s="118"/>
      <c r="V25" s="497" t="str">
        <f t="shared" si="4"/>
        <v/>
      </c>
      <c r="W25" s="121" t="str">
        <f t="shared" si="0"/>
        <v/>
      </c>
      <c r="X25" s="500" t="str">
        <f>IF(AND(OR(M25="KO",L25&lt;&gt;""),OR(M25="",N25="",O25="")),Listes!$A$74,IF(AND(L25&lt;S25,U25=""),Listes!$A$76,IF(AND(L25&lt;&gt;"",S25&lt;L25,T25=""),Listes!$A$78,IF(AND(Y25="",OR(M25&lt;&gt;"",N25&lt;&gt;"",O25&lt;&gt;"",P25&lt;&gt;"",Q25&lt;&gt;"",R25&lt;&gt;"")),Listes!$A$79,""))))</f>
        <v/>
      </c>
      <c r="Y25" s="38"/>
      <c r="Z25" s="10">
        <f t="shared" si="5"/>
        <v>0</v>
      </c>
    </row>
    <row r="26" spans="1:26" ht="20.100000000000001" customHeight="1" x14ac:dyDescent="0.25">
      <c r="A26" s="109">
        <v>20</v>
      </c>
      <c r="B26" s="488" t="str">
        <f>IF('Dépenses rémunération au réel'!B26="","",'Dépenses rémunération au réel'!B26)</f>
        <v/>
      </c>
      <c r="C26" s="488" t="str">
        <f>IF('Dépenses rémunération au réel'!C26="","",'Dépenses rémunération au réel'!C26)</f>
        <v/>
      </c>
      <c r="D26" s="488" t="str">
        <f>IF('Dépenses rémunération au réel'!D26="","",'Dépenses rémunération au réel'!D26)</f>
        <v/>
      </c>
      <c r="E26" s="488" t="str">
        <f>IF('Dépenses rémunération au réel'!E26="","",'Dépenses rémunération au réel'!E26)</f>
        <v/>
      </c>
      <c r="F26" s="488" t="str">
        <f>IF('Dépenses rémunération au réel'!F26="","",'Dépenses rémunération au réel'!F26)</f>
        <v/>
      </c>
      <c r="G26" s="489" t="str">
        <f>IF('Dépenses rémunération au réel'!G26="","",'Dépenses rémunération au réel'!G26)</f>
        <v/>
      </c>
      <c r="H26" s="489" t="str">
        <f>IF('Dépenses rémunération au réel'!H26="","",'Dépenses rémunération au réel'!H26)</f>
        <v/>
      </c>
      <c r="I26" s="488" t="str">
        <f>IF('Dépenses rémunération au réel'!I26="","",'Dépenses rémunération au réel'!I26)</f>
        <v/>
      </c>
      <c r="J26" s="490" t="str">
        <f>IF('Dépenses rémunération au réel'!J26="","",'Dépenses rémunération au réel'!J26)</f>
        <v/>
      </c>
      <c r="K26" s="490" t="str">
        <f>IF('Dépenses rémunération au réel'!K26="","",'Dépenses rémunération au réel'!K26)</f>
        <v/>
      </c>
      <c r="L26" s="488" t="str">
        <f>IF('Dépenses rémunération au réel'!L26="","",'Dépenses rémunération au réel'!L26)</f>
        <v/>
      </c>
      <c r="M26" s="256"/>
      <c r="N26" s="257" t="str">
        <f t="shared" si="1"/>
        <v/>
      </c>
      <c r="O26" s="257" t="str">
        <f t="shared" si="2"/>
        <v/>
      </c>
      <c r="P26" s="55"/>
      <c r="Q26" s="34"/>
      <c r="R26" s="34"/>
      <c r="S26" s="494" t="str">
        <f t="shared" si="3"/>
        <v/>
      </c>
      <c r="T26" s="117"/>
      <c r="U26" s="118"/>
      <c r="V26" s="497" t="str">
        <f t="shared" si="4"/>
        <v/>
      </c>
      <c r="W26" s="121" t="str">
        <f t="shared" si="0"/>
        <v/>
      </c>
      <c r="X26" s="500" t="str">
        <f>IF(AND(OR(M26="KO",L26&lt;&gt;""),OR(M26="",N26="",O26="")),Listes!$A$74,IF(AND(L26&lt;S26,U26=""),Listes!$A$76,IF(AND(L26&lt;&gt;"",S26&lt;L26,T26=""),Listes!$A$78,IF(AND(Y26="",OR(M26&lt;&gt;"",N26&lt;&gt;"",O26&lt;&gt;"",P26&lt;&gt;"",Q26&lt;&gt;"",R26&lt;&gt;"")),Listes!$A$79,""))))</f>
        <v/>
      </c>
      <c r="Y26" s="38"/>
      <c r="Z26" s="10">
        <f t="shared" si="5"/>
        <v>0</v>
      </c>
    </row>
    <row r="27" spans="1:26" ht="20.100000000000001" customHeight="1" x14ac:dyDescent="0.25">
      <c r="A27" s="109">
        <v>21</v>
      </c>
      <c r="B27" s="488" t="str">
        <f>IF('Dépenses rémunération au réel'!B27="","",'Dépenses rémunération au réel'!B27)</f>
        <v/>
      </c>
      <c r="C27" s="488" t="str">
        <f>IF('Dépenses rémunération au réel'!C27="","",'Dépenses rémunération au réel'!C27)</f>
        <v/>
      </c>
      <c r="D27" s="488" t="str">
        <f>IF('Dépenses rémunération au réel'!D27="","",'Dépenses rémunération au réel'!D27)</f>
        <v/>
      </c>
      <c r="E27" s="488" t="str">
        <f>IF('Dépenses rémunération au réel'!E27="","",'Dépenses rémunération au réel'!E27)</f>
        <v/>
      </c>
      <c r="F27" s="488" t="str">
        <f>IF('Dépenses rémunération au réel'!F27="","",'Dépenses rémunération au réel'!F27)</f>
        <v/>
      </c>
      <c r="G27" s="489" t="str">
        <f>IF('Dépenses rémunération au réel'!G27="","",'Dépenses rémunération au réel'!G27)</f>
        <v/>
      </c>
      <c r="H27" s="489" t="str">
        <f>IF('Dépenses rémunération au réel'!H27="","",'Dépenses rémunération au réel'!H27)</f>
        <v/>
      </c>
      <c r="I27" s="488" t="str">
        <f>IF('Dépenses rémunération au réel'!I27="","",'Dépenses rémunération au réel'!I27)</f>
        <v/>
      </c>
      <c r="J27" s="490" t="str">
        <f>IF('Dépenses rémunération au réel'!J27="","",'Dépenses rémunération au réel'!J27)</f>
        <v/>
      </c>
      <c r="K27" s="490" t="str">
        <f>IF('Dépenses rémunération au réel'!K27="","",'Dépenses rémunération au réel'!K27)</f>
        <v/>
      </c>
      <c r="L27" s="488" t="str">
        <f>IF('Dépenses rémunération au réel'!L27="","",'Dépenses rémunération au réel'!L27)</f>
        <v/>
      </c>
      <c r="M27" s="256"/>
      <c r="N27" s="257" t="str">
        <f t="shared" si="1"/>
        <v/>
      </c>
      <c r="O27" s="257" t="str">
        <f t="shared" si="2"/>
        <v/>
      </c>
      <c r="P27" s="55"/>
      <c r="Q27" s="34"/>
      <c r="R27" s="34"/>
      <c r="S27" s="494" t="str">
        <f t="shared" si="3"/>
        <v/>
      </c>
      <c r="T27" s="117"/>
      <c r="U27" s="118"/>
      <c r="V27" s="497" t="str">
        <f t="shared" si="4"/>
        <v/>
      </c>
      <c r="W27" s="121" t="str">
        <f t="shared" si="0"/>
        <v/>
      </c>
      <c r="X27" s="500" t="str">
        <f>IF(AND(OR(M27="KO",L27&lt;&gt;""),OR(M27="",N27="",O27="")),Listes!$A$74,IF(AND(L27&lt;S27,U27=""),Listes!$A$76,IF(AND(L27&lt;&gt;"",S27&lt;L27,T27=""),Listes!$A$78,IF(AND(Y27="",OR(M27&lt;&gt;"",N27&lt;&gt;"",O27&lt;&gt;"",P27&lt;&gt;"",Q27&lt;&gt;"",R27&lt;&gt;"")),Listes!$A$79,""))))</f>
        <v/>
      </c>
      <c r="Y27" s="38"/>
      <c r="Z27" s="10">
        <f t="shared" si="5"/>
        <v>0</v>
      </c>
    </row>
    <row r="28" spans="1:26" ht="20.100000000000001" customHeight="1" x14ac:dyDescent="0.25">
      <c r="A28" s="109">
        <v>22</v>
      </c>
      <c r="B28" s="488" t="str">
        <f>IF('Dépenses rémunération au réel'!B28="","",'Dépenses rémunération au réel'!B28)</f>
        <v/>
      </c>
      <c r="C28" s="488" t="str">
        <f>IF('Dépenses rémunération au réel'!C28="","",'Dépenses rémunération au réel'!C28)</f>
        <v/>
      </c>
      <c r="D28" s="488" t="str">
        <f>IF('Dépenses rémunération au réel'!D28="","",'Dépenses rémunération au réel'!D28)</f>
        <v/>
      </c>
      <c r="E28" s="488" t="str">
        <f>IF('Dépenses rémunération au réel'!E28="","",'Dépenses rémunération au réel'!E28)</f>
        <v/>
      </c>
      <c r="F28" s="488" t="str">
        <f>IF('Dépenses rémunération au réel'!F28="","",'Dépenses rémunération au réel'!F28)</f>
        <v/>
      </c>
      <c r="G28" s="489" t="str">
        <f>IF('Dépenses rémunération au réel'!G28="","",'Dépenses rémunération au réel'!G28)</f>
        <v/>
      </c>
      <c r="H28" s="489" t="str">
        <f>IF('Dépenses rémunération au réel'!H28="","",'Dépenses rémunération au réel'!H28)</f>
        <v/>
      </c>
      <c r="I28" s="488" t="str">
        <f>IF('Dépenses rémunération au réel'!I28="","",'Dépenses rémunération au réel'!I28)</f>
        <v/>
      </c>
      <c r="J28" s="490" t="str">
        <f>IF('Dépenses rémunération au réel'!J28="","",'Dépenses rémunération au réel'!J28)</f>
        <v/>
      </c>
      <c r="K28" s="490" t="str">
        <f>IF('Dépenses rémunération au réel'!K28="","",'Dépenses rémunération au réel'!K28)</f>
        <v/>
      </c>
      <c r="L28" s="488" t="str">
        <f>IF('Dépenses rémunération au réel'!L28="","",'Dépenses rémunération au réel'!L28)</f>
        <v/>
      </c>
      <c r="M28" s="256"/>
      <c r="N28" s="257" t="str">
        <f t="shared" si="1"/>
        <v/>
      </c>
      <c r="O28" s="257" t="str">
        <f t="shared" si="2"/>
        <v/>
      </c>
      <c r="P28" s="55"/>
      <c r="Q28" s="34"/>
      <c r="R28" s="34"/>
      <c r="S28" s="494" t="str">
        <f t="shared" si="3"/>
        <v/>
      </c>
      <c r="T28" s="117"/>
      <c r="U28" s="118"/>
      <c r="V28" s="497" t="str">
        <f t="shared" si="4"/>
        <v/>
      </c>
      <c r="W28" s="121" t="str">
        <f t="shared" si="0"/>
        <v/>
      </c>
      <c r="X28" s="500" t="str">
        <f>IF(AND(OR(M28="KO",L28&lt;&gt;""),OR(M28="",N28="",O28="")),Listes!$A$74,IF(AND(L28&lt;S28,U28=""),Listes!$A$76,IF(AND(L28&lt;&gt;"",S28&lt;L28,T28=""),Listes!$A$78,IF(AND(Y28="",OR(M28&lt;&gt;"",N28&lt;&gt;"",O28&lt;&gt;"",P28&lt;&gt;"",Q28&lt;&gt;"",R28&lt;&gt;"")),Listes!$A$79,""))))</f>
        <v/>
      </c>
      <c r="Y28" s="38"/>
      <c r="Z28" s="10">
        <f t="shared" si="5"/>
        <v>0</v>
      </c>
    </row>
    <row r="29" spans="1:26" ht="20.100000000000001" customHeight="1" x14ac:dyDescent="0.25">
      <c r="A29" s="109">
        <v>23</v>
      </c>
      <c r="B29" s="488" t="str">
        <f>IF('Dépenses rémunération au réel'!B29="","",'Dépenses rémunération au réel'!B29)</f>
        <v/>
      </c>
      <c r="C29" s="488" t="str">
        <f>IF('Dépenses rémunération au réel'!C29="","",'Dépenses rémunération au réel'!C29)</f>
        <v/>
      </c>
      <c r="D29" s="488" t="str">
        <f>IF('Dépenses rémunération au réel'!D29="","",'Dépenses rémunération au réel'!D29)</f>
        <v/>
      </c>
      <c r="E29" s="488" t="str">
        <f>IF('Dépenses rémunération au réel'!E29="","",'Dépenses rémunération au réel'!E29)</f>
        <v/>
      </c>
      <c r="F29" s="488" t="str">
        <f>IF('Dépenses rémunération au réel'!F29="","",'Dépenses rémunération au réel'!F29)</f>
        <v/>
      </c>
      <c r="G29" s="489" t="str">
        <f>IF('Dépenses rémunération au réel'!G29="","",'Dépenses rémunération au réel'!G29)</f>
        <v/>
      </c>
      <c r="H29" s="489" t="str">
        <f>IF('Dépenses rémunération au réel'!H29="","",'Dépenses rémunération au réel'!H29)</f>
        <v/>
      </c>
      <c r="I29" s="488" t="str">
        <f>IF('Dépenses rémunération au réel'!I29="","",'Dépenses rémunération au réel'!I29)</f>
        <v/>
      </c>
      <c r="J29" s="490" t="str">
        <f>IF('Dépenses rémunération au réel'!J29="","",'Dépenses rémunération au réel'!J29)</f>
        <v/>
      </c>
      <c r="K29" s="490" t="str">
        <f>IF('Dépenses rémunération au réel'!K29="","",'Dépenses rémunération au réel'!K29)</f>
        <v/>
      </c>
      <c r="L29" s="488" t="str">
        <f>IF('Dépenses rémunération au réel'!L29="","",'Dépenses rémunération au réel'!L29)</f>
        <v/>
      </c>
      <c r="M29" s="256"/>
      <c r="N29" s="257" t="str">
        <f t="shared" si="1"/>
        <v/>
      </c>
      <c r="O29" s="257" t="str">
        <f t="shared" si="2"/>
        <v/>
      </c>
      <c r="P29" s="55"/>
      <c r="Q29" s="34"/>
      <c r="R29" s="34"/>
      <c r="S29" s="494" t="str">
        <f t="shared" si="3"/>
        <v/>
      </c>
      <c r="T29" s="117"/>
      <c r="U29" s="118"/>
      <c r="V29" s="497" t="str">
        <f t="shared" si="4"/>
        <v/>
      </c>
      <c r="W29" s="121" t="str">
        <f t="shared" si="0"/>
        <v/>
      </c>
      <c r="X29" s="500" t="str">
        <f>IF(AND(OR(M29="KO",L29&lt;&gt;""),OR(M29="",N29="",O29="")),Listes!$A$74,IF(AND(L29&lt;S29,U29=""),Listes!$A$76,IF(AND(L29&lt;&gt;"",S29&lt;L29,T29=""),Listes!$A$78,IF(AND(Y29="",OR(M29&lt;&gt;"",N29&lt;&gt;"",O29&lt;&gt;"",P29&lt;&gt;"",Q29&lt;&gt;"",R29&lt;&gt;"")),Listes!$A$79,""))))</f>
        <v/>
      </c>
      <c r="Y29" s="38"/>
      <c r="Z29" s="10">
        <f t="shared" si="5"/>
        <v>0</v>
      </c>
    </row>
    <row r="30" spans="1:26" ht="20.100000000000001" customHeight="1" x14ac:dyDescent="0.25">
      <c r="A30" s="109">
        <v>24</v>
      </c>
      <c r="B30" s="488" t="str">
        <f>IF('Dépenses rémunération au réel'!B30="","",'Dépenses rémunération au réel'!B30)</f>
        <v/>
      </c>
      <c r="C30" s="488" t="str">
        <f>IF('Dépenses rémunération au réel'!C30="","",'Dépenses rémunération au réel'!C30)</f>
        <v/>
      </c>
      <c r="D30" s="488" t="str">
        <f>IF('Dépenses rémunération au réel'!D30="","",'Dépenses rémunération au réel'!D30)</f>
        <v/>
      </c>
      <c r="E30" s="488" t="str">
        <f>IF('Dépenses rémunération au réel'!E30="","",'Dépenses rémunération au réel'!E30)</f>
        <v/>
      </c>
      <c r="F30" s="488" t="str">
        <f>IF('Dépenses rémunération au réel'!F30="","",'Dépenses rémunération au réel'!F30)</f>
        <v/>
      </c>
      <c r="G30" s="489" t="str">
        <f>IF('Dépenses rémunération au réel'!G30="","",'Dépenses rémunération au réel'!G30)</f>
        <v/>
      </c>
      <c r="H30" s="489" t="str">
        <f>IF('Dépenses rémunération au réel'!H30="","",'Dépenses rémunération au réel'!H30)</f>
        <v/>
      </c>
      <c r="I30" s="488" t="str">
        <f>IF('Dépenses rémunération au réel'!I30="","",'Dépenses rémunération au réel'!I30)</f>
        <v/>
      </c>
      <c r="J30" s="490" t="str">
        <f>IF('Dépenses rémunération au réel'!J30="","",'Dépenses rémunération au réel'!J30)</f>
        <v/>
      </c>
      <c r="K30" s="490" t="str">
        <f>IF('Dépenses rémunération au réel'!K30="","",'Dépenses rémunération au réel'!K30)</f>
        <v/>
      </c>
      <c r="L30" s="488" t="str">
        <f>IF('Dépenses rémunération au réel'!L30="","",'Dépenses rémunération au réel'!L30)</f>
        <v/>
      </c>
      <c r="M30" s="256"/>
      <c r="N30" s="257" t="str">
        <f t="shared" si="1"/>
        <v/>
      </c>
      <c r="O30" s="257" t="str">
        <f t="shared" si="2"/>
        <v/>
      </c>
      <c r="P30" s="55"/>
      <c r="Q30" s="34"/>
      <c r="R30" s="34"/>
      <c r="S30" s="494" t="str">
        <f t="shared" si="3"/>
        <v/>
      </c>
      <c r="T30" s="117"/>
      <c r="U30" s="118"/>
      <c r="V30" s="497" t="str">
        <f t="shared" si="4"/>
        <v/>
      </c>
      <c r="W30" s="121" t="str">
        <f t="shared" si="0"/>
        <v/>
      </c>
      <c r="X30" s="500" t="str">
        <f>IF(AND(OR(M30="KO",L30&lt;&gt;""),OR(M30="",N30="",O30="")),Listes!$A$74,IF(AND(L30&lt;S30,U30=""),Listes!$A$76,IF(AND(L30&lt;&gt;"",S30&lt;L30,T30=""),Listes!$A$78,IF(AND(Y30="",OR(M30&lt;&gt;"",N30&lt;&gt;"",O30&lt;&gt;"",P30&lt;&gt;"",Q30&lt;&gt;"",R30&lt;&gt;"")),Listes!$A$79,""))))</f>
        <v/>
      </c>
      <c r="Y30" s="38"/>
      <c r="Z30" s="10">
        <f t="shared" si="5"/>
        <v>0</v>
      </c>
    </row>
    <row r="31" spans="1:26" ht="20.100000000000001" customHeight="1" x14ac:dyDescent="0.25">
      <c r="A31" s="109">
        <v>25</v>
      </c>
      <c r="B31" s="488" t="str">
        <f>IF('Dépenses rémunération au réel'!B31="","",'Dépenses rémunération au réel'!B31)</f>
        <v/>
      </c>
      <c r="C31" s="488" t="str">
        <f>IF('Dépenses rémunération au réel'!C31="","",'Dépenses rémunération au réel'!C31)</f>
        <v/>
      </c>
      <c r="D31" s="488" t="str">
        <f>IF('Dépenses rémunération au réel'!D31="","",'Dépenses rémunération au réel'!D31)</f>
        <v/>
      </c>
      <c r="E31" s="488" t="str">
        <f>IF('Dépenses rémunération au réel'!E31="","",'Dépenses rémunération au réel'!E31)</f>
        <v/>
      </c>
      <c r="F31" s="488" t="str">
        <f>IF('Dépenses rémunération au réel'!F31="","",'Dépenses rémunération au réel'!F31)</f>
        <v/>
      </c>
      <c r="G31" s="489" t="str">
        <f>IF('Dépenses rémunération au réel'!G31="","",'Dépenses rémunération au réel'!G31)</f>
        <v/>
      </c>
      <c r="H31" s="489" t="str">
        <f>IF('Dépenses rémunération au réel'!H31="","",'Dépenses rémunération au réel'!H31)</f>
        <v/>
      </c>
      <c r="I31" s="488" t="str">
        <f>IF('Dépenses rémunération au réel'!I31="","",'Dépenses rémunération au réel'!I31)</f>
        <v/>
      </c>
      <c r="J31" s="490" t="str">
        <f>IF('Dépenses rémunération au réel'!J31="","",'Dépenses rémunération au réel'!J31)</f>
        <v/>
      </c>
      <c r="K31" s="490" t="str">
        <f>IF('Dépenses rémunération au réel'!K31="","",'Dépenses rémunération au réel'!K31)</f>
        <v/>
      </c>
      <c r="L31" s="488" t="str">
        <f>IF('Dépenses rémunération au réel'!L31="","",'Dépenses rémunération au réel'!L31)</f>
        <v/>
      </c>
      <c r="M31" s="256"/>
      <c r="N31" s="257" t="str">
        <f t="shared" si="1"/>
        <v/>
      </c>
      <c r="O31" s="257" t="str">
        <f t="shared" si="2"/>
        <v/>
      </c>
      <c r="P31" s="55"/>
      <c r="Q31" s="34"/>
      <c r="R31" s="34"/>
      <c r="S31" s="494" t="str">
        <f t="shared" si="3"/>
        <v/>
      </c>
      <c r="T31" s="117"/>
      <c r="U31" s="118"/>
      <c r="V31" s="497" t="str">
        <f t="shared" si="4"/>
        <v/>
      </c>
      <c r="W31" s="121" t="str">
        <f t="shared" si="0"/>
        <v/>
      </c>
      <c r="X31" s="500" t="str">
        <f>IF(AND(OR(M31="KO",L31&lt;&gt;""),OR(M31="",N31="",O31="")),Listes!$A$74,IF(AND(L31&lt;S31,U31=""),Listes!$A$76,IF(AND(L31&lt;&gt;"",S31&lt;L31,T31=""),Listes!$A$78,IF(AND(Y31="",OR(M31&lt;&gt;"",N31&lt;&gt;"",O31&lt;&gt;"",P31&lt;&gt;"",Q31&lt;&gt;"",R31&lt;&gt;"")),Listes!$A$79,""))))</f>
        <v/>
      </c>
      <c r="Y31" s="38"/>
      <c r="Z31" s="10">
        <f t="shared" si="5"/>
        <v>0</v>
      </c>
    </row>
    <row r="32" spans="1:26" ht="20.100000000000001" customHeight="1" x14ac:dyDescent="0.25">
      <c r="A32" s="109">
        <v>26</v>
      </c>
      <c r="B32" s="488" t="str">
        <f>IF('Dépenses rémunération au réel'!B32="","",'Dépenses rémunération au réel'!B32)</f>
        <v/>
      </c>
      <c r="C32" s="488" t="str">
        <f>IF('Dépenses rémunération au réel'!C32="","",'Dépenses rémunération au réel'!C32)</f>
        <v/>
      </c>
      <c r="D32" s="488" t="str">
        <f>IF('Dépenses rémunération au réel'!D32="","",'Dépenses rémunération au réel'!D32)</f>
        <v/>
      </c>
      <c r="E32" s="488" t="str">
        <f>IF('Dépenses rémunération au réel'!E32="","",'Dépenses rémunération au réel'!E32)</f>
        <v/>
      </c>
      <c r="F32" s="488" t="str">
        <f>IF('Dépenses rémunération au réel'!F32="","",'Dépenses rémunération au réel'!F32)</f>
        <v/>
      </c>
      <c r="G32" s="489" t="str">
        <f>IF('Dépenses rémunération au réel'!G32="","",'Dépenses rémunération au réel'!G32)</f>
        <v/>
      </c>
      <c r="H32" s="489" t="str">
        <f>IF('Dépenses rémunération au réel'!H32="","",'Dépenses rémunération au réel'!H32)</f>
        <v/>
      </c>
      <c r="I32" s="488" t="str">
        <f>IF('Dépenses rémunération au réel'!I32="","",'Dépenses rémunération au réel'!I32)</f>
        <v/>
      </c>
      <c r="J32" s="490" t="str">
        <f>IF('Dépenses rémunération au réel'!J32="","",'Dépenses rémunération au réel'!J32)</f>
        <v/>
      </c>
      <c r="K32" s="490" t="str">
        <f>IF('Dépenses rémunération au réel'!K32="","",'Dépenses rémunération au réel'!K32)</f>
        <v/>
      </c>
      <c r="L32" s="488" t="str">
        <f>IF('Dépenses rémunération au réel'!L32="","",'Dépenses rémunération au réel'!L32)</f>
        <v/>
      </c>
      <c r="M32" s="256"/>
      <c r="N32" s="257" t="str">
        <f t="shared" si="1"/>
        <v/>
      </c>
      <c r="O32" s="257" t="str">
        <f t="shared" si="2"/>
        <v/>
      </c>
      <c r="P32" s="55"/>
      <c r="Q32" s="34"/>
      <c r="R32" s="34"/>
      <c r="S32" s="494" t="str">
        <f t="shared" si="3"/>
        <v/>
      </c>
      <c r="T32" s="117"/>
      <c r="U32" s="118"/>
      <c r="V32" s="497" t="str">
        <f t="shared" si="4"/>
        <v/>
      </c>
      <c r="W32" s="121" t="str">
        <f t="shared" si="0"/>
        <v/>
      </c>
      <c r="X32" s="500" t="str">
        <f>IF(AND(OR(M32="KO",L32&lt;&gt;""),OR(M32="",N32="",O32="")),Listes!$A$74,IF(AND(L32&lt;S32,U32=""),Listes!$A$76,IF(AND(L32&lt;&gt;"",S32&lt;L32,T32=""),Listes!$A$78,IF(AND(Y32="",OR(M32&lt;&gt;"",N32&lt;&gt;"",O32&lt;&gt;"",P32&lt;&gt;"",Q32&lt;&gt;"",R32&lt;&gt;"")),Listes!$A$79,""))))</f>
        <v/>
      </c>
      <c r="Y32" s="38"/>
      <c r="Z32" s="10">
        <f t="shared" si="5"/>
        <v>0</v>
      </c>
    </row>
    <row r="33" spans="1:26" ht="20.100000000000001" customHeight="1" x14ac:dyDescent="0.25">
      <c r="A33" s="109">
        <v>27</v>
      </c>
      <c r="B33" s="488" t="str">
        <f>IF('Dépenses rémunération au réel'!B33="","",'Dépenses rémunération au réel'!B33)</f>
        <v/>
      </c>
      <c r="C33" s="488" t="str">
        <f>IF('Dépenses rémunération au réel'!C33="","",'Dépenses rémunération au réel'!C33)</f>
        <v/>
      </c>
      <c r="D33" s="488" t="str">
        <f>IF('Dépenses rémunération au réel'!D33="","",'Dépenses rémunération au réel'!D33)</f>
        <v/>
      </c>
      <c r="E33" s="488" t="str">
        <f>IF('Dépenses rémunération au réel'!E33="","",'Dépenses rémunération au réel'!E33)</f>
        <v/>
      </c>
      <c r="F33" s="488" t="str">
        <f>IF('Dépenses rémunération au réel'!F33="","",'Dépenses rémunération au réel'!F33)</f>
        <v/>
      </c>
      <c r="G33" s="489" t="str">
        <f>IF('Dépenses rémunération au réel'!G33="","",'Dépenses rémunération au réel'!G33)</f>
        <v/>
      </c>
      <c r="H33" s="489" t="str">
        <f>IF('Dépenses rémunération au réel'!H33="","",'Dépenses rémunération au réel'!H33)</f>
        <v/>
      </c>
      <c r="I33" s="488" t="str">
        <f>IF('Dépenses rémunération au réel'!I33="","",'Dépenses rémunération au réel'!I33)</f>
        <v/>
      </c>
      <c r="J33" s="490" t="str">
        <f>IF('Dépenses rémunération au réel'!J33="","",'Dépenses rémunération au réel'!J33)</f>
        <v/>
      </c>
      <c r="K33" s="490" t="str">
        <f>IF('Dépenses rémunération au réel'!K33="","",'Dépenses rémunération au réel'!K33)</f>
        <v/>
      </c>
      <c r="L33" s="488" t="str">
        <f>IF('Dépenses rémunération au réel'!L33="","",'Dépenses rémunération au réel'!L33)</f>
        <v/>
      </c>
      <c r="M33" s="256"/>
      <c r="N33" s="257" t="str">
        <f t="shared" si="1"/>
        <v/>
      </c>
      <c r="O33" s="257" t="str">
        <f t="shared" si="2"/>
        <v/>
      </c>
      <c r="P33" s="55"/>
      <c r="Q33" s="34"/>
      <c r="R33" s="34"/>
      <c r="S33" s="494" t="str">
        <f t="shared" si="3"/>
        <v/>
      </c>
      <c r="T33" s="117"/>
      <c r="U33" s="118"/>
      <c r="V33" s="497" t="str">
        <f t="shared" si="4"/>
        <v/>
      </c>
      <c r="W33" s="121" t="str">
        <f t="shared" si="0"/>
        <v/>
      </c>
      <c r="X33" s="500" t="str">
        <f>IF(AND(OR(M33="KO",L33&lt;&gt;""),OR(M33="",N33="",O33="")),Listes!$A$74,IF(AND(L33&lt;S33,U33=""),Listes!$A$76,IF(AND(L33&lt;&gt;"",S33&lt;L33,T33=""),Listes!$A$78,IF(AND(Y33="",OR(M33&lt;&gt;"",N33&lt;&gt;"",O33&lt;&gt;"",P33&lt;&gt;"",Q33&lt;&gt;"",R33&lt;&gt;"")),Listes!$A$79,""))))</f>
        <v/>
      </c>
      <c r="Y33" s="38"/>
      <c r="Z33" s="10">
        <f t="shared" si="5"/>
        <v>0</v>
      </c>
    </row>
    <row r="34" spans="1:26" ht="20.100000000000001" customHeight="1" x14ac:dyDescent="0.25">
      <c r="A34" s="109">
        <v>28</v>
      </c>
      <c r="B34" s="488" t="str">
        <f>IF('Dépenses rémunération au réel'!B34="","",'Dépenses rémunération au réel'!B34)</f>
        <v/>
      </c>
      <c r="C34" s="488" t="str">
        <f>IF('Dépenses rémunération au réel'!C34="","",'Dépenses rémunération au réel'!C34)</f>
        <v/>
      </c>
      <c r="D34" s="488" t="str">
        <f>IF('Dépenses rémunération au réel'!D34="","",'Dépenses rémunération au réel'!D34)</f>
        <v/>
      </c>
      <c r="E34" s="488" t="str">
        <f>IF('Dépenses rémunération au réel'!E34="","",'Dépenses rémunération au réel'!E34)</f>
        <v/>
      </c>
      <c r="F34" s="488" t="str">
        <f>IF('Dépenses rémunération au réel'!F34="","",'Dépenses rémunération au réel'!F34)</f>
        <v/>
      </c>
      <c r="G34" s="489" t="str">
        <f>IF('Dépenses rémunération au réel'!G34="","",'Dépenses rémunération au réel'!G34)</f>
        <v/>
      </c>
      <c r="H34" s="489" t="str">
        <f>IF('Dépenses rémunération au réel'!H34="","",'Dépenses rémunération au réel'!H34)</f>
        <v/>
      </c>
      <c r="I34" s="488" t="str">
        <f>IF('Dépenses rémunération au réel'!I34="","",'Dépenses rémunération au réel'!I34)</f>
        <v/>
      </c>
      <c r="J34" s="490" t="str">
        <f>IF('Dépenses rémunération au réel'!J34="","",'Dépenses rémunération au réel'!J34)</f>
        <v/>
      </c>
      <c r="K34" s="490" t="str">
        <f>IF('Dépenses rémunération au réel'!K34="","",'Dépenses rémunération au réel'!K34)</f>
        <v/>
      </c>
      <c r="L34" s="488" t="str">
        <f>IF('Dépenses rémunération au réel'!L34="","",'Dépenses rémunération au réel'!L34)</f>
        <v/>
      </c>
      <c r="M34" s="256"/>
      <c r="N34" s="257" t="str">
        <f t="shared" si="1"/>
        <v/>
      </c>
      <c r="O34" s="257" t="str">
        <f t="shared" si="2"/>
        <v/>
      </c>
      <c r="P34" s="55"/>
      <c r="Q34" s="34"/>
      <c r="R34" s="34"/>
      <c r="S34" s="494" t="str">
        <f t="shared" si="3"/>
        <v/>
      </c>
      <c r="T34" s="117"/>
      <c r="U34" s="118"/>
      <c r="V34" s="497" t="str">
        <f t="shared" si="4"/>
        <v/>
      </c>
      <c r="W34" s="121" t="str">
        <f t="shared" si="0"/>
        <v/>
      </c>
      <c r="X34" s="500" t="str">
        <f>IF(AND(OR(M34="KO",L34&lt;&gt;""),OR(M34="",N34="",O34="")),Listes!$A$74,IF(AND(L34&lt;S34,U34=""),Listes!$A$76,IF(AND(L34&lt;&gt;"",S34&lt;L34,T34=""),Listes!$A$78,IF(AND(Y34="",OR(M34&lt;&gt;"",N34&lt;&gt;"",O34&lt;&gt;"",P34&lt;&gt;"",Q34&lt;&gt;"",R34&lt;&gt;"")),Listes!$A$79,""))))</f>
        <v/>
      </c>
      <c r="Y34" s="38"/>
      <c r="Z34" s="10">
        <f t="shared" si="5"/>
        <v>0</v>
      </c>
    </row>
    <row r="35" spans="1:26" ht="20.100000000000001" customHeight="1" x14ac:dyDescent="0.25">
      <c r="A35" s="109">
        <v>29</v>
      </c>
      <c r="B35" s="488" t="str">
        <f>IF('Dépenses rémunération au réel'!B35="","",'Dépenses rémunération au réel'!B35)</f>
        <v/>
      </c>
      <c r="C35" s="488" t="str">
        <f>IF('Dépenses rémunération au réel'!C35="","",'Dépenses rémunération au réel'!C35)</f>
        <v/>
      </c>
      <c r="D35" s="488" t="str">
        <f>IF('Dépenses rémunération au réel'!D35="","",'Dépenses rémunération au réel'!D35)</f>
        <v/>
      </c>
      <c r="E35" s="488" t="str">
        <f>IF('Dépenses rémunération au réel'!E35="","",'Dépenses rémunération au réel'!E35)</f>
        <v/>
      </c>
      <c r="F35" s="488" t="str">
        <f>IF('Dépenses rémunération au réel'!F35="","",'Dépenses rémunération au réel'!F35)</f>
        <v/>
      </c>
      <c r="G35" s="489" t="str">
        <f>IF('Dépenses rémunération au réel'!G35="","",'Dépenses rémunération au réel'!G35)</f>
        <v/>
      </c>
      <c r="H35" s="489" t="str">
        <f>IF('Dépenses rémunération au réel'!H35="","",'Dépenses rémunération au réel'!H35)</f>
        <v/>
      </c>
      <c r="I35" s="488" t="str">
        <f>IF('Dépenses rémunération au réel'!I35="","",'Dépenses rémunération au réel'!I35)</f>
        <v/>
      </c>
      <c r="J35" s="490" t="str">
        <f>IF('Dépenses rémunération au réel'!J35="","",'Dépenses rémunération au réel'!J35)</f>
        <v/>
      </c>
      <c r="K35" s="490" t="str">
        <f>IF('Dépenses rémunération au réel'!K35="","",'Dépenses rémunération au réel'!K35)</f>
        <v/>
      </c>
      <c r="L35" s="488" t="str">
        <f>IF('Dépenses rémunération au réel'!L35="","",'Dépenses rémunération au réel'!L35)</f>
        <v/>
      </c>
      <c r="M35" s="256"/>
      <c r="N35" s="257" t="str">
        <f t="shared" si="1"/>
        <v/>
      </c>
      <c r="O35" s="257" t="str">
        <f t="shared" si="2"/>
        <v/>
      </c>
      <c r="P35" s="55"/>
      <c r="Q35" s="34"/>
      <c r="R35" s="34"/>
      <c r="S35" s="494" t="str">
        <f t="shared" si="3"/>
        <v/>
      </c>
      <c r="T35" s="117"/>
      <c r="U35" s="118"/>
      <c r="V35" s="497" t="str">
        <f t="shared" si="4"/>
        <v/>
      </c>
      <c r="W35" s="121" t="str">
        <f t="shared" si="0"/>
        <v/>
      </c>
      <c r="X35" s="500" t="str">
        <f>IF(AND(OR(M35="KO",L35&lt;&gt;""),OR(M35="",N35="",O35="")),Listes!$A$74,IF(AND(L35&lt;S35,U35=""),Listes!$A$76,IF(AND(L35&lt;&gt;"",S35&lt;L35,T35=""),Listes!$A$78,IF(AND(Y35="",OR(M35&lt;&gt;"",N35&lt;&gt;"",O35&lt;&gt;"",P35&lt;&gt;"",Q35&lt;&gt;"",R35&lt;&gt;"")),Listes!$A$79,""))))</f>
        <v/>
      </c>
      <c r="Y35" s="38"/>
      <c r="Z35" s="10">
        <f t="shared" si="5"/>
        <v>0</v>
      </c>
    </row>
    <row r="36" spans="1:26" ht="20.100000000000001" customHeight="1" x14ac:dyDescent="0.25">
      <c r="A36" s="109">
        <v>30</v>
      </c>
      <c r="B36" s="488" t="str">
        <f>IF('Dépenses rémunération au réel'!B36="","",'Dépenses rémunération au réel'!B36)</f>
        <v/>
      </c>
      <c r="C36" s="488" t="str">
        <f>IF('Dépenses rémunération au réel'!C36="","",'Dépenses rémunération au réel'!C36)</f>
        <v/>
      </c>
      <c r="D36" s="488" t="str">
        <f>IF('Dépenses rémunération au réel'!D36="","",'Dépenses rémunération au réel'!D36)</f>
        <v/>
      </c>
      <c r="E36" s="488" t="str">
        <f>IF('Dépenses rémunération au réel'!E36="","",'Dépenses rémunération au réel'!E36)</f>
        <v/>
      </c>
      <c r="F36" s="488" t="str">
        <f>IF('Dépenses rémunération au réel'!F36="","",'Dépenses rémunération au réel'!F36)</f>
        <v/>
      </c>
      <c r="G36" s="489" t="str">
        <f>IF('Dépenses rémunération au réel'!G36="","",'Dépenses rémunération au réel'!G36)</f>
        <v/>
      </c>
      <c r="H36" s="489" t="str">
        <f>IF('Dépenses rémunération au réel'!H36="","",'Dépenses rémunération au réel'!H36)</f>
        <v/>
      </c>
      <c r="I36" s="488" t="str">
        <f>IF('Dépenses rémunération au réel'!I36="","",'Dépenses rémunération au réel'!I36)</f>
        <v/>
      </c>
      <c r="J36" s="490" t="str">
        <f>IF('Dépenses rémunération au réel'!J36="","",'Dépenses rémunération au réel'!J36)</f>
        <v/>
      </c>
      <c r="K36" s="490" t="str">
        <f>IF('Dépenses rémunération au réel'!K36="","",'Dépenses rémunération au réel'!K36)</f>
        <v/>
      </c>
      <c r="L36" s="488" t="str">
        <f>IF('Dépenses rémunération au réel'!L36="","",'Dépenses rémunération au réel'!L36)</f>
        <v/>
      </c>
      <c r="M36" s="256"/>
      <c r="N36" s="257" t="str">
        <f t="shared" si="1"/>
        <v/>
      </c>
      <c r="O36" s="257" t="str">
        <f t="shared" si="2"/>
        <v/>
      </c>
      <c r="P36" s="55"/>
      <c r="Q36" s="34"/>
      <c r="R36" s="34"/>
      <c r="S36" s="494" t="str">
        <f t="shared" si="3"/>
        <v/>
      </c>
      <c r="T36" s="117"/>
      <c r="U36" s="118"/>
      <c r="V36" s="497" t="str">
        <f t="shared" si="4"/>
        <v/>
      </c>
      <c r="W36" s="121" t="str">
        <f t="shared" si="0"/>
        <v/>
      </c>
      <c r="X36" s="500" t="str">
        <f>IF(AND(OR(M36="KO",L36&lt;&gt;""),OR(M36="",N36="",O36="")),Listes!$A$74,IF(AND(L36&lt;S36,U36=""),Listes!$A$76,IF(AND(L36&lt;&gt;"",S36&lt;L36,T36=""),Listes!$A$78,IF(AND(Y36="",OR(M36&lt;&gt;"",N36&lt;&gt;"",O36&lt;&gt;"",P36&lt;&gt;"",Q36&lt;&gt;"",R36&lt;&gt;"")),Listes!$A$79,""))))</f>
        <v/>
      </c>
      <c r="Y36" s="38"/>
      <c r="Z36" s="10">
        <f t="shared" si="5"/>
        <v>0</v>
      </c>
    </row>
    <row r="37" spans="1:26" ht="20.100000000000001" customHeight="1" x14ac:dyDescent="0.25">
      <c r="A37" s="109">
        <v>31</v>
      </c>
      <c r="B37" s="488" t="str">
        <f>IF('Dépenses rémunération au réel'!B37="","",'Dépenses rémunération au réel'!B37)</f>
        <v/>
      </c>
      <c r="C37" s="488" t="str">
        <f>IF('Dépenses rémunération au réel'!C37="","",'Dépenses rémunération au réel'!C37)</f>
        <v/>
      </c>
      <c r="D37" s="488" t="str">
        <f>IF('Dépenses rémunération au réel'!D37="","",'Dépenses rémunération au réel'!D37)</f>
        <v/>
      </c>
      <c r="E37" s="488" t="str">
        <f>IF('Dépenses rémunération au réel'!E37="","",'Dépenses rémunération au réel'!E37)</f>
        <v/>
      </c>
      <c r="F37" s="488" t="str">
        <f>IF('Dépenses rémunération au réel'!F37="","",'Dépenses rémunération au réel'!F37)</f>
        <v/>
      </c>
      <c r="G37" s="489" t="str">
        <f>IF('Dépenses rémunération au réel'!G37="","",'Dépenses rémunération au réel'!G37)</f>
        <v/>
      </c>
      <c r="H37" s="489" t="str">
        <f>IF('Dépenses rémunération au réel'!H37="","",'Dépenses rémunération au réel'!H37)</f>
        <v/>
      </c>
      <c r="I37" s="488" t="str">
        <f>IF('Dépenses rémunération au réel'!I37="","",'Dépenses rémunération au réel'!I37)</f>
        <v/>
      </c>
      <c r="J37" s="490" t="str">
        <f>IF('Dépenses rémunération au réel'!J37="","",'Dépenses rémunération au réel'!J37)</f>
        <v/>
      </c>
      <c r="K37" s="490" t="str">
        <f>IF('Dépenses rémunération au réel'!K37="","",'Dépenses rémunération au réel'!K37)</f>
        <v/>
      </c>
      <c r="L37" s="488" t="str">
        <f>IF('Dépenses rémunération au réel'!L37="","",'Dépenses rémunération au réel'!L37)</f>
        <v/>
      </c>
      <c r="M37" s="256"/>
      <c r="N37" s="257" t="str">
        <f t="shared" si="1"/>
        <v/>
      </c>
      <c r="O37" s="257" t="str">
        <f t="shared" si="2"/>
        <v/>
      </c>
      <c r="P37" s="55"/>
      <c r="Q37" s="34"/>
      <c r="R37" s="34"/>
      <c r="S37" s="494" t="str">
        <f t="shared" si="3"/>
        <v/>
      </c>
      <c r="T37" s="117"/>
      <c r="U37" s="118"/>
      <c r="V37" s="497" t="str">
        <f t="shared" si="4"/>
        <v/>
      </c>
      <c r="W37" s="121" t="str">
        <f t="shared" si="0"/>
        <v/>
      </c>
      <c r="X37" s="500" t="str">
        <f>IF(AND(OR(M37="KO",L37&lt;&gt;""),OR(M37="",N37="",O37="")),Listes!$A$74,IF(AND(L37&lt;S37,U37=""),Listes!$A$76,IF(AND(L37&lt;&gt;"",S37&lt;L37,T37=""),Listes!$A$78,IF(AND(Y37="",OR(M37&lt;&gt;"",N37&lt;&gt;"",O37&lt;&gt;"",P37&lt;&gt;"",Q37&lt;&gt;"",R37&lt;&gt;"")),Listes!$A$79,""))))</f>
        <v/>
      </c>
      <c r="Y37" s="38"/>
      <c r="Z37" s="10">
        <f t="shared" si="5"/>
        <v>0</v>
      </c>
    </row>
    <row r="38" spans="1:26" ht="20.100000000000001" customHeight="1" x14ac:dyDescent="0.25">
      <c r="A38" s="109">
        <v>32</v>
      </c>
      <c r="B38" s="488" t="str">
        <f>IF('Dépenses rémunération au réel'!B38="","",'Dépenses rémunération au réel'!B38)</f>
        <v/>
      </c>
      <c r="C38" s="488" t="str">
        <f>IF('Dépenses rémunération au réel'!C38="","",'Dépenses rémunération au réel'!C38)</f>
        <v/>
      </c>
      <c r="D38" s="488" t="str">
        <f>IF('Dépenses rémunération au réel'!D38="","",'Dépenses rémunération au réel'!D38)</f>
        <v/>
      </c>
      <c r="E38" s="488" t="str">
        <f>IF('Dépenses rémunération au réel'!E38="","",'Dépenses rémunération au réel'!E38)</f>
        <v/>
      </c>
      <c r="F38" s="488" t="str">
        <f>IF('Dépenses rémunération au réel'!F38="","",'Dépenses rémunération au réel'!F38)</f>
        <v/>
      </c>
      <c r="G38" s="489" t="str">
        <f>IF('Dépenses rémunération au réel'!G38="","",'Dépenses rémunération au réel'!G38)</f>
        <v/>
      </c>
      <c r="H38" s="489" t="str">
        <f>IF('Dépenses rémunération au réel'!H38="","",'Dépenses rémunération au réel'!H38)</f>
        <v/>
      </c>
      <c r="I38" s="488" t="str">
        <f>IF('Dépenses rémunération au réel'!I38="","",'Dépenses rémunération au réel'!I38)</f>
        <v/>
      </c>
      <c r="J38" s="490" t="str">
        <f>IF('Dépenses rémunération au réel'!J38="","",'Dépenses rémunération au réel'!J38)</f>
        <v/>
      </c>
      <c r="K38" s="490" t="str">
        <f>IF('Dépenses rémunération au réel'!K38="","",'Dépenses rémunération au réel'!K38)</f>
        <v/>
      </c>
      <c r="L38" s="488" t="str">
        <f>IF('Dépenses rémunération au réel'!L38="","",'Dépenses rémunération au réel'!L38)</f>
        <v/>
      </c>
      <c r="M38" s="256"/>
      <c r="N38" s="257" t="str">
        <f t="shared" si="1"/>
        <v/>
      </c>
      <c r="O38" s="257" t="str">
        <f t="shared" si="2"/>
        <v/>
      </c>
      <c r="P38" s="55"/>
      <c r="Q38" s="34"/>
      <c r="R38" s="34"/>
      <c r="S38" s="494" t="str">
        <f t="shared" si="3"/>
        <v/>
      </c>
      <c r="T38" s="117"/>
      <c r="U38" s="118"/>
      <c r="V38" s="497" t="str">
        <f t="shared" si="4"/>
        <v/>
      </c>
      <c r="W38" s="121" t="str">
        <f t="shared" si="0"/>
        <v/>
      </c>
      <c r="X38" s="500" t="str">
        <f>IF(AND(OR(M38="KO",L38&lt;&gt;""),OR(M38="",N38="",O38="")),Listes!$A$74,IF(AND(L38&lt;S38,U38=""),Listes!$A$76,IF(AND(L38&lt;&gt;"",S38&lt;L38,T38=""),Listes!$A$78,IF(AND(Y38="",OR(M38&lt;&gt;"",N38&lt;&gt;"",O38&lt;&gt;"",P38&lt;&gt;"",Q38&lt;&gt;"",R38&lt;&gt;"")),Listes!$A$79,""))))</f>
        <v/>
      </c>
      <c r="Y38" s="38"/>
      <c r="Z38" s="10">
        <f t="shared" si="5"/>
        <v>0</v>
      </c>
    </row>
    <row r="39" spans="1:26" ht="20.100000000000001" customHeight="1" x14ac:dyDescent="0.25">
      <c r="A39" s="109">
        <v>33</v>
      </c>
      <c r="B39" s="488" t="str">
        <f>IF('Dépenses rémunération au réel'!B39="","",'Dépenses rémunération au réel'!B39)</f>
        <v/>
      </c>
      <c r="C39" s="488" t="str">
        <f>IF('Dépenses rémunération au réel'!C39="","",'Dépenses rémunération au réel'!C39)</f>
        <v/>
      </c>
      <c r="D39" s="488" t="str">
        <f>IF('Dépenses rémunération au réel'!D39="","",'Dépenses rémunération au réel'!D39)</f>
        <v/>
      </c>
      <c r="E39" s="488" t="str">
        <f>IF('Dépenses rémunération au réel'!E39="","",'Dépenses rémunération au réel'!E39)</f>
        <v/>
      </c>
      <c r="F39" s="488" t="str">
        <f>IF('Dépenses rémunération au réel'!F39="","",'Dépenses rémunération au réel'!F39)</f>
        <v/>
      </c>
      <c r="G39" s="489" t="str">
        <f>IF('Dépenses rémunération au réel'!G39="","",'Dépenses rémunération au réel'!G39)</f>
        <v/>
      </c>
      <c r="H39" s="489" t="str">
        <f>IF('Dépenses rémunération au réel'!H39="","",'Dépenses rémunération au réel'!H39)</f>
        <v/>
      </c>
      <c r="I39" s="488" t="str">
        <f>IF('Dépenses rémunération au réel'!I39="","",'Dépenses rémunération au réel'!I39)</f>
        <v/>
      </c>
      <c r="J39" s="490" t="str">
        <f>IF('Dépenses rémunération au réel'!J39="","",'Dépenses rémunération au réel'!J39)</f>
        <v/>
      </c>
      <c r="K39" s="490" t="str">
        <f>IF('Dépenses rémunération au réel'!K39="","",'Dépenses rémunération au réel'!K39)</f>
        <v/>
      </c>
      <c r="L39" s="488" t="str">
        <f>IF('Dépenses rémunération au réel'!L39="","",'Dépenses rémunération au réel'!L39)</f>
        <v/>
      </c>
      <c r="M39" s="256"/>
      <c r="N39" s="257" t="str">
        <f t="shared" si="1"/>
        <v/>
      </c>
      <c r="O39" s="257" t="str">
        <f t="shared" si="2"/>
        <v/>
      </c>
      <c r="P39" s="55"/>
      <c r="Q39" s="34"/>
      <c r="R39" s="34"/>
      <c r="S39" s="494" t="str">
        <f t="shared" si="3"/>
        <v/>
      </c>
      <c r="T39" s="117"/>
      <c r="U39" s="118"/>
      <c r="V39" s="497" t="str">
        <f t="shared" si="4"/>
        <v/>
      </c>
      <c r="W39" s="121" t="str">
        <f t="shared" si="0"/>
        <v/>
      </c>
      <c r="X39" s="500" t="str">
        <f>IF(AND(OR(M39="KO",L39&lt;&gt;""),OR(M39="",N39="",O39="")),Listes!$A$74,IF(AND(L39&lt;S39,U39=""),Listes!$A$76,IF(AND(L39&lt;&gt;"",S39&lt;L39,T39=""),Listes!$A$78,IF(AND(Y39="",OR(M39&lt;&gt;"",N39&lt;&gt;"",O39&lt;&gt;"",P39&lt;&gt;"",Q39&lt;&gt;"",R39&lt;&gt;"")),Listes!$A$79,""))))</f>
        <v/>
      </c>
      <c r="Y39" s="38"/>
      <c r="Z39" s="10">
        <f t="shared" si="5"/>
        <v>0</v>
      </c>
    </row>
    <row r="40" spans="1:26" ht="20.100000000000001" customHeight="1" x14ac:dyDescent="0.25">
      <c r="A40" s="109">
        <v>34</v>
      </c>
      <c r="B40" s="488" t="str">
        <f>IF('Dépenses rémunération au réel'!B40="","",'Dépenses rémunération au réel'!B40)</f>
        <v/>
      </c>
      <c r="C40" s="488" t="str">
        <f>IF('Dépenses rémunération au réel'!C40="","",'Dépenses rémunération au réel'!C40)</f>
        <v/>
      </c>
      <c r="D40" s="488" t="str">
        <f>IF('Dépenses rémunération au réel'!D40="","",'Dépenses rémunération au réel'!D40)</f>
        <v/>
      </c>
      <c r="E40" s="488" t="str">
        <f>IF('Dépenses rémunération au réel'!E40="","",'Dépenses rémunération au réel'!E40)</f>
        <v/>
      </c>
      <c r="F40" s="488" t="str">
        <f>IF('Dépenses rémunération au réel'!F40="","",'Dépenses rémunération au réel'!F40)</f>
        <v/>
      </c>
      <c r="G40" s="489" t="str">
        <f>IF('Dépenses rémunération au réel'!G40="","",'Dépenses rémunération au réel'!G40)</f>
        <v/>
      </c>
      <c r="H40" s="489" t="str">
        <f>IF('Dépenses rémunération au réel'!H40="","",'Dépenses rémunération au réel'!H40)</f>
        <v/>
      </c>
      <c r="I40" s="488" t="str">
        <f>IF('Dépenses rémunération au réel'!I40="","",'Dépenses rémunération au réel'!I40)</f>
        <v/>
      </c>
      <c r="J40" s="490" t="str">
        <f>IF('Dépenses rémunération au réel'!J40="","",'Dépenses rémunération au réel'!J40)</f>
        <v/>
      </c>
      <c r="K40" s="490" t="str">
        <f>IF('Dépenses rémunération au réel'!K40="","",'Dépenses rémunération au réel'!K40)</f>
        <v/>
      </c>
      <c r="L40" s="488" t="str">
        <f>IF('Dépenses rémunération au réel'!L40="","",'Dépenses rémunération au réel'!L40)</f>
        <v/>
      </c>
      <c r="M40" s="256"/>
      <c r="N40" s="257" t="str">
        <f t="shared" si="1"/>
        <v/>
      </c>
      <c r="O40" s="257" t="str">
        <f t="shared" si="2"/>
        <v/>
      </c>
      <c r="P40" s="55"/>
      <c r="Q40" s="34"/>
      <c r="R40" s="34"/>
      <c r="S40" s="494" t="str">
        <f t="shared" si="3"/>
        <v/>
      </c>
      <c r="T40" s="117"/>
      <c r="U40" s="118"/>
      <c r="V40" s="497" t="str">
        <f t="shared" si="4"/>
        <v/>
      </c>
      <c r="W40" s="121" t="str">
        <f t="shared" si="0"/>
        <v/>
      </c>
      <c r="X40" s="500" t="str">
        <f>IF(AND(OR(M40="KO",L40&lt;&gt;""),OR(M40="",N40="",O40="")),Listes!$A$74,IF(AND(L40&lt;S40,U40=""),Listes!$A$76,IF(AND(L40&lt;&gt;"",S40&lt;L40,T40=""),Listes!$A$78,IF(AND(Y40="",OR(M40&lt;&gt;"",N40&lt;&gt;"",O40&lt;&gt;"",P40&lt;&gt;"",Q40&lt;&gt;"",R40&lt;&gt;"")),Listes!$A$79,""))))</f>
        <v/>
      </c>
      <c r="Y40" s="38"/>
      <c r="Z40" s="10">
        <f t="shared" si="5"/>
        <v>0</v>
      </c>
    </row>
    <row r="41" spans="1:26" ht="20.100000000000001" customHeight="1" x14ac:dyDescent="0.25">
      <c r="A41" s="109">
        <v>35</v>
      </c>
      <c r="B41" s="488" t="str">
        <f>IF('Dépenses rémunération au réel'!B41="","",'Dépenses rémunération au réel'!B41)</f>
        <v/>
      </c>
      <c r="C41" s="488" t="str">
        <f>IF('Dépenses rémunération au réel'!C41="","",'Dépenses rémunération au réel'!C41)</f>
        <v/>
      </c>
      <c r="D41" s="488" t="str">
        <f>IF('Dépenses rémunération au réel'!D41="","",'Dépenses rémunération au réel'!D41)</f>
        <v/>
      </c>
      <c r="E41" s="488" t="str">
        <f>IF('Dépenses rémunération au réel'!E41="","",'Dépenses rémunération au réel'!E41)</f>
        <v/>
      </c>
      <c r="F41" s="488" t="str">
        <f>IF('Dépenses rémunération au réel'!F41="","",'Dépenses rémunération au réel'!F41)</f>
        <v/>
      </c>
      <c r="G41" s="489" t="str">
        <f>IF('Dépenses rémunération au réel'!G41="","",'Dépenses rémunération au réel'!G41)</f>
        <v/>
      </c>
      <c r="H41" s="489" t="str">
        <f>IF('Dépenses rémunération au réel'!H41="","",'Dépenses rémunération au réel'!H41)</f>
        <v/>
      </c>
      <c r="I41" s="488" t="str">
        <f>IF('Dépenses rémunération au réel'!I41="","",'Dépenses rémunération au réel'!I41)</f>
        <v/>
      </c>
      <c r="J41" s="490" t="str">
        <f>IF('Dépenses rémunération au réel'!J41="","",'Dépenses rémunération au réel'!J41)</f>
        <v/>
      </c>
      <c r="K41" s="490" t="str">
        <f>IF('Dépenses rémunération au réel'!K41="","",'Dépenses rémunération au réel'!K41)</f>
        <v/>
      </c>
      <c r="L41" s="488" t="str">
        <f>IF('Dépenses rémunération au réel'!L41="","",'Dépenses rémunération au réel'!L41)</f>
        <v/>
      </c>
      <c r="M41" s="256"/>
      <c r="N41" s="257" t="str">
        <f t="shared" si="1"/>
        <v/>
      </c>
      <c r="O41" s="257" t="str">
        <f t="shared" si="2"/>
        <v/>
      </c>
      <c r="P41" s="55"/>
      <c r="Q41" s="34"/>
      <c r="R41" s="34"/>
      <c r="S41" s="494" t="str">
        <f t="shared" si="3"/>
        <v/>
      </c>
      <c r="T41" s="117"/>
      <c r="U41" s="118"/>
      <c r="V41" s="497" t="str">
        <f t="shared" si="4"/>
        <v/>
      </c>
      <c r="W41" s="121" t="str">
        <f t="shared" si="0"/>
        <v/>
      </c>
      <c r="X41" s="500" t="str">
        <f>IF(AND(OR(M41="KO",L41&lt;&gt;""),OR(M41="",N41="",O41="")),Listes!$A$74,IF(AND(L41&lt;S41,U41=""),Listes!$A$76,IF(AND(L41&lt;&gt;"",S41&lt;L41,T41=""),Listes!$A$78,IF(AND(Y41="",OR(M41&lt;&gt;"",N41&lt;&gt;"",O41&lt;&gt;"",P41&lt;&gt;"",Q41&lt;&gt;"",R41&lt;&gt;"")),Listes!$A$79,""))))</f>
        <v/>
      </c>
      <c r="Y41" s="38"/>
      <c r="Z41" s="10">
        <f t="shared" si="5"/>
        <v>0</v>
      </c>
    </row>
    <row r="42" spans="1:26" ht="20.100000000000001" customHeight="1" x14ac:dyDescent="0.25">
      <c r="A42" s="109">
        <v>36</v>
      </c>
      <c r="B42" s="488" t="str">
        <f>IF('Dépenses rémunération au réel'!B42="","",'Dépenses rémunération au réel'!B42)</f>
        <v/>
      </c>
      <c r="C42" s="488" t="str">
        <f>IF('Dépenses rémunération au réel'!C42="","",'Dépenses rémunération au réel'!C42)</f>
        <v/>
      </c>
      <c r="D42" s="488" t="str">
        <f>IF('Dépenses rémunération au réel'!D42="","",'Dépenses rémunération au réel'!D42)</f>
        <v/>
      </c>
      <c r="E42" s="488" t="str">
        <f>IF('Dépenses rémunération au réel'!E42="","",'Dépenses rémunération au réel'!E42)</f>
        <v/>
      </c>
      <c r="F42" s="488" t="str">
        <f>IF('Dépenses rémunération au réel'!F42="","",'Dépenses rémunération au réel'!F42)</f>
        <v/>
      </c>
      <c r="G42" s="489" t="str">
        <f>IF('Dépenses rémunération au réel'!G42="","",'Dépenses rémunération au réel'!G42)</f>
        <v/>
      </c>
      <c r="H42" s="489" t="str">
        <f>IF('Dépenses rémunération au réel'!H42="","",'Dépenses rémunération au réel'!H42)</f>
        <v/>
      </c>
      <c r="I42" s="488" t="str">
        <f>IF('Dépenses rémunération au réel'!I42="","",'Dépenses rémunération au réel'!I42)</f>
        <v/>
      </c>
      <c r="J42" s="490" t="str">
        <f>IF('Dépenses rémunération au réel'!J42="","",'Dépenses rémunération au réel'!J42)</f>
        <v/>
      </c>
      <c r="K42" s="490" t="str">
        <f>IF('Dépenses rémunération au réel'!K42="","",'Dépenses rémunération au réel'!K42)</f>
        <v/>
      </c>
      <c r="L42" s="488" t="str">
        <f>IF('Dépenses rémunération au réel'!L42="","",'Dépenses rémunération au réel'!L42)</f>
        <v/>
      </c>
      <c r="M42" s="256"/>
      <c r="N42" s="257" t="str">
        <f t="shared" si="1"/>
        <v/>
      </c>
      <c r="O42" s="257" t="str">
        <f t="shared" si="2"/>
        <v/>
      </c>
      <c r="P42" s="55"/>
      <c r="Q42" s="34"/>
      <c r="R42" s="34"/>
      <c r="S42" s="494" t="str">
        <f t="shared" si="3"/>
        <v/>
      </c>
      <c r="T42" s="117"/>
      <c r="U42" s="118"/>
      <c r="V42" s="497" t="str">
        <f t="shared" si="4"/>
        <v/>
      </c>
      <c r="W42" s="121" t="str">
        <f t="shared" si="0"/>
        <v/>
      </c>
      <c r="X42" s="500" t="str">
        <f>IF(AND(OR(M42="KO",L42&lt;&gt;""),OR(M42="",N42="",O42="")),Listes!$A$74,IF(AND(L42&lt;S42,U42=""),Listes!$A$76,IF(AND(L42&lt;&gt;"",S42&lt;L42,T42=""),Listes!$A$78,IF(AND(Y42="",OR(M42&lt;&gt;"",N42&lt;&gt;"",O42&lt;&gt;"",P42&lt;&gt;"",Q42&lt;&gt;"",R42&lt;&gt;"")),Listes!$A$79,""))))</f>
        <v/>
      </c>
      <c r="Y42" s="38"/>
      <c r="Z42" s="10">
        <f t="shared" si="5"/>
        <v>0</v>
      </c>
    </row>
    <row r="43" spans="1:26" ht="20.100000000000001" customHeight="1" x14ac:dyDescent="0.25">
      <c r="A43" s="109">
        <v>37</v>
      </c>
      <c r="B43" s="488" t="str">
        <f>IF('Dépenses rémunération au réel'!B43="","",'Dépenses rémunération au réel'!B43)</f>
        <v/>
      </c>
      <c r="C43" s="488" t="str">
        <f>IF('Dépenses rémunération au réel'!C43="","",'Dépenses rémunération au réel'!C43)</f>
        <v/>
      </c>
      <c r="D43" s="488" t="str">
        <f>IF('Dépenses rémunération au réel'!D43="","",'Dépenses rémunération au réel'!D43)</f>
        <v/>
      </c>
      <c r="E43" s="488" t="str">
        <f>IF('Dépenses rémunération au réel'!E43="","",'Dépenses rémunération au réel'!E43)</f>
        <v/>
      </c>
      <c r="F43" s="488" t="str">
        <f>IF('Dépenses rémunération au réel'!F43="","",'Dépenses rémunération au réel'!F43)</f>
        <v/>
      </c>
      <c r="G43" s="489" t="str">
        <f>IF('Dépenses rémunération au réel'!G43="","",'Dépenses rémunération au réel'!G43)</f>
        <v/>
      </c>
      <c r="H43" s="489" t="str">
        <f>IF('Dépenses rémunération au réel'!H43="","",'Dépenses rémunération au réel'!H43)</f>
        <v/>
      </c>
      <c r="I43" s="488" t="str">
        <f>IF('Dépenses rémunération au réel'!I43="","",'Dépenses rémunération au réel'!I43)</f>
        <v/>
      </c>
      <c r="J43" s="490" t="str">
        <f>IF('Dépenses rémunération au réel'!J43="","",'Dépenses rémunération au réel'!J43)</f>
        <v/>
      </c>
      <c r="K43" s="490" t="str">
        <f>IF('Dépenses rémunération au réel'!K43="","",'Dépenses rémunération au réel'!K43)</f>
        <v/>
      </c>
      <c r="L43" s="488" t="str">
        <f>IF('Dépenses rémunération au réel'!L43="","",'Dépenses rémunération au réel'!L43)</f>
        <v/>
      </c>
      <c r="M43" s="256"/>
      <c r="N43" s="257" t="str">
        <f t="shared" si="1"/>
        <v/>
      </c>
      <c r="O43" s="257" t="str">
        <f t="shared" si="2"/>
        <v/>
      </c>
      <c r="P43" s="55"/>
      <c r="Q43" s="34"/>
      <c r="R43" s="34"/>
      <c r="S43" s="494" t="str">
        <f t="shared" si="3"/>
        <v/>
      </c>
      <c r="T43" s="117"/>
      <c r="U43" s="118"/>
      <c r="V43" s="497" t="str">
        <f t="shared" si="4"/>
        <v/>
      </c>
      <c r="W43" s="121" t="str">
        <f t="shared" si="0"/>
        <v/>
      </c>
      <c r="X43" s="500" t="str">
        <f>IF(AND(OR(M43="KO",L43&lt;&gt;""),OR(M43="",N43="",O43="")),Listes!$A$74,IF(AND(L43&lt;S43,U43=""),Listes!$A$76,IF(AND(L43&lt;&gt;"",S43&lt;L43,T43=""),Listes!$A$78,IF(AND(Y43="",OR(M43&lt;&gt;"",N43&lt;&gt;"",O43&lt;&gt;"",P43&lt;&gt;"",Q43&lt;&gt;"",R43&lt;&gt;"")),Listes!$A$79,""))))</f>
        <v/>
      </c>
      <c r="Y43" s="38"/>
      <c r="Z43" s="10">
        <f t="shared" si="5"/>
        <v>0</v>
      </c>
    </row>
    <row r="44" spans="1:26" ht="20.100000000000001" customHeight="1" x14ac:dyDescent="0.25">
      <c r="A44" s="109">
        <v>38</v>
      </c>
      <c r="B44" s="488" t="str">
        <f>IF('Dépenses rémunération au réel'!B44="","",'Dépenses rémunération au réel'!B44)</f>
        <v/>
      </c>
      <c r="C44" s="488" t="str">
        <f>IF('Dépenses rémunération au réel'!C44="","",'Dépenses rémunération au réel'!C44)</f>
        <v/>
      </c>
      <c r="D44" s="488" t="str">
        <f>IF('Dépenses rémunération au réel'!D44="","",'Dépenses rémunération au réel'!D44)</f>
        <v/>
      </c>
      <c r="E44" s="488" t="str">
        <f>IF('Dépenses rémunération au réel'!E44="","",'Dépenses rémunération au réel'!E44)</f>
        <v/>
      </c>
      <c r="F44" s="488" t="str">
        <f>IF('Dépenses rémunération au réel'!F44="","",'Dépenses rémunération au réel'!F44)</f>
        <v/>
      </c>
      <c r="G44" s="489" t="str">
        <f>IF('Dépenses rémunération au réel'!G44="","",'Dépenses rémunération au réel'!G44)</f>
        <v/>
      </c>
      <c r="H44" s="489" t="str">
        <f>IF('Dépenses rémunération au réel'!H44="","",'Dépenses rémunération au réel'!H44)</f>
        <v/>
      </c>
      <c r="I44" s="488" t="str">
        <f>IF('Dépenses rémunération au réel'!I44="","",'Dépenses rémunération au réel'!I44)</f>
        <v/>
      </c>
      <c r="J44" s="490" t="str">
        <f>IF('Dépenses rémunération au réel'!J44="","",'Dépenses rémunération au réel'!J44)</f>
        <v/>
      </c>
      <c r="K44" s="490" t="str">
        <f>IF('Dépenses rémunération au réel'!K44="","",'Dépenses rémunération au réel'!K44)</f>
        <v/>
      </c>
      <c r="L44" s="488" t="str">
        <f>IF('Dépenses rémunération au réel'!L44="","",'Dépenses rémunération au réel'!L44)</f>
        <v/>
      </c>
      <c r="M44" s="256"/>
      <c r="N44" s="257" t="str">
        <f t="shared" si="1"/>
        <v/>
      </c>
      <c r="O44" s="257" t="str">
        <f t="shared" si="2"/>
        <v/>
      </c>
      <c r="P44" s="55"/>
      <c r="Q44" s="34"/>
      <c r="R44" s="34"/>
      <c r="S44" s="494" t="str">
        <f t="shared" si="3"/>
        <v/>
      </c>
      <c r="T44" s="117"/>
      <c r="U44" s="118"/>
      <c r="V44" s="497" t="str">
        <f t="shared" si="4"/>
        <v/>
      </c>
      <c r="W44" s="121" t="str">
        <f t="shared" si="0"/>
        <v/>
      </c>
      <c r="X44" s="500" t="str">
        <f>IF(AND(OR(M44="KO",L44&lt;&gt;""),OR(M44="",N44="",O44="")),Listes!$A$74,IF(AND(L44&lt;S44,U44=""),Listes!$A$76,IF(AND(L44&lt;&gt;"",S44&lt;L44,T44=""),Listes!$A$78,IF(AND(Y44="",OR(M44&lt;&gt;"",N44&lt;&gt;"",O44&lt;&gt;"",P44&lt;&gt;"",Q44&lt;&gt;"",R44&lt;&gt;"")),Listes!$A$79,""))))</f>
        <v/>
      </c>
      <c r="Y44" s="38"/>
      <c r="Z44" s="10">
        <f t="shared" si="5"/>
        <v>0</v>
      </c>
    </row>
    <row r="45" spans="1:26" ht="20.100000000000001" customHeight="1" x14ac:dyDescent="0.25">
      <c r="A45" s="109">
        <v>39</v>
      </c>
      <c r="B45" s="488" t="str">
        <f>IF('Dépenses rémunération au réel'!B45="","",'Dépenses rémunération au réel'!B45)</f>
        <v/>
      </c>
      <c r="C45" s="488" t="str">
        <f>IF('Dépenses rémunération au réel'!C45="","",'Dépenses rémunération au réel'!C45)</f>
        <v/>
      </c>
      <c r="D45" s="488" t="str">
        <f>IF('Dépenses rémunération au réel'!D45="","",'Dépenses rémunération au réel'!D45)</f>
        <v/>
      </c>
      <c r="E45" s="488" t="str">
        <f>IF('Dépenses rémunération au réel'!E45="","",'Dépenses rémunération au réel'!E45)</f>
        <v/>
      </c>
      <c r="F45" s="488" t="str">
        <f>IF('Dépenses rémunération au réel'!F45="","",'Dépenses rémunération au réel'!F45)</f>
        <v/>
      </c>
      <c r="G45" s="489" t="str">
        <f>IF('Dépenses rémunération au réel'!G45="","",'Dépenses rémunération au réel'!G45)</f>
        <v/>
      </c>
      <c r="H45" s="489" t="str">
        <f>IF('Dépenses rémunération au réel'!H45="","",'Dépenses rémunération au réel'!H45)</f>
        <v/>
      </c>
      <c r="I45" s="488" t="str">
        <f>IF('Dépenses rémunération au réel'!I45="","",'Dépenses rémunération au réel'!I45)</f>
        <v/>
      </c>
      <c r="J45" s="490" t="str">
        <f>IF('Dépenses rémunération au réel'!J45="","",'Dépenses rémunération au réel'!J45)</f>
        <v/>
      </c>
      <c r="K45" s="490" t="str">
        <f>IF('Dépenses rémunération au réel'!K45="","",'Dépenses rémunération au réel'!K45)</f>
        <v/>
      </c>
      <c r="L45" s="488" t="str">
        <f>IF('Dépenses rémunération au réel'!L45="","",'Dépenses rémunération au réel'!L45)</f>
        <v/>
      </c>
      <c r="M45" s="256"/>
      <c r="N45" s="257" t="str">
        <f t="shared" si="1"/>
        <v/>
      </c>
      <c r="O45" s="257" t="str">
        <f t="shared" si="2"/>
        <v/>
      </c>
      <c r="P45" s="55"/>
      <c r="Q45" s="34"/>
      <c r="R45" s="34"/>
      <c r="S45" s="494" t="str">
        <f t="shared" si="3"/>
        <v/>
      </c>
      <c r="T45" s="117"/>
      <c r="U45" s="118"/>
      <c r="V45" s="497" t="str">
        <f t="shared" si="4"/>
        <v/>
      </c>
      <c r="W45" s="121" t="str">
        <f t="shared" si="0"/>
        <v/>
      </c>
      <c r="X45" s="500" t="str">
        <f>IF(AND(OR(M45="KO",L45&lt;&gt;""),OR(M45="",N45="",O45="")),Listes!$A$74,IF(AND(L45&lt;S45,U45=""),Listes!$A$76,IF(AND(L45&lt;&gt;"",S45&lt;L45,T45=""),Listes!$A$78,IF(AND(Y45="",OR(M45&lt;&gt;"",N45&lt;&gt;"",O45&lt;&gt;"",P45&lt;&gt;"",Q45&lt;&gt;"",R45&lt;&gt;"")),Listes!$A$79,""))))</f>
        <v/>
      </c>
      <c r="Y45" s="38"/>
      <c r="Z45" s="10">
        <f t="shared" si="5"/>
        <v>0</v>
      </c>
    </row>
    <row r="46" spans="1:26" ht="20.100000000000001" customHeight="1" x14ac:dyDescent="0.25">
      <c r="A46" s="109">
        <v>40</v>
      </c>
      <c r="B46" s="488" t="str">
        <f>IF('Dépenses rémunération au réel'!B46="","",'Dépenses rémunération au réel'!B46)</f>
        <v/>
      </c>
      <c r="C46" s="488" t="str">
        <f>IF('Dépenses rémunération au réel'!C46="","",'Dépenses rémunération au réel'!C46)</f>
        <v/>
      </c>
      <c r="D46" s="488" t="str">
        <f>IF('Dépenses rémunération au réel'!D46="","",'Dépenses rémunération au réel'!D46)</f>
        <v/>
      </c>
      <c r="E46" s="488" t="str">
        <f>IF('Dépenses rémunération au réel'!E46="","",'Dépenses rémunération au réel'!E46)</f>
        <v/>
      </c>
      <c r="F46" s="488" t="str">
        <f>IF('Dépenses rémunération au réel'!F46="","",'Dépenses rémunération au réel'!F46)</f>
        <v/>
      </c>
      <c r="G46" s="489" t="str">
        <f>IF('Dépenses rémunération au réel'!G46="","",'Dépenses rémunération au réel'!G46)</f>
        <v/>
      </c>
      <c r="H46" s="489" t="str">
        <f>IF('Dépenses rémunération au réel'!H46="","",'Dépenses rémunération au réel'!H46)</f>
        <v/>
      </c>
      <c r="I46" s="488" t="str">
        <f>IF('Dépenses rémunération au réel'!I46="","",'Dépenses rémunération au réel'!I46)</f>
        <v/>
      </c>
      <c r="J46" s="490" t="str">
        <f>IF('Dépenses rémunération au réel'!J46="","",'Dépenses rémunération au réel'!J46)</f>
        <v/>
      </c>
      <c r="K46" s="490" t="str">
        <f>IF('Dépenses rémunération au réel'!K46="","",'Dépenses rémunération au réel'!K46)</f>
        <v/>
      </c>
      <c r="L46" s="488" t="str">
        <f>IF('Dépenses rémunération au réel'!L46="","",'Dépenses rémunération au réel'!L46)</f>
        <v/>
      </c>
      <c r="M46" s="256"/>
      <c r="N46" s="257" t="str">
        <f t="shared" si="1"/>
        <v/>
      </c>
      <c r="O46" s="257" t="str">
        <f t="shared" si="2"/>
        <v/>
      </c>
      <c r="P46" s="55"/>
      <c r="Q46" s="34"/>
      <c r="R46" s="34"/>
      <c r="S46" s="494" t="str">
        <f t="shared" si="3"/>
        <v/>
      </c>
      <c r="T46" s="117"/>
      <c r="U46" s="118"/>
      <c r="V46" s="497" t="str">
        <f t="shared" si="4"/>
        <v/>
      </c>
      <c r="W46" s="121" t="str">
        <f t="shared" si="0"/>
        <v/>
      </c>
      <c r="X46" s="500" t="str">
        <f>IF(AND(OR(M46="KO",L46&lt;&gt;""),OR(M46="",N46="",O46="")),Listes!$A$74,IF(AND(L46&lt;S46,U46=""),Listes!$A$76,IF(AND(L46&lt;&gt;"",S46&lt;L46,T46=""),Listes!$A$78,IF(AND(Y46="",OR(M46&lt;&gt;"",N46&lt;&gt;"",O46&lt;&gt;"",P46&lt;&gt;"",Q46&lt;&gt;"",R46&lt;&gt;"")),Listes!$A$79,""))))</f>
        <v/>
      </c>
      <c r="Y46" s="38"/>
      <c r="Z46" s="10">
        <f t="shared" si="5"/>
        <v>0</v>
      </c>
    </row>
    <row r="47" spans="1:26" ht="20.100000000000001" customHeight="1" x14ac:dyDescent="0.25">
      <c r="A47" s="109">
        <v>41</v>
      </c>
      <c r="B47" s="488" t="str">
        <f>IF('Dépenses rémunération au réel'!B47="","",'Dépenses rémunération au réel'!B47)</f>
        <v/>
      </c>
      <c r="C47" s="488" t="str">
        <f>IF('Dépenses rémunération au réel'!C47="","",'Dépenses rémunération au réel'!C47)</f>
        <v/>
      </c>
      <c r="D47" s="488" t="str">
        <f>IF('Dépenses rémunération au réel'!D47="","",'Dépenses rémunération au réel'!D47)</f>
        <v/>
      </c>
      <c r="E47" s="488" t="str">
        <f>IF('Dépenses rémunération au réel'!E47="","",'Dépenses rémunération au réel'!E47)</f>
        <v/>
      </c>
      <c r="F47" s="488" t="str">
        <f>IF('Dépenses rémunération au réel'!F47="","",'Dépenses rémunération au réel'!F47)</f>
        <v/>
      </c>
      <c r="G47" s="489" t="str">
        <f>IF('Dépenses rémunération au réel'!G47="","",'Dépenses rémunération au réel'!G47)</f>
        <v/>
      </c>
      <c r="H47" s="489" t="str">
        <f>IF('Dépenses rémunération au réel'!H47="","",'Dépenses rémunération au réel'!H47)</f>
        <v/>
      </c>
      <c r="I47" s="488" t="str">
        <f>IF('Dépenses rémunération au réel'!I47="","",'Dépenses rémunération au réel'!I47)</f>
        <v/>
      </c>
      <c r="J47" s="490" t="str">
        <f>IF('Dépenses rémunération au réel'!J47="","",'Dépenses rémunération au réel'!J47)</f>
        <v/>
      </c>
      <c r="K47" s="490" t="str">
        <f>IF('Dépenses rémunération au réel'!K47="","",'Dépenses rémunération au réel'!K47)</f>
        <v/>
      </c>
      <c r="L47" s="488" t="str">
        <f>IF('Dépenses rémunération au réel'!L47="","",'Dépenses rémunération au réel'!L47)</f>
        <v/>
      </c>
      <c r="M47" s="256"/>
      <c r="N47" s="257" t="str">
        <f t="shared" si="1"/>
        <v/>
      </c>
      <c r="O47" s="257" t="str">
        <f t="shared" si="2"/>
        <v/>
      </c>
      <c r="P47" s="55"/>
      <c r="Q47" s="34"/>
      <c r="R47" s="34"/>
      <c r="S47" s="494" t="str">
        <f t="shared" si="3"/>
        <v/>
      </c>
      <c r="T47" s="117"/>
      <c r="U47" s="118"/>
      <c r="V47" s="497" t="str">
        <f t="shared" si="4"/>
        <v/>
      </c>
      <c r="W47" s="121" t="str">
        <f t="shared" si="0"/>
        <v/>
      </c>
      <c r="X47" s="500" t="str">
        <f>IF(AND(OR(M47="KO",L47&lt;&gt;""),OR(M47="",N47="",O47="")),Listes!$A$74,IF(AND(L47&lt;S47,U47=""),Listes!$A$76,IF(AND(L47&lt;&gt;"",S47&lt;L47,T47=""),Listes!$A$78,IF(AND(Y47="",OR(M47&lt;&gt;"",N47&lt;&gt;"",O47&lt;&gt;"",P47&lt;&gt;"",Q47&lt;&gt;"",R47&lt;&gt;"")),Listes!$A$79,""))))</f>
        <v/>
      </c>
      <c r="Y47" s="38"/>
      <c r="Z47" s="10">
        <f t="shared" si="5"/>
        <v>0</v>
      </c>
    </row>
    <row r="48" spans="1:26" ht="20.100000000000001" customHeight="1" x14ac:dyDescent="0.25">
      <c r="A48" s="109">
        <v>42</v>
      </c>
      <c r="B48" s="488" t="str">
        <f>IF('Dépenses rémunération au réel'!B48="","",'Dépenses rémunération au réel'!B48)</f>
        <v/>
      </c>
      <c r="C48" s="488" t="str">
        <f>IF('Dépenses rémunération au réel'!C48="","",'Dépenses rémunération au réel'!C48)</f>
        <v/>
      </c>
      <c r="D48" s="488" t="str">
        <f>IF('Dépenses rémunération au réel'!D48="","",'Dépenses rémunération au réel'!D48)</f>
        <v/>
      </c>
      <c r="E48" s="488" t="str">
        <f>IF('Dépenses rémunération au réel'!E48="","",'Dépenses rémunération au réel'!E48)</f>
        <v/>
      </c>
      <c r="F48" s="488" t="str">
        <f>IF('Dépenses rémunération au réel'!F48="","",'Dépenses rémunération au réel'!F48)</f>
        <v/>
      </c>
      <c r="G48" s="489" t="str">
        <f>IF('Dépenses rémunération au réel'!G48="","",'Dépenses rémunération au réel'!G48)</f>
        <v/>
      </c>
      <c r="H48" s="489" t="str">
        <f>IF('Dépenses rémunération au réel'!H48="","",'Dépenses rémunération au réel'!H48)</f>
        <v/>
      </c>
      <c r="I48" s="488" t="str">
        <f>IF('Dépenses rémunération au réel'!I48="","",'Dépenses rémunération au réel'!I48)</f>
        <v/>
      </c>
      <c r="J48" s="490" t="str">
        <f>IF('Dépenses rémunération au réel'!J48="","",'Dépenses rémunération au réel'!J48)</f>
        <v/>
      </c>
      <c r="K48" s="490" t="str">
        <f>IF('Dépenses rémunération au réel'!K48="","",'Dépenses rémunération au réel'!K48)</f>
        <v/>
      </c>
      <c r="L48" s="488" t="str">
        <f>IF('Dépenses rémunération au réel'!L48="","",'Dépenses rémunération au réel'!L48)</f>
        <v/>
      </c>
      <c r="M48" s="256"/>
      <c r="N48" s="257" t="str">
        <f t="shared" si="1"/>
        <v/>
      </c>
      <c r="O48" s="257" t="str">
        <f t="shared" si="2"/>
        <v/>
      </c>
      <c r="P48" s="55"/>
      <c r="Q48" s="34"/>
      <c r="R48" s="34"/>
      <c r="S48" s="494" t="str">
        <f t="shared" si="3"/>
        <v/>
      </c>
      <c r="T48" s="117"/>
      <c r="U48" s="118"/>
      <c r="V48" s="497" t="str">
        <f t="shared" si="4"/>
        <v/>
      </c>
      <c r="W48" s="121" t="str">
        <f t="shared" si="0"/>
        <v/>
      </c>
      <c r="X48" s="500" t="str">
        <f>IF(AND(OR(M48="KO",L48&lt;&gt;""),OR(M48="",N48="",O48="")),Listes!$A$74,IF(AND(L48&lt;S48,U48=""),Listes!$A$76,IF(AND(L48&lt;&gt;"",S48&lt;L48,T48=""),Listes!$A$78,IF(AND(Y48="",OR(M48&lt;&gt;"",N48&lt;&gt;"",O48&lt;&gt;"",P48&lt;&gt;"",Q48&lt;&gt;"",R48&lt;&gt;"")),Listes!$A$79,""))))</f>
        <v/>
      </c>
      <c r="Y48" s="38"/>
      <c r="Z48" s="10">
        <f t="shared" si="5"/>
        <v>0</v>
      </c>
    </row>
    <row r="49" spans="1:26" ht="20.100000000000001" customHeight="1" x14ac:dyDescent="0.25">
      <c r="A49" s="109">
        <v>43</v>
      </c>
      <c r="B49" s="488" t="str">
        <f>IF('Dépenses rémunération au réel'!B49="","",'Dépenses rémunération au réel'!B49)</f>
        <v/>
      </c>
      <c r="C49" s="488" t="str">
        <f>IF('Dépenses rémunération au réel'!C49="","",'Dépenses rémunération au réel'!C49)</f>
        <v/>
      </c>
      <c r="D49" s="488" t="str">
        <f>IF('Dépenses rémunération au réel'!D49="","",'Dépenses rémunération au réel'!D49)</f>
        <v/>
      </c>
      <c r="E49" s="488" t="str">
        <f>IF('Dépenses rémunération au réel'!E49="","",'Dépenses rémunération au réel'!E49)</f>
        <v/>
      </c>
      <c r="F49" s="488" t="str">
        <f>IF('Dépenses rémunération au réel'!F49="","",'Dépenses rémunération au réel'!F49)</f>
        <v/>
      </c>
      <c r="G49" s="489" t="str">
        <f>IF('Dépenses rémunération au réel'!G49="","",'Dépenses rémunération au réel'!G49)</f>
        <v/>
      </c>
      <c r="H49" s="489" t="str">
        <f>IF('Dépenses rémunération au réel'!H49="","",'Dépenses rémunération au réel'!H49)</f>
        <v/>
      </c>
      <c r="I49" s="488" t="str">
        <f>IF('Dépenses rémunération au réel'!I49="","",'Dépenses rémunération au réel'!I49)</f>
        <v/>
      </c>
      <c r="J49" s="490" t="str">
        <f>IF('Dépenses rémunération au réel'!J49="","",'Dépenses rémunération au réel'!J49)</f>
        <v/>
      </c>
      <c r="K49" s="490" t="str">
        <f>IF('Dépenses rémunération au réel'!K49="","",'Dépenses rémunération au réel'!K49)</f>
        <v/>
      </c>
      <c r="L49" s="488" t="str">
        <f>IF('Dépenses rémunération au réel'!L49="","",'Dépenses rémunération au réel'!L49)</f>
        <v/>
      </c>
      <c r="M49" s="256"/>
      <c r="N49" s="257" t="str">
        <f t="shared" si="1"/>
        <v/>
      </c>
      <c r="O49" s="257" t="str">
        <f t="shared" si="2"/>
        <v/>
      </c>
      <c r="P49" s="55"/>
      <c r="Q49" s="34"/>
      <c r="R49" s="34"/>
      <c r="S49" s="494" t="str">
        <f t="shared" si="3"/>
        <v/>
      </c>
      <c r="T49" s="117"/>
      <c r="U49" s="118"/>
      <c r="V49" s="497" t="str">
        <f t="shared" si="4"/>
        <v/>
      </c>
      <c r="W49" s="121" t="str">
        <f t="shared" si="0"/>
        <v/>
      </c>
      <c r="X49" s="500" t="str">
        <f>IF(AND(OR(M49="KO",L49&lt;&gt;""),OR(M49="",N49="",O49="")),Listes!$A$74,IF(AND(L49&lt;S49,U49=""),Listes!$A$76,IF(AND(L49&lt;&gt;"",S49&lt;L49,T49=""),Listes!$A$78,IF(AND(Y49="",OR(M49&lt;&gt;"",N49&lt;&gt;"",O49&lt;&gt;"",P49&lt;&gt;"",Q49&lt;&gt;"",R49&lt;&gt;"")),Listes!$A$79,""))))</f>
        <v/>
      </c>
      <c r="Y49" s="38"/>
      <c r="Z49" s="10">
        <f t="shared" si="5"/>
        <v>0</v>
      </c>
    </row>
    <row r="50" spans="1:26" ht="20.100000000000001" customHeight="1" x14ac:dyDescent="0.25">
      <c r="A50" s="109">
        <v>44</v>
      </c>
      <c r="B50" s="488" t="str">
        <f>IF('Dépenses rémunération au réel'!B50="","",'Dépenses rémunération au réel'!B50)</f>
        <v/>
      </c>
      <c r="C50" s="488" t="str">
        <f>IF('Dépenses rémunération au réel'!C50="","",'Dépenses rémunération au réel'!C50)</f>
        <v/>
      </c>
      <c r="D50" s="488" t="str">
        <f>IF('Dépenses rémunération au réel'!D50="","",'Dépenses rémunération au réel'!D50)</f>
        <v/>
      </c>
      <c r="E50" s="488" t="str">
        <f>IF('Dépenses rémunération au réel'!E50="","",'Dépenses rémunération au réel'!E50)</f>
        <v/>
      </c>
      <c r="F50" s="488" t="str">
        <f>IF('Dépenses rémunération au réel'!F50="","",'Dépenses rémunération au réel'!F50)</f>
        <v/>
      </c>
      <c r="G50" s="489" t="str">
        <f>IF('Dépenses rémunération au réel'!G50="","",'Dépenses rémunération au réel'!G50)</f>
        <v/>
      </c>
      <c r="H50" s="489" t="str">
        <f>IF('Dépenses rémunération au réel'!H50="","",'Dépenses rémunération au réel'!H50)</f>
        <v/>
      </c>
      <c r="I50" s="488" t="str">
        <f>IF('Dépenses rémunération au réel'!I50="","",'Dépenses rémunération au réel'!I50)</f>
        <v/>
      </c>
      <c r="J50" s="490" t="str">
        <f>IF('Dépenses rémunération au réel'!J50="","",'Dépenses rémunération au réel'!J50)</f>
        <v/>
      </c>
      <c r="K50" s="490" t="str">
        <f>IF('Dépenses rémunération au réel'!K50="","",'Dépenses rémunération au réel'!K50)</f>
        <v/>
      </c>
      <c r="L50" s="488" t="str">
        <f>IF('Dépenses rémunération au réel'!L50="","",'Dépenses rémunération au réel'!L50)</f>
        <v/>
      </c>
      <c r="M50" s="256"/>
      <c r="N50" s="257" t="str">
        <f t="shared" si="1"/>
        <v/>
      </c>
      <c r="O50" s="257" t="str">
        <f t="shared" si="2"/>
        <v/>
      </c>
      <c r="P50" s="55"/>
      <c r="Q50" s="34"/>
      <c r="R50" s="34"/>
      <c r="S50" s="494" t="str">
        <f t="shared" si="3"/>
        <v/>
      </c>
      <c r="T50" s="117"/>
      <c r="U50" s="118"/>
      <c r="V50" s="497" t="str">
        <f t="shared" si="4"/>
        <v/>
      </c>
      <c r="W50" s="121" t="str">
        <f t="shared" si="0"/>
        <v/>
      </c>
      <c r="X50" s="500" t="str">
        <f>IF(AND(OR(M50="KO",L50&lt;&gt;""),OR(M50="",N50="",O50="")),Listes!$A$74,IF(AND(L50&lt;S50,U50=""),Listes!$A$76,IF(AND(L50&lt;&gt;"",S50&lt;L50,T50=""),Listes!$A$78,IF(AND(Y50="",OR(M50&lt;&gt;"",N50&lt;&gt;"",O50&lt;&gt;"",P50&lt;&gt;"",Q50&lt;&gt;"",R50&lt;&gt;"")),Listes!$A$79,""))))</f>
        <v/>
      </c>
      <c r="Y50" s="38"/>
      <c r="Z50" s="10">
        <f t="shared" si="5"/>
        <v>0</v>
      </c>
    </row>
    <row r="51" spans="1:26" ht="20.100000000000001" customHeight="1" x14ac:dyDescent="0.25">
      <c r="A51" s="109">
        <v>45</v>
      </c>
      <c r="B51" s="488" t="str">
        <f>IF('Dépenses rémunération au réel'!B51="","",'Dépenses rémunération au réel'!B51)</f>
        <v/>
      </c>
      <c r="C51" s="488" t="str">
        <f>IF('Dépenses rémunération au réel'!C51="","",'Dépenses rémunération au réel'!C51)</f>
        <v/>
      </c>
      <c r="D51" s="488" t="str">
        <f>IF('Dépenses rémunération au réel'!D51="","",'Dépenses rémunération au réel'!D51)</f>
        <v/>
      </c>
      <c r="E51" s="488" t="str">
        <f>IF('Dépenses rémunération au réel'!E51="","",'Dépenses rémunération au réel'!E51)</f>
        <v/>
      </c>
      <c r="F51" s="488" t="str">
        <f>IF('Dépenses rémunération au réel'!F51="","",'Dépenses rémunération au réel'!F51)</f>
        <v/>
      </c>
      <c r="G51" s="489" t="str">
        <f>IF('Dépenses rémunération au réel'!G51="","",'Dépenses rémunération au réel'!G51)</f>
        <v/>
      </c>
      <c r="H51" s="489" t="str">
        <f>IF('Dépenses rémunération au réel'!H51="","",'Dépenses rémunération au réel'!H51)</f>
        <v/>
      </c>
      <c r="I51" s="488" t="str">
        <f>IF('Dépenses rémunération au réel'!I51="","",'Dépenses rémunération au réel'!I51)</f>
        <v/>
      </c>
      <c r="J51" s="490" t="str">
        <f>IF('Dépenses rémunération au réel'!J51="","",'Dépenses rémunération au réel'!J51)</f>
        <v/>
      </c>
      <c r="K51" s="490" t="str">
        <f>IF('Dépenses rémunération au réel'!K51="","",'Dépenses rémunération au réel'!K51)</f>
        <v/>
      </c>
      <c r="L51" s="488" t="str">
        <f>IF('Dépenses rémunération au réel'!L51="","",'Dépenses rémunération au réel'!L51)</f>
        <v/>
      </c>
      <c r="M51" s="256"/>
      <c r="N51" s="257" t="str">
        <f t="shared" si="1"/>
        <v/>
      </c>
      <c r="O51" s="257" t="str">
        <f t="shared" si="2"/>
        <v/>
      </c>
      <c r="P51" s="55"/>
      <c r="Q51" s="34"/>
      <c r="R51" s="34"/>
      <c r="S51" s="494" t="str">
        <f t="shared" si="3"/>
        <v/>
      </c>
      <c r="T51" s="117"/>
      <c r="U51" s="118"/>
      <c r="V51" s="497" t="str">
        <f t="shared" si="4"/>
        <v/>
      </c>
      <c r="W51" s="121" t="str">
        <f t="shared" si="0"/>
        <v/>
      </c>
      <c r="X51" s="500" t="str">
        <f>IF(AND(OR(M51="KO",L51&lt;&gt;""),OR(M51="",N51="",O51="")),Listes!$A$74,IF(AND(L51&lt;S51,U51=""),Listes!$A$76,IF(AND(L51&lt;&gt;"",S51&lt;L51,T51=""),Listes!$A$78,IF(AND(Y51="",OR(M51&lt;&gt;"",N51&lt;&gt;"",O51&lt;&gt;"",P51&lt;&gt;"",Q51&lt;&gt;"",R51&lt;&gt;"")),Listes!$A$79,""))))</f>
        <v/>
      </c>
      <c r="Y51" s="38"/>
      <c r="Z51" s="10">
        <f t="shared" si="5"/>
        <v>0</v>
      </c>
    </row>
    <row r="52" spans="1:26" ht="20.100000000000001" customHeight="1" x14ac:dyDescent="0.25">
      <c r="A52" s="109">
        <v>46</v>
      </c>
      <c r="B52" s="488" t="str">
        <f>IF('Dépenses rémunération au réel'!B52="","",'Dépenses rémunération au réel'!B52)</f>
        <v/>
      </c>
      <c r="C52" s="488" t="str">
        <f>IF('Dépenses rémunération au réel'!C52="","",'Dépenses rémunération au réel'!C52)</f>
        <v/>
      </c>
      <c r="D52" s="488" t="str">
        <f>IF('Dépenses rémunération au réel'!D52="","",'Dépenses rémunération au réel'!D52)</f>
        <v/>
      </c>
      <c r="E52" s="488" t="str">
        <f>IF('Dépenses rémunération au réel'!E52="","",'Dépenses rémunération au réel'!E52)</f>
        <v/>
      </c>
      <c r="F52" s="488" t="str">
        <f>IF('Dépenses rémunération au réel'!F52="","",'Dépenses rémunération au réel'!F52)</f>
        <v/>
      </c>
      <c r="G52" s="489" t="str">
        <f>IF('Dépenses rémunération au réel'!G52="","",'Dépenses rémunération au réel'!G52)</f>
        <v/>
      </c>
      <c r="H52" s="489" t="str">
        <f>IF('Dépenses rémunération au réel'!H52="","",'Dépenses rémunération au réel'!H52)</f>
        <v/>
      </c>
      <c r="I52" s="488" t="str">
        <f>IF('Dépenses rémunération au réel'!I52="","",'Dépenses rémunération au réel'!I52)</f>
        <v/>
      </c>
      <c r="J52" s="490" t="str">
        <f>IF('Dépenses rémunération au réel'!J52="","",'Dépenses rémunération au réel'!J52)</f>
        <v/>
      </c>
      <c r="K52" s="490" t="str">
        <f>IF('Dépenses rémunération au réel'!K52="","",'Dépenses rémunération au réel'!K52)</f>
        <v/>
      </c>
      <c r="L52" s="488" t="str">
        <f>IF('Dépenses rémunération au réel'!L52="","",'Dépenses rémunération au réel'!L52)</f>
        <v/>
      </c>
      <c r="M52" s="256"/>
      <c r="N52" s="257" t="str">
        <f t="shared" si="1"/>
        <v/>
      </c>
      <c r="O52" s="257" t="str">
        <f t="shared" si="2"/>
        <v/>
      </c>
      <c r="P52" s="55"/>
      <c r="Q52" s="34"/>
      <c r="R52" s="34"/>
      <c r="S52" s="494" t="str">
        <f t="shared" si="3"/>
        <v/>
      </c>
      <c r="T52" s="117"/>
      <c r="U52" s="118"/>
      <c r="V52" s="497" t="str">
        <f t="shared" si="4"/>
        <v/>
      </c>
      <c r="W52" s="121" t="str">
        <f t="shared" si="0"/>
        <v/>
      </c>
      <c r="X52" s="500" t="str">
        <f>IF(AND(OR(M52="KO",L52&lt;&gt;""),OR(M52="",N52="",O52="")),Listes!$A$74,IF(AND(L52&lt;S52,U52=""),Listes!$A$76,IF(AND(L52&lt;&gt;"",S52&lt;L52,T52=""),Listes!$A$78,IF(AND(Y52="",OR(M52&lt;&gt;"",N52&lt;&gt;"",O52&lt;&gt;"",P52&lt;&gt;"",Q52&lt;&gt;"",R52&lt;&gt;"")),Listes!$A$79,""))))</f>
        <v/>
      </c>
      <c r="Y52" s="38"/>
      <c r="Z52" s="10">
        <f t="shared" si="5"/>
        <v>0</v>
      </c>
    </row>
    <row r="53" spans="1:26" ht="20.100000000000001" customHeight="1" x14ac:dyDescent="0.25">
      <c r="A53" s="109">
        <v>47</v>
      </c>
      <c r="B53" s="488" t="str">
        <f>IF('Dépenses rémunération au réel'!B53="","",'Dépenses rémunération au réel'!B53)</f>
        <v/>
      </c>
      <c r="C53" s="488" t="str">
        <f>IF('Dépenses rémunération au réel'!C53="","",'Dépenses rémunération au réel'!C53)</f>
        <v/>
      </c>
      <c r="D53" s="488" t="str">
        <f>IF('Dépenses rémunération au réel'!D53="","",'Dépenses rémunération au réel'!D53)</f>
        <v/>
      </c>
      <c r="E53" s="488" t="str">
        <f>IF('Dépenses rémunération au réel'!E53="","",'Dépenses rémunération au réel'!E53)</f>
        <v/>
      </c>
      <c r="F53" s="488" t="str">
        <f>IF('Dépenses rémunération au réel'!F53="","",'Dépenses rémunération au réel'!F53)</f>
        <v/>
      </c>
      <c r="G53" s="489" t="str">
        <f>IF('Dépenses rémunération au réel'!G53="","",'Dépenses rémunération au réel'!G53)</f>
        <v/>
      </c>
      <c r="H53" s="489" t="str">
        <f>IF('Dépenses rémunération au réel'!H53="","",'Dépenses rémunération au réel'!H53)</f>
        <v/>
      </c>
      <c r="I53" s="488" t="str">
        <f>IF('Dépenses rémunération au réel'!I53="","",'Dépenses rémunération au réel'!I53)</f>
        <v/>
      </c>
      <c r="J53" s="490" t="str">
        <f>IF('Dépenses rémunération au réel'!J53="","",'Dépenses rémunération au réel'!J53)</f>
        <v/>
      </c>
      <c r="K53" s="490" t="str">
        <f>IF('Dépenses rémunération au réel'!K53="","",'Dépenses rémunération au réel'!K53)</f>
        <v/>
      </c>
      <c r="L53" s="488" t="str">
        <f>IF('Dépenses rémunération au réel'!L53="","",'Dépenses rémunération au réel'!L53)</f>
        <v/>
      </c>
      <c r="M53" s="256"/>
      <c r="N53" s="257" t="str">
        <f t="shared" si="1"/>
        <v/>
      </c>
      <c r="O53" s="257" t="str">
        <f t="shared" si="2"/>
        <v/>
      </c>
      <c r="P53" s="55"/>
      <c r="Q53" s="34"/>
      <c r="R53" s="34"/>
      <c r="S53" s="494" t="str">
        <f t="shared" si="3"/>
        <v/>
      </c>
      <c r="T53" s="117"/>
      <c r="U53" s="118"/>
      <c r="V53" s="497" t="str">
        <f t="shared" si="4"/>
        <v/>
      </c>
      <c r="W53" s="121" t="str">
        <f t="shared" si="0"/>
        <v/>
      </c>
      <c r="X53" s="500" t="str">
        <f>IF(AND(OR(M53="KO",L53&lt;&gt;""),OR(M53="",N53="",O53="")),Listes!$A$74,IF(AND(L53&lt;S53,U53=""),Listes!$A$76,IF(AND(L53&lt;&gt;"",S53&lt;L53,T53=""),Listes!$A$78,IF(AND(Y53="",OR(M53&lt;&gt;"",N53&lt;&gt;"",O53&lt;&gt;"",P53&lt;&gt;"",Q53&lt;&gt;"",R53&lt;&gt;"")),Listes!$A$79,""))))</f>
        <v/>
      </c>
      <c r="Y53" s="38"/>
      <c r="Z53" s="10">
        <f t="shared" si="5"/>
        <v>0</v>
      </c>
    </row>
    <row r="54" spans="1:26" ht="20.100000000000001" customHeight="1" x14ac:dyDescent="0.25">
      <c r="A54" s="109">
        <v>48</v>
      </c>
      <c r="B54" s="488" t="str">
        <f>IF('Dépenses rémunération au réel'!B54="","",'Dépenses rémunération au réel'!B54)</f>
        <v/>
      </c>
      <c r="C54" s="488" t="str">
        <f>IF('Dépenses rémunération au réel'!C54="","",'Dépenses rémunération au réel'!C54)</f>
        <v/>
      </c>
      <c r="D54" s="488" t="str">
        <f>IF('Dépenses rémunération au réel'!D54="","",'Dépenses rémunération au réel'!D54)</f>
        <v/>
      </c>
      <c r="E54" s="488" t="str">
        <f>IF('Dépenses rémunération au réel'!E54="","",'Dépenses rémunération au réel'!E54)</f>
        <v/>
      </c>
      <c r="F54" s="488" t="str">
        <f>IF('Dépenses rémunération au réel'!F54="","",'Dépenses rémunération au réel'!F54)</f>
        <v/>
      </c>
      <c r="G54" s="489" t="str">
        <f>IF('Dépenses rémunération au réel'!G54="","",'Dépenses rémunération au réel'!G54)</f>
        <v/>
      </c>
      <c r="H54" s="489" t="str">
        <f>IF('Dépenses rémunération au réel'!H54="","",'Dépenses rémunération au réel'!H54)</f>
        <v/>
      </c>
      <c r="I54" s="488" t="str">
        <f>IF('Dépenses rémunération au réel'!I54="","",'Dépenses rémunération au réel'!I54)</f>
        <v/>
      </c>
      <c r="J54" s="490" t="str">
        <f>IF('Dépenses rémunération au réel'!J54="","",'Dépenses rémunération au réel'!J54)</f>
        <v/>
      </c>
      <c r="K54" s="490" t="str">
        <f>IF('Dépenses rémunération au réel'!K54="","",'Dépenses rémunération au réel'!K54)</f>
        <v/>
      </c>
      <c r="L54" s="488" t="str">
        <f>IF('Dépenses rémunération au réel'!L54="","",'Dépenses rémunération au réel'!L54)</f>
        <v/>
      </c>
      <c r="M54" s="256"/>
      <c r="N54" s="257" t="str">
        <f t="shared" si="1"/>
        <v/>
      </c>
      <c r="O54" s="257" t="str">
        <f t="shared" si="2"/>
        <v/>
      </c>
      <c r="P54" s="55"/>
      <c r="Q54" s="34"/>
      <c r="R54" s="34"/>
      <c r="S54" s="494" t="str">
        <f t="shared" si="3"/>
        <v/>
      </c>
      <c r="T54" s="117"/>
      <c r="U54" s="118"/>
      <c r="V54" s="497" t="str">
        <f t="shared" si="4"/>
        <v/>
      </c>
      <c r="W54" s="121" t="str">
        <f t="shared" si="0"/>
        <v/>
      </c>
      <c r="X54" s="500" t="str">
        <f>IF(AND(OR(M54="KO",L54&lt;&gt;""),OR(M54="",N54="",O54="")),Listes!$A$74,IF(AND(L54&lt;S54,U54=""),Listes!$A$76,IF(AND(L54&lt;&gt;"",S54&lt;L54,T54=""),Listes!$A$78,IF(AND(Y54="",OR(M54&lt;&gt;"",N54&lt;&gt;"",O54&lt;&gt;"",P54&lt;&gt;"",Q54&lt;&gt;"",R54&lt;&gt;"")),Listes!$A$79,""))))</f>
        <v/>
      </c>
      <c r="Y54" s="38"/>
      <c r="Z54" s="10">
        <f t="shared" si="5"/>
        <v>0</v>
      </c>
    </row>
    <row r="55" spans="1:26" ht="20.100000000000001" customHeight="1" x14ac:dyDescent="0.25">
      <c r="A55" s="109">
        <v>49</v>
      </c>
      <c r="B55" s="488" t="str">
        <f>IF('Dépenses rémunération au réel'!B55="","",'Dépenses rémunération au réel'!B55)</f>
        <v/>
      </c>
      <c r="C55" s="488" t="str">
        <f>IF('Dépenses rémunération au réel'!C55="","",'Dépenses rémunération au réel'!C55)</f>
        <v/>
      </c>
      <c r="D55" s="488" t="str">
        <f>IF('Dépenses rémunération au réel'!D55="","",'Dépenses rémunération au réel'!D55)</f>
        <v/>
      </c>
      <c r="E55" s="488" t="str">
        <f>IF('Dépenses rémunération au réel'!E55="","",'Dépenses rémunération au réel'!E55)</f>
        <v/>
      </c>
      <c r="F55" s="488" t="str">
        <f>IF('Dépenses rémunération au réel'!F55="","",'Dépenses rémunération au réel'!F55)</f>
        <v/>
      </c>
      <c r="G55" s="489" t="str">
        <f>IF('Dépenses rémunération au réel'!G55="","",'Dépenses rémunération au réel'!G55)</f>
        <v/>
      </c>
      <c r="H55" s="489" t="str">
        <f>IF('Dépenses rémunération au réel'!H55="","",'Dépenses rémunération au réel'!H55)</f>
        <v/>
      </c>
      <c r="I55" s="488" t="str">
        <f>IF('Dépenses rémunération au réel'!I55="","",'Dépenses rémunération au réel'!I55)</f>
        <v/>
      </c>
      <c r="J55" s="490" t="str">
        <f>IF('Dépenses rémunération au réel'!J55="","",'Dépenses rémunération au réel'!J55)</f>
        <v/>
      </c>
      <c r="K55" s="490" t="str">
        <f>IF('Dépenses rémunération au réel'!K55="","",'Dépenses rémunération au réel'!K55)</f>
        <v/>
      </c>
      <c r="L55" s="488" t="str">
        <f>IF('Dépenses rémunération au réel'!L55="","",'Dépenses rémunération au réel'!L55)</f>
        <v/>
      </c>
      <c r="M55" s="256"/>
      <c r="N55" s="257" t="str">
        <f t="shared" si="1"/>
        <v/>
      </c>
      <c r="O55" s="257" t="str">
        <f t="shared" si="2"/>
        <v/>
      </c>
      <c r="P55" s="55"/>
      <c r="Q55" s="34"/>
      <c r="R55" s="34"/>
      <c r="S55" s="494" t="str">
        <f t="shared" si="3"/>
        <v/>
      </c>
      <c r="T55" s="117"/>
      <c r="U55" s="118"/>
      <c r="V55" s="497" t="str">
        <f t="shared" si="4"/>
        <v/>
      </c>
      <c r="W55" s="121" t="str">
        <f t="shared" si="0"/>
        <v/>
      </c>
      <c r="X55" s="500" t="str">
        <f>IF(AND(OR(M55="KO",L55&lt;&gt;""),OR(M55="",N55="",O55="")),Listes!$A$74,IF(AND(L55&lt;S55,U55=""),Listes!$A$76,IF(AND(L55&lt;&gt;"",S55&lt;L55,T55=""),Listes!$A$78,IF(AND(Y55="",OR(M55&lt;&gt;"",N55&lt;&gt;"",O55&lt;&gt;"",P55&lt;&gt;"",Q55&lt;&gt;"",R55&lt;&gt;"")),Listes!$A$79,""))))</f>
        <v/>
      </c>
      <c r="Y55" s="38"/>
      <c r="Z55" s="10">
        <f t="shared" si="5"/>
        <v>0</v>
      </c>
    </row>
    <row r="56" spans="1:26" ht="20.100000000000001" customHeight="1" x14ac:dyDescent="0.25">
      <c r="A56" s="109">
        <v>50</v>
      </c>
      <c r="B56" s="488" t="str">
        <f>IF('Dépenses rémunération au réel'!B56="","",'Dépenses rémunération au réel'!B56)</f>
        <v/>
      </c>
      <c r="C56" s="488" t="str">
        <f>IF('Dépenses rémunération au réel'!C56="","",'Dépenses rémunération au réel'!C56)</f>
        <v/>
      </c>
      <c r="D56" s="488" t="str">
        <f>IF('Dépenses rémunération au réel'!D56="","",'Dépenses rémunération au réel'!D56)</f>
        <v/>
      </c>
      <c r="E56" s="488" t="str">
        <f>IF('Dépenses rémunération au réel'!E56="","",'Dépenses rémunération au réel'!E56)</f>
        <v/>
      </c>
      <c r="F56" s="488" t="str">
        <f>IF('Dépenses rémunération au réel'!F56="","",'Dépenses rémunération au réel'!F56)</f>
        <v/>
      </c>
      <c r="G56" s="489" t="str">
        <f>IF('Dépenses rémunération au réel'!G56="","",'Dépenses rémunération au réel'!G56)</f>
        <v/>
      </c>
      <c r="H56" s="489" t="str">
        <f>IF('Dépenses rémunération au réel'!H56="","",'Dépenses rémunération au réel'!H56)</f>
        <v/>
      </c>
      <c r="I56" s="488" t="str">
        <f>IF('Dépenses rémunération au réel'!I56="","",'Dépenses rémunération au réel'!I56)</f>
        <v/>
      </c>
      <c r="J56" s="490" t="str">
        <f>IF('Dépenses rémunération au réel'!J56="","",'Dépenses rémunération au réel'!J56)</f>
        <v/>
      </c>
      <c r="K56" s="490" t="str">
        <f>IF('Dépenses rémunération au réel'!K56="","",'Dépenses rémunération au réel'!K56)</f>
        <v/>
      </c>
      <c r="L56" s="488" t="str">
        <f>IF('Dépenses rémunération au réel'!L56="","",'Dépenses rémunération au réel'!L56)</f>
        <v/>
      </c>
      <c r="M56" s="256"/>
      <c r="N56" s="257" t="str">
        <f t="shared" si="1"/>
        <v/>
      </c>
      <c r="O56" s="257" t="str">
        <f t="shared" si="2"/>
        <v/>
      </c>
      <c r="P56" s="55"/>
      <c r="Q56" s="34"/>
      <c r="R56" s="34"/>
      <c r="S56" s="494" t="str">
        <f t="shared" si="3"/>
        <v/>
      </c>
      <c r="T56" s="117"/>
      <c r="U56" s="118"/>
      <c r="V56" s="497" t="str">
        <f t="shared" si="4"/>
        <v/>
      </c>
      <c r="W56" s="121" t="str">
        <f t="shared" si="0"/>
        <v/>
      </c>
      <c r="X56" s="500" t="str">
        <f>IF(AND(OR(M56="KO",L56&lt;&gt;""),OR(M56="",N56="",O56="")),Listes!$A$74,IF(AND(L56&lt;S56,U56=""),Listes!$A$76,IF(AND(L56&lt;&gt;"",S56&lt;L56,T56=""),Listes!$A$78,IF(AND(Y56="",OR(M56&lt;&gt;"",N56&lt;&gt;"",O56&lt;&gt;"",P56&lt;&gt;"",Q56&lt;&gt;"",R56&lt;&gt;"")),Listes!$A$79,""))))</f>
        <v/>
      </c>
      <c r="Y56" s="38"/>
      <c r="Z56" s="10">
        <f t="shared" si="5"/>
        <v>0</v>
      </c>
    </row>
    <row r="57" spans="1:26" ht="20.100000000000001" customHeight="1" x14ac:dyDescent="0.25">
      <c r="A57" s="109">
        <v>51</v>
      </c>
      <c r="B57" s="488" t="str">
        <f>IF('Dépenses rémunération au réel'!B57="","",'Dépenses rémunération au réel'!B57)</f>
        <v/>
      </c>
      <c r="C57" s="488" t="str">
        <f>IF('Dépenses rémunération au réel'!C57="","",'Dépenses rémunération au réel'!C57)</f>
        <v/>
      </c>
      <c r="D57" s="488" t="str">
        <f>IF('Dépenses rémunération au réel'!D57="","",'Dépenses rémunération au réel'!D57)</f>
        <v/>
      </c>
      <c r="E57" s="488" t="str">
        <f>IF('Dépenses rémunération au réel'!E57="","",'Dépenses rémunération au réel'!E57)</f>
        <v/>
      </c>
      <c r="F57" s="488" t="str">
        <f>IF('Dépenses rémunération au réel'!F57="","",'Dépenses rémunération au réel'!F57)</f>
        <v/>
      </c>
      <c r="G57" s="489" t="str">
        <f>IF('Dépenses rémunération au réel'!G57="","",'Dépenses rémunération au réel'!G57)</f>
        <v/>
      </c>
      <c r="H57" s="489" t="str">
        <f>IF('Dépenses rémunération au réel'!H57="","",'Dépenses rémunération au réel'!H57)</f>
        <v/>
      </c>
      <c r="I57" s="488" t="str">
        <f>IF('Dépenses rémunération au réel'!I57="","",'Dépenses rémunération au réel'!I57)</f>
        <v/>
      </c>
      <c r="J57" s="490" t="str">
        <f>IF('Dépenses rémunération au réel'!J57="","",'Dépenses rémunération au réel'!J57)</f>
        <v/>
      </c>
      <c r="K57" s="490" t="str">
        <f>IF('Dépenses rémunération au réel'!K57="","",'Dépenses rémunération au réel'!K57)</f>
        <v/>
      </c>
      <c r="L57" s="488" t="str">
        <f>IF('Dépenses rémunération au réel'!L57="","",'Dépenses rémunération au réel'!L57)</f>
        <v/>
      </c>
      <c r="M57" s="256"/>
      <c r="N57" s="257" t="str">
        <f t="shared" si="1"/>
        <v/>
      </c>
      <c r="O57" s="257" t="str">
        <f t="shared" si="2"/>
        <v/>
      </c>
      <c r="P57" s="55"/>
      <c r="Q57" s="34"/>
      <c r="R57" s="34"/>
      <c r="S57" s="494" t="str">
        <f t="shared" si="3"/>
        <v/>
      </c>
      <c r="T57" s="117"/>
      <c r="U57" s="118"/>
      <c r="V57" s="497" t="str">
        <f t="shared" si="4"/>
        <v/>
      </c>
      <c r="W57" s="121" t="str">
        <f t="shared" si="0"/>
        <v/>
      </c>
      <c r="X57" s="500" t="str">
        <f>IF(AND(OR(M57="KO",L57&lt;&gt;""),OR(M57="",N57="",O57="")),Listes!$A$74,IF(AND(L57&lt;S57,U57=""),Listes!$A$76,IF(AND(L57&lt;&gt;"",S57&lt;L57,T57=""),Listes!$A$78,IF(AND(Y57="",OR(M57&lt;&gt;"",N57&lt;&gt;"",O57&lt;&gt;"",P57&lt;&gt;"",Q57&lt;&gt;"",R57&lt;&gt;"")),Listes!$A$79,""))))</f>
        <v/>
      </c>
      <c r="Y57" s="38"/>
      <c r="Z57" s="10">
        <f t="shared" si="5"/>
        <v>0</v>
      </c>
    </row>
    <row r="58" spans="1:26" ht="20.100000000000001" customHeight="1" x14ac:dyDescent="0.25">
      <c r="A58" s="109">
        <v>52</v>
      </c>
      <c r="B58" s="488" t="str">
        <f>IF('Dépenses rémunération au réel'!B58="","",'Dépenses rémunération au réel'!B58)</f>
        <v/>
      </c>
      <c r="C58" s="488" t="str">
        <f>IF('Dépenses rémunération au réel'!C58="","",'Dépenses rémunération au réel'!C58)</f>
        <v/>
      </c>
      <c r="D58" s="488" t="str">
        <f>IF('Dépenses rémunération au réel'!D58="","",'Dépenses rémunération au réel'!D58)</f>
        <v/>
      </c>
      <c r="E58" s="488" t="str">
        <f>IF('Dépenses rémunération au réel'!E58="","",'Dépenses rémunération au réel'!E58)</f>
        <v/>
      </c>
      <c r="F58" s="488" t="str">
        <f>IF('Dépenses rémunération au réel'!F58="","",'Dépenses rémunération au réel'!F58)</f>
        <v/>
      </c>
      <c r="G58" s="489" t="str">
        <f>IF('Dépenses rémunération au réel'!G58="","",'Dépenses rémunération au réel'!G58)</f>
        <v/>
      </c>
      <c r="H58" s="489" t="str">
        <f>IF('Dépenses rémunération au réel'!H58="","",'Dépenses rémunération au réel'!H58)</f>
        <v/>
      </c>
      <c r="I58" s="488" t="str">
        <f>IF('Dépenses rémunération au réel'!I58="","",'Dépenses rémunération au réel'!I58)</f>
        <v/>
      </c>
      <c r="J58" s="490" t="str">
        <f>IF('Dépenses rémunération au réel'!J58="","",'Dépenses rémunération au réel'!J58)</f>
        <v/>
      </c>
      <c r="K58" s="490" t="str">
        <f>IF('Dépenses rémunération au réel'!K58="","",'Dépenses rémunération au réel'!K58)</f>
        <v/>
      </c>
      <c r="L58" s="488" t="str">
        <f>IF('Dépenses rémunération au réel'!L58="","",'Dépenses rémunération au réel'!L58)</f>
        <v/>
      </c>
      <c r="M58" s="256"/>
      <c r="N58" s="257" t="str">
        <f t="shared" si="1"/>
        <v/>
      </c>
      <c r="O58" s="257" t="str">
        <f t="shared" si="2"/>
        <v/>
      </c>
      <c r="P58" s="55"/>
      <c r="Q58" s="34"/>
      <c r="R58" s="34"/>
      <c r="S58" s="494" t="str">
        <f t="shared" si="3"/>
        <v/>
      </c>
      <c r="T58" s="117"/>
      <c r="U58" s="118"/>
      <c r="V58" s="497" t="str">
        <f t="shared" si="4"/>
        <v/>
      </c>
      <c r="W58" s="121" t="str">
        <f t="shared" si="0"/>
        <v/>
      </c>
      <c r="X58" s="500" t="str">
        <f>IF(AND(OR(M58="KO",L58&lt;&gt;""),OR(M58="",N58="",O58="")),Listes!$A$74,IF(AND(L58&lt;S58,U58=""),Listes!$A$76,IF(AND(L58&lt;&gt;"",S58&lt;L58,T58=""),Listes!$A$78,IF(AND(Y58="",OR(M58&lt;&gt;"",N58&lt;&gt;"",O58&lt;&gt;"",P58&lt;&gt;"",Q58&lt;&gt;"",R58&lt;&gt;"")),Listes!$A$79,""))))</f>
        <v/>
      </c>
      <c r="Y58" s="38"/>
      <c r="Z58" s="10">
        <f t="shared" si="5"/>
        <v>0</v>
      </c>
    </row>
    <row r="59" spans="1:26" ht="20.100000000000001" customHeight="1" x14ac:dyDescent="0.25">
      <c r="A59" s="109">
        <v>53</v>
      </c>
      <c r="B59" s="488" t="str">
        <f>IF('Dépenses rémunération au réel'!B59="","",'Dépenses rémunération au réel'!B59)</f>
        <v/>
      </c>
      <c r="C59" s="488" t="str">
        <f>IF('Dépenses rémunération au réel'!C59="","",'Dépenses rémunération au réel'!C59)</f>
        <v/>
      </c>
      <c r="D59" s="488" t="str">
        <f>IF('Dépenses rémunération au réel'!D59="","",'Dépenses rémunération au réel'!D59)</f>
        <v/>
      </c>
      <c r="E59" s="488" t="str">
        <f>IF('Dépenses rémunération au réel'!E59="","",'Dépenses rémunération au réel'!E59)</f>
        <v/>
      </c>
      <c r="F59" s="488" t="str">
        <f>IF('Dépenses rémunération au réel'!F59="","",'Dépenses rémunération au réel'!F59)</f>
        <v/>
      </c>
      <c r="G59" s="489" t="str">
        <f>IF('Dépenses rémunération au réel'!G59="","",'Dépenses rémunération au réel'!G59)</f>
        <v/>
      </c>
      <c r="H59" s="489" t="str">
        <f>IF('Dépenses rémunération au réel'!H59="","",'Dépenses rémunération au réel'!H59)</f>
        <v/>
      </c>
      <c r="I59" s="488" t="str">
        <f>IF('Dépenses rémunération au réel'!I59="","",'Dépenses rémunération au réel'!I59)</f>
        <v/>
      </c>
      <c r="J59" s="490" t="str">
        <f>IF('Dépenses rémunération au réel'!J59="","",'Dépenses rémunération au réel'!J59)</f>
        <v/>
      </c>
      <c r="K59" s="490" t="str">
        <f>IF('Dépenses rémunération au réel'!K59="","",'Dépenses rémunération au réel'!K59)</f>
        <v/>
      </c>
      <c r="L59" s="488" t="str">
        <f>IF('Dépenses rémunération au réel'!L59="","",'Dépenses rémunération au réel'!L59)</f>
        <v/>
      </c>
      <c r="M59" s="256"/>
      <c r="N59" s="257" t="str">
        <f t="shared" si="1"/>
        <v/>
      </c>
      <c r="O59" s="257" t="str">
        <f t="shared" si="2"/>
        <v/>
      </c>
      <c r="P59" s="55"/>
      <c r="Q59" s="34"/>
      <c r="R59" s="34"/>
      <c r="S59" s="494" t="str">
        <f t="shared" si="3"/>
        <v/>
      </c>
      <c r="T59" s="117"/>
      <c r="U59" s="118"/>
      <c r="V59" s="497" t="str">
        <f t="shared" si="4"/>
        <v/>
      </c>
      <c r="W59" s="121" t="str">
        <f t="shared" si="0"/>
        <v/>
      </c>
      <c r="X59" s="500" t="str">
        <f>IF(AND(OR(M59="KO",L59&lt;&gt;""),OR(M59="",N59="",O59="")),Listes!$A$74,IF(AND(L59&lt;S59,U59=""),Listes!$A$76,IF(AND(L59&lt;&gt;"",S59&lt;L59,T59=""),Listes!$A$78,IF(AND(Y59="",OR(M59&lt;&gt;"",N59&lt;&gt;"",O59&lt;&gt;"",P59&lt;&gt;"",Q59&lt;&gt;"",R59&lt;&gt;"")),Listes!$A$79,""))))</f>
        <v/>
      </c>
      <c r="Y59" s="38"/>
      <c r="Z59" s="10">
        <f t="shared" si="5"/>
        <v>0</v>
      </c>
    </row>
    <row r="60" spans="1:26" ht="20.100000000000001" customHeight="1" x14ac:dyDescent="0.25">
      <c r="A60" s="109">
        <v>54</v>
      </c>
      <c r="B60" s="488" t="str">
        <f>IF('Dépenses rémunération au réel'!B60="","",'Dépenses rémunération au réel'!B60)</f>
        <v/>
      </c>
      <c r="C60" s="488" t="str">
        <f>IF('Dépenses rémunération au réel'!C60="","",'Dépenses rémunération au réel'!C60)</f>
        <v/>
      </c>
      <c r="D60" s="488" t="str">
        <f>IF('Dépenses rémunération au réel'!D60="","",'Dépenses rémunération au réel'!D60)</f>
        <v/>
      </c>
      <c r="E60" s="488" t="str">
        <f>IF('Dépenses rémunération au réel'!E60="","",'Dépenses rémunération au réel'!E60)</f>
        <v/>
      </c>
      <c r="F60" s="488" t="str">
        <f>IF('Dépenses rémunération au réel'!F60="","",'Dépenses rémunération au réel'!F60)</f>
        <v/>
      </c>
      <c r="G60" s="489" t="str">
        <f>IF('Dépenses rémunération au réel'!G60="","",'Dépenses rémunération au réel'!G60)</f>
        <v/>
      </c>
      <c r="H60" s="489" t="str">
        <f>IF('Dépenses rémunération au réel'!H60="","",'Dépenses rémunération au réel'!H60)</f>
        <v/>
      </c>
      <c r="I60" s="488" t="str">
        <f>IF('Dépenses rémunération au réel'!I60="","",'Dépenses rémunération au réel'!I60)</f>
        <v/>
      </c>
      <c r="J60" s="490" t="str">
        <f>IF('Dépenses rémunération au réel'!J60="","",'Dépenses rémunération au réel'!J60)</f>
        <v/>
      </c>
      <c r="K60" s="490" t="str">
        <f>IF('Dépenses rémunération au réel'!K60="","",'Dépenses rémunération au réel'!K60)</f>
        <v/>
      </c>
      <c r="L60" s="488" t="str">
        <f>IF('Dépenses rémunération au réel'!L60="","",'Dépenses rémunération au réel'!L60)</f>
        <v/>
      </c>
      <c r="M60" s="256"/>
      <c r="N60" s="257" t="str">
        <f t="shared" si="1"/>
        <v/>
      </c>
      <c r="O60" s="257" t="str">
        <f t="shared" si="2"/>
        <v/>
      </c>
      <c r="P60" s="55"/>
      <c r="Q60" s="34"/>
      <c r="R60" s="34"/>
      <c r="S60" s="494" t="str">
        <f t="shared" si="3"/>
        <v/>
      </c>
      <c r="T60" s="117"/>
      <c r="U60" s="118"/>
      <c r="V60" s="497" t="str">
        <f t="shared" si="4"/>
        <v/>
      </c>
      <c r="W60" s="121" t="str">
        <f t="shared" si="0"/>
        <v/>
      </c>
      <c r="X60" s="500" t="str">
        <f>IF(AND(OR(M60="KO",L60&lt;&gt;""),OR(M60="",N60="",O60="")),Listes!$A$74,IF(AND(L60&lt;S60,U60=""),Listes!$A$76,IF(AND(L60&lt;&gt;"",S60&lt;L60,T60=""),Listes!$A$78,IF(AND(Y60="",OR(M60&lt;&gt;"",N60&lt;&gt;"",O60&lt;&gt;"",P60&lt;&gt;"",Q60&lt;&gt;"",R60&lt;&gt;"")),Listes!$A$79,""))))</f>
        <v/>
      </c>
      <c r="Y60" s="38"/>
      <c r="Z60" s="10">
        <f t="shared" si="5"/>
        <v>0</v>
      </c>
    </row>
    <row r="61" spans="1:26" ht="20.100000000000001" customHeight="1" x14ac:dyDescent="0.25">
      <c r="A61" s="109">
        <v>55</v>
      </c>
      <c r="B61" s="488" t="str">
        <f>IF('Dépenses rémunération au réel'!B61="","",'Dépenses rémunération au réel'!B61)</f>
        <v/>
      </c>
      <c r="C61" s="488" t="str">
        <f>IF('Dépenses rémunération au réel'!C61="","",'Dépenses rémunération au réel'!C61)</f>
        <v/>
      </c>
      <c r="D61" s="488" t="str">
        <f>IF('Dépenses rémunération au réel'!D61="","",'Dépenses rémunération au réel'!D61)</f>
        <v/>
      </c>
      <c r="E61" s="488" t="str">
        <f>IF('Dépenses rémunération au réel'!E61="","",'Dépenses rémunération au réel'!E61)</f>
        <v/>
      </c>
      <c r="F61" s="488" t="str">
        <f>IF('Dépenses rémunération au réel'!F61="","",'Dépenses rémunération au réel'!F61)</f>
        <v/>
      </c>
      <c r="G61" s="489" t="str">
        <f>IF('Dépenses rémunération au réel'!G61="","",'Dépenses rémunération au réel'!G61)</f>
        <v/>
      </c>
      <c r="H61" s="489" t="str">
        <f>IF('Dépenses rémunération au réel'!H61="","",'Dépenses rémunération au réel'!H61)</f>
        <v/>
      </c>
      <c r="I61" s="488" t="str">
        <f>IF('Dépenses rémunération au réel'!I61="","",'Dépenses rémunération au réel'!I61)</f>
        <v/>
      </c>
      <c r="J61" s="490" t="str">
        <f>IF('Dépenses rémunération au réel'!J61="","",'Dépenses rémunération au réel'!J61)</f>
        <v/>
      </c>
      <c r="K61" s="490" t="str">
        <f>IF('Dépenses rémunération au réel'!K61="","",'Dépenses rémunération au réel'!K61)</f>
        <v/>
      </c>
      <c r="L61" s="488" t="str">
        <f>IF('Dépenses rémunération au réel'!L61="","",'Dépenses rémunération au réel'!L61)</f>
        <v/>
      </c>
      <c r="M61" s="256"/>
      <c r="N61" s="257" t="str">
        <f t="shared" si="1"/>
        <v/>
      </c>
      <c r="O61" s="257" t="str">
        <f t="shared" si="2"/>
        <v/>
      </c>
      <c r="P61" s="55"/>
      <c r="Q61" s="34"/>
      <c r="R61" s="34"/>
      <c r="S61" s="494" t="str">
        <f t="shared" si="3"/>
        <v/>
      </c>
      <c r="T61" s="117"/>
      <c r="U61" s="118"/>
      <c r="V61" s="497" t="str">
        <f t="shared" si="4"/>
        <v/>
      </c>
      <c r="W61" s="121" t="str">
        <f t="shared" si="0"/>
        <v/>
      </c>
      <c r="X61" s="500" t="str">
        <f>IF(AND(OR(M61="KO",L61&lt;&gt;""),OR(M61="",N61="",O61="")),Listes!$A$74,IF(AND(L61&lt;S61,U61=""),Listes!$A$76,IF(AND(L61&lt;&gt;"",S61&lt;L61,T61=""),Listes!$A$78,IF(AND(Y61="",OR(M61&lt;&gt;"",N61&lt;&gt;"",O61&lt;&gt;"",P61&lt;&gt;"",Q61&lt;&gt;"",R61&lt;&gt;"")),Listes!$A$79,""))))</f>
        <v/>
      </c>
      <c r="Y61" s="38"/>
      <c r="Z61" s="10">
        <f t="shared" si="5"/>
        <v>0</v>
      </c>
    </row>
    <row r="62" spans="1:26" ht="20.100000000000001" customHeight="1" x14ac:dyDescent="0.25">
      <c r="A62" s="109">
        <v>56</v>
      </c>
      <c r="B62" s="488" t="str">
        <f>IF('Dépenses rémunération au réel'!B62="","",'Dépenses rémunération au réel'!B62)</f>
        <v/>
      </c>
      <c r="C62" s="488" t="str">
        <f>IF('Dépenses rémunération au réel'!C62="","",'Dépenses rémunération au réel'!C62)</f>
        <v/>
      </c>
      <c r="D62" s="488" t="str">
        <f>IF('Dépenses rémunération au réel'!D62="","",'Dépenses rémunération au réel'!D62)</f>
        <v/>
      </c>
      <c r="E62" s="488" t="str">
        <f>IF('Dépenses rémunération au réel'!E62="","",'Dépenses rémunération au réel'!E62)</f>
        <v/>
      </c>
      <c r="F62" s="488" t="str">
        <f>IF('Dépenses rémunération au réel'!F62="","",'Dépenses rémunération au réel'!F62)</f>
        <v/>
      </c>
      <c r="G62" s="489" t="str">
        <f>IF('Dépenses rémunération au réel'!G62="","",'Dépenses rémunération au réel'!G62)</f>
        <v/>
      </c>
      <c r="H62" s="489" t="str">
        <f>IF('Dépenses rémunération au réel'!H62="","",'Dépenses rémunération au réel'!H62)</f>
        <v/>
      </c>
      <c r="I62" s="488" t="str">
        <f>IF('Dépenses rémunération au réel'!I62="","",'Dépenses rémunération au réel'!I62)</f>
        <v/>
      </c>
      <c r="J62" s="490" t="str">
        <f>IF('Dépenses rémunération au réel'!J62="","",'Dépenses rémunération au réel'!J62)</f>
        <v/>
      </c>
      <c r="K62" s="490" t="str">
        <f>IF('Dépenses rémunération au réel'!K62="","",'Dépenses rémunération au réel'!K62)</f>
        <v/>
      </c>
      <c r="L62" s="488" t="str">
        <f>IF('Dépenses rémunération au réel'!L62="","",'Dépenses rémunération au réel'!L62)</f>
        <v/>
      </c>
      <c r="M62" s="256"/>
      <c r="N62" s="257" t="str">
        <f t="shared" si="1"/>
        <v/>
      </c>
      <c r="O62" s="257" t="str">
        <f t="shared" si="2"/>
        <v/>
      </c>
      <c r="P62" s="55"/>
      <c r="Q62" s="34"/>
      <c r="R62" s="34"/>
      <c r="S62" s="494" t="str">
        <f t="shared" si="3"/>
        <v/>
      </c>
      <c r="T62" s="117"/>
      <c r="U62" s="118"/>
      <c r="V62" s="497" t="str">
        <f t="shared" si="4"/>
        <v/>
      </c>
      <c r="W62" s="121" t="str">
        <f t="shared" si="0"/>
        <v/>
      </c>
      <c r="X62" s="500" t="str">
        <f>IF(AND(OR(M62="KO",L62&lt;&gt;""),OR(M62="",N62="",O62="")),Listes!$A$74,IF(AND(L62&lt;S62,U62=""),Listes!$A$76,IF(AND(L62&lt;&gt;"",S62&lt;L62,T62=""),Listes!$A$78,IF(AND(Y62="",OR(M62&lt;&gt;"",N62&lt;&gt;"",O62&lt;&gt;"",P62&lt;&gt;"",Q62&lt;&gt;"",R62&lt;&gt;"")),Listes!$A$79,""))))</f>
        <v/>
      </c>
      <c r="Y62" s="38"/>
      <c r="Z62" s="10">
        <f t="shared" si="5"/>
        <v>0</v>
      </c>
    </row>
    <row r="63" spans="1:26" ht="20.100000000000001" customHeight="1" x14ac:dyDescent="0.25">
      <c r="A63" s="109">
        <v>57</v>
      </c>
      <c r="B63" s="488" t="str">
        <f>IF('Dépenses rémunération au réel'!B63="","",'Dépenses rémunération au réel'!B63)</f>
        <v/>
      </c>
      <c r="C63" s="488" t="str">
        <f>IF('Dépenses rémunération au réel'!C63="","",'Dépenses rémunération au réel'!C63)</f>
        <v/>
      </c>
      <c r="D63" s="488" t="str">
        <f>IF('Dépenses rémunération au réel'!D63="","",'Dépenses rémunération au réel'!D63)</f>
        <v/>
      </c>
      <c r="E63" s="488" t="str">
        <f>IF('Dépenses rémunération au réel'!E63="","",'Dépenses rémunération au réel'!E63)</f>
        <v/>
      </c>
      <c r="F63" s="488" t="str">
        <f>IF('Dépenses rémunération au réel'!F63="","",'Dépenses rémunération au réel'!F63)</f>
        <v/>
      </c>
      <c r="G63" s="489" t="str">
        <f>IF('Dépenses rémunération au réel'!G63="","",'Dépenses rémunération au réel'!G63)</f>
        <v/>
      </c>
      <c r="H63" s="489" t="str">
        <f>IF('Dépenses rémunération au réel'!H63="","",'Dépenses rémunération au réel'!H63)</f>
        <v/>
      </c>
      <c r="I63" s="488" t="str">
        <f>IF('Dépenses rémunération au réel'!I63="","",'Dépenses rémunération au réel'!I63)</f>
        <v/>
      </c>
      <c r="J63" s="490" t="str">
        <f>IF('Dépenses rémunération au réel'!J63="","",'Dépenses rémunération au réel'!J63)</f>
        <v/>
      </c>
      <c r="K63" s="490" t="str">
        <f>IF('Dépenses rémunération au réel'!K63="","",'Dépenses rémunération au réel'!K63)</f>
        <v/>
      </c>
      <c r="L63" s="488" t="str">
        <f>IF('Dépenses rémunération au réel'!L63="","",'Dépenses rémunération au réel'!L63)</f>
        <v/>
      </c>
      <c r="M63" s="256"/>
      <c r="N63" s="257" t="str">
        <f t="shared" si="1"/>
        <v/>
      </c>
      <c r="O63" s="257" t="str">
        <f t="shared" si="2"/>
        <v/>
      </c>
      <c r="P63" s="55"/>
      <c r="Q63" s="34"/>
      <c r="R63" s="34"/>
      <c r="S63" s="494" t="str">
        <f t="shared" si="3"/>
        <v/>
      </c>
      <c r="T63" s="117"/>
      <c r="U63" s="118"/>
      <c r="V63" s="497" t="str">
        <f t="shared" si="4"/>
        <v/>
      </c>
      <c r="W63" s="121" t="str">
        <f t="shared" si="0"/>
        <v/>
      </c>
      <c r="X63" s="500" t="str">
        <f>IF(AND(OR(M63="KO",L63&lt;&gt;""),OR(M63="",N63="",O63="")),Listes!$A$74,IF(AND(L63&lt;S63,U63=""),Listes!$A$76,IF(AND(L63&lt;&gt;"",S63&lt;L63,T63=""),Listes!$A$78,IF(AND(Y63="",OR(M63&lt;&gt;"",N63&lt;&gt;"",O63&lt;&gt;"",P63&lt;&gt;"",Q63&lt;&gt;"",R63&lt;&gt;"")),Listes!$A$79,""))))</f>
        <v/>
      </c>
      <c r="Y63" s="38"/>
      <c r="Z63" s="10">
        <f t="shared" si="5"/>
        <v>0</v>
      </c>
    </row>
    <row r="64" spans="1:26" ht="20.100000000000001" customHeight="1" x14ac:dyDescent="0.25">
      <c r="A64" s="109">
        <v>58</v>
      </c>
      <c r="B64" s="488" t="str">
        <f>IF('Dépenses rémunération au réel'!B64="","",'Dépenses rémunération au réel'!B64)</f>
        <v/>
      </c>
      <c r="C64" s="488" t="str">
        <f>IF('Dépenses rémunération au réel'!C64="","",'Dépenses rémunération au réel'!C64)</f>
        <v/>
      </c>
      <c r="D64" s="488" t="str">
        <f>IF('Dépenses rémunération au réel'!D64="","",'Dépenses rémunération au réel'!D64)</f>
        <v/>
      </c>
      <c r="E64" s="488" t="str">
        <f>IF('Dépenses rémunération au réel'!E64="","",'Dépenses rémunération au réel'!E64)</f>
        <v/>
      </c>
      <c r="F64" s="488" t="str">
        <f>IF('Dépenses rémunération au réel'!F64="","",'Dépenses rémunération au réel'!F64)</f>
        <v/>
      </c>
      <c r="G64" s="489" t="str">
        <f>IF('Dépenses rémunération au réel'!G64="","",'Dépenses rémunération au réel'!G64)</f>
        <v/>
      </c>
      <c r="H64" s="489" t="str">
        <f>IF('Dépenses rémunération au réel'!H64="","",'Dépenses rémunération au réel'!H64)</f>
        <v/>
      </c>
      <c r="I64" s="488" t="str">
        <f>IF('Dépenses rémunération au réel'!I64="","",'Dépenses rémunération au réel'!I64)</f>
        <v/>
      </c>
      <c r="J64" s="490" t="str">
        <f>IF('Dépenses rémunération au réel'!J64="","",'Dépenses rémunération au réel'!J64)</f>
        <v/>
      </c>
      <c r="K64" s="490" t="str">
        <f>IF('Dépenses rémunération au réel'!K64="","",'Dépenses rémunération au réel'!K64)</f>
        <v/>
      </c>
      <c r="L64" s="488" t="str">
        <f>IF('Dépenses rémunération au réel'!L64="","",'Dépenses rémunération au réel'!L64)</f>
        <v/>
      </c>
      <c r="M64" s="256"/>
      <c r="N64" s="257" t="str">
        <f t="shared" si="1"/>
        <v/>
      </c>
      <c r="O64" s="257" t="str">
        <f t="shared" si="2"/>
        <v/>
      </c>
      <c r="P64" s="55"/>
      <c r="Q64" s="34"/>
      <c r="R64" s="34"/>
      <c r="S64" s="494" t="str">
        <f t="shared" si="3"/>
        <v/>
      </c>
      <c r="T64" s="117"/>
      <c r="U64" s="118"/>
      <c r="V64" s="497" t="str">
        <f t="shared" si="4"/>
        <v/>
      </c>
      <c r="W64" s="121" t="str">
        <f t="shared" si="0"/>
        <v/>
      </c>
      <c r="X64" s="500" t="str">
        <f>IF(AND(OR(M64="KO",L64&lt;&gt;""),OR(M64="",N64="",O64="")),Listes!$A$74,IF(AND(L64&lt;S64,U64=""),Listes!$A$76,IF(AND(L64&lt;&gt;"",S64&lt;L64,T64=""),Listes!$A$78,IF(AND(Y64="",OR(M64&lt;&gt;"",N64&lt;&gt;"",O64&lt;&gt;"",P64&lt;&gt;"",Q64&lt;&gt;"",R64&lt;&gt;"")),Listes!$A$79,""))))</f>
        <v/>
      </c>
      <c r="Y64" s="38"/>
      <c r="Z64" s="10">
        <f t="shared" si="5"/>
        <v>0</v>
      </c>
    </row>
    <row r="65" spans="1:26" ht="20.100000000000001" customHeight="1" x14ac:dyDescent="0.25">
      <c r="A65" s="109">
        <v>59</v>
      </c>
      <c r="B65" s="488" t="str">
        <f>IF('Dépenses rémunération au réel'!B65="","",'Dépenses rémunération au réel'!B65)</f>
        <v/>
      </c>
      <c r="C65" s="488" t="str">
        <f>IF('Dépenses rémunération au réel'!C65="","",'Dépenses rémunération au réel'!C65)</f>
        <v/>
      </c>
      <c r="D65" s="488" t="str">
        <f>IF('Dépenses rémunération au réel'!D65="","",'Dépenses rémunération au réel'!D65)</f>
        <v/>
      </c>
      <c r="E65" s="488" t="str">
        <f>IF('Dépenses rémunération au réel'!E65="","",'Dépenses rémunération au réel'!E65)</f>
        <v/>
      </c>
      <c r="F65" s="488" t="str">
        <f>IF('Dépenses rémunération au réel'!F65="","",'Dépenses rémunération au réel'!F65)</f>
        <v/>
      </c>
      <c r="G65" s="489" t="str">
        <f>IF('Dépenses rémunération au réel'!G65="","",'Dépenses rémunération au réel'!G65)</f>
        <v/>
      </c>
      <c r="H65" s="489" t="str">
        <f>IF('Dépenses rémunération au réel'!H65="","",'Dépenses rémunération au réel'!H65)</f>
        <v/>
      </c>
      <c r="I65" s="488" t="str">
        <f>IF('Dépenses rémunération au réel'!I65="","",'Dépenses rémunération au réel'!I65)</f>
        <v/>
      </c>
      <c r="J65" s="490" t="str">
        <f>IF('Dépenses rémunération au réel'!J65="","",'Dépenses rémunération au réel'!J65)</f>
        <v/>
      </c>
      <c r="K65" s="490" t="str">
        <f>IF('Dépenses rémunération au réel'!K65="","",'Dépenses rémunération au réel'!K65)</f>
        <v/>
      </c>
      <c r="L65" s="488" t="str">
        <f>IF('Dépenses rémunération au réel'!L65="","",'Dépenses rémunération au réel'!L65)</f>
        <v/>
      </c>
      <c r="M65" s="256"/>
      <c r="N65" s="257" t="str">
        <f t="shared" si="1"/>
        <v/>
      </c>
      <c r="O65" s="257" t="str">
        <f t="shared" si="2"/>
        <v/>
      </c>
      <c r="P65" s="55"/>
      <c r="Q65" s="34"/>
      <c r="R65" s="34"/>
      <c r="S65" s="494" t="str">
        <f t="shared" si="3"/>
        <v/>
      </c>
      <c r="T65" s="117"/>
      <c r="U65" s="118"/>
      <c r="V65" s="497" t="str">
        <f t="shared" si="4"/>
        <v/>
      </c>
      <c r="W65" s="121" t="str">
        <f t="shared" si="0"/>
        <v/>
      </c>
      <c r="X65" s="500" t="str">
        <f>IF(AND(OR(M65="KO",L65&lt;&gt;""),OR(M65="",N65="",O65="")),Listes!$A$74,IF(AND(L65&lt;S65,U65=""),Listes!$A$76,IF(AND(L65&lt;&gt;"",S65&lt;L65,T65=""),Listes!$A$78,IF(AND(Y65="",OR(M65&lt;&gt;"",N65&lt;&gt;"",O65&lt;&gt;"",P65&lt;&gt;"",Q65&lt;&gt;"",R65&lt;&gt;"")),Listes!$A$79,""))))</f>
        <v/>
      </c>
      <c r="Y65" s="38"/>
      <c r="Z65" s="10">
        <f t="shared" si="5"/>
        <v>0</v>
      </c>
    </row>
    <row r="66" spans="1:26" ht="20.100000000000001" customHeight="1" x14ac:dyDescent="0.25">
      <c r="A66" s="109">
        <v>60</v>
      </c>
      <c r="B66" s="488" t="str">
        <f>IF('Dépenses rémunération au réel'!B66="","",'Dépenses rémunération au réel'!B66)</f>
        <v/>
      </c>
      <c r="C66" s="488" t="str">
        <f>IF('Dépenses rémunération au réel'!C66="","",'Dépenses rémunération au réel'!C66)</f>
        <v/>
      </c>
      <c r="D66" s="488" t="str">
        <f>IF('Dépenses rémunération au réel'!D66="","",'Dépenses rémunération au réel'!D66)</f>
        <v/>
      </c>
      <c r="E66" s="488" t="str">
        <f>IF('Dépenses rémunération au réel'!E66="","",'Dépenses rémunération au réel'!E66)</f>
        <v/>
      </c>
      <c r="F66" s="488" t="str">
        <f>IF('Dépenses rémunération au réel'!F66="","",'Dépenses rémunération au réel'!F66)</f>
        <v/>
      </c>
      <c r="G66" s="489" t="str">
        <f>IF('Dépenses rémunération au réel'!G66="","",'Dépenses rémunération au réel'!G66)</f>
        <v/>
      </c>
      <c r="H66" s="489" t="str">
        <f>IF('Dépenses rémunération au réel'!H66="","",'Dépenses rémunération au réel'!H66)</f>
        <v/>
      </c>
      <c r="I66" s="488" t="str">
        <f>IF('Dépenses rémunération au réel'!I66="","",'Dépenses rémunération au réel'!I66)</f>
        <v/>
      </c>
      <c r="J66" s="490" t="str">
        <f>IF('Dépenses rémunération au réel'!J66="","",'Dépenses rémunération au réel'!J66)</f>
        <v/>
      </c>
      <c r="K66" s="490" t="str">
        <f>IF('Dépenses rémunération au réel'!K66="","",'Dépenses rémunération au réel'!K66)</f>
        <v/>
      </c>
      <c r="L66" s="488" t="str">
        <f>IF('Dépenses rémunération au réel'!L66="","",'Dépenses rémunération au réel'!L66)</f>
        <v/>
      </c>
      <c r="M66" s="256"/>
      <c r="N66" s="257" t="str">
        <f t="shared" si="1"/>
        <v/>
      </c>
      <c r="O66" s="257" t="str">
        <f t="shared" si="2"/>
        <v/>
      </c>
      <c r="P66" s="55"/>
      <c r="Q66" s="34"/>
      <c r="R66" s="34"/>
      <c r="S66" s="494" t="str">
        <f t="shared" si="3"/>
        <v/>
      </c>
      <c r="T66" s="117"/>
      <c r="U66" s="118"/>
      <c r="V66" s="497" t="str">
        <f t="shared" si="4"/>
        <v/>
      </c>
      <c r="W66" s="121" t="str">
        <f t="shared" si="0"/>
        <v/>
      </c>
      <c r="X66" s="500" t="str">
        <f>IF(AND(OR(M66="KO",L66&lt;&gt;""),OR(M66="",N66="",O66="")),Listes!$A$74,IF(AND(L66&lt;S66,U66=""),Listes!$A$76,IF(AND(L66&lt;&gt;"",S66&lt;L66,T66=""),Listes!$A$78,IF(AND(Y66="",OR(M66&lt;&gt;"",N66&lt;&gt;"",O66&lt;&gt;"",P66&lt;&gt;"",Q66&lt;&gt;"",R66&lt;&gt;"")),Listes!$A$79,""))))</f>
        <v/>
      </c>
      <c r="Y66" s="38"/>
      <c r="Z66" s="10">
        <f t="shared" si="5"/>
        <v>0</v>
      </c>
    </row>
    <row r="67" spans="1:26" ht="20.100000000000001" customHeight="1" x14ac:dyDescent="0.25">
      <c r="A67" s="109">
        <v>61</v>
      </c>
      <c r="B67" s="488" t="str">
        <f>IF('Dépenses rémunération au réel'!B67="","",'Dépenses rémunération au réel'!B67)</f>
        <v/>
      </c>
      <c r="C67" s="488" t="str">
        <f>IF('Dépenses rémunération au réel'!C67="","",'Dépenses rémunération au réel'!C67)</f>
        <v/>
      </c>
      <c r="D67" s="488" t="str">
        <f>IF('Dépenses rémunération au réel'!D67="","",'Dépenses rémunération au réel'!D67)</f>
        <v/>
      </c>
      <c r="E67" s="488" t="str">
        <f>IF('Dépenses rémunération au réel'!E67="","",'Dépenses rémunération au réel'!E67)</f>
        <v/>
      </c>
      <c r="F67" s="488" t="str">
        <f>IF('Dépenses rémunération au réel'!F67="","",'Dépenses rémunération au réel'!F67)</f>
        <v/>
      </c>
      <c r="G67" s="489" t="str">
        <f>IF('Dépenses rémunération au réel'!G67="","",'Dépenses rémunération au réel'!G67)</f>
        <v/>
      </c>
      <c r="H67" s="489" t="str">
        <f>IF('Dépenses rémunération au réel'!H67="","",'Dépenses rémunération au réel'!H67)</f>
        <v/>
      </c>
      <c r="I67" s="488" t="str">
        <f>IF('Dépenses rémunération au réel'!I67="","",'Dépenses rémunération au réel'!I67)</f>
        <v/>
      </c>
      <c r="J67" s="490" t="str">
        <f>IF('Dépenses rémunération au réel'!J67="","",'Dépenses rémunération au réel'!J67)</f>
        <v/>
      </c>
      <c r="K67" s="490" t="str">
        <f>IF('Dépenses rémunération au réel'!K67="","",'Dépenses rémunération au réel'!K67)</f>
        <v/>
      </c>
      <c r="L67" s="488" t="str">
        <f>IF('Dépenses rémunération au réel'!L67="","",'Dépenses rémunération au réel'!L67)</f>
        <v/>
      </c>
      <c r="M67" s="256"/>
      <c r="N67" s="257" t="str">
        <f t="shared" si="1"/>
        <v/>
      </c>
      <c r="O67" s="257" t="str">
        <f t="shared" si="2"/>
        <v/>
      </c>
      <c r="P67" s="55"/>
      <c r="Q67" s="34"/>
      <c r="R67" s="34"/>
      <c r="S67" s="494" t="str">
        <f t="shared" si="3"/>
        <v/>
      </c>
      <c r="T67" s="117"/>
      <c r="U67" s="118"/>
      <c r="V67" s="497" t="str">
        <f t="shared" si="4"/>
        <v/>
      </c>
      <c r="W67" s="121" t="str">
        <f t="shared" si="0"/>
        <v/>
      </c>
      <c r="X67" s="500" t="str">
        <f>IF(AND(OR(M67="KO",L67&lt;&gt;""),OR(M67="",N67="",O67="")),Listes!$A$74,IF(AND(L67&lt;S67,U67=""),Listes!$A$76,IF(AND(L67&lt;&gt;"",S67&lt;L67,T67=""),Listes!$A$78,IF(AND(Y67="",OR(M67&lt;&gt;"",N67&lt;&gt;"",O67&lt;&gt;"",P67&lt;&gt;"",Q67&lt;&gt;"",R67&lt;&gt;"")),Listes!$A$79,""))))</f>
        <v/>
      </c>
      <c r="Y67" s="38"/>
      <c r="Z67" s="10">
        <f t="shared" si="5"/>
        <v>0</v>
      </c>
    </row>
    <row r="68" spans="1:26" ht="20.100000000000001" customHeight="1" x14ac:dyDescent="0.25">
      <c r="A68" s="109">
        <v>62</v>
      </c>
      <c r="B68" s="488" t="str">
        <f>IF('Dépenses rémunération au réel'!B68="","",'Dépenses rémunération au réel'!B68)</f>
        <v/>
      </c>
      <c r="C68" s="488" t="str">
        <f>IF('Dépenses rémunération au réel'!C68="","",'Dépenses rémunération au réel'!C68)</f>
        <v/>
      </c>
      <c r="D68" s="488" t="str">
        <f>IF('Dépenses rémunération au réel'!D68="","",'Dépenses rémunération au réel'!D68)</f>
        <v/>
      </c>
      <c r="E68" s="488" t="str">
        <f>IF('Dépenses rémunération au réel'!E68="","",'Dépenses rémunération au réel'!E68)</f>
        <v/>
      </c>
      <c r="F68" s="488" t="str">
        <f>IF('Dépenses rémunération au réel'!F68="","",'Dépenses rémunération au réel'!F68)</f>
        <v/>
      </c>
      <c r="G68" s="489" t="str">
        <f>IF('Dépenses rémunération au réel'!G68="","",'Dépenses rémunération au réel'!G68)</f>
        <v/>
      </c>
      <c r="H68" s="489" t="str">
        <f>IF('Dépenses rémunération au réel'!H68="","",'Dépenses rémunération au réel'!H68)</f>
        <v/>
      </c>
      <c r="I68" s="488" t="str">
        <f>IF('Dépenses rémunération au réel'!I68="","",'Dépenses rémunération au réel'!I68)</f>
        <v/>
      </c>
      <c r="J68" s="490" t="str">
        <f>IF('Dépenses rémunération au réel'!J68="","",'Dépenses rémunération au réel'!J68)</f>
        <v/>
      </c>
      <c r="K68" s="490" t="str">
        <f>IF('Dépenses rémunération au réel'!K68="","",'Dépenses rémunération au réel'!K68)</f>
        <v/>
      </c>
      <c r="L68" s="488" t="str">
        <f>IF('Dépenses rémunération au réel'!L68="","",'Dépenses rémunération au réel'!L68)</f>
        <v/>
      </c>
      <c r="M68" s="256"/>
      <c r="N68" s="257" t="str">
        <f t="shared" si="1"/>
        <v/>
      </c>
      <c r="O68" s="257" t="str">
        <f t="shared" si="2"/>
        <v/>
      </c>
      <c r="P68" s="55"/>
      <c r="Q68" s="34"/>
      <c r="R68" s="34"/>
      <c r="S68" s="494" t="str">
        <f t="shared" si="3"/>
        <v/>
      </c>
      <c r="T68" s="117"/>
      <c r="U68" s="118"/>
      <c r="V68" s="497" t="str">
        <f t="shared" si="4"/>
        <v/>
      </c>
      <c r="W68" s="121" t="str">
        <f t="shared" si="0"/>
        <v/>
      </c>
      <c r="X68" s="500" t="str">
        <f>IF(AND(OR(M68="KO",L68&lt;&gt;""),OR(M68="",N68="",O68="")),Listes!$A$74,IF(AND(L68&lt;S68,U68=""),Listes!$A$76,IF(AND(L68&lt;&gt;"",S68&lt;L68,T68=""),Listes!$A$78,IF(AND(Y68="",OR(M68&lt;&gt;"",N68&lt;&gt;"",O68&lt;&gt;"",P68&lt;&gt;"",Q68&lt;&gt;"",R68&lt;&gt;"")),Listes!$A$79,""))))</f>
        <v/>
      </c>
      <c r="Y68" s="38"/>
      <c r="Z68" s="10">
        <f t="shared" si="5"/>
        <v>0</v>
      </c>
    </row>
    <row r="69" spans="1:26" ht="20.100000000000001" customHeight="1" x14ac:dyDescent="0.25">
      <c r="A69" s="109">
        <v>63</v>
      </c>
      <c r="B69" s="488" t="str">
        <f>IF('Dépenses rémunération au réel'!B69="","",'Dépenses rémunération au réel'!B69)</f>
        <v/>
      </c>
      <c r="C69" s="488" t="str">
        <f>IF('Dépenses rémunération au réel'!C69="","",'Dépenses rémunération au réel'!C69)</f>
        <v/>
      </c>
      <c r="D69" s="488" t="str">
        <f>IF('Dépenses rémunération au réel'!D69="","",'Dépenses rémunération au réel'!D69)</f>
        <v/>
      </c>
      <c r="E69" s="488" t="str">
        <f>IF('Dépenses rémunération au réel'!E69="","",'Dépenses rémunération au réel'!E69)</f>
        <v/>
      </c>
      <c r="F69" s="488" t="str">
        <f>IF('Dépenses rémunération au réel'!F69="","",'Dépenses rémunération au réel'!F69)</f>
        <v/>
      </c>
      <c r="G69" s="489" t="str">
        <f>IF('Dépenses rémunération au réel'!G69="","",'Dépenses rémunération au réel'!G69)</f>
        <v/>
      </c>
      <c r="H69" s="489" t="str">
        <f>IF('Dépenses rémunération au réel'!H69="","",'Dépenses rémunération au réel'!H69)</f>
        <v/>
      </c>
      <c r="I69" s="488" t="str">
        <f>IF('Dépenses rémunération au réel'!I69="","",'Dépenses rémunération au réel'!I69)</f>
        <v/>
      </c>
      <c r="J69" s="490" t="str">
        <f>IF('Dépenses rémunération au réel'!J69="","",'Dépenses rémunération au réel'!J69)</f>
        <v/>
      </c>
      <c r="K69" s="490" t="str">
        <f>IF('Dépenses rémunération au réel'!K69="","",'Dépenses rémunération au réel'!K69)</f>
        <v/>
      </c>
      <c r="L69" s="488" t="str">
        <f>IF('Dépenses rémunération au réel'!L69="","",'Dépenses rémunération au réel'!L69)</f>
        <v/>
      </c>
      <c r="M69" s="256"/>
      <c r="N69" s="257" t="str">
        <f t="shared" si="1"/>
        <v/>
      </c>
      <c r="O69" s="257" t="str">
        <f t="shared" si="2"/>
        <v/>
      </c>
      <c r="P69" s="55"/>
      <c r="Q69" s="34"/>
      <c r="R69" s="34"/>
      <c r="S69" s="494" t="str">
        <f t="shared" si="3"/>
        <v/>
      </c>
      <c r="T69" s="117"/>
      <c r="U69" s="118"/>
      <c r="V69" s="497" t="str">
        <f t="shared" si="4"/>
        <v/>
      </c>
      <c r="W69" s="121" t="str">
        <f t="shared" si="0"/>
        <v/>
      </c>
      <c r="X69" s="500" t="str">
        <f>IF(AND(OR(M69="KO",L69&lt;&gt;""),OR(M69="",N69="",O69="")),Listes!$A$74,IF(AND(L69&lt;S69,U69=""),Listes!$A$76,IF(AND(L69&lt;&gt;"",S69&lt;L69,T69=""),Listes!$A$78,IF(AND(Y69="",OR(M69&lt;&gt;"",N69&lt;&gt;"",O69&lt;&gt;"",P69&lt;&gt;"",Q69&lt;&gt;"",R69&lt;&gt;"")),Listes!$A$79,""))))</f>
        <v/>
      </c>
      <c r="Y69" s="38"/>
      <c r="Z69" s="10">
        <f t="shared" si="5"/>
        <v>0</v>
      </c>
    </row>
    <row r="70" spans="1:26" ht="20.100000000000001" customHeight="1" x14ac:dyDescent="0.25">
      <c r="A70" s="109">
        <v>64</v>
      </c>
      <c r="B70" s="488" t="str">
        <f>IF('Dépenses rémunération au réel'!B70="","",'Dépenses rémunération au réel'!B70)</f>
        <v/>
      </c>
      <c r="C70" s="488" t="str">
        <f>IF('Dépenses rémunération au réel'!C70="","",'Dépenses rémunération au réel'!C70)</f>
        <v/>
      </c>
      <c r="D70" s="488" t="str">
        <f>IF('Dépenses rémunération au réel'!D70="","",'Dépenses rémunération au réel'!D70)</f>
        <v/>
      </c>
      <c r="E70" s="488" t="str">
        <f>IF('Dépenses rémunération au réel'!E70="","",'Dépenses rémunération au réel'!E70)</f>
        <v/>
      </c>
      <c r="F70" s="488" t="str">
        <f>IF('Dépenses rémunération au réel'!F70="","",'Dépenses rémunération au réel'!F70)</f>
        <v/>
      </c>
      <c r="G70" s="489" t="str">
        <f>IF('Dépenses rémunération au réel'!G70="","",'Dépenses rémunération au réel'!G70)</f>
        <v/>
      </c>
      <c r="H70" s="489" t="str">
        <f>IF('Dépenses rémunération au réel'!H70="","",'Dépenses rémunération au réel'!H70)</f>
        <v/>
      </c>
      <c r="I70" s="488" t="str">
        <f>IF('Dépenses rémunération au réel'!I70="","",'Dépenses rémunération au réel'!I70)</f>
        <v/>
      </c>
      <c r="J70" s="490" t="str">
        <f>IF('Dépenses rémunération au réel'!J70="","",'Dépenses rémunération au réel'!J70)</f>
        <v/>
      </c>
      <c r="K70" s="490" t="str">
        <f>IF('Dépenses rémunération au réel'!K70="","",'Dépenses rémunération au réel'!K70)</f>
        <v/>
      </c>
      <c r="L70" s="488" t="str">
        <f>IF('Dépenses rémunération au réel'!L70="","",'Dépenses rémunération au réel'!L70)</f>
        <v/>
      </c>
      <c r="M70" s="256"/>
      <c r="N70" s="257" t="str">
        <f t="shared" si="1"/>
        <v/>
      </c>
      <c r="O70" s="257" t="str">
        <f t="shared" si="2"/>
        <v/>
      </c>
      <c r="P70" s="55"/>
      <c r="Q70" s="34"/>
      <c r="R70" s="34"/>
      <c r="S70" s="494" t="str">
        <f t="shared" si="3"/>
        <v/>
      </c>
      <c r="T70" s="117"/>
      <c r="U70" s="118"/>
      <c r="V70" s="497" t="str">
        <f t="shared" si="4"/>
        <v/>
      </c>
      <c r="W70" s="121" t="str">
        <f t="shared" si="0"/>
        <v/>
      </c>
      <c r="X70" s="500" t="str">
        <f>IF(AND(OR(M70="KO",L70&lt;&gt;""),OR(M70="",N70="",O70="")),Listes!$A$74,IF(AND(L70&lt;S70,U70=""),Listes!$A$76,IF(AND(L70&lt;&gt;"",S70&lt;L70,T70=""),Listes!$A$78,IF(AND(Y70="",OR(M70&lt;&gt;"",N70&lt;&gt;"",O70&lt;&gt;"",P70&lt;&gt;"",Q70&lt;&gt;"",R70&lt;&gt;"")),Listes!$A$79,""))))</f>
        <v/>
      </c>
      <c r="Y70" s="38"/>
      <c r="Z70" s="10">
        <f t="shared" si="5"/>
        <v>0</v>
      </c>
    </row>
    <row r="71" spans="1:26" ht="20.100000000000001" customHeight="1" x14ac:dyDescent="0.25">
      <c r="A71" s="109">
        <v>65</v>
      </c>
      <c r="B71" s="488" t="str">
        <f>IF('Dépenses rémunération au réel'!B71="","",'Dépenses rémunération au réel'!B71)</f>
        <v/>
      </c>
      <c r="C71" s="488" t="str">
        <f>IF('Dépenses rémunération au réel'!C71="","",'Dépenses rémunération au réel'!C71)</f>
        <v/>
      </c>
      <c r="D71" s="488" t="str">
        <f>IF('Dépenses rémunération au réel'!D71="","",'Dépenses rémunération au réel'!D71)</f>
        <v/>
      </c>
      <c r="E71" s="488" t="str">
        <f>IF('Dépenses rémunération au réel'!E71="","",'Dépenses rémunération au réel'!E71)</f>
        <v/>
      </c>
      <c r="F71" s="488" t="str">
        <f>IF('Dépenses rémunération au réel'!F71="","",'Dépenses rémunération au réel'!F71)</f>
        <v/>
      </c>
      <c r="G71" s="489" t="str">
        <f>IF('Dépenses rémunération au réel'!G71="","",'Dépenses rémunération au réel'!G71)</f>
        <v/>
      </c>
      <c r="H71" s="489" t="str">
        <f>IF('Dépenses rémunération au réel'!H71="","",'Dépenses rémunération au réel'!H71)</f>
        <v/>
      </c>
      <c r="I71" s="488" t="str">
        <f>IF('Dépenses rémunération au réel'!I71="","",'Dépenses rémunération au réel'!I71)</f>
        <v/>
      </c>
      <c r="J71" s="490" t="str">
        <f>IF('Dépenses rémunération au réel'!J71="","",'Dépenses rémunération au réel'!J71)</f>
        <v/>
      </c>
      <c r="K71" s="490" t="str">
        <f>IF('Dépenses rémunération au réel'!K71="","",'Dépenses rémunération au réel'!K71)</f>
        <v/>
      </c>
      <c r="L71" s="488" t="str">
        <f>IF('Dépenses rémunération au réel'!L71="","",'Dépenses rémunération au réel'!L71)</f>
        <v/>
      </c>
      <c r="M71" s="256"/>
      <c r="N71" s="257" t="str">
        <f t="shared" si="1"/>
        <v/>
      </c>
      <c r="O71" s="257" t="str">
        <f t="shared" si="2"/>
        <v/>
      </c>
      <c r="P71" s="55"/>
      <c r="Q71" s="34"/>
      <c r="R71" s="34"/>
      <c r="S71" s="494" t="str">
        <f t="shared" ref="S71:S134" si="6">IF($E71="","",IF(OR(($P71=0),($Q71=0)),0,$P71/$Q71*$R71))</f>
        <v/>
      </c>
      <c r="T71" s="117"/>
      <c r="U71" s="118"/>
      <c r="V71" s="497" t="str">
        <f t="shared" si="4"/>
        <v/>
      </c>
      <c r="W71" s="121" t="str">
        <f t="shared" ref="W71:W134" si="7">IF(MIN(U71,V71)=0,"",MIN(U71,V71))</f>
        <v/>
      </c>
      <c r="X71" s="500" t="str">
        <f>IF(AND(OR(M71="KO",L71&lt;&gt;""),OR(M71="",N71="",O71="")),Listes!$A$74,IF(AND(L71&lt;S71,U71=""),Listes!$A$76,IF(AND(L71&lt;&gt;"",S71&lt;L71,T71=""),Listes!$A$78,IF(AND(Y71="",OR(M71&lt;&gt;"",N71&lt;&gt;"",O71&lt;&gt;"",P71&lt;&gt;"",Q71&lt;&gt;"",R71&lt;&gt;"")),Listes!$A$79,""))))</f>
        <v/>
      </c>
      <c r="Y71" s="38"/>
      <c r="Z71" s="10">
        <f t="shared" si="5"/>
        <v>0</v>
      </c>
    </row>
    <row r="72" spans="1:26" ht="20.100000000000001" customHeight="1" x14ac:dyDescent="0.25">
      <c r="A72" s="109">
        <v>66</v>
      </c>
      <c r="B72" s="488" t="str">
        <f>IF('Dépenses rémunération au réel'!B72="","",'Dépenses rémunération au réel'!B72)</f>
        <v/>
      </c>
      <c r="C72" s="488" t="str">
        <f>IF('Dépenses rémunération au réel'!C72="","",'Dépenses rémunération au réel'!C72)</f>
        <v/>
      </c>
      <c r="D72" s="488" t="str">
        <f>IF('Dépenses rémunération au réel'!D72="","",'Dépenses rémunération au réel'!D72)</f>
        <v/>
      </c>
      <c r="E72" s="488" t="str">
        <f>IF('Dépenses rémunération au réel'!E72="","",'Dépenses rémunération au réel'!E72)</f>
        <v/>
      </c>
      <c r="F72" s="488" t="str">
        <f>IF('Dépenses rémunération au réel'!F72="","",'Dépenses rémunération au réel'!F72)</f>
        <v/>
      </c>
      <c r="G72" s="489" t="str">
        <f>IF('Dépenses rémunération au réel'!G72="","",'Dépenses rémunération au réel'!G72)</f>
        <v/>
      </c>
      <c r="H72" s="489" t="str">
        <f>IF('Dépenses rémunération au réel'!H72="","",'Dépenses rémunération au réel'!H72)</f>
        <v/>
      </c>
      <c r="I72" s="488" t="str">
        <f>IF('Dépenses rémunération au réel'!I72="","",'Dépenses rémunération au réel'!I72)</f>
        <v/>
      </c>
      <c r="J72" s="490" t="str">
        <f>IF('Dépenses rémunération au réel'!J72="","",'Dépenses rémunération au réel'!J72)</f>
        <v/>
      </c>
      <c r="K72" s="490" t="str">
        <f>IF('Dépenses rémunération au réel'!K72="","",'Dépenses rémunération au réel'!K72)</f>
        <v/>
      </c>
      <c r="L72" s="488" t="str">
        <f>IF('Dépenses rémunération au réel'!L72="","",'Dépenses rémunération au réel'!L72)</f>
        <v/>
      </c>
      <c r="M72" s="256"/>
      <c r="N72" s="257" t="str">
        <f t="shared" ref="N72:N135" si="8">IF(M72="KO","",IF(M72="","",G72))</f>
        <v/>
      </c>
      <c r="O72" s="257" t="str">
        <f t="shared" ref="O72:O135" si="9">IF(M72="KO","",IF(M72="","",H72))</f>
        <v/>
      </c>
      <c r="P72" s="55"/>
      <c r="Q72" s="34"/>
      <c r="R72" s="34"/>
      <c r="S72" s="494" t="str">
        <f t="shared" si="6"/>
        <v/>
      </c>
      <c r="T72" s="117"/>
      <c r="U72" s="118"/>
      <c r="V72" s="497" t="str">
        <f t="shared" ref="V72:V135" si="10">IF(R72="","",IF(E72="Assistant administratif et/ou financier",MIN((35000/1607)*R72,35000),IF(E72="Chargé de mission GAL",MIN((45000/1607)*R72,45000),IF(E72="Animateur GAL",MIN((50000/1607)*R72,50000)))))</f>
        <v/>
      </c>
      <c r="W72" s="121" t="str">
        <f t="shared" si="7"/>
        <v/>
      </c>
      <c r="X72" s="500" t="str">
        <f>IF(AND(OR(M72="KO",L72&lt;&gt;""),OR(M72="",N72="",O72="")),Listes!$A$74,IF(AND(L72&lt;S72,U72=""),Listes!$A$76,IF(AND(L72&lt;&gt;"",S72&lt;L72,T72=""),Listes!$A$78,IF(AND(Y72="",OR(M72&lt;&gt;"",N72&lt;&gt;"",O72&lt;&gt;"",P72&lt;&gt;"",Q72&lt;&gt;"",R72&lt;&gt;"")),Listes!$A$79,""))))</f>
        <v/>
      </c>
      <c r="Y72" s="38"/>
      <c r="Z72" s="10">
        <f t="shared" ref="Z72:Z135" si="11">IF(AND(B72&lt;&gt;"",Y72&lt;&gt;"Oui"),1,0)</f>
        <v>0</v>
      </c>
    </row>
    <row r="73" spans="1:26" ht="20.100000000000001" customHeight="1" x14ac:dyDescent="0.25">
      <c r="A73" s="109">
        <v>67</v>
      </c>
      <c r="B73" s="488" t="str">
        <f>IF('Dépenses rémunération au réel'!B73="","",'Dépenses rémunération au réel'!B73)</f>
        <v/>
      </c>
      <c r="C73" s="488" t="str">
        <f>IF('Dépenses rémunération au réel'!C73="","",'Dépenses rémunération au réel'!C73)</f>
        <v/>
      </c>
      <c r="D73" s="488" t="str">
        <f>IF('Dépenses rémunération au réel'!D73="","",'Dépenses rémunération au réel'!D73)</f>
        <v/>
      </c>
      <c r="E73" s="488" t="str">
        <f>IF('Dépenses rémunération au réel'!E73="","",'Dépenses rémunération au réel'!E73)</f>
        <v/>
      </c>
      <c r="F73" s="488" t="str">
        <f>IF('Dépenses rémunération au réel'!F73="","",'Dépenses rémunération au réel'!F73)</f>
        <v/>
      </c>
      <c r="G73" s="489" t="str">
        <f>IF('Dépenses rémunération au réel'!G73="","",'Dépenses rémunération au réel'!G73)</f>
        <v/>
      </c>
      <c r="H73" s="489" t="str">
        <f>IF('Dépenses rémunération au réel'!H73="","",'Dépenses rémunération au réel'!H73)</f>
        <v/>
      </c>
      <c r="I73" s="488" t="str">
        <f>IF('Dépenses rémunération au réel'!I73="","",'Dépenses rémunération au réel'!I73)</f>
        <v/>
      </c>
      <c r="J73" s="490" t="str">
        <f>IF('Dépenses rémunération au réel'!J73="","",'Dépenses rémunération au réel'!J73)</f>
        <v/>
      </c>
      <c r="K73" s="490" t="str">
        <f>IF('Dépenses rémunération au réel'!K73="","",'Dépenses rémunération au réel'!K73)</f>
        <v/>
      </c>
      <c r="L73" s="488" t="str">
        <f>IF('Dépenses rémunération au réel'!L73="","",'Dépenses rémunération au réel'!L73)</f>
        <v/>
      </c>
      <c r="M73" s="256"/>
      <c r="N73" s="257" t="str">
        <f t="shared" si="8"/>
        <v/>
      </c>
      <c r="O73" s="257" t="str">
        <f t="shared" si="9"/>
        <v/>
      </c>
      <c r="P73" s="55"/>
      <c r="Q73" s="34"/>
      <c r="R73" s="34"/>
      <c r="S73" s="494" t="str">
        <f t="shared" si="6"/>
        <v/>
      </c>
      <c r="T73" s="117"/>
      <c r="U73" s="118"/>
      <c r="V73" s="497" t="str">
        <f t="shared" si="10"/>
        <v/>
      </c>
      <c r="W73" s="121" t="str">
        <f t="shared" si="7"/>
        <v/>
      </c>
      <c r="X73" s="500" t="str">
        <f>IF(AND(OR(M73="KO",L73&lt;&gt;""),OR(M73="",N73="",O73="")),Listes!$A$74,IF(AND(L73&lt;S73,U73=""),Listes!$A$76,IF(AND(L73&lt;&gt;"",S73&lt;L73,T73=""),Listes!$A$78,IF(AND(Y73="",OR(M73&lt;&gt;"",N73&lt;&gt;"",O73&lt;&gt;"",P73&lt;&gt;"",Q73&lt;&gt;"",R73&lt;&gt;"")),Listes!$A$79,""))))</f>
        <v/>
      </c>
      <c r="Y73" s="38"/>
      <c r="Z73" s="10">
        <f t="shared" si="11"/>
        <v>0</v>
      </c>
    </row>
    <row r="74" spans="1:26" ht="20.100000000000001" customHeight="1" x14ac:dyDescent="0.25">
      <c r="A74" s="109">
        <v>68</v>
      </c>
      <c r="B74" s="488" t="str">
        <f>IF('Dépenses rémunération au réel'!B74="","",'Dépenses rémunération au réel'!B74)</f>
        <v/>
      </c>
      <c r="C74" s="488" t="str">
        <f>IF('Dépenses rémunération au réel'!C74="","",'Dépenses rémunération au réel'!C74)</f>
        <v/>
      </c>
      <c r="D74" s="488" t="str">
        <f>IF('Dépenses rémunération au réel'!D74="","",'Dépenses rémunération au réel'!D74)</f>
        <v/>
      </c>
      <c r="E74" s="488" t="str">
        <f>IF('Dépenses rémunération au réel'!E74="","",'Dépenses rémunération au réel'!E74)</f>
        <v/>
      </c>
      <c r="F74" s="488" t="str">
        <f>IF('Dépenses rémunération au réel'!F74="","",'Dépenses rémunération au réel'!F74)</f>
        <v/>
      </c>
      <c r="G74" s="489" t="str">
        <f>IF('Dépenses rémunération au réel'!G74="","",'Dépenses rémunération au réel'!G74)</f>
        <v/>
      </c>
      <c r="H74" s="489" t="str">
        <f>IF('Dépenses rémunération au réel'!H74="","",'Dépenses rémunération au réel'!H74)</f>
        <v/>
      </c>
      <c r="I74" s="488" t="str">
        <f>IF('Dépenses rémunération au réel'!I74="","",'Dépenses rémunération au réel'!I74)</f>
        <v/>
      </c>
      <c r="J74" s="490" t="str">
        <f>IF('Dépenses rémunération au réel'!J74="","",'Dépenses rémunération au réel'!J74)</f>
        <v/>
      </c>
      <c r="K74" s="490" t="str">
        <f>IF('Dépenses rémunération au réel'!K74="","",'Dépenses rémunération au réel'!K74)</f>
        <v/>
      </c>
      <c r="L74" s="488" t="str">
        <f>IF('Dépenses rémunération au réel'!L74="","",'Dépenses rémunération au réel'!L74)</f>
        <v/>
      </c>
      <c r="M74" s="256"/>
      <c r="N74" s="257" t="str">
        <f t="shared" si="8"/>
        <v/>
      </c>
      <c r="O74" s="257" t="str">
        <f t="shared" si="9"/>
        <v/>
      </c>
      <c r="P74" s="55"/>
      <c r="Q74" s="34"/>
      <c r="R74" s="34"/>
      <c r="S74" s="494" t="str">
        <f t="shared" si="6"/>
        <v/>
      </c>
      <c r="T74" s="117"/>
      <c r="U74" s="118"/>
      <c r="V74" s="497" t="str">
        <f t="shared" si="10"/>
        <v/>
      </c>
      <c r="W74" s="121" t="str">
        <f t="shared" si="7"/>
        <v/>
      </c>
      <c r="X74" s="500" t="str">
        <f>IF(AND(OR(M74="KO",L74&lt;&gt;""),OR(M74="",N74="",O74="")),Listes!$A$74,IF(AND(L74&lt;S74,U74=""),Listes!$A$76,IF(AND(L74&lt;&gt;"",S74&lt;L74,T74=""),Listes!$A$78,IF(AND(Y74="",OR(M74&lt;&gt;"",N74&lt;&gt;"",O74&lt;&gt;"",P74&lt;&gt;"",Q74&lt;&gt;"",R74&lt;&gt;"")),Listes!$A$79,""))))</f>
        <v/>
      </c>
      <c r="Y74" s="38"/>
      <c r="Z74" s="10">
        <f t="shared" si="11"/>
        <v>0</v>
      </c>
    </row>
    <row r="75" spans="1:26" ht="20.100000000000001" customHeight="1" x14ac:dyDescent="0.25">
      <c r="A75" s="109">
        <v>69</v>
      </c>
      <c r="B75" s="488" t="str">
        <f>IF('Dépenses rémunération au réel'!B75="","",'Dépenses rémunération au réel'!B75)</f>
        <v/>
      </c>
      <c r="C75" s="488" t="str">
        <f>IF('Dépenses rémunération au réel'!C75="","",'Dépenses rémunération au réel'!C75)</f>
        <v/>
      </c>
      <c r="D75" s="488" t="str">
        <f>IF('Dépenses rémunération au réel'!D75="","",'Dépenses rémunération au réel'!D75)</f>
        <v/>
      </c>
      <c r="E75" s="488" t="str">
        <f>IF('Dépenses rémunération au réel'!E75="","",'Dépenses rémunération au réel'!E75)</f>
        <v/>
      </c>
      <c r="F75" s="488" t="str">
        <f>IF('Dépenses rémunération au réel'!F75="","",'Dépenses rémunération au réel'!F75)</f>
        <v/>
      </c>
      <c r="G75" s="489" t="str">
        <f>IF('Dépenses rémunération au réel'!G75="","",'Dépenses rémunération au réel'!G75)</f>
        <v/>
      </c>
      <c r="H75" s="489" t="str">
        <f>IF('Dépenses rémunération au réel'!H75="","",'Dépenses rémunération au réel'!H75)</f>
        <v/>
      </c>
      <c r="I75" s="488" t="str">
        <f>IF('Dépenses rémunération au réel'!I75="","",'Dépenses rémunération au réel'!I75)</f>
        <v/>
      </c>
      <c r="J75" s="490" t="str">
        <f>IF('Dépenses rémunération au réel'!J75="","",'Dépenses rémunération au réel'!J75)</f>
        <v/>
      </c>
      <c r="K75" s="490" t="str">
        <f>IF('Dépenses rémunération au réel'!K75="","",'Dépenses rémunération au réel'!K75)</f>
        <v/>
      </c>
      <c r="L75" s="488" t="str">
        <f>IF('Dépenses rémunération au réel'!L75="","",'Dépenses rémunération au réel'!L75)</f>
        <v/>
      </c>
      <c r="M75" s="256"/>
      <c r="N75" s="257" t="str">
        <f t="shared" si="8"/>
        <v/>
      </c>
      <c r="O75" s="257" t="str">
        <f t="shared" si="9"/>
        <v/>
      </c>
      <c r="P75" s="55"/>
      <c r="Q75" s="34"/>
      <c r="R75" s="34"/>
      <c r="S75" s="494" t="str">
        <f t="shared" si="6"/>
        <v/>
      </c>
      <c r="T75" s="117"/>
      <c r="U75" s="118"/>
      <c r="V75" s="497" t="str">
        <f t="shared" si="10"/>
        <v/>
      </c>
      <c r="W75" s="121" t="str">
        <f t="shared" si="7"/>
        <v/>
      </c>
      <c r="X75" s="500" t="str">
        <f>IF(AND(OR(M75="KO",L75&lt;&gt;""),OR(M75="",N75="",O75="")),Listes!$A$74,IF(AND(L75&lt;S75,U75=""),Listes!$A$76,IF(AND(L75&lt;&gt;"",S75&lt;L75,T75=""),Listes!$A$78,IF(AND(Y75="",OR(M75&lt;&gt;"",N75&lt;&gt;"",O75&lt;&gt;"",P75&lt;&gt;"",Q75&lt;&gt;"",R75&lt;&gt;"")),Listes!$A$79,""))))</f>
        <v/>
      </c>
      <c r="Y75" s="38"/>
      <c r="Z75" s="10">
        <f t="shared" si="11"/>
        <v>0</v>
      </c>
    </row>
    <row r="76" spans="1:26" ht="20.100000000000001" customHeight="1" x14ac:dyDescent="0.25">
      <c r="A76" s="109">
        <v>70</v>
      </c>
      <c r="B76" s="488" t="str">
        <f>IF('Dépenses rémunération au réel'!B76="","",'Dépenses rémunération au réel'!B76)</f>
        <v/>
      </c>
      <c r="C76" s="488" t="str">
        <f>IF('Dépenses rémunération au réel'!C76="","",'Dépenses rémunération au réel'!C76)</f>
        <v/>
      </c>
      <c r="D76" s="488" t="str">
        <f>IF('Dépenses rémunération au réel'!D76="","",'Dépenses rémunération au réel'!D76)</f>
        <v/>
      </c>
      <c r="E76" s="488" t="str">
        <f>IF('Dépenses rémunération au réel'!E76="","",'Dépenses rémunération au réel'!E76)</f>
        <v/>
      </c>
      <c r="F76" s="488" t="str">
        <f>IF('Dépenses rémunération au réel'!F76="","",'Dépenses rémunération au réel'!F76)</f>
        <v/>
      </c>
      <c r="G76" s="489" t="str">
        <f>IF('Dépenses rémunération au réel'!G76="","",'Dépenses rémunération au réel'!G76)</f>
        <v/>
      </c>
      <c r="H76" s="489" t="str">
        <f>IF('Dépenses rémunération au réel'!H76="","",'Dépenses rémunération au réel'!H76)</f>
        <v/>
      </c>
      <c r="I76" s="488" t="str">
        <f>IF('Dépenses rémunération au réel'!I76="","",'Dépenses rémunération au réel'!I76)</f>
        <v/>
      </c>
      <c r="J76" s="490" t="str">
        <f>IF('Dépenses rémunération au réel'!J76="","",'Dépenses rémunération au réel'!J76)</f>
        <v/>
      </c>
      <c r="K76" s="490" t="str">
        <f>IF('Dépenses rémunération au réel'!K76="","",'Dépenses rémunération au réel'!K76)</f>
        <v/>
      </c>
      <c r="L76" s="488" t="str">
        <f>IF('Dépenses rémunération au réel'!L76="","",'Dépenses rémunération au réel'!L76)</f>
        <v/>
      </c>
      <c r="M76" s="256"/>
      <c r="N76" s="257" t="str">
        <f t="shared" si="8"/>
        <v/>
      </c>
      <c r="O76" s="257" t="str">
        <f t="shared" si="9"/>
        <v/>
      </c>
      <c r="P76" s="55"/>
      <c r="Q76" s="34"/>
      <c r="R76" s="34"/>
      <c r="S76" s="494" t="str">
        <f t="shared" si="6"/>
        <v/>
      </c>
      <c r="T76" s="117"/>
      <c r="U76" s="118"/>
      <c r="V76" s="497" t="str">
        <f t="shared" si="10"/>
        <v/>
      </c>
      <c r="W76" s="121" t="str">
        <f t="shared" si="7"/>
        <v/>
      </c>
      <c r="X76" s="500" t="str">
        <f>IF(AND(OR(M76="KO",L76&lt;&gt;""),OR(M76="",N76="",O76="")),Listes!$A$74,IF(AND(L76&lt;S76,U76=""),Listes!$A$76,IF(AND(L76&lt;&gt;"",S76&lt;L76,T76=""),Listes!$A$78,IF(AND(Y76="",OR(M76&lt;&gt;"",N76&lt;&gt;"",O76&lt;&gt;"",P76&lt;&gt;"",Q76&lt;&gt;"",R76&lt;&gt;"")),Listes!$A$79,""))))</f>
        <v/>
      </c>
      <c r="Y76" s="38"/>
      <c r="Z76" s="10">
        <f t="shared" si="11"/>
        <v>0</v>
      </c>
    </row>
    <row r="77" spans="1:26" ht="20.100000000000001" customHeight="1" x14ac:dyDescent="0.25">
      <c r="A77" s="109">
        <v>71</v>
      </c>
      <c r="B77" s="488" t="str">
        <f>IF('Dépenses rémunération au réel'!B77="","",'Dépenses rémunération au réel'!B77)</f>
        <v/>
      </c>
      <c r="C77" s="488" t="str">
        <f>IF('Dépenses rémunération au réel'!C77="","",'Dépenses rémunération au réel'!C77)</f>
        <v/>
      </c>
      <c r="D77" s="488" t="str">
        <f>IF('Dépenses rémunération au réel'!D77="","",'Dépenses rémunération au réel'!D77)</f>
        <v/>
      </c>
      <c r="E77" s="488" t="str">
        <f>IF('Dépenses rémunération au réel'!E77="","",'Dépenses rémunération au réel'!E77)</f>
        <v/>
      </c>
      <c r="F77" s="488" t="str">
        <f>IF('Dépenses rémunération au réel'!F77="","",'Dépenses rémunération au réel'!F77)</f>
        <v/>
      </c>
      <c r="G77" s="489" t="str">
        <f>IF('Dépenses rémunération au réel'!G77="","",'Dépenses rémunération au réel'!G77)</f>
        <v/>
      </c>
      <c r="H77" s="489" t="str">
        <f>IF('Dépenses rémunération au réel'!H77="","",'Dépenses rémunération au réel'!H77)</f>
        <v/>
      </c>
      <c r="I77" s="488" t="str">
        <f>IF('Dépenses rémunération au réel'!I77="","",'Dépenses rémunération au réel'!I77)</f>
        <v/>
      </c>
      <c r="J77" s="490" t="str">
        <f>IF('Dépenses rémunération au réel'!J77="","",'Dépenses rémunération au réel'!J77)</f>
        <v/>
      </c>
      <c r="K77" s="490" t="str">
        <f>IF('Dépenses rémunération au réel'!K77="","",'Dépenses rémunération au réel'!K77)</f>
        <v/>
      </c>
      <c r="L77" s="488" t="str">
        <f>IF('Dépenses rémunération au réel'!L77="","",'Dépenses rémunération au réel'!L77)</f>
        <v/>
      </c>
      <c r="M77" s="256"/>
      <c r="N77" s="257" t="str">
        <f t="shared" si="8"/>
        <v/>
      </c>
      <c r="O77" s="257" t="str">
        <f t="shared" si="9"/>
        <v/>
      </c>
      <c r="P77" s="55"/>
      <c r="Q77" s="34"/>
      <c r="R77" s="34"/>
      <c r="S77" s="494" t="str">
        <f t="shared" si="6"/>
        <v/>
      </c>
      <c r="T77" s="117"/>
      <c r="U77" s="118"/>
      <c r="V77" s="497" t="str">
        <f t="shared" si="10"/>
        <v/>
      </c>
      <c r="W77" s="121" t="str">
        <f t="shared" si="7"/>
        <v/>
      </c>
      <c r="X77" s="500" t="str">
        <f>IF(AND(OR(M77="KO",L77&lt;&gt;""),OR(M77="",N77="",O77="")),Listes!$A$74,IF(AND(L77&lt;S77,U77=""),Listes!$A$76,IF(AND(L77&lt;&gt;"",S77&lt;L77,T77=""),Listes!$A$78,IF(AND(Y77="",OR(M77&lt;&gt;"",N77&lt;&gt;"",O77&lt;&gt;"",P77&lt;&gt;"",Q77&lt;&gt;"",R77&lt;&gt;"")),Listes!$A$79,""))))</f>
        <v/>
      </c>
      <c r="Y77" s="38"/>
      <c r="Z77" s="10">
        <f t="shared" si="11"/>
        <v>0</v>
      </c>
    </row>
    <row r="78" spans="1:26" ht="20.100000000000001" customHeight="1" x14ac:dyDescent="0.25">
      <c r="A78" s="109">
        <v>72</v>
      </c>
      <c r="B78" s="488" t="str">
        <f>IF('Dépenses rémunération au réel'!B78="","",'Dépenses rémunération au réel'!B78)</f>
        <v/>
      </c>
      <c r="C78" s="488" t="str">
        <f>IF('Dépenses rémunération au réel'!C78="","",'Dépenses rémunération au réel'!C78)</f>
        <v/>
      </c>
      <c r="D78" s="488" t="str">
        <f>IF('Dépenses rémunération au réel'!D78="","",'Dépenses rémunération au réel'!D78)</f>
        <v/>
      </c>
      <c r="E78" s="488" t="str">
        <f>IF('Dépenses rémunération au réel'!E78="","",'Dépenses rémunération au réel'!E78)</f>
        <v/>
      </c>
      <c r="F78" s="488" t="str">
        <f>IF('Dépenses rémunération au réel'!F78="","",'Dépenses rémunération au réel'!F78)</f>
        <v/>
      </c>
      <c r="G78" s="489" t="str">
        <f>IF('Dépenses rémunération au réel'!G78="","",'Dépenses rémunération au réel'!G78)</f>
        <v/>
      </c>
      <c r="H78" s="489" t="str">
        <f>IF('Dépenses rémunération au réel'!H78="","",'Dépenses rémunération au réel'!H78)</f>
        <v/>
      </c>
      <c r="I78" s="488" t="str">
        <f>IF('Dépenses rémunération au réel'!I78="","",'Dépenses rémunération au réel'!I78)</f>
        <v/>
      </c>
      <c r="J78" s="490" t="str">
        <f>IF('Dépenses rémunération au réel'!J78="","",'Dépenses rémunération au réel'!J78)</f>
        <v/>
      </c>
      <c r="K78" s="490" t="str">
        <f>IF('Dépenses rémunération au réel'!K78="","",'Dépenses rémunération au réel'!K78)</f>
        <v/>
      </c>
      <c r="L78" s="488" t="str">
        <f>IF('Dépenses rémunération au réel'!L78="","",'Dépenses rémunération au réel'!L78)</f>
        <v/>
      </c>
      <c r="M78" s="256"/>
      <c r="N78" s="257" t="str">
        <f t="shared" si="8"/>
        <v/>
      </c>
      <c r="O78" s="257" t="str">
        <f t="shared" si="9"/>
        <v/>
      </c>
      <c r="P78" s="55"/>
      <c r="Q78" s="34"/>
      <c r="R78" s="34"/>
      <c r="S78" s="494" t="str">
        <f t="shared" si="6"/>
        <v/>
      </c>
      <c r="T78" s="117"/>
      <c r="U78" s="118"/>
      <c r="V78" s="497" t="str">
        <f t="shared" si="10"/>
        <v/>
      </c>
      <c r="W78" s="121" t="str">
        <f t="shared" si="7"/>
        <v/>
      </c>
      <c r="X78" s="500" t="str">
        <f>IF(AND(OR(M78="KO",L78&lt;&gt;""),OR(M78="",N78="",O78="")),Listes!$A$74,IF(AND(L78&lt;S78,U78=""),Listes!$A$76,IF(AND(L78&lt;&gt;"",S78&lt;L78,T78=""),Listes!$A$78,IF(AND(Y78="",OR(M78&lt;&gt;"",N78&lt;&gt;"",O78&lt;&gt;"",P78&lt;&gt;"",Q78&lt;&gt;"",R78&lt;&gt;"")),Listes!$A$79,""))))</f>
        <v/>
      </c>
      <c r="Y78" s="38"/>
      <c r="Z78" s="10">
        <f t="shared" si="11"/>
        <v>0</v>
      </c>
    </row>
    <row r="79" spans="1:26" ht="20.100000000000001" customHeight="1" x14ac:dyDescent="0.25">
      <c r="A79" s="109">
        <v>73</v>
      </c>
      <c r="B79" s="488" t="str">
        <f>IF('Dépenses rémunération au réel'!B79="","",'Dépenses rémunération au réel'!B79)</f>
        <v/>
      </c>
      <c r="C79" s="488" t="str">
        <f>IF('Dépenses rémunération au réel'!C79="","",'Dépenses rémunération au réel'!C79)</f>
        <v/>
      </c>
      <c r="D79" s="488" t="str">
        <f>IF('Dépenses rémunération au réel'!D79="","",'Dépenses rémunération au réel'!D79)</f>
        <v/>
      </c>
      <c r="E79" s="488" t="str">
        <f>IF('Dépenses rémunération au réel'!E79="","",'Dépenses rémunération au réel'!E79)</f>
        <v/>
      </c>
      <c r="F79" s="488" t="str">
        <f>IF('Dépenses rémunération au réel'!F79="","",'Dépenses rémunération au réel'!F79)</f>
        <v/>
      </c>
      <c r="G79" s="489" t="str">
        <f>IF('Dépenses rémunération au réel'!G79="","",'Dépenses rémunération au réel'!G79)</f>
        <v/>
      </c>
      <c r="H79" s="489" t="str">
        <f>IF('Dépenses rémunération au réel'!H79="","",'Dépenses rémunération au réel'!H79)</f>
        <v/>
      </c>
      <c r="I79" s="488" t="str">
        <f>IF('Dépenses rémunération au réel'!I79="","",'Dépenses rémunération au réel'!I79)</f>
        <v/>
      </c>
      <c r="J79" s="490" t="str">
        <f>IF('Dépenses rémunération au réel'!J79="","",'Dépenses rémunération au réel'!J79)</f>
        <v/>
      </c>
      <c r="K79" s="490" t="str">
        <f>IF('Dépenses rémunération au réel'!K79="","",'Dépenses rémunération au réel'!K79)</f>
        <v/>
      </c>
      <c r="L79" s="488" t="str">
        <f>IF('Dépenses rémunération au réel'!L79="","",'Dépenses rémunération au réel'!L79)</f>
        <v/>
      </c>
      <c r="M79" s="256"/>
      <c r="N79" s="257" t="str">
        <f t="shared" si="8"/>
        <v/>
      </c>
      <c r="O79" s="257" t="str">
        <f t="shared" si="9"/>
        <v/>
      </c>
      <c r="P79" s="55"/>
      <c r="Q79" s="34"/>
      <c r="R79" s="34"/>
      <c r="S79" s="494" t="str">
        <f t="shared" si="6"/>
        <v/>
      </c>
      <c r="T79" s="117"/>
      <c r="U79" s="118"/>
      <c r="V79" s="497" t="str">
        <f t="shared" si="10"/>
        <v/>
      </c>
      <c r="W79" s="121" t="str">
        <f t="shared" si="7"/>
        <v/>
      </c>
      <c r="X79" s="500" t="str">
        <f>IF(AND(OR(M79="KO",L79&lt;&gt;""),OR(M79="",N79="",O79="")),Listes!$A$74,IF(AND(L79&lt;S79,U79=""),Listes!$A$76,IF(AND(L79&lt;&gt;"",S79&lt;L79,T79=""),Listes!$A$78,IF(AND(Y79="",OR(M79&lt;&gt;"",N79&lt;&gt;"",O79&lt;&gt;"",P79&lt;&gt;"",Q79&lt;&gt;"",R79&lt;&gt;"")),Listes!$A$79,""))))</f>
        <v/>
      </c>
      <c r="Y79" s="38"/>
      <c r="Z79" s="10">
        <f t="shared" si="11"/>
        <v>0</v>
      </c>
    </row>
    <row r="80" spans="1:26" ht="20.100000000000001" customHeight="1" x14ac:dyDescent="0.25">
      <c r="A80" s="109">
        <v>74</v>
      </c>
      <c r="B80" s="488" t="str">
        <f>IF('Dépenses rémunération au réel'!B80="","",'Dépenses rémunération au réel'!B80)</f>
        <v/>
      </c>
      <c r="C80" s="488" t="str">
        <f>IF('Dépenses rémunération au réel'!C80="","",'Dépenses rémunération au réel'!C80)</f>
        <v/>
      </c>
      <c r="D80" s="488" t="str">
        <f>IF('Dépenses rémunération au réel'!D80="","",'Dépenses rémunération au réel'!D80)</f>
        <v/>
      </c>
      <c r="E80" s="488" t="str">
        <f>IF('Dépenses rémunération au réel'!E80="","",'Dépenses rémunération au réel'!E80)</f>
        <v/>
      </c>
      <c r="F80" s="488" t="str">
        <f>IF('Dépenses rémunération au réel'!F80="","",'Dépenses rémunération au réel'!F80)</f>
        <v/>
      </c>
      <c r="G80" s="489" t="str">
        <f>IF('Dépenses rémunération au réel'!G80="","",'Dépenses rémunération au réel'!G80)</f>
        <v/>
      </c>
      <c r="H80" s="489" t="str">
        <f>IF('Dépenses rémunération au réel'!H80="","",'Dépenses rémunération au réel'!H80)</f>
        <v/>
      </c>
      <c r="I80" s="488" t="str">
        <f>IF('Dépenses rémunération au réel'!I80="","",'Dépenses rémunération au réel'!I80)</f>
        <v/>
      </c>
      <c r="J80" s="490" t="str">
        <f>IF('Dépenses rémunération au réel'!J80="","",'Dépenses rémunération au réel'!J80)</f>
        <v/>
      </c>
      <c r="K80" s="490" t="str">
        <f>IF('Dépenses rémunération au réel'!K80="","",'Dépenses rémunération au réel'!K80)</f>
        <v/>
      </c>
      <c r="L80" s="488" t="str">
        <f>IF('Dépenses rémunération au réel'!L80="","",'Dépenses rémunération au réel'!L80)</f>
        <v/>
      </c>
      <c r="M80" s="256"/>
      <c r="N80" s="257" t="str">
        <f t="shared" si="8"/>
        <v/>
      </c>
      <c r="O80" s="257" t="str">
        <f t="shared" si="9"/>
        <v/>
      </c>
      <c r="P80" s="55"/>
      <c r="Q80" s="34"/>
      <c r="R80" s="34"/>
      <c r="S80" s="494" t="str">
        <f t="shared" si="6"/>
        <v/>
      </c>
      <c r="T80" s="117"/>
      <c r="U80" s="118"/>
      <c r="V80" s="497" t="str">
        <f t="shared" si="10"/>
        <v/>
      </c>
      <c r="W80" s="121" t="str">
        <f t="shared" si="7"/>
        <v/>
      </c>
      <c r="X80" s="500" t="str">
        <f>IF(AND(OR(M80="KO",L80&lt;&gt;""),OR(M80="",N80="",O80="")),Listes!$A$74,IF(AND(L80&lt;S80,U80=""),Listes!$A$76,IF(AND(L80&lt;&gt;"",S80&lt;L80,T80=""),Listes!$A$78,IF(AND(Y80="",OR(M80&lt;&gt;"",N80&lt;&gt;"",O80&lt;&gt;"",P80&lt;&gt;"",Q80&lt;&gt;"",R80&lt;&gt;"")),Listes!$A$79,""))))</f>
        <v/>
      </c>
      <c r="Y80" s="38"/>
      <c r="Z80" s="10">
        <f t="shared" si="11"/>
        <v>0</v>
      </c>
    </row>
    <row r="81" spans="1:26" ht="20.100000000000001" customHeight="1" x14ac:dyDescent="0.25">
      <c r="A81" s="109">
        <v>75</v>
      </c>
      <c r="B81" s="488" t="str">
        <f>IF('Dépenses rémunération au réel'!B81="","",'Dépenses rémunération au réel'!B81)</f>
        <v/>
      </c>
      <c r="C81" s="488" t="str">
        <f>IF('Dépenses rémunération au réel'!C81="","",'Dépenses rémunération au réel'!C81)</f>
        <v/>
      </c>
      <c r="D81" s="488" t="str">
        <f>IF('Dépenses rémunération au réel'!D81="","",'Dépenses rémunération au réel'!D81)</f>
        <v/>
      </c>
      <c r="E81" s="488" t="str">
        <f>IF('Dépenses rémunération au réel'!E81="","",'Dépenses rémunération au réel'!E81)</f>
        <v/>
      </c>
      <c r="F81" s="488" t="str">
        <f>IF('Dépenses rémunération au réel'!F81="","",'Dépenses rémunération au réel'!F81)</f>
        <v/>
      </c>
      <c r="G81" s="489" t="str">
        <f>IF('Dépenses rémunération au réel'!G81="","",'Dépenses rémunération au réel'!G81)</f>
        <v/>
      </c>
      <c r="H81" s="489" t="str">
        <f>IF('Dépenses rémunération au réel'!H81="","",'Dépenses rémunération au réel'!H81)</f>
        <v/>
      </c>
      <c r="I81" s="488" t="str">
        <f>IF('Dépenses rémunération au réel'!I81="","",'Dépenses rémunération au réel'!I81)</f>
        <v/>
      </c>
      <c r="J81" s="490" t="str">
        <f>IF('Dépenses rémunération au réel'!J81="","",'Dépenses rémunération au réel'!J81)</f>
        <v/>
      </c>
      <c r="K81" s="490" t="str">
        <f>IF('Dépenses rémunération au réel'!K81="","",'Dépenses rémunération au réel'!K81)</f>
        <v/>
      </c>
      <c r="L81" s="488" t="str">
        <f>IF('Dépenses rémunération au réel'!L81="","",'Dépenses rémunération au réel'!L81)</f>
        <v/>
      </c>
      <c r="M81" s="256"/>
      <c r="N81" s="257" t="str">
        <f t="shared" si="8"/>
        <v/>
      </c>
      <c r="O81" s="257" t="str">
        <f t="shared" si="9"/>
        <v/>
      </c>
      <c r="P81" s="55"/>
      <c r="Q81" s="34"/>
      <c r="R81" s="34"/>
      <c r="S81" s="494" t="str">
        <f t="shared" si="6"/>
        <v/>
      </c>
      <c r="T81" s="117"/>
      <c r="U81" s="118"/>
      <c r="V81" s="497" t="str">
        <f t="shared" si="10"/>
        <v/>
      </c>
      <c r="W81" s="121" t="str">
        <f t="shared" si="7"/>
        <v/>
      </c>
      <c r="X81" s="500" t="str">
        <f>IF(AND(OR(M81="KO",L81&lt;&gt;""),OR(M81="",N81="",O81="")),Listes!$A$74,IF(AND(L81&lt;S81,U81=""),Listes!$A$76,IF(AND(L81&lt;&gt;"",S81&lt;L81,T81=""),Listes!$A$78,IF(AND(Y81="",OR(M81&lt;&gt;"",N81&lt;&gt;"",O81&lt;&gt;"",P81&lt;&gt;"",Q81&lt;&gt;"",R81&lt;&gt;"")),Listes!$A$79,""))))</f>
        <v/>
      </c>
      <c r="Y81" s="38"/>
      <c r="Z81" s="10">
        <f t="shared" si="11"/>
        <v>0</v>
      </c>
    </row>
    <row r="82" spans="1:26" ht="20.100000000000001" customHeight="1" x14ac:dyDescent="0.25">
      <c r="A82" s="109">
        <v>76</v>
      </c>
      <c r="B82" s="488" t="str">
        <f>IF('Dépenses rémunération au réel'!B82="","",'Dépenses rémunération au réel'!B82)</f>
        <v/>
      </c>
      <c r="C82" s="488" t="str">
        <f>IF('Dépenses rémunération au réel'!C82="","",'Dépenses rémunération au réel'!C82)</f>
        <v/>
      </c>
      <c r="D82" s="488" t="str">
        <f>IF('Dépenses rémunération au réel'!D82="","",'Dépenses rémunération au réel'!D82)</f>
        <v/>
      </c>
      <c r="E82" s="488" t="str">
        <f>IF('Dépenses rémunération au réel'!E82="","",'Dépenses rémunération au réel'!E82)</f>
        <v/>
      </c>
      <c r="F82" s="488" t="str">
        <f>IF('Dépenses rémunération au réel'!F82="","",'Dépenses rémunération au réel'!F82)</f>
        <v/>
      </c>
      <c r="G82" s="489" t="str">
        <f>IF('Dépenses rémunération au réel'!G82="","",'Dépenses rémunération au réel'!G82)</f>
        <v/>
      </c>
      <c r="H82" s="489" t="str">
        <f>IF('Dépenses rémunération au réel'!H82="","",'Dépenses rémunération au réel'!H82)</f>
        <v/>
      </c>
      <c r="I82" s="488" t="str">
        <f>IF('Dépenses rémunération au réel'!I82="","",'Dépenses rémunération au réel'!I82)</f>
        <v/>
      </c>
      <c r="J82" s="490" t="str">
        <f>IF('Dépenses rémunération au réel'!J82="","",'Dépenses rémunération au réel'!J82)</f>
        <v/>
      </c>
      <c r="K82" s="490" t="str">
        <f>IF('Dépenses rémunération au réel'!K82="","",'Dépenses rémunération au réel'!K82)</f>
        <v/>
      </c>
      <c r="L82" s="488" t="str">
        <f>IF('Dépenses rémunération au réel'!L82="","",'Dépenses rémunération au réel'!L82)</f>
        <v/>
      </c>
      <c r="M82" s="256"/>
      <c r="N82" s="257" t="str">
        <f t="shared" si="8"/>
        <v/>
      </c>
      <c r="O82" s="257" t="str">
        <f t="shared" si="9"/>
        <v/>
      </c>
      <c r="P82" s="55"/>
      <c r="Q82" s="34"/>
      <c r="R82" s="34"/>
      <c r="S82" s="494" t="str">
        <f t="shared" si="6"/>
        <v/>
      </c>
      <c r="T82" s="117"/>
      <c r="U82" s="118"/>
      <c r="V82" s="497" t="str">
        <f t="shared" si="10"/>
        <v/>
      </c>
      <c r="W82" s="121" t="str">
        <f t="shared" si="7"/>
        <v/>
      </c>
      <c r="X82" s="500" t="str">
        <f>IF(AND(OR(M82="KO",L82&lt;&gt;""),OR(M82="",N82="",O82="")),Listes!$A$74,IF(AND(L82&lt;S82,U82=""),Listes!$A$76,IF(AND(L82&lt;&gt;"",S82&lt;L82,T82=""),Listes!$A$78,IF(AND(Y82="",OR(M82&lt;&gt;"",N82&lt;&gt;"",O82&lt;&gt;"",P82&lt;&gt;"",Q82&lt;&gt;"",R82&lt;&gt;"")),Listes!$A$79,""))))</f>
        <v/>
      </c>
      <c r="Y82" s="38"/>
      <c r="Z82" s="10">
        <f t="shared" si="11"/>
        <v>0</v>
      </c>
    </row>
    <row r="83" spans="1:26" ht="20.100000000000001" customHeight="1" x14ac:dyDescent="0.25">
      <c r="A83" s="109">
        <v>77</v>
      </c>
      <c r="B83" s="488" t="str">
        <f>IF('Dépenses rémunération au réel'!B83="","",'Dépenses rémunération au réel'!B83)</f>
        <v/>
      </c>
      <c r="C83" s="488" t="str">
        <f>IF('Dépenses rémunération au réel'!C83="","",'Dépenses rémunération au réel'!C83)</f>
        <v/>
      </c>
      <c r="D83" s="488" t="str">
        <f>IF('Dépenses rémunération au réel'!D83="","",'Dépenses rémunération au réel'!D83)</f>
        <v/>
      </c>
      <c r="E83" s="488" t="str">
        <f>IF('Dépenses rémunération au réel'!E83="","",'Dépenses rémunération au réel'!E83)</f>
        <v/>
      </c>
      <c r="F83" s="488" t="str">
        <f>IF('Dépenses rémunération au réel'!F83="","",'Dépenses rémunération au réel'!F83)</f>
        <v/>
      </c>
      <c r="G83" s="489" t="str">
        <f>IF('Dépenses rémunération au réel'!G83="","",'Dépenses rémunération au réel'!G83)</f>
        <v/>
      </c>
      <c r="H83" s="489" t="str">
        <f>IF('Dépenses rémunération au réel'!H83="","",'Dépenses rémunération au réel'!H83)</f>
        <v/>
      </c>
      <c r="I83" s="488" t="str">
        <f>IF('Dépenses rémunération au réel'!I83="","",'Dépenses rémunération au réel'!I83)</f>
        <v/>
      </c>
      <c r="J83" s="490" t="str">
        <f>IF('Dépenses rémunération au réel'!J83="","",'Dépenses rémunération au réel'!J83)</f>
        <v/>
      </c>
      <c r="K83" s="490" t="str">
        <f>IF('Dépenses rémunération au réel'!K83="","",'Dépenses rémunération au réel'!K83)</f>
        <v/>
      </c>
      <c r="L83" s="488" t="str">
        <f>IF('Dépenses rémunération au réel'!L83="","",'Dépenses rémunération au réel'!L83)</f>
        <v/>
      </c>
      <c r="M83" s="256"/>
      <c r="N83" s="257" t="str">
        <f t="shared" si="8"/>
        <v/>
      </c>
      <c r="O83" s="257" t="str">
        <f t="shared" si="9"/>
        <v/>
      </c>
      <c r="P83" s="55"/>
      <c r="Q83" s="34"/>
      <c r="R83" s="34"/>
      <c r="S83" s="494" t="str">
        <f t="shared" si="6"/>
        <v/>
      </c>
      <c r="T83" s="117"/>
      <c r="U83" s="118"/>
      <c r="V83" s="497" t="str">
        <f t="shared" si="10"/>
        <v/>
      </c>
      <c r="W83" s="121" t="str">
        <f t="shared" si="7"/>
        <v/>
      </c>
      <c r="X83" s="500" t="str">
        <f>IF(AND(OR(M83="KO",L83&lt;&gt;""),OR(M83="",N83="",O83="")),Listes!$A$74,IF(AND(L83&lt;S83,U83=""),Listes!$A$76,IF(AND(L83&lt;&gt;"",S83&lt;L83,T83=""),Listes!$A$78,IF(AND(Y83="",OR(M83&lt;&gt;"",N83&lt;&gt;"",O83&lt;&gt;"",P83&lt;&gt;"",Q83&lt;&gt;"",R83&lt;&gt;"")),Listes!$A$79,""))))</f>
        <v/>
      </c>
      <c r="Y83" s="38"/>
      <c r="Z83" s="10">
        <f t="shared" si="11"/>
        <v>0</v>
      </c>
    </row>
    <row r="84" spans="1:26" ht="20.100000000000001" customHeight="1" x14ac:dyDescent="0.25">
      <c r="A84" s="109">
        <v>78</v>
      </c>
      <c r="B84" s="488" t="str">
        <f>IF('Dépenses rémunération au réel'!B84="","",'Dépenses rémunération au réel'!B84)</f>
        <v/>
      </c>
      <c r="C84" s="488" t="str">
        <f>IF('Dépenses rémunération au réel'!C84="","",'Dépenses rémunération au réel'!C84)</f>
        <v/>
      </c>
      <c r="D84" s="488" t="str">
        <f>IF('Dépenses rémunération au réel'!D84="","",'Dépenses rémunération au réel'!D84)</f>
        <v/>
      </c>
      <c r="E84" s="488" t="str">
        <f>IF('Dépenses rémunération au réel'!E84="","",'Dépenses rémunération au réel'!E84)</f>
        <v/>
      </c>
      <c r="F84" s="488" t="str">
        <f>IF('Dépenses rémunération au réel'!F84="","",'Dépenses rémunération au réel'!F84)</f>
        <v/>
      </c>
      <c r="G84" s="489" t="str">
        <f>IF('Dépenses rémunération au réel'!G84="","",'Dépenses rémunération au réel'!G84)</f>
        <v/>
      </c>
      <c r="H84" s="489" t="str">
        <f>IF('Dépenses rémunération au réel'!H84="","",'Dépenses rémunération au réel'!H84)</f>
        <v/>
      </c>
      <c r="I84" s="488" t="str">
        <f>IF('Dépenses rémunération au réel'!I84="","",'Dépenses rémunération au réel'!I84)</f>
        <v/>
      </c>
      <c r="J84" s="490" t="str">
        <f>IF('Dépenses rémunération au réel'!J84="","",'Dépenses rémunération au réel'!J84)</f>
        <v/>
      </c>
      <c r="K84" s="490" t="str">
        <f>IF('Dépenses rémunération au réel'!K84="","",'Dépenses rémunération au réel'!K84)</f>
        <v/>
      </c>
      <c r="L84" s="488" t="str">
        <f>IF('Dépenses rémunération au réel'!L84="","",'Dépenses rémunération au réel'!L84)</f>
        <v/>
      </c>
      <c r="M84" s="256"/>
      <c r="N84" s="257" t="str">
        <f t="shared" si="8"/>
        <v/>
      </c>
      <c r="O84" s="257" t="str">
        <f t="shared" si="9"/>
        <v/>
      </c>
      <c r="P84" s="55"/>
      <c r="Q84" s="34"/>
      <c r="R84" s="34"/>
      <c r="S84" s="494" t="str">
        <f t="shared" si="6"/>
        <v/>
      </c>
      <c r="T84" s="117"/>
      <c r="U84" s="118"/>
      <c r="V84" s="497" t="str">
        <f t="shared" si="10"/>
        <v/>
      </c>
      <c r="W84" s="121" t="str">
        <f t="shared" si="7"/>
        <v/>
      </c>
      <c r="X84" s="500" t="str">
        <f>IF(AND(OR(M84="KO",L84&lt;&gt;""),OR(M84="",N84="",O84="")),Listes!$A$74,IF(AND(L84&lt;S84,U84=""),Listes!$A$76,IF(AND(L84&lt;&gt;"",S84&lt;L84,T84=""),Listes!$A$78,IF(AND(Y84="",OR(M84&lt;&gt;"",N84&lt;&gt;"",O84&lt;&gt;"",P84&lt;&gt;"",Q84&lt;&gt;"",R84&lt;&gt;"")),Listes!$A$79,""))))</f>
        <v/>
      </c>
      <c r="Y84" s="38"/>
      <c r="Z84" s="10">
        <f t="shared" si="11"/>
        <v>0</v>
      </c>
    </row>
    <row r="85" spans="1:26" ht="20.100000000000001" customHeight="1" x14ac:dyDescent="0.25">
      <c r="A85" s="109">
        <v>79</v>
      </c>
      <c r="B85" s="488" t="str">
        <f>IF('Dépenses rémunération au réel'!B85="","",'Dépenses rémunération au réel'!B85)</f>
        <v/>
      </c>
      <c r="C85" s="488" t="str">
        <f>IF('Dépenses rémunération au réel'!C85="","",'Dépenses rémunération au réel'!C85)</f>
        <v/>
      </c>
      <c r="D85" s="488" t="str">
        <f>IF('Dépenses rémunération au réel'!D85="","",'Dépenses rémunération au réel'!D85)</f>
        <v/>
      </c>
      <c r="E85" s="488" t="str">
        <f>IF('Dépenses rémunération au réel'!E85="","",'Dépenses rémunération au réel'!E85)</f>
        <v/>
      </c>
      <c r="F85" s="488" t="str">
        <f>IF('Dépenses rémunération au réel'!F85="","",'Dépenses rémunération au réel'!F85)</f>
        <v/>
      </c>
      <c r="G85" s="489" t="str">
        <f>IF('Dépenses rémunération au réel'!G85="","",'Dépenses rémunération au réel'!G85)</f>
        <v/>
      </c>
      <c r="H85" s="489" t="str">
        <f>IF('Dépenses rémunération au réel'!H85="","",'Dépenses rémunération au réel'!H85)</f>
        <v/>
      </c>
      <c r="I85" s="488" t="str">
        <f>IF('Dépenses rémunération au réel'!I85="","",'Dépenses rémunération au réel'!I85)</f>
        <v/>
      </c>
      <c r="J85" s="490" t="str">
        <f>IF('Dépenses rémunération au réel'!J85="","",'Dépenses rémunération au réel'!J85)</f>
        <v/>
      </c>
      <c r="K85" s="490" t="str">
        <f>IF('Dépenses rémunération au réel'!K85="","",'Dépenses rémunération au réel'!K85)</f>
        <v/>
      </c>
      <c r="L85" s="488" t="str">
        <f>IF('Dépenses rémunération au réel'!L85="","",'Dépenses rémunération au réel'!L85)</f>
        <v/>
      </c>
      <c r="M85" s="256"/>
      <c r="N85" s="257" t="str">
        <f t="shared" si="8"/>
        <v/>
      </c>
      <c r="O85" s="257" t="str">
        <f t="shared" si="9"/>
        <v/>
      </c>
      <c r="P85" s="55"/>
      <c r="Q85" s="34"/>
      <c r="R85" s="34"/>
      <c r="S85" s="494" t="str">
        <f t="shared" si="6"/>
        <v/>
      </c>
      <c r="T85" s="117"/>
      <c r="U85" s="118"/>
      <c r="V85" s="497" t="str">
        <f t="shared" si="10"/>
        <v/>
      </c>
      <c r="W85" s="121" t="str">
        <f t="shared" si="7"/>
        <v/>
      </c>
      <c r="X85" s="500" t="str">
        <f>IF(AND(OR(M85="KO",L85&lt;&gt;""),OR(M85="",N85="",O85="")),Listes!$A$74,IF(AND(L85&lt;S85,U85=""),Listes!$A$76,IF(AND(L85&lt;&gt;"",S85&lt;L85,T85=""),Listes!$A$78,IF(AND(Y85="",OR(M85&lt;&gt;"",N85&lt;&gt;"",O85&lt;&gt;"",P85&lt;&gt;"",Q85&lt;&gt;"",R85&lt;&gt;"")),Listes!$A$79,""))))</f>
        <v/>
      </c>
      <c r="Y85" s="38"/>
      <c r="Z85" s="10">
        <f t="shared" si="11"/>
        <v>0</v>
      </c>
    </row>
    <row r="86" spans="1:26" ht="20.100000000000001" customHeight="1" x14ac:dyDescent="0.25">
      <c r="A86" s="109">
        <v>80</v>
      </c>
      <c r="B86" s="488" t="str">
        <f>IF('Dépenses rémunération au réel'!B86="","",'Dépenses rémunération au réel'!B86)</f>
        <v/>
      </c>
      <c r="C86" s="488" t="str">
        <f>IF('Dépenses rémunération au réel'!C86="","",'Dépenses rémunération au réel'!C86)</f>
        <v/>
      </c>
      <c r="D86" s="488" t="str">
        <f>IF('Dépenses rémunération au réel'!D86="","",'Dépenses rémunération au réel'!D86)</f>
        <v/>
      </c>
      <c r="E86" s="488" t="str">
        <f>IF('Dépenses rémunération au réel'!E86="","",'Dépenses rémunération au réel'!E86)</f>
        <v/>
      </c>
      <c r="F86" s="488" t="str">
        <f>IF('Dépenses rémunération au réel'!F86="","",'Dépenses rémunération au réel'!F86)</f>
        <v/>
      </c>
      <c r="G86" s="489" t="str">
        <f>IF('Dépenses rémunération au réel'!G86="","",'Dépenses rémunération au réel'!G86)</f>
        <v/>
      </c>
      <c r="H86" s="489" t="str">
        <f>IF('Dépenses rémunération au réel'!H86="","",'Dépenses rémunération au réel'!H86)</f>
        <v/>
      </c>
      <c r="I86" s="488" t="str">
        <f>IF('Dépenses rémunération au réel'!I86="","",'Dépenses rémunération au réel'!I86)</f>
        <v/>
      </c>
      <c r="J86" s="490" t="str">
        <f>IF('Dépenses rémunération au réel'!J86="","",'Dépenses rémunération au réel'!J86)</f>
        <v/>
      </c>
      <c r="K86" s="490" t="str">
        <f>IF('Dépenses rémunération au réel'!K86="","",'Dépenses rémunération au réel'!K86)</f>
        <v/>
      </c>
      <c r="L86" s="488" t="str">
        <f>IF('Dépenses rémunération au réel'!L86="","",'Dépenses rémunération au réel'!L86)</f>
        <v/>
      </c>
      <c r="M86" s="256"/>
      <c r="N86" s="257" t="str">
        <f t="shared" si="8"/>
        <v/>
      </c>
      <c r="O86" s="257" t="str">
        <f t="shared" si="9"/>
        <v/>
      </c>
      <c r="P86" s="55"/>
      <c r="Q86" s="34"/>
      <c r="R86" s="34"/>
      <c r="S86" s="494" t="str">
        <f t="shared" si="6"/>
        <v/>
      </c>
      <c r="T86" s="117"/>
      <c r="U86" s="118"/>
      <c r="V86" s="497" t="str">
        <f t="shared" si="10"/>
        <v/>
      </c>
      <c r="W86" s="121" t="str">
        <f t="shared" si="7"/>
        <v/>
      </c>
      <c r="X86" s="500" t="str">
        <f>IF(AND(OR(M86="KO",L86&lt;&gt;""),OR(M86="",N86="",O86="")),Listes!$A$74,IF(AND(L86&lt;S86,U86=""),Listes!$A$76,IF(AND(L86&lt;&gt;"",S86&lt;L86,T86=""),Listes!$A$78,IF(AND(Y86="",OR(M86&lt;&gt;"",N86&lt;&gt;"",O86&lt;&gt;"",P86&lt;&gt;"",Q86&lt;&gt;"",R86&lt;&gt;"")),Listes!$A$79,""))))</f>
        <v/>
      </c>
      <c r="Y86" s="38"/>
      <c r="Z86" s="10">
        <f t="shared" si="11"/>
        <v>0</v>
      </c>
    </row>
    <row r="87" spans="1:26" ht="20.100000000000001" customHeight="1" x14ac:dyDescent="0.25">
      <c r="A87" s="109">
        <v>81</v>
      </c>
      <c r="B87" s="488" t="str">
        <f>IF('Dépenses rémunération au réel'!B87="","",'Dépenses rémunération au réel'!B87)</f>
        <v/>
      </c>
      <c r="C87" s="488" t="str">
        <f>IF('Dépenses rémunération au réel'!C87="","",'Dépenses rémunération au réel'!C87)</f>
        <v/>
      </c>
      <c r="D87" s="488" t="str">
        <f>IF('Dépenses rémunération au réel'!D87="","",'Dépenses rémunération au réel'!D87)</f>
        <v/>
      </c>
      <c r="E87" s="488" t="str">
        <f>IF('Dépenses rémunération au réel'!E87="","",'Dépenses rémunération au réel'!E87)</f>
        <v/>
      </c>
      <c r="F87" s="488" t="str">
        <f>IF('Dépenses rémunération au réel'!F87="","",'Dépenses rémunération au réel'!F87)</f>
        <v/>
      </c>
      <c r="G87" s="489" t="str">
        <f>IF('Dépenses rémunération au réel'!G87="","",'Dépenses rémunération au réel'!G87)</f>
        <v/>
      </c>
      <c r="H87" s="489" t="str">
        <f>IF('Dépenses rémunération au réel'!H87="","",'Dépenses rémunération au réel'!H87)</f>
        <v/>
      </c>
      <c r="I87" s="488" t="str">
        <f>IF('Dépenses rémunération au réel'!I87="","",'Dépenses rémunération au réel'!I87)</f>
        <v/>
      </c>
      <c r="J87" s="490" t="str">
        <f>IF('Dépenses rémunération au réel'!J87="","",'Dépenses rémunération au réel'!J87)</f>
        <v/>
      </c>
      <c r="K87" s="490" t="str">
        <f>IF('Dépenses rémunération au réel'!K87="","",'Dépenses rémunération au réel'!K87)</f>
        <v/>
      </c>
      <c r="L87" s="488" t="str">
        <f>IF('Dépenses rémunération au réel'!L87="","",'Dépenses rémunération au réel'!L87)</f>
        <v/>
      </c>
      <c r="M87" s="256"/>
      <c r="N87" s="257" t="str">
        <f t="shared" si="8"/>
        <v/>
      </c>
      <c r="O87" s="257" t="str">
        <f t="shared" si="9"/>
        <v/>
      </c>
      <c r="P87" s="55"/>
      <c r="Q87" s="34"/>
      <c r="R87" s="34"/>
      <c r="S87" s="494" t="str">
        <f t="shared" si="6"/>
        <v/>
      </c>
      <c r="T87" s="117"/>
      <c r="U87" s="118"/>
      <c r="V87" s="497" t="str">
        <f t="shared" si="10"/>
        <v/>
      </c>
      <c r="W87" s="121" t="str">
        <f t="shared" si="7"/>
        <v/>
      </c>
      <c r="X87" s="500" t="str">
        <f>IF(AND(OR(M87="KO",L87&lt;&gt;""),OR(M87="",N87="",O87="")),Listes!$A$74,IF(AND(L87&lt;S87,U87=""),Listes!$A$76,IF(AND(L87&lt;&gt;"",S87&lt;L87,T87=""),Listes!$A$78,IF(AND(Y87="",OR(M87&lt;&gt;"",N87&lt;&gt;"",O87&lt;&gt;"",P87&lt;&gt;"",Q87&lt;&gt;"",R87&lt;&gt;"")),Listes!$A$79,""))))</f>
        <v/>
      </c>
      <c r="Y87" s="38"/>
      <c r="Z87" s="10">
        <f t="shared" si="11"/>
        <v>0</v>
      </c>
    </row>
    <row r="88" spans="1:26" ht="20.100000000000001" customHeight="1" x14ac:dyDescent="0.25">
      <c r="A88" s="109">
        <v>82</v>
      </c>
      <c r="B88" s="488" t="str">
        <f>IF('Dépenses rémunération au réel'!B88="","",'Dépenses rémunération au réel'!B88)</f>
        <v/>
      </c>
      <c r="C88" s="488" t="str">
        <f>IF('Dépenses rémunération au réel'!C88="","",'Dépenses rémunération au réel'!C88)</f>
        <v/>
      </c>
      <c r="D88" s="488" t="str">
        <f>IF('Dépenses rémunération au réel'!D88="","",'Dépenses rémunération au réel'!D88)</f>
        <v/>
      </c>
      <c r="E88" s="488" t="str">
        <f>IF('Dépenses rémunération au réel'!E88="","",'Dépenses rémunération au réel'!E88)</f>
        <v/>
      </c>
      <c r="F88" s="488" t="str">
        <f>IF('Dépenses rémunération au réel'!F88="","",'Dépenses rémunération au réel'!F88)</f>
        <v/>
      </c>
      <c r="G88" s="489" t="str">
        <f>IF('Dépenses rémunération au réel'!G88="","",'Dépenses rémunération au réel'!G88)</f>
        <v/>
      </c>
      <c r="H88" s="489" t="str">
        <f>IF('Dépenses rémunération au réel'!H88="","",'Dépenses rémunération au réel'!H88)</f>
        <v/>
      </c>
      <c r="I88" s="488" t="str">
        <f>IF('Dépenses rémunération au réel'!I88="","",'Dépenses rémunération au réel'!I88)</f>
        <v/>
      </c>
      <c r="J88" s="490" t="str">
        <f>IF('Dépenses rémunération au réel'!J88="","",'Dépenses rémunération au réel'!J88)</f>
        <v/>
      </c>
      <c r="K88" s="490" t="str">
        <f>IF('Dépenses rémunération au réel'!K88="","",'Dépenses rémunération au réel'!K88)</f>
        <v/>
      </c>
      <c r="L88" s="488" t="str">
        <f>IF('Dépenses rémunération au réel'!L88="","",'Dépenses rémunération au réel'!L88)</f>
        <v/>
      </c>
      <c r="M88" s="256"/>
      <c r="N88" s="257" t="str">
        <f t="shared" si="8"/>
        <v/>
      </c>
      <c r="O88" s="257" t="str">
        <f t="shared" si="9"/>
        <v/>
      </c>
      <c r="P88" s="55"/>
      <c r="Q88" s="34"/>
      <c r="R88" s="34"/>
      <c r="S88" s="494" t="str">
        <f t="shared" si="6"/>
        <v/>
      </c>
      <c r="T88" s="117"/>
      <c r="U88" s="118"/>
      <c r="V88" s="497" t="str">
        <f t="shared" si="10"/>
        <v/>
      </c>
      <c r="W88" s="121" t="str">
        <f t="shared" si="7"/>
        <v/>
      </c>
      <c r="X88" s="500" t="str">
        <f>IF(AND(OR(M88="KO",L88&lt;&gt;""),OR(M88="",N88="",O88="")),Listes!$A$74,IF(AND(L88&lt;S88,U88=""),Listes!$A$76,IF(AND(L88&lt;&gt;"",S88&lt;L88,T88=""),Listes!$A$78,IF(AND(Y88="",OR(M88&lt;&gt;"",N88&lt;&gt;"",O88&lt;&gt;"",P88&lt;&gt;"",Q88&lt;&gt;"",R88&lt;&gt;"")),Listes!$A$79,""))))</f>
        <v/>
      </c>
      <c r="Y88" s="38"/>
      <c r="Z88" s="10">
        <f t="shared" si="11"/>
        <v>0</v>
      </c>
    </row>
    <row r="89" spans="1:26" ht="20.100000000000001" customHeight="1" x14ac:dyDescent="0.25">
      <c r="A89" s="109">
        <v>83</v>
      </c>
      <c r="B89" s="488" t="str">
        <f>IF('Dépenses rémunération au réel'!B89="","",'Dépenses rémunération au réel'!B89)</f>
        <v/>
      </c>
      <c r="C89" s="488" t="str">
        <f>IF('Dépenses rémunération au réel'!C89="","",'Dépenses rémunération au réel'!C89)</f>
        <v/>
      </c>
      <c r="D89" s="488" t="str">
        <f>IF('Dépenses rémunération au réel'!D89="","",'Dépenses rémunération au réel'!D89)</f>
        <v/>
      </c>
      <c r="E89" s="488" t="str">
        <f>IF('Dépenses rémunération au réel'!E89="","",'Dépenses rémunération au réel'!E89)</f>
        <v/>
      </c>
      <c r="F89" s="488" t="str">
        <f>IF('Dépenses rémunération au réel'!F89="","",'Dépenses rémunération au réel'!F89)</f>
        <v/>
      </c>
      <c r="G89" s="489" t="str">
        <f>IF('Dépenses rémunération au réel'!G89="","",'Dépenses rémunération au réel'!G89)</f>
        <v/>
      </c>
      <c r="H89" s="489" t="str">
        <f>IF('Dépenses rémunération au réel'!H89="","",'Dépenses rémunération au réel'!H89)</f>
        <v/>
      </c>
      <c r="I89" s="488" t="str">
        <f>IF('Dépenses rémunération au réel'!I89="","",'Dépenses rémunération au réel'!I89)</f>
        <v/>
      </c>
      <c r="J89" s="490" t="str">
        <f>IF('Dépenses rémunération au réel'!J89="","",'Dépenses rémunération au réel'!J89)</f>
        <v/>
      </c>
      <c r="K89" s="490" t="str">
        <f>IF('Dépenses rémunération au réel'!K89="","",'Dépenses rémunération au réel'!K89)</f>
        <v/>
      </c>
      <c r="L89" s="488" t="str">
        <f>IF('Dépenses rémunération au réel'!L89="","",'Dépenses rémunération au réel'!L89)</f>
        <v/>
      </c>
      <c r="M89" s="256"/>
      <c r="N89" s="257" t="str">
        <f t="shared" si="8"/>
        <v/>
      </c>
      <c r="O89" s="257" t="str">
        <f t="shared" si="9"/>
        <v/>
      </c>
      <c r="P89" s="55"/>
      <c r="Q89" s="34"/>
      <c r="R89" s="34"/>
      <c r="S89" s="494" t="str">
        <f t="shared" si="6"/>
        <v/>
      </c>
      <c r="T89" s="117"/>
      <c r="U89" s="118"/>
      <c r="V89" s="497" t="str">
        <f t="shared" si="10"/>
        <v/>
      </c>
      <c r="W89" s="121" t="str">
        <f t="shared" si="7"/>
        <v/>
      </c>
      <c r="X89" s="500" t="str">
        <f>IF(AND(OR(M89="KO",L89&lt;&gt;""),OR(M89="",N89="",O89="")),Listes!$A$74,IF(AND(L89&lt;S89,U89=""),Listes!$A$76,IF(AND(L89&lt;&gt;"",S89&lt;L89,T89=""),Listes!$A$78,IF(AND(Y89="",OR(M89&lt;&gt;"",N89&lt;&gt;"",O89&lt;&gt;"",P89&lt;&gt;"",Q89&lt;&gt;"",R89&lt;&gt;"")),Listes!$A$79,""))))</f>
        <v/>
      </c>
      <c r="Y89" s="38"/>
      <c r="Z89" s="10">
        <f t="shared" si="11"/>
        <v>0</v>
      </c>
    </row>
    <row r="90" spans="1:26" ht="20.100000000000001" customHeight="1" x14ac:dyDescent="0.25">
      <c r="A90" s="109">
        <v>84</v>
      </c>
      <c r="B90" s="488" t="str">
        <f>IF('Dépenses rémunération au réel'!B90="","",'Dépenses rémunération au réel'!B90)</f>
        <v/>
      </c>
      <c r="C90" s="488" t="str">
        <f>IF('Dépenses rémunération au réel'!C90="","",'Dépenses rémunération au réel'!C90)</f>
        <v/>
      </c>
      <c r="D90" s="488" t="str">
        <f>IF('Dépenses rémunération au réel'!D90="","",'Dépenses rémunération au réel'!D90)</f>
        <v/>
      </c>
      <c r="E90" s="488" t="str">
        <f>IF('Dépenses rémunération au réel'!E90="","",'Dépenses rémunération au réel'!E90)</f>
        <v/>
      </c>
      <c r="F90" s="488" t="str">
        <f>IF('Dépenses rémunération au réel'!F90="","",'Dépenses rémunération au réel'!F90)</f>
        <v/>
      </c>
      <c r="G90" s="489" t="str">
        <f>IF('Dépenses rémunération au réel'!G90="","",'Dépenses rémunération au réel'!G90)</f>
        <v/>
      </c>
      <c r="H90" s="489" t="str">
        <f>IF('Dépenses rémunération au réel'!H90="","",'Dépenses rémunération au réel'!H90)</f>
        <v/>
      </c>
      <c r="I90" s="488" t="str">
        <f>IF('Dépenses rémunération au réel'!I90="","",'Dépenses rémunération au réel'!I90)</f>
        <v/>
      </c>
      <c r="J90" s="490" t="str">
        <f>IF('Dépenses rémunération au réel'!J90="","",'Dépenses rémunération au réel'!J90)</f>
        <v/>
      </c>
      <c r="K90" s="490" t="str">
        <f>IF('Dépenses rémunération au réel'!K90="","",'Dépenses rémunération au réel'!K90)</f>
        <v/>
      </c>
      <c r="L90" s="488" t="str">
        <f>IF('Dépenses rémunération au réel'!L90="","",'Dépenses rémunération au réel'!L90)</f>
        <v/>
      </c>
      <c r="M90" s="256"/>
      <c r="N90" s="257" t="str">
        <f t="shared" si="8"/>
        <v/>
      </c>
      <c r="O90" s="257" t="str">
        <f t="shared" si="9"/>
        <v/>
      </c>
      <c r="P90" s="55"/>
      <c r="Q90" s="34"/>
      <c r="R90" s="34"/>
      <c r="S90" s="494" t="str">
        <f t="shared" si="6"/>
        <v/>
      </c>
      <c r="T90" s="117"/>
      <c r="U90" s="118"/>
      <c r="V90" s="497" t="str">
        <f t="shared" si="10"/>
        <v/>
      </c>
      <c r="W90" s="121" t="str">
        <f t="shared" si="7"/>
        <v/>
      </c>
      <c r="X90" s="500" t="str">
        <f>IF(AND(OR(M90="KO",L90&lt;&gt;""),OR(M90="",N90="",O90="")),Listes!$A$74,IF(AND(L90&lt;S90,U90=""),Listes!$A$76,IF(AND(L90&lt;&gt;"",S90&lt;L90,T90=""),Listes!$A$78,IF(AND(Y90="",OR(M90&lt;&gt;"",N90&lt;&gt;"",O90&lt;&gt;"",P90&lt;&gt;"",Q90&lt;&gt;"",R90&lt;&gt;"")),Listes!$A$79,""))))</f>
        <v/>
      </c>
      <c r="Y90" s="38"/>
      <c r="Z90" s="10">
        <f t="shared" si="11"/>
        <v>0</v>
      </c>
    </row>
    <row r="91" spans="1:26" ht="20.100000000000001" customHeight="1" x14ac:dyDescent="0.25">
      <c r="A91" s="109">
        <v>85</v>
      </c>
      <c r="B91" s="488" t="str">
        <f>IF('Dépenses rémunération au réel'!B91="","",'Dépenses rémunération au réel'!B91)</f>
        <v/>
      </c>
      <c r="C91" s="488" t="str">
        <f>IF('Dépenses rémunération au réel'!C91="","",'Dépenses rémunération au réel'!C91)</f>
        <v/>
      </c>
      <c r="D91" s="488" t="str">
        <f>IF('Dépenses rémunération au réel'!D91="","",'Dépenses rémunération au réel'!D91)</f>
        <v/>
      </c>
      <c r="E91" s="488" t="str">
        <f>IF('Dépenses rémunération au réel'!E91="","",'Dépenses rémunération au réel'!E91)</f>
        <v/>
      </c>
      <c r="F91" s="488" t="str">
        <f>IF('Dépenses rémunération au réel'!F91="","",'Dépenses rémunération au réel'!F91)</f>
        <v/>
      </c>
      <c r="G91" s="489" t="str">
        <f>IF('Dépenses rémunération au réel'!G91="","",'Dépenses rémunération au réel'!G91)</f>
        <v/>
      </c>
      <c r="H91" s="489" t="str">
        <f>IF('Dépenses rémunération au réel'!H91="","",'Dépenses rémunération au réel'!H91)</f>
        <v/>
      </c>
      <c r="I91" s="488" t="str">
        <f>IF('Dépenses rémunération au réel'!I91="","",'Dépenses rémunération au réel'!I91)</f>
        <v/>
      </c>
      <c r="J91" s="490" t="str">
        <f>IF('Dépenses rémunération au réel'!J91="","",'Dépenses rémunération au réel'!J91)</f>
        <v/>
      </c>
      <c r="K91" s="490" t="str">
        <f>IF('Dépenses rémunération au réel'!K91="","",'Dépenses rémunération au réel'!K91)</f>
        <v/>
      </c>
      <c r="L91" s="488" t="str">
        <f>IF('Dépenses rémunération au réel'!L91="","",'Dépenses rémunération au réel'!L91)</f>
        <v/>
      </c>
      <c r="M91" s="256"/>
      <c r="N91" s="257" t="str">
        <f t="shared" si="8"/>
        <v/>
      </c>
      <c r="O91" s="257" t="str">
        <f t="shared" si="9"/>
        <v/>
      </c>
      <c r="P91" s="55"/>
      <c r="Q91" s="34"/>
      <c r="R91" s="34"/>
      <c r="S91" s="494" t="str">
        <f t="shared" si="6"/>
        <v/>
      </c>
      <c r="T91" s="117"/>
      <c r="U91" s="118"/>
      <c r="V91" s="497" t="str">
        <f t="shared" si="10"/>
        <v/>
      </c>
      <c r="W91" s="121" t="str">
        <f t="shared" si="7"/>
        <v/>
      </c>
      <c r="X91" s="500" t="str">
        <f>IF(AND(OR(M91="KO",L91&lt;&gt;""),OR(M91="",N91="",O91="")),Listes!$A$74,IF(AND(L91&lt;S91,U91=""),Listes!$A$76,IF(AND(L91&lt;&gt;"",S91&lt;L91,T91=""),Listes!$A$78,IF(AND(Y91="",OR(M91&lt;&gt;"",N91&lt;&gt;"",O91&lt;&gt;"",P91&lt;&gt;"",Q91&lt;&gt;"",R91&lt;&gt;"")),Listes!$A$79,""))))</f>
        <v/>
      </c>
      <c r="Y91" s="38"/>
      <c r="Z91" s="10">
        <f t="shared" si="11"/>
        <v>0</v>
      </c>
    </row>
    <row r="92" spans="1:26" ht="20.100000000000001" customHeight="1" x14ac:dyDescent="0.25">
      <c r="A92" s="109">
        <v>86</v>
      </c>
      <c r="B92" s="488" t="str">
        <f>IF('Dépenses rémunération au réel'!B92="","",'Dépenses rémunération au réel'!B92)</f>
        <v/>
      </c>
      <c r="C92" s="488" t="str">
        <f>IF('Dépenses rémunération au réel'!C92="","",'Dépenses rémunération au réel'!C92)</f>
        <v/>
      </c>
      <c r="D92" s="488" t="str">
        <f>IF('Dépenses rémunération au réel'!D92="","",'Dépenses rémunération au réel'!D92)</f>
        <v/>
      </c>
      <c r="E92" s="488" t="str">
        <f>IF('Dépenses rémunération au réel'!E92="","",'Dépenses rémunération au réel'!E92)</f>
        <v/>
      </c>
      <c r="F92" s="488" t="str">
        <f>IF('Dépenses rémunération au réel'!F92="","",'Dépenses rémunération au réel'!F92)</f>
        <v/>
      </c>
      <c r="G92" s="489" t="str">
        <f>IF('Dépenses rémunération au réel'!G92="","",'Dépenses rémunération au réel'!G92)</f>
        <v/>
      </c>
      <c r="H92" s="489" t="str">
        <f>IF('Dépenses rémunération au réel'!H92="","",'Dépenses rémunération au réel'!H92)</f>
        <v/>
      </c>
      <c r="I92" s="488" t="str">
        <f>IF('Dépenses rémunération au réel'!I92="","",'Dépenses rémunération au réel'!I92)</f>
        <v/>
      </c>
      <c r="J92" s="490" t="str">
        <f>IF('Dépenses rémunération au réel'!J92="","",'Dépenses rémunération au réel'!J92)</f>
        <v/>
      </c>
      <c r="K92" s="490" t="str">
        <f>IF('Dépenses rémunération au réel'!K92="","",'Dépenses rémunération au réel'!K92)</f>
        <v/>
      </c>
      <c r="L92" s="488" t="str">
        <f>IF('Dépenses rémunération au réel'!L92="","",'Dépenses rémunération au réel'!L92)</f>
        <v/>
      </c>
      <c r="M92" s="256"/>
      <c r="N92" s="257" t="str">
        <f t="shared" si="8"/>
        <v/>
      </c>
      <c r="O92" s="257" t="str">
        <f t="shared" si="9"/>
        <v/>
      </c>
      <c r="P92" s="55"/>
      <c r="Q92" s="34"/>
      <c r="R92" s="34"/>
      <c r="S92" s="494" t="str">
        <f t="shared" si="6"/>
        <v/>
      </c>
      <c r="T92" s="117"/>
      <c r="U92" s="118"/>
      <c r="V92" s="497" t="str">
        <f t="shared" si="10"/>
        <v/>
      </c>
      <c r="W92" s="121" t="str">
        <f t="shared" si="7"/>
        <v/>
      </c>
      <c r="X92" s="500" t="str">
        <f>IF(AND(OR(M92="KO",L92&lt;&gt;""),OR(M92="",N92="",O92="")),Listes!$A$74,IF(AND(L92&lt;S92,U92=""),Listes!$A$76,IF(AND(L92&lt;&gt;"",S92&lt;L92,T92=""),Listes!$A$78,IF(AND(Y92="",OR(M92&lt;&gt;"",N92&lt;&gt;"",O92&lt;&gt;"",P92&lt;&gt;"",Q92&lt;&gt;"",R92&lt;&gt;"")),Listes!$A$79,""))))</f>
        <v/>
      </c>
      <c r="Y92" s="38"/>
      <c r="Z92" s="10">
        <f t="shared" si="11"/>
        <v>0</v>
      </c>
    </row>
    <row r="93" spans="1:26" ht="20.100000000000001" customHeight="1" x14ac:dyDescent="0.25">
      <c r="A93" s="109">
        <v>87</v>
      </c>
      <c r="B93" s="488" t="str">
        <f>IF('Dépenses rémunération au réel'!B93="","",'Dépenses rémunération au réel'!B93)</f>
        <v/>
      </c>
      <c r="C93" s="488" t="str">
        <f>IF('Dépenses rémunération au réel'!C93="","",'Dépenses rémunération au réel'!C93)</f>
        <v/>
      </c>
      <c r="D93" s="488" t="str">
        <f>IF('Dépenses rémunération au réel'!D93="","",'Dépenses rémunération au réel'!D93)</f>
        <v/>
      </c>
      <c r="E93" s="488" t="str">
        <f>IF('Dépenses rémunération au réel'!E93="","",'Dépenses rémunération au réel'!E93)</f>
        <v/>
      </c>
      <c r="F93" s="488" t="str">
        <f>IF('Dépenses rémunération au réel'!F93="","",'Dépenses rémunération au réel'!F93)</f>
        <v/>
      </c>
      <c r="G93" s="489" t="str">
        <f>IF('Dépenses rémunération au réel'!G93="","",'Dépenses rémunération au réel'!G93)</f>
        <v/>
      </c>
      <c r="H93" s="489" t="str">
        <f>IF('Dépenses rémunération au réel'!H93="","",'Dépenses rémunération au réel'!H93)</f>
        <v/>
      </c>
      <c r="I93" s="488" t="str">
        <f>IF('Dépenses rémunération au réel'!I93="","",'Dépenses rémunération au réel'!I93)</f>
        <v/>
      </c>
      <c r="J93" s="490" t="str">
        <f>IF('Dépenses rémunération au réel'!J93="","",'Dépenses rémunération au réel'!J93)</f>
        <v/>
      </c>
      <c r="K93" s="490" t="str">
        <f>IF('Dépenses rémunération au réel'!K93="","",'Dépenses rémunération au réel'!K93)</f>
        <v/>
      </c>
      <c r="L93" s="488" t="str">
        <f>IF('Dépenses rémunération au réel'!L93="","",'Dépenses rémunération au réel'!L93)</f>
        <v/>
      </c>
      <c r="M93" s="256"/>
      <c r="N93" s="257" t="str">
        <f t="shared" si="8"/>
        <v/>
      </c>
      <c r="O93" s="257" t="str">
        <f t="shared" si="9"/>
        <v/>
      </c>
      <c r="P93" s="55"/>
      <c r="Q93" s="34"/>
      <c r="R93" s="34"/>
      <c r="S93" s="494" t="str">
        <f t="shared" si="6"/>
        <v/>
      </c>
      <c r="T93" s="117"/>
      <c r="U93" s="118"/>
      <c r="V93" s="497" t="str">
        <f t="shared" si="10"/>
        <v/>
      </c>
      <c r="W93" s="121" t="str">
        <f t="shared" si="7"/>
        <v/>
      </c>
      <c r="X93" s="500" t="str">
        <f>IF(AND(OR(M93="KO",L93&lt;&gt;""),OR(M93="",N93="",O93="")),Listes!$A$74,IF(AND(L93&lt;S93,U93=""),Listes!$A$76,IF(AND(L93&lt;&gt;"",S93&lt;L93,T93=""),Listes!$A$78,IF(AND(Y93="",OR(M93&lt;&gt;"",N93&lt;&gt;"",O93&lt;&gt;"",P93&lt;&gt;"",Q93&lt;&gt;"",R93&lt;&gt;"")),Listes!$A$79,""))))</f>
        <v/>
      </c>
      <c r="Y93" s="38"/>
      <c r="Z93" s="10">
        <f t="shared" si="11"/>
        <v>0</v>
      </c>
    </row>
    <row r="94" spans="1:26" ht="20.100000000000001" customHeight="1" x14ac:dyDescent="0.25">
      <c r="A94" s="109">
        <v>88</v>
      </c>
      <c r="B94" s="488" t="str">
        <f>IF('Dépenses rémunération au réel'!B94="","",'Dépenses rémunération au réel'!B94)</f>
        <v/>
      </c>
      <c r="C94" s="488" t="str">
        <f>IF('Dépenses rémunération au réel'!C94="","",'Dépenses rémunération au réel'!C94)</f>
        <v/>
      </c>
      <c r="D94" s="488" t="str">
        <f>IF('Dépenses rémunération au réel'!D94="","",'Dépenses rémunération au réel'!D94)</f>
        <v/>
      </c>
      <c r="E94" s="488" t="str">
        <f>IF('Dépenses rémunération au réel'!E94="","",'Dépenses rémunération au réel'!E94)</f>
        <v/>
      </c>
      <c r="F94" s="488" t="str">
        <f>IF('Dépenses rémunération au réel'!F94="","",'Dépenses rémunération au réel'!F94)</f>
        <v/>
      </c>
      <c r="G94" s="489" t="str">
        <f>IF('Dépenses rémunération au réel'!G94="","",'Dépenses rémunération au réel'!G94)</f>
        <v/>
      </c>
      <c r="H94" s="489" t="str">
        <f>IF('Dépenses rémunération au réel'!H94="","",'Dépenses rémunération au réel'!H94)</f>
        <v/>
      </c>
      <c r="I94" s="488" t="str">
        <f>IF('Dépenses rémunération au réel'!I94="","",'Dépenses rémunération au réel'!I94)</f>
        <v/>
      </c>
      <c r="J94" s="490" t="str">
        <f>IF('Dépenses rémunération au réel'!J94="","",'Dépenses rémunération au réel'!J94)</f>
        <v/>
      </c>
      <c r="K94" s="490" t="str">
        <f>IF('Dépenses rémunération au réel'!K94="","",'Dépenses rémunération au réel'!K94)</f>
        <v/>
      </c>
      <c r="L94" s="488" t="str">
        <f>IF('Dépenses rémunération au réel'!L94="","",'Dépenses rémunération au réel'!L94)</f>
        <v/>
      </c>
      <c r="M94" s="256"/>
      <c r="N94" s="257" t="str">
        <f t="shared" si="8"/>
        <v/>
      </c>
      <c r="O94" s="257" t="str">
        <f t="shared" si="9"/>
        <v/>
      </c>
      <c r="P94" s="55"/>
      <c r="Q94" s="34"/>
      <c r="R94" s="34"/>
      <c r="S94" s="494" t="str">
        <f t="shared" si="6"/>
        <v/>
      </c>
      <c r="T94" s="117"/>
      <c r="U94" s="118"/>
      <c r="V94" s="497" t="str">
        <f t="shared" si="10"/>
        <v/>
      </c>
      <c r="W94" s="121" t="str">
        <f t="shared" si="7"/>
        <v/>
      </c>
      <c r="X94" s="500" t="str">
        <f>IF(AND(OR(M94="KO",L94&lt;&gt;""),OR(M94="",N94="",O94="")),Listes!$A$74,IF(AND(L94&lt;S94,U94=""),Listes!$A$76,IF(AND(L94&lt;&gt;"",S94&lt;L94,T94=""),Listes!$A$78,IF(AND(Y94="",OR(M94&lt;&gt;"",N94&lt;&gt;"",O94&lt;&gt;"",P94&lt;&gt;"",Q94&lt;&gt;"",R94&lt;&gt;"")),Listes!$A$79,""))))</f>
        <v/>
      </c>
      <c r="Y94" s="38"/>
      <c r="Z94" s="10">
        <f t="shared" si="11"/>
        <v>0</v>
      </c>
    </row>
    <row r="95" spans="1:26" ht="20.100000000000001" customHeight="1" x14ac:dyDescent="0.25">
      <c r="A95" s="109">
        <v>89</v>
      </c>
      <c r="B95" s="488" t="str">
        <f>IF('Dépenses rémunération au réel'!B95="","",'Dépenses rémunération au réel'!B95)</f>
        <v/>
      </c>
      <c r="C95" s="488" t="str">
        <f>IF('Dépenses rémunération au réel'!C95="","",'Dépenses rémunération au réel'!C95)</f>
        <v/>
      </c>
      <c r="D95" s="488" t="str">
        <f>IF('Dépenses rémunération au réel'!D95="","",'Dépenses rémunération au réel'!D95)</f>
        <v/>
      </c>
      <c r="E95" s="488" t="str">
        <f>IF('Dépenses rémunération au réel'!E95="","",'Dépenses rémunération au réel'!E95)</f>
        <v/>
      </c>
      <c r="F95" s="488" t="str">
        <f>IF('Dépenses rémunération au réel'!F95="","",'Dépenses rémunération au réel'!F95)</f>
        <v/>
      </c>
      <c r="G95" s="489" t="str">
        <f>IF('Dépenses rémunération au réel'!G95="","",'Dépenses rémunération au réel'!G95)</f>
        <v/>
      </c>
      <c r="H95" s="489" t="str">
        <f>IF('Dépenses rémunération au réel'!H95="","",'Dépenses rémunération au réel'!H95)</f>
        <v/>
      </c>
      <c r="I95" s="488" t="str">
        <f>IF('Dépenses rémunération au réel'!I95="","",'Dépenses rémunération au réel'!I95)</f>
        <v/>
      </c>
      <c r="J95" s="490" t="str">
        <f>IF('Dépenses rémunération au réel'!J95="","",'Dépenses rémunération au réel'!J95)</f>
        <v/>
      </c>
      <c r="K95" s="490" t="str">
        <f>IF('Dépenses rémunération au réel'!K95="","",'Dépenses rémunération au réel'!K95)</f>
        <v/>
      </c>
      <c r="L95" s="488" t="str">
        <f>IF('Dépenses rémunération au réel'!L95="","",'Dépenses rémunération au réel'!L95)</f>
        <v/>
      </c>
      <c r="M95" s="256"/>
      <c r="N95" s="257" t="str">
        <f t="shared" si="8"/>
        <v/>
      </c>
      <c r="O95" s="257" t="str">
        <f t="shared" si="9"/>
        <v/>
      </c>
      <c r="P95" s="55"/>
      <c r="Q95" s="34"/>
      <c r="R95" s="34"/>
      <c r="S95" s="494" t="str">
        <f t="shared" si="6"/>
        <v/>
      </c>
      <c r="T95" s="117"/>
      <c r="U95" s="118"/>
      <c r="V95" s="497" t="str">
        <f t="shared" si="10"/>
        <v/>
      </c>
      <c r="W95" s="121" t="str">
        <f t="shared" si="7"/>
        <v/>
      </c>
      <c r="X95" s="500" t="str">
        <f>IF(AND(OR(M95="KO",L95&lt;&gt;""),OR(M95="",N95="",O95="")),Listes!$A$74,IF(AND(L95&lt;S95,U95=""),Listes!$A$76,IF(AND(L95&lt;&gt;"",S95&lt;L95,T95=""),Listes!$A$78,IF(AND(Y95="",OR(M95&lt;&gt;"",N95&lt;&gt;"",O95&lt;&gt;"",P95&lt;&gt;"",Q95&lt;&gt;"",R95&lt;&gt;"")),Listes!$A$79,""))))</f>
        <v/>
      </c>
      <c r="Y95" s="38"/>
      <c r="Z95" s="10">
        <f t="shared" si="11"/>
        <v>0</v>
      </c>
    </row>
    <row r="96" spans="1:26" ht="20.100000000000001" customHeight="1" x14ac:dyDescent="0.25">
      <c r="A96" s="109">
        <v>90</v>
      </c>
      <c r="B96" s="488" t="str">
        <f>IF('Dépenses rémunération au réel'!B96="","",'Dépenses rémunération au réel'!B96)</f>
        <v/>
      </c>
      <c r="C96" s="488" t="str">
        <f>IF('Dépenses rémunération au réel'!C96="","",'Dépenses rémunération au réel'!C96)</f>
        <v/>
      </c>
      <c r="D96" s="488" t="str">
        <f>IF('Dépenses rémunération au réel'!D96="","",'Dépenses rémunération au réel'!D96)</f>
        <v/>
      </c>
      <c r="E96" s="488" t="str">
        <f>IF('Dépenses rémunération au réel'!E96="","",'Dépenses rémunération au réel'!E96)</f>
        <v/>
      </c>
      <c r="F96" s="488" t="str">
        <f>IF('Dépenses rémunération au réel'!F96="","",'Dépenses rémunération au réel'!F96)</f>
        <v/>
      </c>
      <c r="G96" s="489" t="str">
        <f>IF('Dépenses rémunération au réel'!G96="","",'Dépenses rémunération au réel'!G96)</f>
        <v/>
      </c>
      <c r="H96" s="489" t="str">
        <f>IF('Dépenses rémunération au réel'!H96="","",'Dépenses rémunération au réel'!H96)</f>
        <v/>
      </c>
      <c r="I96" s="488" t="str">
        <f>IF('Dépenses rémunération au réel'!I96="","",'Dépenses rémunération au réel'!I96)</f>
        <v/>
      </c>
      <c r="J96" s="490" t="str">
        <f>IF('Dépenses rémunération au réel'!J96="","",'Dépenses rémunération au réel'!J96)</f>
        <v/>
      </c>
      <c r="K96" s="490" t="str">
        <f>IF('Dépenses rémunération au réel'!K96="","",'Dépenses rémunération au réel'!K96)</f>
        <v/>
      </c>
      <c r="L96" s="488" t="str">
        <f>IF('Dépenses rémunération au réel'!L96="","",'Dépenses rémunération au réel'!L96)</f>
        <v/>
      </c>
      <c r="M96" s="256"/>
      <c r="N96" s="257" t="str">
        <f t="shared" si="8"/>
        <v/>
      </c>
      <c r="O96" s="257" t="str">
        <f t="shared" si="9"/>
        <v/>
      </c>
      <c r="P96" s="55"/>
      <c r="Q96" s="34"/>
      <c r="R96" s="34"/>
      <c r="S96" s="494" t="str">
        <f t="shared" si="6"/>
        <v/>
      </c>
      <c r="T96" s="117"/>
      <c r="U96" s="118"/>
      <c r="V96" s="497" t="str">
        <f t="shared" si="10"/>
        <v/>
      </c>
      <c r="W96" s="121" t="str">
        <f t="shared" si="7"/>
        <v/>
      </c>
      <c r="X96" s="500" t="str">
        <f>IF(AND(OR(M96="KO",L96&lt;&gt;""),OR(M96="",N96="",O96="")),Listes!$A$74,IF(AND(L96&lt;S96,U96=""),Listes!$A$76,IF(AND(L96&lt;&gt;"",S96&lt;L96,T96=""),Listes!$A$78,IF(AND(Y96="",OR(M96&lt;&gt;"",N96&lt;&gt;"",O96&lt;&gt;"",P96&lt;&gt;"",Q96&lt;&gt;"",R96&lt;&gt;"")),Listes!$A$79,""))))</f>
        <v/>
      </c>
      <c r="Y96" s="38"/>
      <c r="Z96" s="10">
        <f t="shared" si="11"/>
        <v>0</v>
      </c>
    </row>
    <row r="97" spans="1:26" ht="20.100000000000001" customHeight="1" x14ac:dyDescent="0.25">
      <c r="A97" s="109">
        <v>91</v>
      </c>
      <c r="B97" s="488" t="str">
        <f>IF('Dépenses rémunération au réel'!B97="","",'Dépenses rémunération au réel'!B97)</f>
        <v/>
      </c>
      <c r="C97" s="488" t="str">
        <f>IF('Dépenses rémunération au réel'!C97="","",'Dépenses rémunération au réel'!C97)</f>
        <v/>
      </c>
      <c r="D97" s="488" t="str">
        <f>IF('Dépenses rémunération au réel'!D97="","",'Dépenses rémunération au réel'!D97)</f>
        <v/>
      </c>
      <c r="E97" s="488" t="str">
        <f>IF('Dépenses rémunération au réel'!E97="","",'Dépenses rémunération au réel'!E97)</f>
        <v/>
      </c>
      <c r="F97" s="488" t="str">
        <f>IF('Dépenses rémunération au réel'!F97="","",'Dépenses rémunération au réel'!F97)</f>
        <v/>
      </c>
      <c r="G97" s="489" t="str">
        <f>IF('Dépenses rémunération au réel'!G97="","",'Dépenses rémunération au réel'!G97)</f>
        <v/>
      </c>
      <c r="H97" s="489" t="str">
        <f>IF('Dépenses rémunération au réel'!H97="","",'Dépenses rémunération au réel'!H97)</f>
        <v/>
      </c>
      <c r="I97" s="488" t="str">
        <f>IF('Dépenses rémunération au réel'!I97="","",'Dépenses rémunération au réel'!I97)</f>
        <v/>
      </c>
      <c r="J97" s="490" t="str">
        <f>IF('Dépenses rémunération au réel'!J97="","",'Dépenses rémunération au réel'!J97)</f>
        <v/>
      </c>
      <c r="K97" s="490" t="str">
        <f>IF('Dépenses rémunération au réel'!K97="","",'Dépenses rémunération au réel'!K97)</f>
        <v/>
      </c>
      <c r="L97" s="488" t="str">
        <f>IF('Dépenses rémunération au réel'!L97="","",'Dépenses rémunération au réel'!L97)</f>
        <v/>
      </c>
      <c r="M97" s="256"/>
      <c r="N97" s="257" t="str">
        <f t="shared" si="8"/>
        <v/>
      </c>
      <c r="O97" s="257" t="str">
        <f t="shared" si="9"/>
        <v/>
      </c>
      <c r="P97" s="55"/>
      <c r="Q97" s="34"/>
      <c r="R97" s="34"/>
      <c r="S97" s="494" t="str">
        <f t="shared" si="6"/>
        <v/>
      </c>
      <c r="T97" s="117"/>
      <c r="U97" s="118"/>
      <c r="V97" s="497" t="str">
        <f t="shared" si="10"/>
        <v/>
      </c>
      <c r="W97" s="121" t="str">
        <f t="shared" si="7"/>
        <v/>
      </c>
      <c r="X97" s="500" t="str">
        <f>IF(AND(OR(M97="KO",L97&lt;&gt;""),OR(M97="",N97="",O97="")),Listes!$A$74,IF(AND(L97&lt;S97,U97=""),Listes!$A$76,IF(AND(L97&lt;&gt;"",S97&lt;L97,T97=""),Listes!$A$78,IF(AND(Y97="",OR(M97&lt;&gt;"",N97&lt;&gt;"",O97&lt;&gt;"",P97&lt;&gt;"",Q97&lt;&gt;"",R97&lt;&gt;"")),Listes!$A$79,""))))</f>
        <v/>
      </c>
      <c r="Y97" s="38"/>
      <c r="Z97" s="10">
        <f t="shared" si="11"/>
        <v>0</v>
      </c>
    </row>
    <row r="98" spans="1:26" ht="20.100000000000001" customHeight="1" x14ac:dyDescent="0.25">
      <c r="A98" s="109">
        <v>92</v>
      </c>
      <c r="B98" s="488" t="str">
        <f>IF('Dépenses rémunération au réel'!B98="","",'Dépenses rémunération au réel'!B98)</f>
        <v/>
      </c>
      <c r="C98" s="488" t="str">
        <f>IF('Dépenses rémunération au réel'!C98="","",'Dépenses rémunération au réel'!C98)</f>
        <v/>
      </c>
      <c r="D98" s="488" t="str">
        <f>IF('Dépenses rémunération au réel'!D98="","",'Dépenses rémunération au réel'!D98)</f>
        <v/>
      </c>
      <c r="E98" s="488" t="str">
        <f>IF('Dépenses rémunération au réel'!E98="","",'Dépenses rémunération au réel'!E98)</f>
        <v/>
      </c>
      <c r="F98" s="488" t="str">
        <f>IF('Dépenses rémunération au réel'!F98="","",'Dépenses rémunération au réel'!F98)</f>
        <v/>
      </c>
      <c r="G98" s="489" t="str">
        <f>IF('Dépenses rémunération au réel'!G98="","",'Dépenses rémunération au réel'!G98)</f>
        <v/>
      </c>
      <c r="H98" s="489" t="str">
        <f>IF('Dépenses rémunération au réel'!H98="","",'Dépenses rémunération au réel'!H98)</f>
        <v/>
      </c>
      <c r="I98" s="488" t="str">
        <f>IF('Dépenses rémunération au réel'!I98="","",'Dépenses rémunération au réel'!I98)</f>
        <v/>
      </c>
      <c r="J98" s="490" t="str">
        <f>IF('Dépenses rémunération au réel'!J98="","",'Dépenses rémunération au réel'!J98)</f>
        <v/>
      </c>
      <c r="K98" s="490" t="str">
        <f>IF('Dépenses rémunération au réel'!K98="","",'Dépenses rémunération au réel'!K98)</f>
        <v/>
      </c>
      <c r="L98" s="488" t="str">
        <f>IF('Dépenses rémunération au réel'!L98="","",'Dépenses rémunération au réel'!L98)</f>
        <v/>
      </c>
      <c r="M98" s="256"/>
      <c r="N98" s="257" t="str">
        <f t="shared" si="8"/>
        <v/>
      </c>
      <c r="O98" s="257" t="str">
        <f t="shared" si="9"/>
        <v/>
      </c>
      <c r="P98" s="55"/>
      <c r="Q98" s="34"/>
      <c r="R98" s="34"/>
      <c r="S98" s="494" t="str">
        <f t="shared" si="6"/>
        <v/>
      </c>
      <c r="T98" s="117"/>
      <c r="U98" s="118"/>
      <c r="V98" s="497" t="str">
        <f t="shared" si="10"/>
        <v/>
      </c>
      <c r="W98" s="121" t="str">
        <f t="shared" si="7"/>
        <v/>
      </c>
      <c r="X98" s="500" t="str">
        <f>IF(AND(OR(M98="KO",L98&lt;&gt;""),OR(M98="",N98="",O98="")),Listes!$A$74,IF(AND(L98&lt;S98,U98=""),Listes!$A$76,IF(AND(L98&lt;&gt;"",S98&lt;L98,T98=""),Listes!$A$78,IF(AND(Y98="",OR(M98&lt;&gt;"",N98&lt;&gt;"",O98&lt;&gt;"",P98&lt;&gt;"",Q98&lt;&gt;"",R98&lt;&gt;"")),Listes!$A$79,""))))</f>
        <v/>
      </c>
      <c r="Y98" s="38"/>
      <c r="Z98" s="10">
        <f t="shared" si="11"/>
        <v>0</v>
      </c>
    </row>
    <row r="99" spans="1:26" ht="20.100000000000001" customHeight="1" x14ac:dyDescent="0.25">
      <c r="A99" s="109">
        <v>93</v>
      </c>
      <c r="B99" s="488" t="str">
        <f>IF('Dépenses rémunération au réel'!B99="","",'Dépenses rémunération au réel'!B99)</f>
        <v/>
      </c>
      <c r="C99" s="488" t="str">
        <f>IF('Dépenses rémunération au réel'!C99="","",'Dépenses rémunération au réel'!C99)</f>
        <v/>
      </c>
      <c r="D99" s="488" t="str">
        <f>IF('Dépenses rémunération au réel'!D99="","",'Dépenses rémunération au réel'!D99)</f>
        <v/>
      </c>
      <c r="E99" s="488" t="str">
        <f>IF('Dépenses rémunération au réel'!E99="","",'Dépenses rémunération au réel'!E99)</f>
        <v/>
      </c>
      <c r="F99" s="488" t="str">
        <f>IF('Dépenses rémunération au réel'!F99="","",'Dépenses rémunération au réel'!F99)</f>
        <v/>
      </c>
      <c r="G99" s="489" t="str">
        <f>IF('Dépenses rémunération au réel'!G99="","",'Dépenses rémunération au réel'!G99)</f>
        <v/>
      </c>
      <c r="H99" s="489" t="str">
        <f>IF('Dépenses rémunération au réel'!H99="","",'Dépenses rémunération au réel'!H99)</f>
        <v/>
      </c>
      <c r="I99" s="488" t="str">
        <f>IF('Dépenses rémunération au réel'!I99="","",'Dépenses rémunération au réel'!I99)</f>
        <v/>
      </c>
      <c r="J99" s="490" t="str">
        <f>IF('Dépenses rémunération au réel'!J99="","",'Dépenses rémunération au réel'!J99)</f>
        <v/>
      </c>
      <c r="K99" s="490" t="str">
        <f>IF('Dépenses rémunération au réel'!K99="","",'Dépenses rémunération au réel'!K99)</f>
        <v/>
      </c>
      <c r="L99" s="488" t="str">
        <f>IF('Dépenses rémunération au réel'!L99="","",'Dépenses rémunération au réel'!L99)</f>
        <v/>
      </c>
      <c r="M99" s="256"/>
      <c r="N99" s="257" t="str">
        <f t="shared" si="8"/>
        <v/>
      </c>
      <c r="O99" s="257" t="str">
        <f t="shared" si="9"/>
        <v/>
      </c>
      <c r="P99" s="55"/>
      <c r="Q99" s="34"/>
      <c r="R99" s="34"/>
      <c r="S99" s="494" t="str">
        <f t="shared" si="6"/>
        <v/>
      </c>
      <c r="T99" s="117"/>
      <c r="U99" s="118"/>
      <c r="V99" s="497" t="str">
        <f t="shared" si="10"/>
        <v/>
      </c>
      <c r="W99" s="121" t="str">
        <f t="shared" si="7"/>
        <v/>
      </c>
      <c r="X99" s="500" t="str">
        <f>IF(AND(OR(M99="KO",L99&lt;&gt;""),OR(M99="",N99="",O99="")),Listes!$A$74,IF(AND(L99&lt;S99,U99=""),Listes!$A$76,IF(AND(L99&lt;&gt;"",S99&lt;L99,T99=""),Listes!$A$78,IF(AND(Y99="",OR(M99&lt;&gt;"",N99&lt;&gt;"",O99&lt;&gt;"",P99&lt;&gt;"",Q99&lt;&gt;"",R99&lt;&gt;"")),Listes!$A$79,""))))</f>
        <v/>
      </c>
      <c r="Y99" s="38"/>
      <c r="Z99" s="10">
        <f t="shared" si="11"/>
        <v>0</v>
      </c>
    </row>
    <row r="100" spans="1:26" ht="20.100000000000001" customHeight="1" x14ac:dyDescent="0.25">
      <c r="A100" s="109">
        <v>94</v>
      </c>
      <c r="B100" s="488" t="str">
        <f>IF('Dépenses rémunération au réel'!B100="","",'Dépenses rémunération au réel'!B100)</f>
        <v/>
      </c>
      <c r="C100" s="488" t="str">
        <f>IF('Dépenses rémunération au réel'!C100="","",'Dépenses rémunération au réel'!C100)</f>
        <v/>
      </c>
      <c r="D100" s="488" t="str">
        <f>IF('Dépenses rémunération au réel'!D100="","",'Dépenses rémunération au réel'!D100)</f>
        <v/>
      </c>
      <c r="E100" s="488" t="str">
        <f>IF('Dépenses rémunération au réel'!E100="","",'Dépenses rémunération au réel'!E100)</f>
        <v/>
      </c>
      <c r="F100" s="488" t="str">
        <f>IF('Dépenses rémunération au réel'!F100="","",'Dépenses rémunération au réel'!F100)</f>
        <v/>
      </c>
      <c r="G100" s="489" t="str">
        <f>IF('Dépenses rémunération au réel'!G100="","",'Dépenses rémunération au réel'!G100)</f>
        <v/>
      </c>
      <c r="H100" s="489" t="str">
        <f>IF('Dépenses rémunération au réel'!H100="","",'Dépenses rémunération au réel'!H100)</f>
        <v/>
      </c>
      <c r="I100" s="488" t="str">
        <f>IF('Dépenses rémunération au réel'!I100="","",'Dépenses rémunération au réel'!I100)</f>
        <v/>
      </c>
      <c r="J100" s="490" t="str">
        <f>IF('Dépenses rémunération au réel'!J100="","",'Dépenses rémunération au réel'!J100)</f>
        <v/>
      </c>
      <c r="K100" s="490" t="str">
        <f>IF('Dépenses rémunération au réel'!K100="","",'Dépenses rémunération au réel'!K100)</f>
        <v/>
      </c>
      <c r="L100" s="488" t="str">
        <f>IF('Dépenses rémunération au réel'!L100="","",'Dépenses rémunération au réel'!L100)</f>
        <v/>
      </c>
      <c r="M100" s="256"/>
      <c r="N100" s="257" t="str">
        <f t="shared" si="8"/>
        <v/>
      </c>
      <c r="O100" s="257" t="str">
        <f t="shared" si="9"/>
        <v/>
      </c>
      <c r="P100" s="55"/>
      <c r="Q100" s="34"/>
      <c r="R100" s="34"/>
      <c r="S100" s="494" t="str">
        <f t="shared" si="6"/>
        <v/>
      </c>
      <c r="T100" s="117"/>
      <c r="U100" s="118"/>
      <c r="V100" s="497" t="str">
        <f t="shared" si="10"/>
        <v/>
      </c>
      <c r="W100" s="121" t="str">
        <f t="shared" si="7"/>
        <v/>
      </c>
      <c r="X100" s="500" t="str">
        <f>IF(AND(OR(M100="KO",L100&lt;&gt;""),OR(M100="",N100="",O100="")),Listes!$A$74,IF(AND(L100&lt;S100,U100=""),Listes!$A$76,IF(AND(L100&lt;&gt;"",S100&lt;L100,T100=""),Listes!$A$78,IF(AND(Y100="",OR(M100&lt;&gt;"",N100&lt;&gt;"",O100&lt;&gt;"",P100&lt;&gt;"",Q100&lt;&gt;"",R100&lt;&gt;"")),Listes!$A$79,""))))</f>
        <v/>
      </c>
      <c r="Y100" s="38"/>
      <c r="Z100" s="10">
        <f t="shared" si="11"/>
        <v>0</v>
      </c>
    </row>
    <row r="101" spans="1:26" ht="20.100000000000001" customHeight="1" x14ac:dyDescent="0.25">
      <c r="A101" s="109">
        <v>95</v>
      </c>
      <c r="B101" s="488" t="str">
        <f>IF('Dépenses rémunération au réel'!B101="","",'Dépenses rémunération au réel'!B101)</f>
        <v/>
      </c>
      <c r="C101" s="488" t="str">
        <f>IF('Dépenses rémunération au réel'!C101="","",'Dépenses rémunération au réel'!C101)</f>
        <v/>
      </c>
      <c r="D101" s="488" t="str">
        <f>IF('Dépenses rémunération au réel'!D101="","",'Dépenses rémunération au réel'!D101)</f>
        <v/>
      </c>
      <c r="E101" s="488" t="str">
        <f>IF('Dépenses rémunération au réel'!E101="","",'Dépenses rémunération au réel'!E101)</f>
        <v/>
      </c>
      <c r="F101" s="488" t="str">
        <f>IF('Dépenses rémunération au réel'!F101="","",'Dépenses rémunération au réel'!F101)</f>
        <v/>
      </c>
      <c r="G101" s="489" t="str">
        <f>IF('Dépenses rémunération au réel'!G101="","",'Dépenses rémunération au réel'!G101)</f>
        <v/>
      </c>
      <c r="H101" s="489" t="str">
        <f>IF('Dépenses rémunération au réel'!H101="","",'Dépenses rémunération au réel'!H101)</f>
        <v/>
      </c>
      <c r="I101" s="488" t="str">
        <f>IF('Dépenses rémunération au réel'!I101="","",'Dépenses rémunération au réel'!I101)</f>
        <v/>
      </c>
      <c r="J101" s="490" t="str">
        <f>IF('Dépenses rémunération au réel'!J101="","",'Dépenses rémunération au réel'!J101)</f>
        <v/>
      </c>
      <c r="K101" s="490" t="str">
        <f>IF('Dépenses rémunération au réel'!K101="","",'Dépenses rémunération au réel'!K101)</f>
        <v/>
      </c>
      <c r="L101" s="488" t="str">
        <f>IF('Dépenses rémunération au réel'!L101="","",'Dépenses rémunération au réel'!L101)</f>
        <v/>
      </c>
      <c r="M101" s="256"/>
      <c r="N101" s="257" t="str">
        <f t="shared" si="8"/>
        <v/>
      </c>
      <c r="O101" s="257" t="str">
        <f t="shared" si="9"/>
        <v/>
      </c>
      <c r="P101" s="55"/>
      <c r="Q101" s="34"/>
      <c r="R101" s="34"/>
      <c r="S101" s="494" t="str">
        <f t="shared" si="6"/>
        <v/>
      </c>
      <c r="T101" s="117"/>
      <c r="U101" s="118"/>
      <c r="V101" s="497" t="str">
        <f t="shared" si="10"/>
        <v/>
      </c>
      <c r="W101" s="121" t="str">
        <f t="shared" si="7"/>
        <v/>
      </c>
      <c r="X101" s="500" t="str">
        <f>IF(AND(OR(M101="KO",L101&lt;&gt;""),OR(M101="",N101="",O101="")),Listes!$A$74,IF(AND(L101&lt;S101,U101=""),Listes!$A$76,IF(AND(L101&lt;&gt;"",S101&lt;L101,T101=""),Listes!$A$78,IF(AND(Y101="",OR(M101&lt;&gt;"",N101&lt;&gt;"",O101&lt;&gt;"",P101&lt;&gt;"",Q101&lt;&gt;"",R101&lt;&gt;"")),Listes!$A$79,""))))</f>
        <v/>
      </c>
      <c r="Y101" s="38"/>
      <c r="Z101" s="10">
        <f t="shared" si="11"/>
        <v>0</v>
      </c>
    </row>
    <row r="102" spans="1:26" ht="20.100000000000001" customHeight="1" x14ac:dyDescent="0.25">
      <c r="A102" s="109">
        <v>96</v>
      </c>
      <c r="B102" s="488" t="str">
        <f>IF('Dépenses rémunération au réel'!B102="","",'Dépenses rémunération au réel'!B102)</f>
        <v/>
      </c>
      <c r="C102" s="488" t="str">
        <f>IF('Dépenses rémunération au réel'!C102="","",'Dépenses rémunération au réel'!C102)</f>
        <v/>
      </c>
      <c r="D102" s="488" t="str">
        <f>IF('Dépenses rémunération au réel'!D102="","",'Dépenses rémunération au réel'!D102)</f>
        <v/>
      </c>
      <c r="E102" s="488" t="str">
        <f>IF('Dépenses rémunération au réel'!E102="","",'Dépenses rémunération au réel'!E102)</f>
        <v/>
      </c>
      <c r="F102" s="488" t="str">
        <f>IF('Dépenses rémunération au réel'!F102="","",'Dépenses rémunération au réel'!F102)</f>
        <v/>
      </c>
      <c r="G102" s="489" t="str">
        <f>IF('Dépenses rémunération au réel'!G102="","",'Dépenses rémunération au réel'!G102)</f>
        <v/>
      </c>
      <c r="H102" s="489" t="str">
        <f>IF('Dépenses rémunération au réel'!H102="","",'Dépenses rémunération au réel'!H102)</f>
        <v/>
      </c>
      <c r="I102" s="488" t="str">
        <f>IF('Dépenses rémunération au réel'!I102="","",'Dépenses rémunération au réel'!I102)</f>
        <v/>
      </c>
      <c r="J102" s="490" t="str">
        <f>IF('Dépenses rémunération au réel'!J102="","",'Dépenses rémunération au réel'!J102)</f>
        <v/>
      </c>
      <c r="K102" s="490" t="str">
        <f>IF('Dépenses rémunération au réel'!K102="","",'Dépenses rémunération au réel'!K102)</f>
        <v/>
      </c>
      <c r="L102" s="488" t="str">
        <f>IF('Dépenses rémunération au réel'!L102="","",'Dépenses rémunération au réel'!L102)</f>
        <v/>
      </c>
      <c r="M102" s="256"/>
      <c r="N102" s="257" t="str">
        <f t="shared" si="8"/>
        <v/>
      </c>
      <c r="O102" s="257" t="str">
        <f t="shared" si="9"/>
        <v/>
      </c>
      <c r="P102" s="55"/>
      <c r="Q102" s="34"/>
      <c r="R102" s="34"/>
      <c r="S102" s="494" t="str">
        <f t="shared" si="6"/>
        <v/>
      </c>
      <c r="T102" s="117"/>
      <c r="U102" s="118"/>
      <c r="V102" s="497" t="str">
        <f t="shared" si="10"/>
        <v/>
      </c>
      <c r="W102" s="121" t="str">
        <f t="shared" si="7"/>
        <v/>
      </c>
      <c r="X102" s="500" t="str">
        <f>IF(AND(OR(M102="KO",L102&lt;&gt;""),OR(M102="",N102="",O102="")),Listes!$A$74,IF(AND(L102&lt;S102,U102=""),Listes!$A$76,IF(AND(L102&lt;&gt;"",S102&lt;L102,T102=""),Listes!$A$78,IF(AND(Y102="",OR(M102&lt;&gt;"",N102&lt;&gt;"",O102&lt;&gt;"",P102&lt;&gt;"",Q102&lt;&gt;"",R102&lt;&gt;"")),Listes!$A$79,""))))</f>
        <v/>
      </c>
      <c r="Y102" s="38"/>
      <c r="Z102" s="10">
        <f t="shared" si="11"/>
        <v>0</v>
      </c>
    </row>
    <row r="103" spans="1:26" ht="20.100000000000001" customHeight="1" x14ac:dyDescent="0.25">
      <c r="A103" s="109">
        <v>97</v>
      </c>
      <c r="B103" s="488" t="str">
        <f>IF('Dépenses rémunération au réel'!B103="","",'Dépenses rémunération au réel'!B103)</f>
        <v/>
      </c>
      <c r="C103" s="488" t="str">
        <f>IF('Dépenses rémunération au réel'!C103="","",'Dépenses rémunération au réel'!C103)</f>
        <v/>
      </c>
      <c r="D103" s="488" t="str">
        <f>IF('Dépenses rémunération au réel'!D103="","",'Dépenses rémunération au réel'!D103)</f>
        <v/>
      </c>
      <c r="E103" s="488" t="str">
        <f>IF('Dépenses rémunération au réel'!E103="","",'Dépenses rémunération au réel'!E103)</f>
        <v/>
      </c>
      <c r="F103" s="488" t="str">
        <f>IF('Dépenses rémunération au réel'!F103="","",'Dépenses rémunération au réel'!F103)</f>
        <v/>
      </c>
      <c r="G103" s="489" t="str">
        <f>IF('Dépenses rémunération au réel'!G103="","",'Dépenses rémunération au réel'!G103)</f>
        <v/>
      </c>
      <c r="H103" s="489" t="str">
        <f>IF('Dépenses rémunération au réel'!H103="","",'Dépenses rémunération au réel'!H103)</f>
        <v/>
      </c>
      <c r="I103" s="488" t="str">
        <f>IF('Dépenses rémunération au réel'!I103="","",'Dépenses rémunération au réel'!I103)</f>
        <v/>
      </c>
      <c r="J103" s="490" t="str">
        <f>IF('Dépenses rémunération au réel'!J103="","",'Dépenses rémunération au réel'!J103)</f>
        <v/>
      </c>
      <c r="K103" s="490" t="str">
        <f>IF('Dépenses rémunération au réel'!K103="","",'Dépenses rémunération au réel'!K103)</f>
        <v/>
      </c>
      <c r="L103" s="488" t="str">
        <f>IF('Dépenses rémunération au réel'!L103="","",'Dépenses rémunération au réel'!L103)</f>
        <v/>
      </c>
      <c r="M103" s="256"/>
      <c r="N103" s="257" t="str">
        <f t="shared" si="8"/>
        <v/>
      </c>
      <c r="O103" s="257" t="str">
        <f t="shared" si="9"/>
        <v/>
      </c>
      <c r="P103" s="55"/>
      <c r="Q103" s="34"/>
      <c r="R103" s="34"/>
      <c r="S103" s="494" t="str">
        <f t="shared" si="6"/>
        <v/>
      </c>
      <c r="T103" s="117"/>
      <c r="U103" s="118"/>
      <c r="V103" s="497" t="str">
        <f t="shared" si="10"/>
        <v/>
      </c>
      <c r="W103" s="121" t="str">
        <f t="shared" si="7"/>
        <v/>
      </c>
      <c r="X103" s="500" t="str">
        <f>IF(AND(OR(M103="KO",L103&lt;&gt;""),OR(M103="",N103="",O103="")),Listes!$A$74,IF(AND(L103&lt;S103,U103=""),Listes!$A$76,IF(AND(L103&lt;&gt;"",S103&lt;L103,T103=""),Listes!$A$78,IF(AND(Y103="",OR(M103&lt;&gt;"",N103&lt;&gt;"",O103&lt;&gt;"",P103&lt;&gt;"",Q103&lt;&gt;"",R103&lt;&gt;"")),Listes!$A$79,""))))</f>
        <v/>
      </c>
      <c r="Y103" s="38"/>
      <c r="Z103" s="10">
        <f t="shared" si="11"/>
        <v>0</v>
      </c>
    </row>
    <row r="104" spans="1:26" ht="20.100000000000001" customHeight="1" x14ac:dyDescent="0.25">
      <c r="A104" s="109">
        <v>98</v>
      </c>
      <c r="B104" s="488" t="str">
        <f>IF('Dépenses rémunération au réel'!B104="","",'Dépenses rémunération au réel'!B104)</f>
        <v/>
      </c>
      <c r="C104" s="488" t="str">
        <f>IF('Dépenses rémunération au réel'!C104="","",'Dépenses rémunération au réel'!C104)</f>
        <v/>
      </c>
      <c r="D104" s="488" t="str">
        <f>IF('Dépenses rémunération au réel'!D104="","",'Dépenses rémunération au réel'!D104)</f>
        <v/>
      </c>
      <c r="E104" s="488" t="str">
        <f>IF('Dépenses rémunération au réel'!E104="","",'Dépenses rémunération au réel'!E104)</f>
        <v/>
      </c>
      <c r="F104" s="488" t="str">
        <f>IF('Dépenses rémunération au réel'!F104="","",'Dépenses rémunération au réel'!F104)</f>
        <v/>
      </c>
      <c r="G104" s="489" t="str">
        <f>IF('Dépenses rémunération au réel'!G104="","",'Dépenses rémunération au réel'!G104)</f>
        <v/>
      </c>
      <c r="H104" s="489" t="str">
        <f>IF('Dépenses rémunération au réel'!H104="","",'Dépenses rémunération au réel'!H104)</f>
        <v/>
      </c>
      <c r="I104" s="488" t="str">
        <f>IF('Dépenses rémunération au réel'!I104="","",'Dépenses rémunération au réel'!I104)</f>
        <v/>
      </c>
      <c r="J104" s="490" t="str">
        <f>IF('Dépenses rémunération au réel'!J104="","",'Dépenses rémunération au réel'!J104)</f>
        <v/>
      </c>
      <c r="K104" s="490" t="str">
        <f>IF('Dépenses rémunération au réel'!K104="","",'Dépenses rémunération au réel'!K104)</f>
        <v/>
      </c>
      <c r="L104" s="488" t="str">
        <f>IF('Dépenses rémunération au réel'!L104="","",'Dépenses rémunération au réel'!L104)</f>
        <v/>
      </c>
      <c r="M104" s="256"/>
      <c r="N104" s="257" t="str">
        <f t="shared" si="8"/>
        <v/>
      </c>
      <c r="O104" s="257" t="str">
        <f t="shared" si="9"/>
        <v/>
      </c>
      <c r="P104" s="55"/>
      <c r="Q104" s="34"/>
      <c r="R104" s="34"/>
      <c r="S104" s="494" t="str">
        <f t="shared" si="6"/>
        <v/>
      </c>
      <c r="T104" s="117"/>
      <c r="U104" s="118"/>
      <c r="V104" s="497" t="str">
        <f t="shared" si="10"/>
        <v/>
      </c>
      <c r="W104" s="121" t="str">
        <f t="shared" si="7"/>
        <v/>
      </c>
      <c r="X104" s="500" t="str">
        <f>IF(AND(OR(M104="KO",L104&lt;&gt;""),OR(M104="",N104="",O104="")),Listes!$A$74,IF(AND(L104&lt;S104,U104=""),Listes!$A$76,IF(AND(L104&lt;&gt;"",S104&lt;L104,T104=""),Listes!$A$78,IF(AND(Y104="",OR(M104&lt;&gt;"",N104&lt;&gt;"",O104&lt;&gt;"",P104&lt;&gt;"",Q104&lt;&gt;"",R104&lt;&gt;"")),Listes!$A$79,""))))</f>
        <v/>
      </c>
      <c r="Y104" s="38"/>
      <c r="Z104" s="10">
        <f t="shared" si="11"/>
        <v>0</v>
      </c>
    </row>
    <row r="105" spans="1:26" ht="20.100000000000001" customHeight="1" x14ac:dyDescent="0.25">
      <c r="A105" s="109">
        <v>99</v>
      </c>
      <c r="B105" s="488" t="str">
        <f>IF('Dépenses rémunération au réel'!B105="","",'Dépenses rémunération au réel'!B105)</f>
        <v/>
      </c>
      <c r="C105" s="488" t="str">
        <f>IF('Dépenses rémunération au réel'!C105="","",'Dépenses rémunération au réel'!C105)</f>
        <v/>
      </c>
      <c r="D105" s="488" t="str">
        <f>IF('Dépenses rémunération au réel'!D105="","",'Dépenses rémunération au réel'!D105)</f>
        <v/>
      </c>
      <c r="E105" s="488" t="str">
        <f>IF('Dépenses rémunération au réel'!E105="","",'Dépenses rémunération au réel'!E105)</f>
        <v/>
      </c>
      <c r="F105" s="488" t="str">
        <f>IF('Dépenses rémunération au réel'!F105="","",'Dépenses rémunération au réel'!F105)</f>
        <v/>
      </c>
      <c r="G105" s="489" t="str">
        <f>IF('Dépenses rémunération au réel'!G105="","",'Dépenses rémunération au réel'!G105)</f>
        <v/>
      </c>
      <c r="H105" s="489" t="str">
        <f>IF('Dépenses rémunération au réel'!H105="","",'Dépenses rémunération au réel'!H105)</f>
        <v/>
      </c>
      <c r="I105" s="488" t="str">
        <f>IF('Dépenses rémunération au réel'!I105="","",'Dépenses rémunération au réel'!I105)</f>
        <v/>
      </c>
      <c r="J105" s="490" t="str">
        <f>IF('Dépenses rémunération au réel'!J105="","",'Dépenses rémunération au réel'!J105)</f>
        <v/>
      </c>
      <c r="K105" s="490" t="str">
        <f>IF('Dépenses rémunération au réel'!K105="","",'Dépenses rémunération au réel'!K105)</f>
        <v/>
      </c>
      <c r="L105" s="488" t="str">
        <f>IF('Dépenses rémunération au réel'!L105="","",'Dépenses rémunération au réel'!L105)</f>
        <v/>
      </c>
      <c r="M105" s="256"/>
      <c r="N105" s="257" t="str">
        <f t="shared" si="8"/>
        <v/>
      </c>
      <c r="O105" s="257" t="str">
        <f t="shared" si="9"/>
        <v/>
      </c>
      <c r="P105" s="55"/>
      <c r="Q105" s="34"/>
      <c r="R105" s="34"/>
      <c r="S105" s="494" t="str">
        <f t="shared" si="6"/>
        <v/>
      </c>
      <c r="T105" s="117"/>
      <c r="U105" s="118"/>
      <c r="V105" s="497" t="str">
        <f t="shared" si="10"/>
        <v/>
      </c>
      <c r="W105" s="121" t="str">
        <f t="shared" si="7"/>
        <v/>
      </c>
      <c r="X105" s="500" t="str">
        <f>IF(AND(OR(M105="KO",L105&lt;&gt;""),OR(M105="",N105="",O105="")),Listes!$A$74,IF(AND(L105&lt;S105,U105=""),Listes!$A$76,IF(AND(L105&lt;&gt;"",S105&lt;L105,T105=""),Listes!$A$78,IF(AND(Y105="",OR(M105&lt;&gt;"",N105&lt;&gt;"",O105&lt;&gt;"",P105&lt;&gt;"",Q105&lt;&gt;"",R105&lt;&gt;"")),Listes!$A$79,""))))</f>
        <v/>
      </c>
      <c r="Y105" s="38"/>
      <c r="Z105" s="10">
        <f t="shared" si="11"/>
        <v>0</v>
      </c>
    </row>
    <row r="106" spans="1:26" ht="20.100000000000001" customHeight="1" x14ac:dyDescent="0.25">
      <c r="A106" s="109">
        <v>100</v>
      </c>
      <c r="B106" s="488" t="str">
        <f>IF('Dépenses rémunération au réel'!B106="","",'Dépenses rémunération au réel'!B106)</f>
        <v/>
      </c>
      <c r="C106" s="488" t="str">
        <f>IF('Dépenses rémunération au réel'!C106="","",'Dépenses rémunération au réel'!C106)</f>
        <v/>
      </c>
      <c r="D106" s="488" t="str">
        <f>IF('Dépenses rémunération au réel'!D106="","",'Dépenses rémunération au réel'!D106)</f>
        <v/>
      </c>
      <c r="E106" s="488" t="str">
        <f>IF('Dépenses rémunération au réel'!E106="","",'Dépenses rémunération au réel'!E106)</f>
        <v/>
      </c>
      <c r="F106" s="488" t="str">
        <f>IF('Dépenses rémunération au réel'!F106="","",'Dépenses rémunération au réel'!F106)</f>
        <v/>
      </c>
      <c r="G106" s="489" t="str">
        <f>IF('Dépenses rémunération au réel'!G106="","",'Dépenses rémunération au réel'!G106)</f>
        <v/>
      </c>
      <c r="H106" s="489" t="str">
        <f>IF('Dépenses rémunération au réel'!H106="","",'Dépenses rémunération au réel'!H106)</f>
        <v/>
      </c>
      <c r="I106" s="488" t="str">
        <f>IF('Dépenses rémunération au réel'!I106="","",'Dépenses rémunération au réel'!I106)</f>
        <v/>
      </c>
      <c r="J106" s="490" t="str">
        <f>IF('Dépenses rémunération au réel'!J106="","",'Dépenses rémunération au réel'!J106)</f>
        <v/>
      </c>
      <c r="K106" s="490" t="str">
        <f>IF('Dépenses rémunération au réel'!K106="","",'Dépenses rémunération au réel'!K106)</f>
        <v/>
      </c>
      <c r="L106" s="488" t="str">
        <f>IF('Dépenses rémunération au réel'!L106="","",'Dépenses rémunération au réel'!L106)</f>
        <v/>
      </c>
      <c r="M106" s="256"/>
      <c r="N106" s="257" t="str">
        <f t="shared" si="8"/>
        <v/>
      </c>
      <c r="O106" s="257" t="str">
        <f t="shared" si="9"/>
        <v/>
      </c>
      <c r="P106" s="55"/>
      <c r="Q106" s="34"/>
      <c r="R106" s="34"/>
      <c r="S106" s="494" t="str">
        <f t="shared" si="6"/>
        <v/>
      </c>
      <c r="T106" s="117"/>
      <c r="U106" s="118"/>
      <c r="V106" s="497" t="str">
        <f t="shared" si="10"/>
        <v/>
      </c>
      <c r="W106" s="121" t="str">
        <f t="shared" si="7"/>
        <v/>
      </c>
      <c r="X106" s="500" t="str">
        <f>IF(AND(OR(M106="KO",L106&lt;&gt;""),OR(M106="",N106="",O106="")),Listes!$A$74,IF(AND(L106&lt;S106,U106=""),Listes!$A$76,IF(AND(L106&lt;&gt;"",S106&lt;L106,T106=""),Listes!$A$78,IF(AND(Y106="",OR(M106&lt;&gt;"",N106&lt;&gt;"",O106&lt;&gt;"",P106&lt;&gt;"",Q106&lt;&gt;"",R106&lt;&gt;"")),Listes!$A$79,""))))</f>
        <v/>
      </c>
      <c r="Y106" s="38"/>
      <c r="Z106" s="10">
        <f t="shared" si="11"/>
        <v>0</v>
      </c>
    </row>
    <row r="107" spans="1:26" ht="20.100000000000001" customHeight="1" x14ac:dyDescent="0.25">
      <c r="A107" s="109">
        <v>101</v>
      </c>
      <c r="B107" s="488" t="str">
        <f>IF('Dépenses rémunération au réel'!B107="","",'Dépenses rémunération au réel'!B107)</f>
        <v/>
      </c>
      <c r="C107" s="488" t="str">
        <f>IF('Dépenses rémunération au réel'!C107="","",'Dépenses rémunération au réel'!C107)</f>
        <v/>
      </c>
      <c r="D107" s="488" t="str">
        <f>IF('Dépenses rémunération au réel'!D107="","",'Dépenses rémunération au réel'!D107)</f>
        <v/>
      </c>
      <c r="E107" s="488" t="str">
        <f>IF('Dépenses rémunération au réel'!E107="","",'Dépenses rémunération au réel'!E107)</f>
        <v/>
      </c>
      <c r="F107" s="488" t="str">
        <f>IF('Dépenses rémunération au réel'!F107="","",'Dépenses rémunération au réel'!F107)</f>
        <v/>
      </c>
      <c r="G107" s="489" t="str">
        <f>IF('Dépenses rémunération au réel'!G107="","",'Dépenses rémunération au réel'!G107)</f>
        <v/>
      </c>
      <c r="H107" s="489" t="str">
        <f>IF('Dépenses rémunération au réel'!H107="","",'Dépenses rémunération au réel'!H107)</f>
        <v/>
      </c>
      <c r="I107" s="488" t="str">
        <f>IF('Dépenses rémunération au réel'!I107="","",'Dépenses rémunération au réel'!I107)</f>
        <v/>
      </c>
      <c r="J107" s="490" t="str">
        <f>IF('Dépenses rémunération au réel'!J107="","",'Dépenses rémunération au réel'!J107)</f>
        <v/>
      </c>
      <c r="K107" s="490" t="str">
        <f>IF('Dépenses rémunération au réel'!K107="","",'Dépenses rémunération au réel'!K107)</f>
        <v/>
      </c>
      <c r="L107" s="488" t="str">
        <f>IF('Dépenses rémunération au réel'!L107="","",'Dépenses rémunération au réel'!L107)</f>
        <v/>
      </c>
      <c r="M107" s="256"/>
      <c r="N107" s="257" t="str">
        <f t="shared" si="8"/>
        <v/>
      </c>
      <c r="O107" s="257" t="str">
        <f t="shared" si="9"/>
        <v/>
      </c>
      <c r="P107" s="55"/>
      <c r="Q107" s="34"/>
      <c r="R107" s="34"/>
      <c r="S107" s="494" t="str">
        <f t="shared" si="6"/>
        <v/>
      </c>
      <c r="T107" s="117"/>
      <c r="U107" s="118"/>
      <c r="V107" s="497" t="str">
        <f t="shared" si="10"/>
        <v/>
      </c>
      <c r="W107" s="121" t="str">
        <f t="shared" si="7"/>
        <v/>
      </c>
      <c r="X107" s="500" t="str">
        <f>IF(AND(OR(M107="KO",L107&lt;&gt;""),OR(M107="",N107="",O107="")),Listes!$A$74,IF(AND(L107&lt;S107,U107=""),Listes!$A$76,IF(AND(L107&lt;&gt;"",S107&lt;L107,T107=""),Listes!$A$78,IF(AND(Y107="",OR(M107&lt;&gt;"",N107&lt;&gt;"",O107&lt;&gt;"",P107&lt;&gt;"",Q107&lt;&gt;"",R107&lt;&gt;"")),Listes!$A$79,""))))</f>
        <v/>
      </c>
      <c r="Y107" s="38"/>
      <c r="Z107" s="10">
        <f t="shared" si="11"/>
        <v>0</v>
      </c>
    </row>
    <row r="108" spans="1:26" ht="20.100000000000001" customHeight="1" x14ac:dyDescent="0.25">
      <c r="A108" s="109">
        <v>102</v>
      </c>
      <c r="B108" s="488" t="str">
        <f>IF('Dépenses rémunération au réel'!B108="","",'Dépenses rémunération au réel'!B108)</f>
        <v/>
      </c>
      <c r="C108" s="488" t="str">
        <f>IF('Dépenses rémunération au réel'!C108="","",'Dépenses rémunération au réel'!C108)</f>
        <v/>
      </c>
      <c r="D108" s="488" t="str">
        <f>IF('Dépenses rémunération au réel'!D108="","",'Dépenses rémunération au réel'!D108)</f>
        <v/>
      </c>
      <c r="E108" s="488" t="str">
        <f>IF('Dépenses rémunération au réel'!E108="","",'Dépenses rémunération au réel'!E108)</f>
        <v/>
      </c>
      <c r="F108" s="488" t="str">
        <f>IF('Dépenses rémunération au réel'!F108="","",'Dépenses rémunération au réel'!F108)</f>
        <v/>
      </c>
      <c r="G108" s="489" t="str">
        <f>IF('Dépenses rémunération au réel'!G108="","",'Dépenses rémunération au réel'!G108)</f>
        <v/>
      </c>
      <c r="H108" s="489" t="str">
        <f>IF('Dépenses rémunération au réel'!H108="","",'Dépenses rémunération au réel'!H108)</f>
        <v/>
      </c>
      <c r="I108" s="488" t="str">
        <f>IF('Dépenses rémunération au réel'!I108="","",'Dépenses rémunération au réel'!I108)</f>
        <v/>
      </c>
      <c r="J108" s="490" t="str">
        <f>IF('Dépenses rémunération au réel'!J108="","",'Dépenses rémunération au réel'!J108)</f>
        <v/>
      </c>
      <c r="K108" s="490" t="str">
        <f>IF('Dépenses rémunération au réel'!K108="","",'Dépenses rémunération au réel'!K108)</f>
        <v/>
      </c>
      <c r="L108" s="488" t="str">
        <f>IF('Dépenses rémunération au réel'!L108="","",'Dépenses rémunération au réel'!L108)</f>
        <v/>
      </c>
      <c r="M108" s="256"/>
      <c r="N108" s="257" t="str">
        <f t="shared" si="8"/>
        <v/>
      </c>
      <c r="O108" s="257" t="str">
        <f t="shared" si="9"/>
        <v/>
      </c>
      <c r="P108" s="55"/>
      <c r="Q108" s="34"/>
      <c r="R108" s="34"/>
      <c r="S108" s="494" t="str">
        <f t="shared" si="6"/>
        <v/>
      </c>
      <c r="T108" s="117"/>
      <c r="U108" s="118"/>
      <c r="V108" s="497" t="str">
        <f t="shared" si="10"/>
        <v/>
      </c>
      <c r="W108" s="121" t="str">
        <f t="shared" si="7"/>
        <v/>
      </c>
      <c r="X108" s="500" t="str">
        <f>IF(AND(OR(M108="KO",L108&lt;&gt;""),OR(M108="",N108="",O108="")),Listes!$A$74,IF(AND(L108&lt;S108,U108=""),Listes!$A$76,IF(AND(L108&lt;&gt;"",S108&lt;L108,T108=""),Listes!$A$78,IF(AND(Y108="",OR(M108&lt;&gt;"",N108&lt;&gt;"",O108&lt;&gt;"",P108&lt;&gt;"",Q108&lt;&gt;"",R108&lt;&gt;"")),Listes!$A$79,""))))</f>
        <v/>
      </c>
      <c r="Y108" s="38"/>
      <c r="Z108" s="10">
        <f t="shared" si="11"/>
        <v>0</v>
      </c>
    </row>
    <row r="109" spans="1:26" ht="20.100000000000001" customHeight="1" x14ac:dyDescent="0.25">
      <c r="A109" s="109">
        <v>103</v>
      </c>
      <c r="B109" s="488" t="str">
        <f>IF('Dépenses rémunération au réel'!B109="","",'Dépenses rémunération au réel'!B109)</f>
        <v/>
      </c>
      <c r="C109" s="488" t="str">
        <f>IF('Dépenses rémunération au réel'!C109="","",'Dépenses rémunération au réel'!C109)</f>
        <v/>
      </c>
      <c r="D109" s="488" t="str">
        <f>IF('Dépenses rémunération au réel'!D109="","",'Dépenses rémunération au réel'!D109)</f>
        <v/>
      </c>
      <c r="E109" s="488" t="str">
        <f>IF('Dépenses rémunération au réel'!E109="","",'Dépenses rémunération au réel'!E109)</f>
        <v/>
      </c>
      <c r="F109" s="488" t="str">
        <f>IF('Dépenses rémunération au réel'!F109="","",'Dépenses rémunération au réel'!F109)</f>
        <v/>
      </c>
      <c r="G109" s="489" t="str">
        <f>IF('Dépenses rémunération au réel'!G109="","",'Dépenses rémunération au réel'!G109)</f>
        <v/>
      </c>
      <c r="H109" s="489" t="str">
        <f>IF('Dépenses rémunération au réel'!H109="","",'Dépenses rémunération au réel'!H109)</f>
        <v/>
      </c>
      <c r="I109" s="488" t="str">
        <f>IF('Dépenses rémunération au réel'!I109="","",'Dépenses rémunération au réel'!I109)</f>
        <v/>
      </c>
      <c r="J109" s="490" t="str">
        <f>IF('Dépenses rémunération au réel'!J109="","",'Dépenses rémunération au réel'!J109)</f>
        <v/>
      </c>
      <c r="K109" s="490" t="str">
        <f>IF('Dépenses rémunération au réel'!K109="","",'Dépenses rémunération au réel'!K109)</f>
        <v/>
      </c>
      <c r="L109" s="488" t="str">
        <f>IF('Dépenses rémunération au réel'!L109="","",'Dépenses rémunération au réel'!L109)</f>
        <v/>
      </c>
      <c r="M109" s="256"/>
      <c r="N109" s="257" t="str">
        <f t="shared" si="8"/>
        <v/>
      </c>
      <c r="O109" s="257" t="str">
        <f t="shared" si="9"/>
        <v/>
      </c>
      <c r="P109" s="55"/>
      <c r="Q109" s="34"/>
      <c r="R109" s="34"/>
      <c r="S109" s="494" t="str">
        <f t="shared" si="6"/>
        <v/>
      </c>
      <c r="T109" s="117"/>
      <c r="U109" s="118"/>
      <c r="V109" s="497" t="str">
        <f t="shared" si="10"/>
        <v/>
      </c>
      <c r="W109" s="121" t="str">
        <f t="shared" si="7"/>
        <v/>
      </c>
      <c r="X109" s="500" t="str">
        <f>IF(AND(OR(M109="KO",L109&lt;&gt;""),OR(M109="",N109="",O109="")),Listes!$A$74,IF(AND(L109&lt;S109,U109=""),Listes!$A$76,IF(AND(L109&lt;&gt;"",S109&lt;L109,T109=""),Listes!$A$78,IF(AND(Y109="",OR(M109&lt;&gt;"",N109&lt;&gt;"",O109&lt;&gt;"",P109&lt;&gt;"",Q109&lt;&gt;"",R109&lt;&gt;"")),Listes!$A$79,""))))</f>
        <v/>
      </c>
      <c r="Y109" s="38"/>
      <c r="Z109" s="10">
        <f t="shared" si="11"/>
        <v>0</v>
      </c>
    </row>
    <row r="110" spans="1:26" ht="20.100000000000001" customHeight="1" x14ac:dyDescent="0.25">
      <c r="A110" s="109">
        <v>104</v>
      </c>
      <c r="B110" s="488" t="str">
        <f>IF('Dépenses rémunération au réel'!B110="","",'Dépenses rémunération au réel'!B110)</f>
        <v/>
      </c>
      <c r="C110" s="488" t="str">
        <f>IF('Dépenses rémunération au réel'!C110="","",'Dépenses rémunération au réel'!C110)</f>
        <v/>
      </c>
      <c r="D110" s="488" t="str">
        <f>IF('Dépenses rémunération au réel'!D110="","",'Dépenses rémunération au réel'!D110)</f>
        <v/>
      </c>
      <c r="E110" s="488" t="str">
        <f>IF('Dépenses rémunération au réel'!E110="","",'Dépenses rémunération au réel'!E110)</f>
        <v/>
      </c>
      <c r="F110" s="488" t="str">
        <f>IF('Dépenses rémunération au réel'!F110="","",'Dépenses rémunération au réel'!F110)</f>
        <v/>
      </c>
      <c r="G110" s="489" t="str">
        <f>IF('Dépenses rémunération au réel'!G110="","",'Dépenses rémunération au réel'!G110)</f>
        <v/>
      </c>
      <c r="H110" s="489" t="str">
        <f>IF('Dépenses rémunération au réel'!H110="","",'Dépenses rémunération au réel'!H110)</f>
        <v/>
      </c>
      <c r="I110" s="488" t="str">
        <f>IF('Dépenses rémunération au réel'!I110="","",'Dépenses rémunération au réel'!I110)</f>
        <v/>
      </c>
      <c r="J110" s="490" t="str">
        <f>IF('Dépenses rémunération au réel'!J110="","",'Dépenses rémunération au réel'!J110)</f>
        <v/>
      </c>
      <c r="K110" s="490" t="str">
        <f>IF('Dépenses rémunération au réel'!K110="","",'Dépenses rémunération au réel'!K110)</f>
        <v/>
      </c>
      <c r="L110" s="488" t="str">
        <f>IF('Dépenses rémunération au réel'!L110="","",'Dépenses rémunération au réel'!L110)</f>
        <v/>
      </c>
      <c r="M110" s="256"/>
      <c r="N110" s="257" t="str">
        <f t="shared" si="8"/>
        <v/>
      </c>
      <c r="O110" s="257" t="str">
        <f t="shared" si="9"/>
        <v/>
      </c>
      <c r="P110" s="55"/>
      <c r="Q110" s="34"/>
      <c r="R110" s="34"/>
      <c r="S110" s="494" t="str">
        <f t="shared" si="6"/>
        <v/>
      </c>
      <c r="T110" s="117"/>
      <c r="U110" s="118"/>
      <c r="V110" s="497" t="str">
        <f t="shared" si="10"/>
        <v/>
      </c>
      <c r="W110" s="121" t="str">
        <f t="shared" si="7"/>
        <v/>
      </c>
      <c r="X110" s="500" t="str">
        <f>IF(AND(OR(M110="KO",L110&lt;&gt;""),OR(M110="",N110="",O110="")),Listes!$A$74,IF(AND(L110&lt;S110,U110=""),Listes!$A$76,IF(AND(L110&lt;&gt;"",S110&lt;L110,T110=""),Listes!$A$78,IF(AND(Y110="",OR(M110&lt;&gt;"",N110&lt;&gt;"",O110&lt;&gt;"",P110&lt;&gt;"",Q110&lt;&gt;"",R110&lt;&gt;"")),Listes!$A$79,""))))</f>
        <v/>
      </c>
      <c r="Y110" s="38"/>
      <c r="Z110" s="10">
        <f t="shared" si="11"/>
        <v>0</v>
      </c>
    </row>
    <row r="111" spans="1:26" ht="20.100000000000001" customHeight="1" x14ac:dyDescent="0.25">
      <c r="A111" s="109">
        <v>105</v>
      </c>
      <c r="B111" s="488" t="str">
        <f>IF('Dépenses rémunération au réel'!B111="","",'Dépenses rémunération au réel'!B111)</f>
        <v/>
      </c>
      <c r="C111" s="488" t="str">
        <f>IF('Dépenses rémunération au réel'!C111="","",'Dépenses rémunération au réel'!C111)</f>
        <v/>
      </c>
      <c r="D111" s="488" t="str">
        <f>IF('Dépenses rémunération au réel'!D111="","",'Dépenses rémunération au réel'!D111)</f>
        <v/>
      </c>
      <c r="E111" s="488" t="str">
        <f>IF('Dépenses rémunération au réel'!E111="","",'Dépenses rémunération au réel'!E111)</f>
        <v/>
      </c>
      <c r="F111" s="488" t="str">
        <f>IF('Dépenses rémunération au réel'!F111="","",'Dépenses rémunération au réel'!F111)</f>
        <v/>
      </c>
      <c r="G111" s="489" t="str">
        <f>IF('Dépenses rémunération au réel'!G111="","",'Dépenses rémunération au réel'!G111)</f>
        <v/>
      </c>
      <c r="H111" s="489" t="str">
        <f>IF('Dépenses rémunération au réel'!H111="","",'Dépenses rémunération au réel'!H111)</f>
        <v/>
      </c>
      <c r="I111" s="488" t="str">
        <f>IF('Dépenses rémunération au réel'!I111="","",'Dépenses rémunération au réel'!I111)</f>
        <v/>
      </c>
      <c r="J111" s="490" t="str">
        <f>IF('Dépenses rémunération au réel'!J111="","",'Dépenses rémunération au réel'!J111)</f>
        <v/>
      </c>
      <c r="K111" s="490" t="str">
        <f>IF('Dépenses rémunération au réel'!K111="","",'Dépenses rémunération au réel'!K111)</f>
        <v/>
      </c>
      <c r="L111" s="488" t="str">
        <f>IF('Dépenses rémunération au réel'!L111="","",'Dépenses rémunération au réel'!L111)</f>
        <v/>
      </c>
      <c r="M111" s="256"/>
      <c r="N111" s="257" t="str">
        <f t="shared" si="8"/>
        <v/>
      </c>
      <c r="O111" s="257" t="str">
        <f t="shared" si="9"/>
        <v/>
      </c>
      <c r="P111" s="55"/>
      <c r="Q111" s="34"/>
      <c r="R111" s="34"/>
      <c r="S111" s="494" t="str">
        <f t="shared" si="6"/>
        <v/>
      </c>
      <c r="T111" s="117"/>
      <c r="U111" s="118"/>
      <c r="V111" s="497" t="str">
        <f t="shared" si="10"/>
        <v/>
      </c>
      <c r="W111" s="121" t="str">
        <f t="shared" si="7"/>
        <v/>
      </c>
      <c r="X111" s="500" t="str">
        <f>IF(AND(OR(M111="KO",L111&lt;&gt;""),OR(M111="",N111="",O111="")),Listes!$A$74,IF(AND(L111&lt;S111,U111=""),Listes!$A$76,IF(AND(L111&lt;&gt;"",S111&lt;L111,T111=""),Listes!$A$78,IF(AND(Y111="",OR(M111&lt;&gt;"",N111&lt;&gt;"",O111&lt;&gt;"",P111&lt;&gt;"",Q111&lt;&gt;"",R111&lt;&gt;"")),Listes!$A$79,""))))</f>
        <v/>
      </c>
      <c r="Y111" s="38"/>
      <c r="Z111" s="10">
        <f t="shared" si="11"/>
        <v>0</v>
      </c>
    </row>
    <row r="112" spans="1:26" ht="20.100000000000001" customHeight="1" x14ac:dyDescent="0.25">
      <c r="A112" s="109">
        <v>106</v>
      </c>
      <c r="B112" s="488" t="str">
        <f>IF('Dépenses rémunération au réel'!B112="","",'Dépenses rémunération au réel'!B112)</f>
        <v/>
      </c>
      <c r="C112" s="488" t="str">
        <f>IF('Dépenses rémunération au réel'!C112="","",'Dépenses rémunération au réel'!C112)</f>
        <v/>
      </c>
      <c r="D112" s="488" t="str">
        <f>IF('Dépenses rémunération au réel'!D112="","",'Dépenses rémunération au réel'!D112)</f>
        <v/>
      </c>
      <c r="E112" s="488" t="str">
        <f>IF('Dépenses rémunération au réel'!E112="","",'Dépenses rémunération au réel'!E112)</f>
        <v/>
      </c>
      <c r="F112" s="488" t="str">
        <f>IF('Dépenses rémunération au réel'!F112="","",'Dépenses rémunération au réel'!F112)</f>
        <v/>
      </c>
      <c r="G112" s="489" t="str">
        <f>IF('Dépenses rémunération au réel'!G112="","",'Dépenses rémunération au réel'!G112)</f>
        <v/>
      </c>
      <c r="H112" s="489" t="str">
        <f>IF('Dépenses rémunération au réel'!H112="","",'Dépenses rémunération au réel'!H112)</f>
        <v/>
      </c>
      <c r="I112" s="488" t="str">
        <f>IF('Dépenses rémunération au réel'!I112="","",'Dépenses rémunération au réel'!I112)</f>
        <v/>
      </c>
      <c r="J112" s="490" t="str">
        <f>IF('Dépenses rémunération au réel'!J112="","",'Dépenses rémunération au réel'!J112)</f>
        <v/>
      </c>
      <c r="K112" s="490" t="str">
        <f>IF('Dépenses rémunération au réel'!K112="","",'Dépenses rémunération au réel'!K112)</f>
        <v/>
      </c>
      <c r="L112" s="488" t="str">
        <f>IF('Dépenses rémunération au réel'!L112="","",'Dépenses rémunération au réel'!L112)</f>
        <v/>
      </c>
      <c r="M112" s="256"/>
      <c r="N112" s="257" t="str">
        <f t="shared" si="8"/>
        <v/>
      </c>
      <c r="O112" s="257" t="str">
        <f t="shared" si="9"/>
        <v/>
      </c>
      <c r="P112" s="55"/>
      <c r="Q112" s="34"/>
      <c r="R112" s="34"/>
      <c r="S112" s="494" t="str">
        <f t="shared" si="6"/>
        <v/>
      </c>
      <c r="T112" s="117"/>
      <c r="U112" s="118"/>
      <c r="V112" s="497" t="str">
        <f t="shared" si="10"/>
        <v/>
      </c>
      <c r="W112" s="121" t="str">
        <f t="shared" si="7"/>
        <v/>
      </c>
      <c r="X112" s="500" t="str">
        <f>IF(AND(OR(M112="KO",L112&lt;&gt;""),OR(M112="",N112="",O112="")),Listes!$A$74,IF(AND(L112&lt;S112,U112=""),Listes!$A$76,IF(AND(L112&lt;&gt;"",S112&lt;L112,T112=""),Listes!$A$78,IF(AND(Y112="",OR(M112&lt;&gt;"",N112&lt;&gt;"",O112&lt;&gt;"",P112&lt;&gt;"",Q112&lt;&gt;"",R112&lt;&gt;"")),Listes!$A$79,""))))</f>
        <v/>
      </c>
      <c r="Y112" s="38"/>
      <c r="Z112" s="10">
        <f t="shared" si="11"/>
        <v>0</v>
      </c>
    </row>
    <row r="113" spans="1:26" ht="20.100000000000001" customHeight="1" x14ac:dyDescent="0.25">
      <c r="A113" s="109">
        <v>107</v>
      </c>
      <c r="B113" s="488" t="str">
        <f>IF('Dépenses rémunération au réel'!B113="","",'Dépenses rémunération au réel'!B113)</f>
        <v/>
      </c>
      <c r="C113" s="488" t="str">
        <f>IF('Dépenses rémunération au réel'!C113="","",'Dépenses rémunération au réel'!C113)</f>
        <v/>
      </c>
      <c r="D113" s="488" t="str">
        <f>IF('Dépenses rémunération au réel'!D113="","",'Dépenses rémunération au réel'!D113)</f>
        <v/>
      </c>
      <c r="E113" s="488" t="str">
        <f>IF('Dépenses rémunération au réel'!E113="","",'Dépenses rémunération au réel'!E113)</f>
        <v/>
      </c>
      <c r="F113" s="488" t="str">
        <f>IF('Dépenses rémunération au réel'!F113="","",'Dépenses rémunération au réel'!F113)</f>
        <v/>
      </c>
      <c r="G113" s="489" t="str">
        <f>IF('Dépenses rémunération au réel'!G113="","",'Dépenses rémunération au réel'!G113)</f>
        <v/>
      </c>
      <c r="H113" s="489" t="str">
        <f>IF('Dépenses rémunération au réel'!H113="","",'Dépenses rémunération au réel'!H113)</f>
        <v/>
      </c>
      <c r="I113" s="488" t="str">
        <f>IF('Dépenses rémunération au réel'!I113="","",'Dépenses rémunération au réel'!I113)</f>
        <v/>
      </c>
      <c r="J113" s="490" t="str">
        <f>IF('Dépenses rémunération au réel'!J113="","",'Dépenses rémunération au réel'!J113)</f>
        <v/>
      </c>
      <c r="K113" s="490" t="str">
        <f>IF('Dépenses rémunération au réel'!K113="","",'Dépenses rémunération au réel'!K113)</f>
        <v/>
      </c>
      <c r="L113" s="488" t="str">
        <f>IF('Dépenses rémunération au réel'!L113="","",'Dépenses rémunération au réel'!L113)</f>
        <v/>
      </c>
      <c r="M113" s="256"/>
      <c r="N113" s="257" t="str">
        <f t="shared" si="8"/>
        <v/>
      </c>
      <c r="O113" s="257" t="str">
        <f t="shared" si="9"/>
        <v/>
      </c>
      <c r="P113" s="55"/>
      <c r="Q113" s="34"/>
      <c r="R113" s="34"/>
      <c r="S113" s="494" t="str">
        <f t="shared" si="6"/>
        <v/>
      </c>
      <c r="T113" s="117"/>
      <c r="U113" s="118"/>
      <c r="V113" s="497" t="str">
        <f t="shared" si="10"/>
        <v/>
      </c>
      <c r="W113" s="121" t="str">
        <f t="shared" si="7"/>
        <v/>
      </c>
      <c r="X113" s="500" t="str">
        <f>IF(AND(OR(M113="KO",L113&lt;&gt;""),OR(M113="",N113="",O113="")),Listes!$A$74,IF(AND(L113&lt;S113,U113=""),Listes!$A$76,IF(AND(L113&lt;&gt;"",S113&lt;L113,T113=""),Listes!$A$78,IF(AND(Y113="",OR(M113&lt;&gt;"",N113&lt;&gt;"",O113&lt;&gt;"",P113&lt;&gt;"",Q113&lt;&gt;"",R113&lt;&gt;"")),Listes!$A$79,""))))</f>
        <v/>
      </c>
      <c r="Y113" s="38"/>
      <c r="Z113" s="10">
        <f t="shared" si="11"/>
        <v>0</v>
      </c>
    </row>
    <row r="114" spans="1:26" ht="20.100000000000001" customHeight="1" x14ac:dyDescent="0.25">
      <c r="A114" s="109">
        <v>108</v>
      </c>
      <c r="B114" s="488" t="str">
        <f>IF('Dépenses rémunération au réel'!B114="","",'Dépenses rémunération au réel'!B114)</f>
        <v/>
      </c>
      <c r="C114" s="488" t="str">
        <f>IF('Dépenses rémunération au réel'!C114="","",'Dépenses rémunération au réel'!C114)</f>
        <v/>
      </c>
      <c r="D114" s="488" t="str">
        <f>IF('Dépenses rémunération au réel'!D114="","",'Dépenses rémunération au réel'!D114)</f>
        <v/>
      </c>
      <c r="E114" s="488" t="str">
        <f>IF('Dépenses rémunération au réel'!E114="","",'Dépenses rémunération au réel'!E114)</f>
        <v/>
      </c>
      <c r="F114" s="488" t="str">
        <f>IF('Dépenses rémunération au réel'!F114="","",'Dépenses rémunération au réel'!F114)</f>
        <v/>
      </c>
      <c r="G114" s="489" t="str">
        <f>IF('Dépenses rémunération au réel'!G114="","",'Dépenses rémunération au réel'!G114)</f>
        <v/>
      </c>
      <c r="H114" s="489" t="str">
        <f>IF('Dépenses rémunération au réel'!H114="","",'Dépenses rémunération au réel'!H114)</f>
        <v/>
      </c>
      <c r="I114" s="488" t="str">
        <f>IF('Dépenses rémunération au réel'!I114="","",'Dépenses rémunération au réel'!I114)</f>
        <v/>
      </c>
      <c r="J114" s="490" t="str">
        <f>IF('Dépenses rémunération au réel'!J114="","",'Dépenses rémunération au réel'!J114)</f>
        <v/>
      </c>
      <c r="K114" s="490" t="str">
        <f>IF('Dépenses rémunération au réel'!K114="","",'Dépenses rémunération au réel'!K114)</f>
        <v/>
      </c>
      <c r="L114" s="488" t="str">
        <f>IF('Dépenses rémunération au réel'!L114="","",'Dépenses rémunération au réel'!L114)</f>
        <v/>
      </c>
      <c r="M114" s="256"/>
      <c r="N114" s="257" t="str">
        <f t="shared" si="8"/>
        <v/>
      </c>
      <c r="O114" s="257" t="str">
        <f t="shared" si="9"/>
        <v/>
      </c>
      <c r="P114" s="55"/>
      <c r="Q114" s="34"/>
      <c r="R114" s="34"/>
      <c r="S114" s="494" t="str">
        <f t="shared" si="6"/>
        <v/>
      </c>
      <c r="T114" s="117"/>
      <c r="U114" s="118"/>
      <c r="V114" s="497" t="str">
        <f t="shared" si="10"/>
        <v/>
      </c>
      <c r="W114" s="121" t="str">
        <f t="shared" si="7"/>
        <v/>
      </c>
      <c r="X114" s="500" t="str">
        <f>IF(AND(OR(M114="KO",L114&lt;&gt;""),OR(M114="",N114="",O114="")),Listes!$A$74,IF(AND(L114&lt;S114,U114=""),Listes!$A$76,IF(AND(L114&lt;&gt;"",S114&lt;L114,T114=""),Listes!$A$78,IF(AND(Y114="",OR(M114&lt;&gt;"",N114&lt;&gt;"",O114&lt;&gt;"",P114&lt;&gt;"",Q114&lt;&gt;"",R114&lt;&gt;"")),Listes!$A$79,""))))</f>
        <v/>
      </c>
      <c r="Y114" s="38"/>
      <c r="Z114" s="10">
        <f t="shared" si="11"/>
        <v>0</v>
      </c>
    </row>
    <row r="115" spans="1:26" ht="20.100000000000001" customHeight="1" x14ac:dyDescent="0.25">
      <c r="A115" s="109">
        <v>109</v>
      </c>
      <c r="B115" s="488" t="str">
        <f>IF('Dépenses rémunération au réel'!B115="","",'Dépenses rémunération au réel'!B115)</f>
        <v/>
      </c>
      <c r="C115" s="488" t="str">
        <f>IF('Dépenses rémunération au réel'!C115="","",'Dépenses rémunération au réel'!C115)</f>
        <v/>
      </c>
      <c r="D115" s="488" t="str">
        <f>IF('Dépenses rémunération au réel'!D115="","",'Dépenses rémunération au réel'!D115)</f>
        <v/>
      </c>
      <c r="E115" s="488" t="str">
        <f>IF('Dépenses rémunération au réel'!E115="","",'Dépenses rémunération au réel'!E115)</f>
        <v/>
      </c>
      <c r="F115" s="488" t="str">
        <f>IF('Dépenses rémunération au réel'!F115="","",'Dépenses rémunération au réel'!F115)</f>
        <v/>
      </c>
      <c r="G115" s="489" t="str">
        <f>IF('Dépenses rémunération au réel'!G115="","",'Dépenses rémunération au réel'!G115)</f>
        <v/>
      </c>
      <c r="H115" s="489" t="str">
        <f>IF('Dépenses rémunération au réel'!H115="","",'Dépenses rémunération au réel'!H115)</f>
        <v/>
      </c>
      <c r="I115" s="488" t="str">
        <f>IF('Dépenses rémunération au réel'!I115="","",'Dépenses rémunération au réel'!I115)</f>
        <v/>
      </c>
      <c r="J115" s="490" t="str">
        <f>IF('Dépenses rémunération au réel'!J115="","",'Dépenses rémunération au réel'!J115)</f>
        <v/>
      </c>
      <c r="K115" s="490" t="str">
        <f>IF('Dépenses rémunération au réel'!K115="","",'Dépenses rémunération au réel'!K115)</f>
        <v/>
      </c>
      <c r="L115" s="488" t="str">
        <f>IF('Dépenses rémunération au réel'!L115="","",'Dépenses rémunération au réel'!L115)</f>
        <v/>
      </c>
      <c r="M115" s="256"/>
      <c r="N115" s="257" t="str">
        <f t="shared" si="8"/>
        <v/>
      </c>
      <c r="O115" s="257" t="str">
        <f t="shared" si="9"/>
        <v/>
      </c>
      <c r="P115" s="55"/>
      <c r="Q115" s="34"/>
      <c r="R115" s="34"/>
      <c r="S115" s="494" t="str">
        <f t="shared" si="6"/>
        <v/>
      </c>
      <c r="T115" s="117"/>
      <c r="U115" s="118"/>
      <c r="V115" s="497" t="str">
        <f t="shared" si="10"/>
        <v/>
      </c>
      <c r="W115" s="121" t="str">
        <f t="shared" si="7"/>
        <v/>
      </c>
      <c r="X115" s="500" t="str">
        <f>IF(AND(OR(M115="KO",L115&lt;&gt;""),OR(M115="",N115="",O115="")),Listes!$A$74,IF(AND(L115&lt;S115,U115=""),Listes!$A$76,IF(AND(L115&lt;&gt;"",S115&lt;L115,T115=""),Listes!$A$78,IF(AND(Y115="",OR(M115&lt;&gt;"",N115&lt;&gt;"",O115&lt;&gt;"",P115&lt;&gt;"",Q115&lt;&gt;"",R115&lt;&gt;"")),Listes!$A$79,""))))</f>
        <v/>
      </c>
      <c r="Y115" s="38"/>
      <c r="Z115" s="10">
        <f t="shared" si="11"/>
        <v>0</v>
      </c>
    </row>
    <row r="116" spans="1:26" ht="20.100000000000001" customHeight="1" x14ac:dyDescent="0.25">
      <c r="A116" s="109">
        <v>110</v>
      </c>
      <c r="B116" s="488" t="str">
        <f>IF('Dépenses rémunération au réel'!B116="","",'Dépenses rémunération au réel'!B116)</f>
        <v/>
      </c>
      <c r="C116" s="488" t="str">
        <f>IF('Dépenses rémunération au réel'!C116="","",'Dépenses rémunération au réel'!C116)</f>
        <v/>
      </c>
      <c r="D116" s="488" t="str">
        <f>IF('Dépenses rémunération au réel'!D116="","",'Dépenses rémunération au réel'!D116)</f>
        <v/>
      </c>
      <c r="E116" s="488" t="str">
        <f>IF('Dépenses rémunération au réel'!E116="","",'Dépenses rémunération au réel'!E116)</f>
        <v/>
      </c>
      <c r="F116" s="488" t="str">
        <f>IF('Dépenses rémunération au réel'!F116="","",'Dépenses rémunération au réel'!F116)</f>
        <v/>
      </c>
      <c r="G116" s="489" t="str">
        <f>IF('Dépenses rémunération au réel'!G116="","",'Dépenses rémunération au réel'!G116)</f>
        <v/>
      </c>
      <c r="H116" s="489" t="str">
        <f>IF('Dépenses rémunération au réel'!H116="","",'Dépenses rémunération au réel'!H116)</f>
        <v/>
      </c>
      <c r="I116" s="488" t="str">
        <f>IF('Dépenses rémunération au réel'!I116="","",'Dépenses rémunération au réel'!I116)</f>
        <v/>
      </c>
      <c r="J116" s="490" t="str">
        <f>IF('Dépenses rémunération au réel'!J116="","",'Dépenses rémunération au réel'!J116)</f>
        <v/>
      </c>
      <c r="K116" s="490" t="str">
        <f>IF('Dépenses rémunération au réel'!K116="","",'Dépenses rémunération au réel'!K116)</f>
        <v/>
      </c>
      <c r="L116" s="488" t="str">
        <f>IF('Dépenses rémunération au réel'!L116="","",'Dépenses rémunération au réel'!L116)</f>
        <v/>
      </c>
      <c r="M116" s="256"/>
      <c r="N116" s="257" t="str">
        <f t="shared" si="8"/>
        <v/>
      </c>
      <c r="O116" s="257" t="str">
        <f t="shared" si="9"/>
        <v/>
      </c>
      <c r="P116" s="55"/>
      <c r="Q116" s="34"/>
      <c r="R116" s="34"/>
      <c r="S116" s="494" t="str">
        <f t="shared" si="6"/>
        <v/>
      </c>
      <c r="T116" s="117"/>
      <c r="U116" s="118"/>
      <c r="V116" s="497" t="str">
        <f t="shared" si="10"/>
        <v/>
      </c>
      <c r="W116" s="121" t="str">
        <f t="shared" si="7"/>
        <v/>
      </c>
      <c r="X116" s="500" t="str">
        <f>IF(AND(OR(M116="KO",L116&lt;&gt;""),OR(M116="",N116="",O116="")),Listes!$A$74,IF(AND(L116&lt;S116,U116=""),Listes!$A$76,IF(AND(L116&lt;&gt;"",S116&lt;L116,T116=""),Listes!$A$78,IF(AND(Y116="",OR(M116&lt;&gt;"",N116&lt;&gt;"",O116&lt;&gt;"",P116&lt;&gt;"",Q116&lt;&gt;"",R116&lt;&gt;"")),Listes!$A$79,""))))</f>
        <v/>
      </c>
      <c r="Y116" s="38"/>
      <c r="Z116" s="10">
        <f t="shared" si="11"/>
        <v>0</v>
      </c>
    </row>
    <row r="117" spans="1:26" ht="20.100000000000001" customHeight="1" x14ac:dyDescent="0.25">
      <c r="A117" s="109">
        <v>111</v>
      </c>
      <c r="B117" s="488" t="str">
        <f>IF('Dépenses rémunération au réel'!B117="","",'Dépenses rémunération au réel'!B117)</f>
        <v/>
      </c>
      <c r="C117" s="488" t="str">
        <f>IF('Dépenses rémunération au réel'!C117="","",'Dépenses rémunération au réel'!C117)</f>
        <v/>
      </c>
      <c r="D117" s="488" t="str">
        <f>IF('Dépenses rémunération au réel'!D117="","",'Dépenses rémunération au réel'!D117)</f>
        <v/>
      </c>
      <c r="E117" s="488" t="str">
        <f>IF('Dépenses rémunération au réel'!E117="","",'Dépenses rémunération au réel'!E117)</f>
        <v/>
      </c>
      <c r="F117" s="488" t="str">
        <f>IF('Dépenses rémunération au réel'!F117="","",'Dépenses rémunération au réel'!F117)</f>
        <v/>
      </c>
      <c r="G117" s="489" t="str">
        <f>IF('Dépenses rémunération au réel'!G117="","",'Dépenses rémunération au réel'!G117)</f>
        <v/>
      </c>
      <c r="H117" s="489" t="str">
        <f>IF('Dépenses rémunération au réel'!H117="","",'Dépenses rémunération au réel'!H117)</f>
        <v/>
      </c>
      <c r="I117" s="488" t="str">
        <f>IF('Dépenses rémunération au réel'!I117="","",'Dépenses rémunération au réel'!I117)</f>
        <v/>
      </c>
      <c r="J117" s="490" t="str">
        <f>IF('Dépenses rémunération au réel'!J117="","",'Dépenses rémunération au réel'!J117)</f>
        <v/>
      </c>
      <c r="K117" s="490" t="str">
        <f>IF('Dépenses rémunération au réel'!K117="","",'Dépenses rémunération au réel'!K117)</f>
        <v/>
      </c>
      <c r="L117" s="488" t="str">
        <f>IF('Dépenses rémunération au réel'!L117="","",'Dépenses rémunération au réel'!L117)</f>
        <v/>
      </c>
      <c r="M117" s="256"/>
      <c r="N117" s="257" t="str">
        <f t="shared" si="8"/>
        <v/>
      </c>
      <c r="O117" s="257" t="str">
        <f t="shared" si="9"/>
        <v/>
      </c>
      <c r="P117" s="55"/>
      <c r="Q117" s="34"/>
      <c r="R117" s="34"/>
      <c r="S117" s="494" t="str">
        <f t="shared" si="6"/>
        <v/>
      </c>
      <c r="T117" s="117"/>
      <c r="U117" s="118"/>
      <c r="V117" s="497" t="str">
        <f t="shared" si="10"/>
        <v/>
      </c>
      <c r="W117" s="121" t="str">
        <f t="shared" si="7"/>
        <v/>
      </c>
      <c r="X117" s="500" t="str">
        <f>IF(AND(OR(M117="KO",L117&lt;&gt;""),OR(M117="",N117="",O117="")),Listes!$A$74,IF(AND(L117&lt;S117,U117=""),Listes!$A$76,IF(AND(L117&lt;&gt;"",S117&lt;L117,T117=""),Listes!$A$78,IF(AND(Y117="",OR(M117&lt;&gt;"",N117&lt;&gt;"",O117&lt;&gt;"",P117&lt;&gt;"",Q117&lt;&gt;"",R117&lt;&gt;"")),Listes!$A$79,""))))</f>
        <v/>
      </c>
      <c r="Y117" s="38"/>
      <c r="Z117" s="10">
        <f t="shared" si="11"/>
        <v>0</v>
      </c>
    </row>
    <row r="118" spans="1:26" ht="20.100000000000001" customHeight="1" x14ac:dyDescent="0.25">
      <c r="A118" s="109">
        <v>112</v>
      </c>
      <c r="B118" s="488" t="str">
        <f>IF('Dépenses rémunération au réel'!B118="","",'Dépenses rémunération au réel'!B118)</f>
        <v/>
      </c>
      <c r="C118" s="488" t="str">
        <f>IF('Dépenses rémunération au réel'!C118="","",'Dépenses rémunération au réel'!C118)</f>
        <v/>
      </c>
      <c r="D118" s="488" t="str">
        <f>IF('Dépenses rémunération au réel'!D118="","",'Dépenses rémunération au réel'!D118)</f>
        <v/>
      </c>
      <c r="E118" s="488" t="str">
        <f>IF('Dépenses rémunération au réel'!E118="","",'Dépenses rémunération au réel'!E118)</f>
        <v/>
      </c>
      <c r="F118" s="488" t="str">
        <f>IF('Dépenses rémunération au réel'!F118="","",'Dépenses rémunération au réel'!F118)</f>
        <v/>
      </c>
      <c r="G118" s="489" t="str">
        <f>IF('Dépenses rémunération au réel'!G118="","",'Dépenses rémunération au réel'!G118)</f>
        <v/>
      </c>
      <c r="H118" s="489" t="str">
        <f>IF('Dépenses rémunération au réel'!H118="","",'Dépenses rémunération au réel'!H118)</f>
        <v/>
      </c>
      <c r="I118" s="488" t="str">
        <f>IF('Dépenses rémunération au réel'!I118="","",'Dépenses rémunération au réel'!I118)</f>
        <v/>
      </c>
      <c r="J118" s="490" t="str">
        <f>IF('Dépenses rémunération au réel'!J118="","",'Dépenses rémunération au réel'!J118)</f>
        <v/>
      </c>
      <c r="K118" s="490" t="str">
        <f>IF('Dépenses rémunération au réel'!K118="","",'Dépenses rémunération au réel'!K118)</f>
        <v/>
      </c>
      <c r="L118" s="488" t="str">
        <f>IF('Dépenses rémunération au réel'!L118="","",'Dépenses rémunération au réel'!L118)</f>
        <v/>
      </c>
      <c r="M118" s="256"/>
      <c r="N118" s="257" t="str">
        <f t="shared" si="8"/>
        <v/>
      </c>
      <c r="O118" s="257" t="str">
        <f t="shared" si="9"/>
        <v/>
      </c>
      <c r="P118" s="55"/>
      <c r="Q118" s="34"/>
      <c r="R118" s="34"/>
      <c r="S118" s="494" t="str">
        <f t="shared" si="6"/>
        <v/>
      </c>
      <c r="T118" s="117"/>
      <c r="U118" s="118"/>
      <c r="V118" s="497" t="str">
        <f t="shared" si="10"/>
        <v/>
      </c>
      <c r="W118" s="121" t="str">
        <f t="shared" si="7"/>
        <v/>
      </c>
      <c r="X118" s="500" t="str">
        <f>IF(AND(OR(M118="KO",L118&lt;&gt;""),OR(M118="",N118="",O118="")),Listes!$A$74,IF(AND(L118&lt;S118,U118=""),Listes!$A$76,IF(AND(L118&lt;&gt;"",S118&lt;L118,T118=""),Listes!$A$78,IF(AND(Y118="",OR(M118&lt;&gt;"",N118&lt;&gt;"",O118&lt;&gt;"",P118&lt;&gt;"",Q118&lt;&gt;"",R118&lt;&gt;"")),Listes!$A$79,""))))</f>
        <v/>
      </c>
      <c r="Y118" s="38"/>
      <c r="Z118" s="10">
        <f t="shared" si="11"/>
        <v>0</v>
      </c>
    </row>
    <row r="119" spans="1:26" ht="20.100000000000001" customHeight="1" x14ac:dyDescent="0.25">
      <c r="A119" s="109">
        <v>113</v>
      </c>
      <c r="B119" s="488" t="str">
        <f>IF('Dépenses rémunération au réel'!B119="","",'Dépenses rémunération au réel'!B119)</f>
        <v/>
      </c>
      <c r="C119" s="488" t="str">
        <f>IF('Dépenses rémunération au réel'!C119="","",'Dépenses rémunération au réel'!C119)</f>
        <v/>
      </c>
      <c r="D119" s="488" t="str">
        <f>IF('Dépenses rémunération au réel'!D119="","",'Dépenses rémunération au réel'!D119)</f>
        <v/>
      </c>
      <c r="E119" s="488" t="str">
        <f>IF('Dépenses rémunération au réel'!E119="","",'Dépenses rémunération au réel'!E119)</f>
        <v/>
      </c>
      <c r="F119" s="488" t="str">
        <f>IF('Dépenses rémunération au réel'!F119="","",'Dépenses rémunération au réel'!F119)</f>
        <v/>
      </c>
      <c r="G119" s="489" t="str">
        <f>IF('Dépenses rémunération au réel'!G119="","",'Dépenses rémunération au réel'!G119)</f>
        <v/>
      </c>
      <c r="H119" s="489" t="str">
        <f>IF('Dépenses rémunération au réel'!H119="","",'Dépenses rémunération au réel'!H119)</f>
        <v/>
      </c>
      <c r="I119" s="488" t="str">
        <f>IF('Dépenses rémunération au réel'!I119="","",'Dépenses rémunération au réel'!I119)</f>
        <v/>
      </c>
      <c r="J119" s="490" t="str">
        <f>IF('Dépenses rémunération au réel'!J119="","",'Dépenses rémunération au réel'!J119)</f>
        <v/>
      </c>
      <c r="K119" s="490" t="str">
        <f>IF('Dépenses rémunération au réel'!K119="","",'Dépenses rémunération au réel'!K119)</f>
        <v/>
      </c>
      <c r="L119" s="488" t="str">
        <f>IF('Dépenses rémunération au réel'!L119="","",'Dépenses rémunération au réel'!L119)</f>
        <v/>
      </c>
      <c r="M119" s="256"/>
      <c r="N119" s="257" t="str">
        <f t="shared" si="8"/>
        <v/>
      </c>
      <c r="O119" s="257" t="str">
        <f t="shared" si="9"/>
        <v/>
      </c>
      <c r="P119" s="55"/>
      <c r="Q119" s="34"/>
      <c r="R119" s="34"/>
      <c r="S119" s="494" t="str">
        <f t="shared" si="6"/>
        <v/>
      </c>
      <c r="T119" s="117"/>
      <c r="U119" s="118"/>
      <c r="V119" s="497" t="str">
        <f t="shared" si="10"/>
        <v/>
      </c>
      <c r="W119" s="121" t="str">
        <f t="shared" si="7"/>
        <v/>
      </c>
      <c r="X119" s="500" t="str">
        <f>IF(AND(OR(M119="KO",L119&lt;&gt;""),OR(M119="",N119="",O119="")),Listes!$A$74,IF(AND(L119&lt;S119,U119=""),Listes!$A$76,IF(AND(L119&lt;&gt;"",S119&lt;L119,T119=""),Listes!$A$78,IF(AND(Y119="",OR(M119&lt;&gt;"",N119&lt;&gt;"",O119&lt;&gt;"",P119&lt;&gt;"",Q119&lt;&gt;"",R119&lt;&gt;"")),Listes!$A$79,""))))</f>
        <v/>
      </c>
      <c r="Y119" s="38"/>
      <c r="Z119" s="10">
        <f t="shared" si="11"/>
        <v>0</v>
      </c>
    </row>
    <row r="120" spans="1:26" ht="20.100000000000001" customHeight="1" x14ac:dyDescent="0.25">
      <c r="A120" s="109">
        <v>114</v>
      </c>
      <c r="B120" s="488" t="str">
        <f>IF('Dépenses rémunération au réel'!B120="","",'Dépenses rémunération au réel'!B120)</f>
        <v/>
      </c>
      <c r="C120" s="488" t="str">
        <f>IF('Dépenses rémunération au réel'!C120="","",'Dépenses rémunération au réel'!C120)</f>
        <v/>
      </c>
      <c r="D120" s="488" t="str">
        <f>IF('Dépenses rémunération au réel'!D120="","",'Dépenses rémunération au réel'!D120)</f>
        <v/>
      </c>
      <c r="E120" s="488" t="str">
        <f>IF('Dépenses rémunération au réel'!E120="","",'Dépenses rémunération au réel'!E120)</f>
        <v/>
      </c>
      <c r="F120" s="488" t="str">
        <f>IF('Dépenses rémunération au réel'!F120="","",'Dépenses rémunération au réel'!F120)</f>
        <v/>
      </c>
      <c r="G120" s="489" t="str">
        <f>IF('Dépenses rémunération au réel'!G120="","",'Dépenses rémunération au réel'!G120)</f>
        <v/>
      </c>
      <c r="H120" s="489" t="str">
        <f>IF('Dépenses rémunération au réel'!H120="","",'Dépenses rémunération au réel'!H120)</f>
        <v/>
      </c>
      <c r="I120" s="488" t="str">
        <f>IF('Dépenses rémunération au réel'!I120="","",'Dépenses rémunération au réel'!I120)</f>
        <v/>
      </c>
      <c r="J120" s="490" t="str">
        <f>IF('Dépenses rémunération au réel'!J120="","",'Dépenses rémunération au réel'!J120)</f>
        <v/>
      </c>
      <c r="K120" s="490" t="str">
        <f>IF('Dépenses rémunération au réel'!K120="","",'Dépenses rémunération au réel'!K120)</f>
        <v/>
      </c>
      <c r="L120" s="488" t="str">
        <f>IF('Dépenses rémunération au réel'!L120="","",'Dépenses rémunération au réel'!L120)</f>
        <v/>
      </c>
      <c r="M120" s="256"/>
      <c r="N120" s="257" t="str">
        <f t="shared" si="8"/>
        <v/>
      </c>
      <c r="O120" s="257" t="str">
        <f t="shared" si="9"/>
        <v/>
      </c>
      <c r="P120" s="55"/>
      <c r="Q120" s="34"/>
      <c r="R120" s="34"/>
      <c r="S120" s="494" t="str">
        <f t="shared" si="6"/>
        <v/>
      </c>
      <c r="T120" s="117"/>
      <c r="U120" s="118"/>
      <c r="V120" s="497" t="str">
        <f t="shared" si="10"/>
        <v/>
      </c>
      <c r="W120" s="121" t="str">
        <f t="shared" si="7"/>
        <v/>
      </c>
      <c r="X120" s="500" t="str">
        <f>IF(AND(OR(M120="KO",L120&lt;&gt;""),OR(M120="",N120="",O120="")),Listes!$A$74,IF(AND(L120&lt;S120,U120=""),Listes!$A$76,IF(AND(L120&lt;&gt;"",S120&lt;L120,T120=""),Listes!$A$78,IF(AND(Y120="",OR(M120&lt;&gt;"",N120&lt;&gt;"",O120&lt;&gt;"",P120&lt;&gt;"",Q120&lt;&gt;"",R120&lt;&gt;"")),Listes!$A$79,""))))</f>
        <v/>
      </c>
      <c r="Y120" s="38"/>
      <c r="Z120" s="10">
        <f t="shared" si="11"/>
        <v>0</v>
      </c>
    </row>
    <row r="121" spans="1:26" ht="20.100000000000001" customHeight="1" x14ac:dyDescent="0.25">
      <c r="A121" s="109">
        <v>115</v>
      </c>
      <c r="B121" s="488" t="str">
        <f>IF('Dépenses rémunération au réel'!B121="","",'Dépenses rémunération au réel'!B121)</f>
        <v/>
      </c>
      <c r="C121" s="488" t="str">
        <f>IF('Dépenses rémunération au réel'!C121="","",'Dépenses rémunération au réel'!C121)</f>
        <v/>
      </c>
      <c r="D121" s="488" t="str">
        <f>IF('Dépenses rémunération au réel'!D121="","",'Dépenses rémunération au réel'!D121)</f>
        <v/>
      </c>
      <c r="E121" s="488" t="str">
        <f>IF('Dépenses rémunération au réel'!E121="","",'Dépenses rémunération au réel'!E121)</f>
        <v/>
      </c>
      <c r="F121" s="488" t="str">
        <f>IF('Dépenses rémunération au réel'!F121="","",'Dépenses rémunération au réel'!F121)</f>
        <v/>
      </c>
      <c r="G121" s="489" t="str">
        <f>IF('Dépenses rémunération au réel'!G121="","",'Dépenses rémunération au réel'!G121)</f>
        <v/>
      </c>
      <c r="H121" s="489" t="str">
        <f>IF('Dépenses rémunération au réel'!H121="","",'Dépenses rémunération au réel'!H121)</f>
        <v/>
      </c>
      <c r="I121" s="488" t="str">
        <f>IF('Dépenses rémunération au réel'!I121="","",'Dépenses rémunération au réel'!I121)</f>
        <v/>
      </c>
      <c r="J121" s="490" t="str">
        <f>IF('Dépenses rémunération au réel'!J121="","",'Dépenses rémunération au réel'!J121)</f>
        <v/>
      </c>
      <c r="K121" s="490" t="str">
        <f>IF('Dépenses rémunération au réel'!K121="","",'Dépenses rémunération au réel'!K121)</f>
        <v/>
      </c>
      <c r="L121" s="488" t="str">
        <f>IF('Dépenses rémunération au réel'!L121="","",'Dépenses rémunération au réel'!L121)</f>
        <v/>
      </c>
      <c r="M121" s="256"/>
      <c r="N121" s="257" t="str">
        <f t="shared" si="8"/>
        <v/>
      </c>
      <c r="O121" s="257" t="str">
        <f t="shared" si="9"/>
        <v/>
      </c>
      <c r="P121" s="55"/>
      <c r="Q121" s="34"/>
      <c r="R121" s="34"/>
      <c r="S121" s="494" t="str">
        <f t="shared" si="6"/>
        <v/>
      </c>
      <c r="T121" s="117"/>
      <c r="U121" s="118"/>
      <c r="V121" s="497" t="str">
        <f t="shared" si="10"/>
        <v/>
      </c>
      <c r="W121" s="121" t="str">
        <f t="shared" si="7"/>
        <v/>
      </c>
      <c r="X121" s="500" t="str">
        <f>IF(AND(OR(M121="KO",L121&lt;&gt;""),OR(M121="",N121="",O121="")),Listes!$A$74,IF(AND(L121&lt;S121,U121=""),Listes!$A$76,IF(AND(L121&lt;&gt;"",S121&lt;L121,T121=""),Listes!$A$78,IF(AND(Y121="",OR(M121&lt;&gt;"",N121&lt;&gt;"",O121&lt;&gt;"",P121&lt;&gt;"",Q121&lt;&gt;"",R121&lt;&gt;"")),Listes!$A$79,""))))</f>
        <v/>
      </c>
      <c r="Y121" s="38"/>
      <c r="Z121" s="10">
        <f t="shared" si="11"/>
        <v>0</v>
      </c>
    </row>
    <row r="122" spans="1:26" ht="20.100000000000001" customHeight="1" x14ac:dyDescent="0.25">
      <c r="A122" s="109">
        <v>116</v>
      </c>
      <c r="B122" s="488" t="str">
        <f>IF('Dépenses rémunération au réel'!B122="","",'Dépenses rémunération au réel'!B122)</f>
        <v/>
      </c>
      <c r="C122" s="488" t="str">
        <f>IF('Dépenses rémunération au réel'!C122="","",'Dépenses rémunération au réel'!C122)</f>
        <v/>
      </c>
      <c r="D122" s="488" t="str">
        <f>IF('Dépenses rémunération au réel'!D122="","",'Dépenses rémunération au réel'!D122)</f>
        <v/>
      </c>
      <c r="E122" s="488" t="str">
        <f>IF('Dépenses rémunération au réel'!E122="","",'Dépenses rémunération au réel'!E122)</f>
        <v/>
      </c>
      <c r="F122" s="488" t="str">
        <f>IF('Dépenses rémunération au réel'!F122="","",'Dépenses rémunération au réel'!F122)</f>
        <v/>
      </c>
      <c r="G122" s="489" t="str">
        <f>IF('Dépenses rémunération au réel'!G122="","",'Dépenses rémunération au réel'!G122)</f>
        <v/>
      </c>
      <c r="H122" s="489" t="str">
        <f>IF('Dépenses rémunération au réel'!H122="","",'Dépenses rémunération au réel'!H122)</f>
        <v/>
      </c>
      <c r="I122" s="488" t="str">
        <f>IF('Dépenses rémunération au réel'!I122="","",'Dépenses rémunération au réel'!I122)</f>
        <v/>
      </c>
      <c r="J122" s="490" t="str">
        <f>IF('Dépenses rémunération au réel'!J122="","",'Dépenses rémunération au réel'!J122)</f>
        <v/>
      </c>
      <c r="K122" s="490" t="str">
        <f>IF('Dépenses rémunération au réel'!K122="","",'Dépenses rémunération au réel'!K122)</f>
        <v/>
      </c>
      <c r="L122" s="488" t="str">
        <f>IF('Dépenses rémunération au réel'!L122="","",'Dépenses rémunération au réel'!L122)</f>
        <v/>
      </c>
      <c r="M122" s="256"/>
      <c r="N122" s="257" t="str">
        <f t="shared" si="8"/>
        <v/>
      </c>
      <c r="O122" s="257" t="str">
        <f t="shared" si="9"/>
        <v/>
      </c>
      <c r="P122" s="55"/>
      <c r="Q122" s="34"/>
      <c r="R122" s="34"/>
      <c r="S122" s="494" t="str">
        <f t="shared" si="6"/>
        <v/>
      </c>
      <c r="T122" s="117"/>
      <c r="U122" s="118"/>
      <c r="V122" s="497" t="str">
        <f t="shared" si="10"/>
        <v/>
      </c>
      <c r="W122" s="121" t="str">
        <f t="shared" si="7"/>
        <v/>
      </c>
      <c r="X122" s="500" t="str">
        <f>IF(AND(OR(M122="KO",L122&lt;&gt;""),OR(M122="",N122="",O122="")),Listes!$A$74,IF(AND(L122&lt;S122,U122=""),Listes!$A$76,IF(AND(L122&lt;&gt;"",S122&lt;L122,T122=""),Listes!$A$78,IF(AND(Y122="",OR(M122&lt;&gt;"",N122&lt;&gt;"",O122&lt;&gt;"",P122&lt;&gt;"",Q122&lt;&gt;"",R122&lt;&gt;"")),Listes!$A$79,""))))</f>
        <v/>
      </c>
      <c r="Y122" s="38"/>
      <c r="Z122" s="10">
        <f t="shared" si="11"/>
        <v>0</v>
      </c>
    </row>
    <row r="123" spans="1:26" ht="20.100000000000001" customHeight="1" x14ac:dyDescent="0.25">
      <c r="A123" s="109">
        <v>117</v>
      </c>
      <c r="B123" s="488" t="str">
        <f>IF('Dépenses rémunération au réel'!B123="","",'Dépenses rémunération au réel'!B123)</f>
        <v/>
      </c>
      <c r="C123" s="488" t="str">
        <f>IF('Dépenses rémunération au réel'!C123="","",'Dépenses rémunération au réel'!C123)</f>
        <v/>
      </c>
      <c r="D123" s="488" t="str">
        <f>IF('Dépenses rémunération au réel'!D123="","",'Dépenses rémunération au réel'!D123)</f>
        <v/>
      </c>
      <c r="E123" s="488" t="str">
        <f>IF('Dépenses rémunération au réel'!E123="","",'Dépenses rémunération au réel'!E123)</f>
        <v/>
      </c>
      <c r="F123" s="488" t="str">
        <f>IF('Dépenses rémunération au réel'!F123="","",'Dépenses rémunération au réel'!F123)</f>
        <v/>
      </c>
      <c r="G123" s="489" t="str">
        <f>IF('Dépenses rémunération au réel'!G123="","",'Dépenses rémunération au réel'!G123)</f>
        <v/>
      </c>
      <c r="H123" s="489" t="str">
        <f>IF('Dépenses rémunération au réel'!H123="","",'Dépenses rémunération au réel'!H123)</f>
        <v/>
      </c>
      <c r="I123" s="488" t="str">
        <f>IF('Dépenses rémunération au réel'!I123="","",'Dépenses rémunération au réel'!I123)</f>
        <v/>
      </c>
      <c r="J123" s="490" t="str">
        <f>IF('Dépenses rémunération au réel'!J123="","",'Dépenses rémunération au réel'!J123)</f>
        <v/>
      </c>
      <c r="K123" s="490" t="str">
        <f>IF('Dépenses rémunération au réel'!K123="","",'Dépenses rémunération au réel'!K123)</f>
        <v/>
      </c>
      <c r="L123" s="488" t="str">
        <f>IF('Dépenses rémunération au réel'!L123="","",'Dépenses rémunération au réel'!L123)</f>
        <v/>
      </c>
      <c r="M123" s="256"/>
      <c r="N123" s="257" t="str">
        <f t="shared" si="8"/>
        <v/>
      </c>
      <c r="O123" s="257" t="str">
        <f t="shared" si="9"/>
        <v/>
      </c>
      <c r="P123" s="55"/>
      <c r="Q123" s="34"/>
      <c r="R123" s="34"/>
      <c r="S123" s="494" t="str">
        <f t="shared" si="6"/>
        <v/>
      </c>
      <c r="T123" s="117"/>
      <c r="U123" s="118"/>
      <c r="V123" s="497" t="str">
        <f t="shared" si="10"/>
        <v/>
      </c>
      <c r="W123" s="121" t="str">
        <f t="shared" si="7"/>
        <v/>
      </c>
      <c r="X123" s="500" t="str">
        <f>IF(AND(OR(M123="KO",L123&lt;&gt;""),OR(M123="",N123="",O123="")),Listes!$A$74,IF(AND(L123&lt;S123,U123=""),Listes!$A$76,IF(AND(L123&lt;&gt;"",S123&lt;L123,T123=""),Listes!$A$78,IF(AND(Y123="",OR(M123&lt;&gt;"",N123&lt;&gt;"",O123&lt;&gt;"",P123&lt;&gt;"",Q123&lt;&gt;"",R123&lt;&gt;"")),Listes!$A$79,""))))</f>
        <v/>
      </c>
      <c r="Y123" s="38"/>
      <c r="Z123" s="10">
        <f t="shared" si="11"/>
        <v>0</v>
      </c>
    </row>
    <row r="124" spans="1:26" ht="20.100000000000001" customHeight="1" x14ac:dyDescent="0.25">
      <c r="A124" s="109">
        <v>118</v>
      </c>
      <c r="B124" s="488" t="str">
        <f>IF('Dépenses rémunération au réel'!B124="","",'Dépenses rémunération au réel'!B124)</f>
        <v/>
      </c>
      <c r="C124" s="488" t="str">
        <f>IF('Dépenses rémunération au réel'!C124="","",'Dépenses rémunération au réel'!C124)</f>
        <v/>
      </c>
      <c r="D124" s="488" t="str">
        <f>IF('Dépenses rémunération au réel'!D124="","",'Dépenses rémunération au réel'!D124)</f>
        <v/>
      </c>
      <c r="E124" s="488" t="str">
        <f>IF('Dépenses rémunération au réel'!E124="","",'Dépenses rémunération au réel'!E124)</f>
        <v/>
      </c>
      <c r="F124" s="488" t="str">
        <f>IF('Dépenses rémunération au réel'!F124="","",'Dépenses rémunération au réel'!F124)</f>
        <v/>
      </c>
      <c r="G124" s="489" t="str">
        <f>IF('Dépenses rémunération au réel'!G124="","",'Dépenses rémunération au réel'!G124)</f>
        <v/>
      </c>
      <c r="H124" s="489" t="str">
        <f>IF('Dépenses rémunération au réel'!H124="","",'Dépenses rémunération au réel'!H124)</f>
        <v/>
      </c>
      <c r="I124" s="488" t="str">
        <f>IF('Dépenses rémunération au réel'!I124="","",'Dépenses rémunération au réel'!I124)</f>
        <v/>
      </c>
      <c r="J124" s="490" t="str">
        <f>IF('Dépenses rémunération au réel'!J124="","",'Dépenses rémunération au réel'!J124)</f>
        <v/>
      </c>
      <c r="K124" s="490" t="str">
        <f>IF('Dépenses rémunération au réel'!K124="","",'Dépenses rémunération au réel'!K124)</f>
        <v/>
      </c>
      <c r="L124" s="488" t="str">
        <f>IF('Dépenses rémunération au réel'!L124="","",'Dépenses rémunération au réel'!L124)</f>
        <v/>
      </c>
      <c r="M124" s="256"/>
      <c r="N124" s="257" t="str">
        <f t="shared" si="8"/>
        <v/>
      </c>
      <c r="O124" s="257" t="str">
        <f t="shared" si="9"/>
        <v/>
      </c>
      <c r="P124" s="55"/>
      <c r="Q124" s="34"/>
      <c r="R124" s="34"/>
      <c r="S124" s="494" t="str">
        <f t="shared" si="6"/>
        <v/>
      </c>
      <c r="T124" s="117"/>
      <c r="U124" s="118"/>
      <c r="V124" s="497" t="str">
        <f t="shared" si="10"/>
        <v/>
      </c>
      <c r="W124" s="121" t="str">
        <f t="shared" si="7"/>
        <v/>
      </c>
      <c r="X124" s="500" t="str">
        <f>IF(AND(OR(M124="KO",L124&lt;&gt;""),OR(M124="",N124="",O124="")),Listes!$A$74,IF(AND(L124&lt;S124,U124=""),Listes!$A$76,IF(AND(L124&lt;&gt;"",S124&lt;L124,T124=""),Listes!$A$78,IF(AND(Y124="",OR(M124&lt;&gt;"",N124&lt;&gt;"",O124&lt;&gt;"",P124&lt;&gt;"",Q124&lt;&gt;"",R124&lt;&gt;"")),Listes!$A$79,""))))</f>
        <v/>
      </c>
      <c r="Y124" s="38"/>
      <c r="Z124" s="10">
        <f t="shared" si="11"/>
        <v>0</v>
      </c>
    </row>
    <row r="125" spans="1:26" ht="20.100000000000001" customHeight="1" x14ac:dyDescent="0.25">
      <c r="A125" s="109">
        <v>119</v>
      </c>
      <c r="B125" s="488" t="str">
        <f>IF('Dépenses rémunération au réel'!B125="","",'Dépenses rémunération au réel'!B125)</f>
        <v/>
      </c>
      <c r="C125" s="488" t="str">
        <f>IF('Dépenses rémunération au réel'!C125="","",'Dépenses rémunération au réel'!C125)</f>
        <v/>
      </c>
      <c r="D125" s="488" t="str">
        <f>IF('Dépenses rémunération au réel'!D125="","",'Dépenses rémunération au réel'!D125)</f>
        <v/>
      </c>
      <c r="E125" s="488" t="str">
        <f>IF('Dépenses rémunération au réel'!E125="","",'Dépenses rémunération au réel'!E125)</f>
        <v/>
      </c>
      <c r="F125" s="488" t="str">
        <f>IF('Dépenses rémunération au réel'!F125="","",'Dépenses rémunération au réel'!F125)</f>
        <v/>
      </c>
      <c r="G125" s="489" t="str">
        <f>IF('Dépenses rémunération au réel'!G125="","",'Dépenses rémunération au réel'!G125)</f>
        <v/>
      </c>
      <c r="H125" s="489" t="str">
        <f>IF('Dépenses rémunération au réel'!H125="","",'Dépenses rémunération au réel'!H125)</f>
        <v/>
      </c>
      <c r="I125" s="488" t="str">
        <f>IF('Dépenses rémunération au réel'!I125="","",'Dépenses rémunération au réel'!I125)</f>
        <v/>
      </c>
      <c r="J125" s="490" t="str">
        <f>IF('Dépenses rémunération au réel'!J125="","",'Dépenses rémunération au réel'!J125)</f>
        <v/>
      </c>
      <c r="K125" s="490" t="str">
        <f>IF('Dépenses rémunération au réel'!K125="","",'Dépenses rémunération au réel'!K125)</f>
        <v/>
      </c>
      <c r="L125" s="488" t="str">
        <f>IF('Dépenses rémunération au réel'!L125="","",'Dépenses rémunération au réel'!L125)</f>
        <v/>
      </c>
      <c r="M125" s="256"/>
      <c r="N125" s="257" t="str">
        <f t="shared" si="8"/>
        <v/>
      </c>
      <c r="O125" s="257" t="str">
        <f t="shared" si="9"/>
        <v/>
      </c>
      <c r="P125" s="55"/>
      <c r="Q125" s="34"/>
      <c r="R125" s="34"/>
      <c r="S125" s="494" t="str">
        <f t="shared" si="6"/>
        <v/>
      </c>
      <c r="T125" s="117"/>
      <c r="U125" s="118"/>
      <c r="V125" s="497" t="str">
        <f t="shared" si="10"/>
        <v/>
      </c>
      <c r="W125" s="121" t="str">
        <f t="shared" si="7"/>
        <v/>
      </c>
      <c r="X125" s="500" t="str">
        <f>IF(AND(OR(M125="KO",L125&lt;&gt;""),OR(M125="",N125="",O125="")),Listes!$A$74,IF(AND(L125&lt;S125,U125=""),Listes!$A$76,IF(AND(L125&lt;&gt;"",S125&lt;L125,T125=""),Listes!$A$78,IF(AND(Y125="",OR(M125&lt;&gt;"",N125&lt;&gt;"",O125&lt;&gt;"",P125&lt;&gt;"",Q125&lt;&gt;"",R125&lt;&gt;"")),Listes!$A$79,""))))</f>
        <v/>
      </c>
      <c r="Y125" s="38"/>
      <c r="Z125" s="10">
        <f t="shared" si="11"/>
        <v>0</v>
      </c>
    </row>
    <row r="126" spans="1:26" ht="20.100000000000001" customHeight="1" x14ac:dyDescent="0.25">
      <c r="A126" s="109">
        <v>120</v>
      </c>
      <c r="B126" s="488" t="str">
        <f>IF('Dépenses rémunération au réel'!B126="","",'Dépenses rémunération au réel'!B126)</f>
        <v/>
      </c>
      <c r="C126" s="488" t="str">
        <f>IF('Dépenses rémunération au réel'!C126="","",'Dépenses rémunération au réel'!C126)</f>
        <v/>
      </c>
      <c r="D126" s="488" t="str">
        <f>IF('Dépenses rémunération au réel'!D126="","",'Dépenses rémunération au réel'!D126)</f>
        <v/>
      </c>
      <c r="E126" s="488" t="str">
        <f>IF('Dépenses rémunération au réel'!E126="","",'Dépenses rémunération au réel'!E126)</f>
        <v/>
      </c>
      <c r="F126" s="488" t="str">
        <f>IF('Dépenses rémunération au réel'!F126="","",'Dépenses rémunération au réel'!F126)</f>
        <v/>
      </c>
      <c r="G126" s="489" t="str">
        <f>IF('Dépenses rémunération au réel'!G126="","",'Dépenses rémunération au réel'!G126)</f>
        <v/>
      </c>
      <c r="H126" s="489" t="str">
        <f>IF('Dépenses rémunération au réel'!H126="","",'Dépenses rémunération au réel'!H126)</f>
        <v/>
      </c>
      <c r="I126" s="488" t="str">
        <f>IF('Dépenses rémunération au réel'!I126="","",'Dépenses rémunération au réel'!I126)</f>
        <v/>
      </c>
      <c r="J126" s="490" t="str">
        <f>IF('Dépenses rémunération au réel'!J126="","",'Dépenses rémunération au réel'!J126)</f>
        <v/>
      </c>
      <c r="K126" s="490" t="str">
        <f>IF('Dépenses rémunération au réel'!K126="","",'Dépenses rémunération au réel'!K126)</f>
        <v/>
      </c>
      <c r="L126" s="488" t="str">
        <f>IF('Dépenses rémunération au réel'!L126="","",'Dépenses rémunération au réel'!L126)</f>
        <v/>
      </c>
      <c r="M126" s="256"/>
      <c r="N126" s="257" t="str">
        <f t="shared" si="8"/>
        <v/>
      </c>
      <c r="O126" s="257" t="str">
        <f t="shared" si="9"/>
        <v/>
      </c>
      <c r="P126" s="55"/>
      <c r="Q126" s="34"/>
      <c r="R126" s="34"/>
      <c r="S126" s="494" t="str">
        <f t="shared" si="6"/>
        <v/>
      </c>
      <c r="T126" s="117"/>
      <c r="U126" s="118"/>
      <c r="V126" s="497" t="str">
        <f t="shared" si="10"/>
        <v/>
      </c>
      <c r="W126" s="121" t="str">
        <f t="shared" si="7"/>
        <v/>
      </c>
      <c r="X126" s="500" t="str">
        <f>IF(AND(OR(M126="KO",L126&lt;&gt;""),OR(M126="",N126="",O126="")),Listes!$A$74,IF(AND(L126&lt;S126,U126=""),Listes!$A$76,IF(AND(L126&lt;&gt;"",S126&lt;L126,T126=""),Listes!$A$78,IF(AND(Y126="",OR(M126&lt;&gt;"",N126&lt;&gt;"",O126&lt;&gt;"",P126&lt;&gt;"",Q126&lt;&gt;"",R126&lt;&gt;"")),Listes!$A$79,""))))</f>
        <v/>
      </c>
      <c r="Y126" s="38"/>
      <c r="Z126" s="10">
        <f t="shared" si="11"/>
        <v>0</v>
      </c>
    </row>
    <row r="127" spans="1:26" ht="20.100000000000001" customHeight="1" x14ac:dyDescent="0.25">
      <c r="A127" s="109">
        <v>121</v>
      </c>
      <c r="B127" s="488" t="str">
        <f>IF('Dépenses rémunération au réel'!B127="","",'Dépenses rémunération au réel'!B127)</f>
        <v/>
      </c>
      <c r="C127" s="488" t="str">
        <f>IF('Dépenses rémunération au réel'!C127="","",'Dépenses rémunération au réel'!C127)</f>
        <v/>
      </c>
      <c r="D127" s="488" t="str">
        <f>IF('Dépenses rémunération au réel'!D127="","",'Dépenses rémunération au réel'!D127)</f>
        <v/>
      </c>
      <c r="E127" s="488" t="str">
        <f>IF('Dépenses rémunération au réel'!E127="","",'Dépenses rémunération au réel'!E127)</f>
        <v/>
      </c>
      <c r="F127" s="488" t="str">
        <f>IF('Dépenses rémunération au réel'!F127="","",'Dépenses rémunération au réel'!F127)</f>
        <v/>
      </c>
      <c r="G127" s="489" t="str">
        <f>IF('Dépenses rémunération au réel'!G127="","",'Dépenses rémunération au réel'!G127)</f>
        <v/>
      </c>
      <c r="H127" s="489" t="str">
        <f>IF('Dépenses rémunération au réel'!H127="","",'Dépenses rémunération au réel'!H127)</f>
        <v/>
      </c>
      <c r="I127" s="488" t="str">
        <f>IF('Dépenses rémunération au réel'!I127="","",'Dépenses rémunération au réel'!I127)</f>
        <v/>
      </c>
      <c r="J127" s="490" t="str">
        <f>IF('Dépenses rémunération au réel'!J127="","",'Dépenses rémunération au réel'!J127)</f>
        <v/>
      </c>
      <c r="K127" s="490" t="str">
        <f>IF('Dépenses rémunération au réel'!K127="","",'Dépenses rémunération au réel'!K127)</f>
        <v/>
      </c>
      <c r="L127" s="488" t="str">
        <f>IF('Dépenses rémunération au réel'!L127="","",'Dépenses rémunération au réel'!L127)</f>
        <v/>
      </c>
      <c r="M127" s="256"/>
      <c r="N127" s="257" t="str">
        <f t="shared" si="8"/>
        <v/>
      </c>
      <c r="O127" s="257" t="str">
        <f t="shared" si="9"/>
        <v/>
      </c>
      <c r="P127" s="55"/>
      <c r="Q127" s="34"/>
      <c r="R127" s="34"/>
      <c r="S127" s="494" t="str">
        <f t="shared" si="6"/>
        <v/>
      </c>
      <c r="T127" s="117"/>
      <c r="U127" s="118"/>
      <c r="V127" s="497" t="str">
        <f t="shared" si="10"/>
        <v/>
      </c>
      <c r="W127" s="121" t="str">
        <f t="shared" si="7"/>
        <v/>
      </c>
      <c r="X127" s="500" t="str">
        <f>IF(AND(OR(M127="KO",L127&lt;&gt;""),OR(M127="",N127="",O127="")),Listes!$A$74,IF(AND(L127&lt;S127,U127=""),Listes!$A$76,IF(AND(L127&lt;&gt;"",S127&lt;L127,T127=""),Listes!$A$78,IF(AND(Y127="",OR(M127&lt;&gt;"",N127&lt;&gt;"",O127&lt;&gt;"",P127&lt;&gt;"",Q127&lt;&gt;"",R127&lt;&gt;"")),Listes!$A$79,""))))</f>
        <v/>
      </c>
      <c r="Y127" s="38"/>
      <c r="Z127" s="10">
        <f t="shared" si="11"/>
        <v>0</v>
      </c>
    </row>
    <row r="128" spans="1:26" ht="20.100000000000001" customHeight="1" x14ac:dyDescent="0.25">
      <c r="A128" s="109">
        <v>122</v>
      </c>
      <c r="B128" s="488" t="str">
        <f>IF('Dépenses rémunération au réel'!B128="","",'Dépenses rémunération au réel'!B128)</f>
        <v/>
      </c>
      <c r="C128" s="488" t="str">
        <f>IF('Dépenses rémunération au réel'!C128="","",'Dépenses rémunération au réel'!C128)</f>
        <v/>
      </c>
      <c r="D128" s="488" t="str">
        <f>IF('Dépenses rémunération au réel'!D128="","",'Dépenses rémunération au réel'!D128)</f>
        <v/>
      </c>
      <c r="E128" s="488" t="str">
        <f>IF('Dépenses rémunération au réel'!E128="","",'Dépenses rémunération au réel'!E128)</f>
        <v/>
      </c>
      <c r="F128" s="488" t="str">
        <f>IF('Dépenses rémunération au réel'!F128="","",'Dépenses rémunération au réel'!F128)</f>
        <v/>
      </c>
      <c r="G128" s="489" t="str">
        <f>IF('Dépenses rémunération au réel'!G128="","",'Dépenses rémunération au réel'!G128)</f>
        <v/>
      </c>
      <c r="H128" s="489" t="str">
        <f>IF('Dépenses rémunération au réel'!H128="","",'Dépenses rémunération au réel'!H128)</f>
        <v/>
      </c>
      <c r="I128" s="488" t="str">
        <f>IF('Dépenses rémunération au réel'!I128="","",'Dépenses rémunération au réel'!I128)</f>
        <v/>
      </c>
      <c r="J128" s="490" t="str">
        <f>IF('Dépenses rémunération au réel'!J128="","",'Dépenses rémunération au réel'!J128)</f>
        <v/>
      </c>
      <c r="K128" s="490" t="str">
        <f>IF('Dépenses rémunération au réel'!K128="","",'Dépenses rémunération au réel'!K128)</f>
        <v/>
      </c>
      <c r="L128" s="488" t="str">
        <f>IF('Dépenses rémunération au réel'!L128="","",'Dépenses rémunération au réel'!L128)</f>
        <v/>
      </c>
      <c r="M128" s="256"/>
      <c r="N128" s="257" t="str">
        <f t="shared" si="8"/>
        <v/>
      </c>
      <c r="O128" s="257" t="str">
        <f t="shared" si="9"/>
        <v/>
      </c>
      <c r="P128" s="55"/>
      <c r="Q128" s="34"/>
      <c r="R128" s="34"/>
      <c r="S128" s="494" t="str">
        <f t="shared" si="6"/>
        <v/>
      </c>
      <c r="T128" s="117"/>
      <c r="U128" s="118"/>
      <c r="V128" s="497" t="str">
        <f t="shared" si="10"/>
        <v/>
      </c>
      <c r="W128" s="121" t="str">
        <f t="shared" si="7"/>
        <v/>
      </c>
      <c r="X128" s="500" t="str">
        <f>IF(AND(OR(M128="KO",L128&lt;&gt;""),OR(M128="",N128="",O128="")),Listes!$A$74,IF(AND(L128&lt;S128,U128=""),Listes!$A$76,IF(AND(L128&lt;&gt;"",S128&lt;L128,T128=""),Listes!$A$78,IF(AND(Y128="",OR(M128&lt;&gt;"",N128&lt;&gt;"",O128&lt;&gt;"",P128&lt;&gt;"",Q128&lt;&gt;"",R128&lt;&gt;"")),Listes!$A$79,""))))</f>
        <v/>
      </c>
      <c r="Y128" s="38"/>
      <c r="Z128" s="10">
        <f t="shared" si="11"/>
        <v>0</v>
      </c>
    </row>
    <row r="129" spans="1:26" ht="20.100000000000001" customHeight="1" x14ac:dyDescent="0.25">
      <c r="A129" s="109">
        <v>123</v>
      </c>
      <c r="B129" s="488" t="str">
        <f>IF('Dépenses rémunération au réel'!B129="","",'Dépenses rémunération au réel'!B129)</f>
        <v/>
      </c>
      <c r="C129" s="488" t="str">
        <f>IF('Dépenses rémunération au réel'!C129="","",'Dépenses rémunération au réel'!C129)</f>
        <v/>
      </c>
      <c r="D129" s="488" t="str">
        <f>IF('Dépenses rémunération au réel'!D129="","",'Dépenses rémunération au réel'!D129)</f>
        <v/>
      </c>
      <c r="E129" s="488" t="str">
        <f>IF('Dépenses rémunération au réel'!E129="","",'Dépenses rémunération au réel'!E129)</f>
        <v/>
      </c>
      <c r="F129" s="488" t="str">
        <f>IF('Dépenses rémunération au réel'!F129="","",'Dépenses rémunération au réel'!F129)</f>
        <v/>
      </c>
      <c r="G129" s="489" t="str">
        <f>IF('Dépenses rémunération au réel'!G129="","",'Dépenses rémunération au réel'!G129)</f>
        <v/>
      </c>
      <c r="H129" s="489" t="str">
        <f>IF('Dépenses rémunération au réel'!H129="","",'Dépenses rémunération au réel'!H129)</f>
        <v/>
      </c>
      <c r="I129" s="488" t="str">
        <f>IF('Dépenses rémunération au réel'!I129="","",'Dépenses rémunération au réel'!I129)</f>
        <v/>
      </c>
      <c r="J129" s="490" t="str">
        <f>IF('Dépenses rémunération au réel'!J129="","",'Dépenses rémunération au réel'!J129)</f>
        <v/>
      </c>
      <c r="K129" s="490" t="str">
        <f>IF('Dépenses rémunération au réel'!K129="","",'Dépenses rémunération au réel'!K129)</f>
        <v/>
      </c>
      <c r="L129" s="488" t="str">
        <f>IF('Dépenses rémunération au réel'!L129="","",'Dépenses rémunération au réel'!L129)</f>
        <v/>
      </c>
      <c r="M129" s="256"/>
      <c r="N129" s="257" t="str">
        <f t="shared" si="8"/>
        <v/>
      </c>
      <c r="O129" s="257" t="str">
        <f t="shared" si="9"/>
        <v/>
      </c>
      <c r="P129" s="55"/>
      <c r="Q129" s="34"/>
      <c r="R129" s="34"/>
      <c r="S129" s="494" t="str">
        <f t="shared" si="6"/>
        <v/>
      </c>
      <c r="T129" s="117"/>
      <c r="U129" s="118"/>
      <c r="V129" s="497" t="str">
        <f t="shared" si="10"/>
        <v/>
      </c>
      <c r="W129" s="121" t="str">
        <f t="shared" si="7"/>
        <v/>
      </c>
      <c r="X129" s="500" t="str">
        <f>IF(AND(OR(M129="KO",L129&lt;&gt;""),OR(M129="",N129="",O129="")),Listes!$A$74,IF(AND(L129&lt;S129,U129=""),Listes!$A$76,IF(AND(L129&lt;&gt;"",S129&lt;L129,T129=""),Listes!$A$78,IF(AND(Y129="",OR(M129&lt;&gt;"",N129&lt;&gt;"",O129&lt;&gt;"",P129&lt;&gt;"",Q129&lt;&gt;"",R129&lt;&gt;"")),Listes!$A$79,""))))</f>
        <v/>
      </c>
      <c r="Y129" s="38"/>
      <c r="Z129" s="10">
        <f t="shared" si="11"/>
        <v>0</v>
      </c>
    </row>
    <row r="130" spans="1:26" ht="20.100000000000001" customHeight="1" x14ac:dyDescent="0.25">
      <c r="A130" s="109">
        <v>124</v>
      </c>
      <c r="B130" s="488" t="str">
        <f>IF('Dépenses rémunération au réel'!B130="","",'Dépenses rémunération au réel'!B130)</f>
        <v/>
      </c>
      <c r="C130" s="488" t="str">
        <f>IF('Dépenses rémunération au réel'!C130="","",'Dépenses rémunération au réel'!C130)</f>
        <v/>
      </c>
      <c r="D130" s="488" t="str">
        <f>IF('Dépenses rémunération au réel'!D130="","",'Dépenses rémunération au réel'!D130)</f>
        <v/>
      </c>
      <c r="E130" s="488" t="str">
        <f>IF('Dépenses rémunération au réel'!E130="","",'Dépenses rémunération au réel'!E130)</f>
        <v/>
      </c>
      <c r="F130" s="488" t="str">
        <f>IF('Dépenses rémunération au réel'!F130="","",'Dépenses rémunération au réel'!F130)</f>
        <v/>
      </c>
      <c r="G130" s="489" t="str">
        <f>IF('Dépenses rémunération au réel'!G130="","",'Dépenses rémunération au réel'!G130)</f>
        <v/>
      </c>
      <c r="H130" s="489" t="str">
        <f>IF('Dépenses rémunération au réel'!H130="","",'Dépenses rémunération au réel'!H130)</f>
        <v/>
      </c>
      <c r="I130" s="488" t="str">
        <f>IF('Dépenses rémunération au réel'!I130="","",'Dépenses rémunération au réel'!I130)</f>
        <v/>
      </c>
      <c r="J130" s="490" t="str">
        <f>IF('Dépenses rémunération au réel'!J130="","",'Dépenses rémunération au réel'!J130)</f>
        <v/>
      </c>
      <c r="K130" s="490" t="str">
        <f>IF('Dépenses rémunération au réel'!K130="","",'Dépenses rémunération au réel'!K130)</f>
        <v/>
      </c>
      <c r="L130" s="488" t="str">
        <f>IF('Dépenses rémunération au réel'!L130="","",'Dépenses rémunération au réel'!L130)</f>
        <v/>
      </c>
      <c r="M130" s="256"/>
      <c r="N130" s="257" t="str">
        <f t="shared" si="8"/>
        <v/>
      </c>
      <c r="O130" s="257" t="str">
        <f t="shared" si="9"/>
        <v/>
      </c>
      <c r="P130" s="55"/>
      <c r="Q130" s="34"/>
      <c r="R130" s="34"/>
      <c r="S130" s="494" t="str">
        <f t="shared" si="6"/>
        <v/>
      </c>
      <c r="T130" s="117"/>
      <c r="U130" s="118"/>
      <c r="V130" s="497" t="str">
        <f t="shared" si="10"/>
        <v/>
      </c>
      <c r="W130" s="121" t="str">
        <f t="shared" si="7"/>
        <v/>
      </c>
      <c r="X130" s="500" t="str">
        <f>IF(AND(OR(M130="KO",L130&lt;&gt;""),OR(M130="",N130="",O130="")),Listes!$A$74,IF(AND(L130&lt;S130,U130=""),Listes!$A$76,IF(AND(L130&lt;&gt;"",S130&lt;L130,T130=""),Listes!$A$78,IF(AND(Y130="",OR(M130&lt;&gt;"",N130&lt;&gt;"",O130&lt;&gt;"",P130&lt;&gt;"",Q130&lt;&gt;"",R130&lt;&gt;"")),Listes!$A$79,""))))</f>
        <v/>
      </c>
      <c r="Y130" s="38"/>
      <c r="Z130" s="10">
        <f t="shared" si="11"/>
        <v>0</v>
      </c>
    </row>
    <row r="131" spans="1:26" ht="20.100000000000001" customHeight="1" x14ac:dyDescent="0.25">
      <c r="A131" s="109">
        <v>125</v>
      </c>
      <c r="B131" s="488" t="str">
        <f>IF('Dépenses rémunération au réel'!B131="","",'Dépenses rémunération au réel'!B131)</f>
        <v/>
      </c>
      <c r="C131" s="488" t="str">
        <f>IF('Dépenses rémunération au réel'!C131="","",'Dépenses rémunération au réel'!C131)</f>
        <v/>
      </c>
      <c r="D131" s="488" t="str">
        <f>IF('Dépenses rémunération au réel'!D131="","",'Dépenses rémunération au réel'!D131)</f>
        <v/>
      </c>
      <c r="E131" s="488" t="str">
        <f>IF('Dépenses rémunération au réel'!E131="","",'Dépenses rémunération au réel'!E131)</f>
        <v/>
      </c>
      <c r="F131" s="488" t="str">
        <f>IF('Dépenses rémunération au réel'!F131="","",'Dépenses rémunération au réel'!F131)</f>
        <v/>
      </c>
      <c r="G131" s="489" t="str">
        <f>IF('Dépenses rémunération au réel'!G131="","",'Dépenses rémunération au réel'!G131)</f>
        <v/>
      </c>
      <c r="H131" s="489" t="str">
        <f>IF('Dépenses rémunération au réel'!H131="","",'Dépenses rémunération au réel'!H131)</f>
        <v/>
      </c>
      <c r="I131" s="488" t="str">
        <f>IF('Dépenses rémunération au réel'!I131="","",'Dépenses rémunération au réel'!I131)</f>
        <v/>
      </c>
      <c r="J131" s="490" t="str">
        <f>IF('Dépenses rémunération au réel'!J131="","",'Dépenses rémunération au réel'!J131)</f>
        <v/>
      </c>
      <c r="K131" s="490" t="str">
        <f>IF('Dépenses rémunération au réel'!K131="","",'Dépenses rémunération au réel'!K131)</f>
        <v/>
      </c>
      <c r="L131" s="488" t="str">
        <f>IF('Dépenses rémunération au réel'!L131="","",'Dépenses rémunération au réel'!L131)</f>
        <v/>
      </c>
      <c r="M131" s="256"/>
      <c r="N131" s="257" t="str">
        <f t="shared" si="8"/>
        <v/>
      </c>
      <c r="O131" s="257" t="str">
        <f t="shared" si="9"/>
        <v/>
      </c>
      <c r="P131" s="55"/>
      <c r="Q131" s="34"/>
      <c r="R131" s="34"/>
      <c r="S131" s="494" t="str">
        <f t="shared" si="6"/>
        <v/>
      </c>
      <c r="T131" s="117"/>
      <c r="U131" s="118"/>
      <c r="V131" s="497" t="str">
        <f t="shared" si="10"/>
        <v/>
      </c>
      <c r="W131" s="121" t="str">
        <f t="shared" si="7"/>
        <v/>
      </c>
      <c r="X131" s="500" t="str">
        <f>IF(AND(OR(M131="KO",L131&lt;&gt;""),OR(M131="",N131="",O131="")),Listes!$A$74,IF(AND(L131&lt;S131,U131=""),Listes!$A$76,IF(AND(L131&lt;&gt;"",S131&lt;L131,T131=""),Listes!$A$78,IF(AND(Y131="",OR(M131&lt;&gt;"",N131&lt;&gt;"",O131&lt;&gt;"",P131&lt;&gt;"",Q131&lt;&gt;"",R131&lt;&gt;"")),Listes!$A$79,""))))</f>
        <v/>
      </c>
      <c r="Y131" s="38"/>
      <c r="Z131" s="10">
        <f t="shared" si="11"/>
        <v>0</v>
      </c>
    </row>
    <row r="132" spans="1:26" ht="20.100000000000001" customHeight="1" x14ac:dyDescent="0.25">
      <c r="A132" s="109">
        <v>126</v>
      </c>
      <c r="B132" s="488" t="str">
        <f>IF('Dépenses rémunération au réel'!B132="","",'Dépenses rémunération au réel'!B132)</f>
        <v/>
      </c>
      <c r="C132" s="488" t="str">
        <f>IF('Dépenses rémunération au réel'!C132="","",'Dépenses rémunération au réel'!C132)</f>
        <v/>
      </c>
      <c r="D132" s="488" t="str">
        <f>IF('Dépenses rémunération au réel'!D132="","",'Dépenses rémunération au réel'!D132)</f>
        <v/>
      </c>
      <c r="E132" s="488" t="str">
        <f>IF('Dépenses rémunération au réel'!E132="","",'Dépenses rémunération au réel'!E132)</f>
        <v/>
      </c>
      <c r="F132" s="488" t="str">
        <f>IF('Dépenses rémunération au réel'!F132="","",'Dépenses rémunération au réel'!F132)</f>
        <v/>
      </c>
      <c r="G132" s="489" t="str">
        <f>IF('Dépenses rémunération au réel'!G132="","",'Dépenses rémunération au réel'!G132)</f>
        <v/>
      </c>
      <c r="H132" s="489" t="str">
        <f>IF('Dépenses rémunération au réel'!H132="","",'Dépenses rémunération au réel'!H132)</f>
        <v/>
      </c>
      <c r="I132" s="488" t="str">
        <f>IF('Dépenses rémunération au réel'!I132="","",'Dépenses rémunération au réel'!I132)</f>
        <v/>
      </c>
      <c r="J132" s="490" t="str">
        <f>IF('Dépenses rémunération au réel'!J132="","",'Dépenses rémunération au réel'!J132)</f>
        <v/>
      </c>
      <c r="K132" s="490" t="str">
        <f>IF('Dépenses rémunération au réel'!K132="","",'Dépenses rémunération au réel'!K132)</f>
        <v/>
      </c>
      <c r="L132" s="488" t="str">
        <f>IF('Dépenses rémunération au réel'!L132="","",'Dépenses rémunération au réel'!L132)</f>
        <v/>
      </c>
      <c r="M132" s="256"/>
      <c r="N132" s="257" t="str">
        <f t="shared" si="8"/>
        <v/>
      </c>
      <c r="O132" s="257" t="str">
        <f t="shared" si="9"/>
        <v/>
      </c>
      <c r="P132" s="55"/>
      <c r="Q132" s="34"/>
      <c r="R132" s="34"/>
      <c r="S132" s="494" t="str">
        <f t="shared" si="6"/>
        <v/>
      </c>
      <c r="T132" s="117"/>
      <c r="U132" s="118"/>
      <c r="V132" s="497" t="str">
        <f t="shared" si="10"/>
        <v/>
      </c>
      <c r="W132" s="121" t="str">
        <f t="shared" si="7"/>
        <v/>
      </c>
      <c r="X132" s="500" t="str">
        <f>IF(AND(OR(M132="KO",L132&lt;&gt;""),OR(M132="",N132="",O132="")),Listes!$A$74,IF(AND(L132&lt;S132,U132=""),Listes!$A$76,IF(AND(L132&lt;&gt;"",S132&lt;L132,T132=""),Listes!$A$78,IF(AND(Y132="",OR(M132&lt;&gt;"",N132&lt;&gt;"",O132&lt;&gt;"",P132&lt;&gt;"",Q132&lt;&gt;"",R132&lt;&gt;"")),Listes!$A$79,""))))</f>
        <v/>
      </c>
      <c r="Y132" s="38"/>
      <c r="Z132" s="10">
        <f t="shared" si="11"/>
        <v>0</v>
      </c>
    </row>
    <row r="133" spans="1:26" ht="20.100000000000001" customHeight="1" x14ac:dyDescent="0.25">
      <c r="A133" s="109">
        <v>127</v>
      </c>
      <c r="B133" s="488" t="str">
        <f>IF('Dépenses rémunération au réel'!B133="","",'Dépenses rémunération au réel'!B133)</f>
        <v/>
      </c>
      <c r="C133" s="488" t="str">
        <f>IF('Dépenses rémunération au réel'!C133="","",'Dépenses rémunération au réel'!C133)</f>
        <v/>
      </c>
      <c r="D133" s="488" t="str">
        <f>IF('Dépenses rémunération au réel'!D133="","",'Dépenses rémunération au réel'!D133)</f>
        <v/>
      </c>
      <c r="E133" s="488" t="str">
        <f>IF('Dépenses rémunération au réel'!E133="","",'Dépenses rémunération au réel'!E133)</f>
        <v/>
      </c>
      <c r="F133" s="488" t="str">
        <f>IF('Dépenses rémunération au réel'!F133="","",'Dépenses rémunération au réel'!F133)</f>
        <v/>
      </c>
      <c r="G133" s="489" t="str">
        <f>IF('Dépenses rémunération au réel'!G133="","",'Dépenses rémunération au réel'!G133)</f>
        <v/>
      </c>
      <c r="H133" s="489" t="str">
        <f>IF('Dépenses rémunération au réel'!H133="","",'Dépenses rémunération au réel'!H133)</f>
        <v/>
      </c>
      <c r="I133" s="488" t="str">
        <f>IF('Dépenses rémunération au réel'!I133="","",'Dépenses rémunération au réel'!I133)</f>
        <v/>
      </c>
      <c r="J133" s="490" t="str">
        <f>IF('Dépenses rémunération au réel'!J133="","",'Dépenses rémunération au réel'!J133)</f>
        <v/>
      </c>
      <c r="K133" s="490" t="str">
        <f>IF('Dépenses rémunération au réel'!K133="","",'Dépenses rémunération au réel'!K133)</f>
        <v/>
      </c>
      <c r="L133" s="488" t="str">
        <f>IF('Dépenses rémunération au réel'!L133="","",'Dépenses rémunération au réel'!L133)</f>
        <v/>
      </c>
      <c r="M133" s="256"/>
      <c r="N133" s="257" t="str">
        <f t="shared" si="8"/>
        <v/>
      </c>
      <c r="O133" s="257" t="str">
        <f t="shared" si="9"/>
        <v/>
      </c>
      <c r="P133" s="55"/>
      <c r="Q133" s="34"/>
      <c r="R133" s="34"/>
      <c r="S133" s="494" t="str">
        <f t="shared" si="6"/>
        <v/>
      </c>
      <c r="T133" s="117"/>
      <c r="U133" s="118"/>
      <c r="V133" s="497" t="str">
        <f t="shared" si="10"/>
        <v/>
      </c>
      <c r="W133" s="121" t="str">
        <f t="shared" si="7"/>
        <v/>
      </c>
      <c r="X133" s="500" t="str">
        <f>IF(AND(OR(M133="KO",L133&lt;&gt;""),OR(M133="",N133="",O133="")),Listes!$A$74,IF(AND(L133&lt;S133,U133=""),Listes!$A$76,IF(AND(L133&lt;&gt;"",S133&lt;L133,T133=""),Listes!$A$78,IF(AND(Y133="",OR(M133&lt;&gt;"",N133&lt;&gt;"",O133&lt;&gt;"",P133&lt;&gt;"",Q133&lt;&gt;"",R133&lt;&gt;"")),Listes!$A$79,""))))</f>
        <v/>
      </c>
      <c r="Y133" s="38"/>
      <c r="Z133" s="10">
        <f t="shared" si="11"/>
        <v>0</v>
      </c>
    </row>
    <row r="134" spans="1:26" ht="20.100000000000001" customHeight="1" x14ac:dyDescent="0.25">
      <c r="A134" s="109">
        <v>128</v>
      </c>
      <c r="B134" s="488" t="str">
        <f>IF('Dépenses rémunération au réel'!B134="","",'Dépenses rémunération au réel'!B134)</f>
        <v/>
      </c>
      <c r="C134" s="488" t="str">
        <f>IF('Dépenses rémunération au réel'!C134="","",'Dépenses rémunération au réel'!C134)</f>
        <v/>
      </c>
      <c r="D134" s="488" t="str">
        <f>IF('Dépenses rémunération au réel'!D134="","",'Dépenses rémunération au réel'!D134)</f>
        <v/>
      </c>
      <c r="E134" s="488" t="str">
        <f>IF('Dépenses rémunération au réel'!E134="","",'Dépenses rémunération au réel'!E134)</f>
        <v/>
      </c>
      <c r="F134" s="488" t="str">
        <f>IF('Dépenses rémunération au réel'!F134="","",'Dépenses rémunération au réel'!F134)</f>
        <v/>
      </c>
      <c r="G134" s="489" t="str">
        <f>IF('Dépenses rémunération au réel'!G134="","",'Dépenses rémunération au réel'!G134)</f>
        <v/>
      </c>
      <c r="H134" s="489" t="str">
        <f>IF('Dépenses rémunération au réel'!H134="","",'Dépenses rémunération au réel'!H134)</f>
        <v/>
      </c>
      <c r="I134" s="488" t="str">
        <f>IF('Dépenses rémunération au réel'!I134="","",'Dépenses rémunération au réel'!I134)</f>
        <v/>
      </c>
      <c r="J134" s="490" t="str">
        <f>IF('Dépenses rémunération au réel'!J134="","",'Dépenses rémunération au réel'!J134)</f>
        <v/>
      </c>
      <c r="K134" s="490" t="str">
        <f>IF('Dépenses rémunération au réel'!K134="","",'Dépenses rémunération au réel'!K134)</f>
        <v/>
      </c>
      <c r="L134" s="488" t="str">
        <f>IF('Dépenses rémunération au réel'!L134="","",'Dépenses rémunération au réel'!L134)</f>
        <v/>
      </c>
      <c r="M134" s="256"/>
      <c r="N134" s="257" t="str">
        <f t="shared" si="8"/>
        <v/>
      </c>
      <c r="O134" s="257" t="str">
        <f t="shared" si="9"/>
        <v/>
      </c>
      <c r="P134" s="55"/>
      <c r="Q134" s="34"/>
      <c r="R134" s="34"/>
      <c r="S134" s="494" t="str">
        <f t="shared" si="6"/>
        <v/>
      </c>
      <c r="T134" s="117"/>
      <c r="U134" s="118"/>
      <c r="V134" s="497" t="str">
        <f t="shared" si="10"/>
        <v/>
      </c>
      <c r="W134" s="121" t="str">
        <f t="shared" si="7"/>
        <v/>
      </c>
      <c r="X134" s="500" t="str">
        <f>IF(AND(OR(M134="KO",L134&lt;&gt;""),OR(M134="",N134="",O134="")),Listes!$A$74,IF(AND(L134&lt;S134,U134=""),Listes!$A$76,IF(AND(L134&lt;&gt;"",S134&lt;L134,T134=""),Listes!$A$78,IF(AND(Y134="",OR(M134&lt;&gt;"",N134&lt;&gt;"",O134&lt;&gt;"",P134&lt;&gt;"",Q134&lt;&gt;"",R134&lt;&gt;"")),Listes!$A$79,""))))</f>
        <v/>
      </c>
      <c r="Y134" s="38"/>
      <c r="Z134" s="10">
        <f t="shared" si="11"/>
        <v>0</v>
      </c>
    </row>
    <row r="135" spans="1:26" ht="20.100000000000001" customHeight="1" x14ac:dyDescent="0.25">
      <c r="A135" s="109">
        <v>129</v>
      </c>
      <c r="B135" s="488" t="str">
        <f>IF('Dépenses rémunération au réel'!B135="","",'Dépenses rémunération au réel'!B135)</f>
        <v/>
      </c>
      <c r="C135" s="488" t="str">
        <f>IF('Dépenses rémunération au réel'!C135="","",'Dépenses rémunération au réel'!C135)</f>
        <v/>
      </c>
      <c r="D135" s="488" t="str">
        <f>IF('Dépenses rémunération au réel'!D135="","",'Dépenses rémunération au réel'!D135)</f>
        <v/>
      </c>
      <c r="E135" s="488" t="str">
        <f>IF('Dépenses rémunération au réel'!E135="","",'Dépenses rémunération au réel'!E135)</f>
        <v/>
      </c>
      <c r="F135" s="488" t="str">
        <f>IF('Dépenses rémunération au réel'!F135="","",'Dépenses rémunération au réel'!F135)</f>
        <v/>
      </c>
      <c r="G135" s="489" t="str">
        <f>IF('Dépenses rémunération au réel'!G135="","",'Dépenses rémunération au réel'!G135)</f>
        <v/>
      </c>
      <c r="H135" s="489" t="str">
        <f>IF('Dépenses rémunération au réel'!H135="","",'Dépenses rémunération au réel'!H135)</f>
        <v/>
      </c>
      <c r="I135" s="488" t="str">
        <f>IF('Dépenses rémunération au réel'!I135="","",'Dépenses rémunération au réel'!I135)</f>
        <v/>
      </c>
      <c r="J135" s="490" t="str">
        <f>IF('Dépenses rémunération au réel'!J135="","",'Dépenses rémunération au réel'!J135)</f>
        <v/>
      </c>
      <c r="K135" s="490" t="str">
        <f>IF('Dépenses rémunération au réel'!K135="","",'Dépenses rémunération au réel'!K135)</f>
        <v/>
      </c>
      <c r="L135" s="488" t="str">
        <f>IF('Dépenses rémunération au réel'!L135="","",'Dépenses rémunération au réel'!L135)</f>
        <v/>
      </c>
      <c r="M135" s="256"/>
      <c r="N135" s="257" t="str">
        <f t="shared" si="8"/>
        <v/>
      </c>
      <c r="O135" s="257" t="str">
        <f t="shared" si="9"/>
        <v/>
      </c>
      <c r="P135" s="55"/>
      <c r="Q135" s="34"/>
      <c r="R135" s="34"/>
      <c r="S135" s="494" t="str">
        <f t="shared" ref="S135:S198" si="12">IF($E135="","",IF(OR(($P135=0),($Q135=0)),0,$P135/$Q135*$R135))</f>
        <v/>
      </c>
      <c r="T135" s="117"/>
      <c r="U135" s="118"/>
      <c r="V135" s="497" t="str">
        <f t="shared" si="10"/>
        <v/>
      </c>
      <c r="W135" s="121" t="str">
        <f t="shared" ref="W135:W198" si="13">IF(MIN(U135,V135)=0,"",MIN(U135,V135))</f>
        <v/>
      </c>
      <c r="X135" s="500" t="str">
        <f>IF(AND(OR(M135="KO",L135&lt;&gt;""),OR(M135="",N135="",O135="")),Listes!$A$74,IF(AND(L135&lt;S135,U135=""),Listes!$A$76,IF(AND(L135&lt;&gt;"",S135&lt;L135,T135=""),Listes!$A$78,IF(AND(Y135="",OR(M135&lt;&gt;"",N135&lt;&gt;"",O135&lt;&gt;"",P135&lt;&gt;"",Q135&lt;&gt;"",R135&lt;&gt;"")),Listes!$A$79,""))))</f>
        <v/>
      </c>
      <c r="Y135" s="38"/>
      <c r="Z135" s="10">
        <f t="shared" si="11"/>
        <v>0</v>
      </c>
    </row>
    <row r="136" spans="1:26" ht="20.100000000000001" customHeight="1" x14ac:dyDescent="0.25">
      <c r="A136" s="109">
        <v>130</v>
      </c>
      <c r="B136" s="488" t="str">
        <f>IF('Dépenses rémunération au réel'!B136="","",'Dépenses rémunération au réel'!B136)</f>
        <v/>
      </c>
      <c r="C136" s="488" t="str">
        <f>IF('Dépenses rémunération au réel'!C136="","",'Dépenses rémunération au réel'!C136)</f>
        <v/>
      </c>
      <c r="D136" s="488" t="str">
        <f>IF('Dépenses rémunération au réel'!D136="","",'Dépenses rémunération au réel'!D136)</f>
        <v/>
      </c>
      <c r="E136" s="488" t="str">
        <f>IF('Dépenses rémunération au réel'!E136="","",'Dépenses rémunération au réel'!E136)</f>
        <v/>
      </c>
      <c r="F136" s="488" t="str">
        <f>IF('Dépenses rémunération au réel'!F136="","",'Dépenses rémunération au réel'!F136)</f>
        <v/>
      </c>
      <c r="G136" s="489" t="str">
        <f>IF('Dépenses rémunération au réel'!G136="","",'Dépenses rémunération au réel'!G136)</f>
        <v/>
      </c>
      <c r="H136" s="489" t="str">
        <f>IF('Dépenses rémunération au réel'!H136="","",'Dépenses rémunération au réel'!H136)</f>
        <v/>
      </c>
      <c r="I136" s="488" t="str">
        <f>IF('Dépenses rémunération au réel'!I136="","",'Dépenses rémunération au réel'!I136)</f>
        <v/>
      </c>
      <c r="J136" s="490" t="str">
        <f>IF('Dépenses rémunération au réel'!J136="","",'Dépenses rémunération au réel'!J136)</f>
        <v/>
      </c>
      <c r="K136" s="490" t="str">
        <f>IF('Dépenses rémunération au réel'!K136="","",'Dépenses rémunération au réel'!K136)</f>
        <v/>
      </c>
      <c r="L136" s="488" t="str">
        <f>IF('Dépenses rémunération au réel'!L136="","",'Dépenses rémunération au réel'!L136)</f>
        <v/>
      </c>
      <c r="M136" s="256"/>
      <c r="N136" s="257" t="str">
        <f t="shared" ref="N136:N199" si="14">IF(M136="KO","",IF(M136="","",G136))</f>
        <v/>
      </c>
      <c r="O136" s="257" t="str">
        <f t="shared" ref="O136:O199" si="15">IF(M136="KO","",IF(M136="","",H136))</f>
        <v/>
      </c>
      <c r="P136" s="55"/>
      <c r="Q136" s="34"/>
      <c r="R136" s="34"/>
      <c r="S136" s="494" t="str">
        <f t="shared" si="12"/>
        <v/>
      </c>
      <c r="T136" s="117"/>
      <c r="U136" s="118"/>
      <c r="V136" s="497" t="str">
        <f t="shared" ref="V136:V199" si="16">IF(R136="","",IF(E136="Assistant administratif et/ou financier",MIN((35000/1607)*R136,35000),IF(E136="Chargé de mission GAL",MIN((45000/1607)*R136,45000),IF(E136="Animateur GAL",MIN((50000/1607)*R136,50000)))))</f>
        <v/>
      </c>
      <c r="W136" s="121" t="str">
        <f t="shared" si="13"/>
        <v/>
      </c>
      <c r="X136" s="500" t="str">
        <f>IF(AND(OR(M136="KO",L136&lt;&gt;""),OR(M136="",N136="",O136="")),Listes!$A$74,IF(AND(L136&lt;S136,U136=""),Listes!$A$76,IF(AND(L136&lt;&gt;"",S136&lt;L136,T136=""),Listes!$A$78,IF(AND(Y136="",OR(M136&lt;&gt;"",N136&lt;&gt;"",O136&lt;&gt;"",P136&lt;&gt;"",Q136&lt;&gt;"",R136&lt;&gt;"")),Listes!$A$79,""))))</f>
        <v/>
      </c>
      <c r="Y136" s="38"/>
      <c r="Z136" s="10">
        <f t="shared" ref="Z136:Z199" si="17">IF(AND(B136&lt;&gt;"",Y136&lt;&gt;"Oui"),1,0)</f>
        <v>0</v>
      </c>
    </row>
    <row r="137" spans="1:26" ht="20.100000000000001" customHeight="1" x14ac:dyDescent="0.25">
      <c r="A137" s="109">
        <v>131</v>
      </c>
      <c r="B137" s="488" t="str">
        <f>IF('Dépenses rémunération au réel'!B137="","",'Dépenses rémunération au réel'!B137)</f>
        <v/>
      </c>
      <c r="C137" s="488" t="str">
        <f>IF('Dépenses rémunération au réel'!C137="","",'Dépenses rémunération au réel'!C137)</f>
        <v/>
      </c>
      <c r="D137" s="488" t="str">
        <f>IF('Dépenses rémunération au réel'!D137="","",'Dépenses rémunération au réel'!D137)</f>
        <v/>
      </c>
      <c r="E137" s="488" t="str">
        <f>IF('Dépenses rémunération au réel'!E137="","",'Dépenses rémunération au réel'!E137)</f>
        <v/>
      </c>
      <c r="F137" s="488" t="str">
        <f>IF('Dépenses rémunération au réel'!F137="","",'Dépenses rémunération au réel'!F137)</f>
        <v/>
      </c>
      <c r="G137" s="489" t="str">
        <f>IF('Dépenses rémunération au réel'!G137="","",'Dépenses rémunération au réel'!G137)</f>
        <v/>
      </c>
      <c r="H137" s="489" t="str">
        <f>IF('Dépenses rémunération au réel'!H137="","",'Dépenses rémunération au réel'!H137)</f>
        <v/>
      </c>
      <c r="I137" s="488" t="str">
        <f>IF('Dépenses rémunération au réel'!I137="","",'Dépenses rémunération au réel'!I137)</f>
        <v/>
      </c>
      <c r="J137" s="490" t="str">
        <f>IF('Dépenses rémunération au réel'!J137="","",'Dépenses rémunération au réel'!J137)</f>
        <v/>
      </c>
      <c r="K137" s="490" t="str">
        <f>IF('Dépenses rémunération au réel'!K137="","",'Dépenses rémunération au réel'!K137)</f>
        <v/>
      </c>
      <c r="L137" s="488" t="str">
        <f>IF('Dépenses rémunération au réel'!L137="","",'Dépenses rémunération au réel'!L137)</f>
        <v/>
      </c>
      <c r="M137" s="256"/>
      <c r="N137" s="257" t="str">
        <f t="shared" si="14"/>
        <v/>
      </c>
      <c r="O137" s="257" t="str">
        <f t="shared" si="15"/>
        <v/>
      </c>
      <c r="P137" s="55"/>
      <c r="Q137" s="34"/>
      <c r="R137" s="34"/>
      <c r="S137" s="494" t="str">
        <f t="shared" si="12"/>
        <v/>
      </c>
      <c r="T137" s="117"/>
      <c r="U137" s="118"/>
      <c r="V137" s="497" t="str">
        <f t="shared" si="16"/>
        <v/>
      </c>
      <c r="W137" s="121" t="str">
        <f t="shared" si="13"/>
        <v/>
      </c>
      <c r="X137" s="500" t="str">
        <f>IF(AND(OR(M137="KO",L137&lt;&gt;""),OR(M137="",N137="",O137="")),Listes!$A$74,IF(AND(L137&lt;S137,U137=""),Listes!$A$76,IF(AND(L137&lt;&gt;"",S137&lt;L137,T137=""),Listes!$A$78,IF(AND(Y137="",OR(M137&lt;&gt;"",N137&lt;&gt;"",O137&lt;&gt;"",P137&lt;&gt;"",Q137&lt;&gt;"",R137&lt;&gt;"")),Listes!$A$79,""))))</f>
        <v/>
      </c>
      <c r="Y137" s="38"/>
      <c r="Z137" s="10">
        <f t="shared" si="17"/>
        <v>0</v>
      </c>
    </row>
    <row r="138" spans="1:26" ht="20.100000000000001" customHeight="1" x14ac:dyDescent="0.25">
      <c r="A138" s="109">
        <v>132</v>
      </c>
      <c r="B138" s="488" t="str">
        <f>IF('Dépenses rémunération au réel'!B138="","",'Dépenses rémunération au réel'!B138)</f>
        <v/>
      </c>
      <c r="C138" s="488" t="str">
        <f>IF('Dépenses rémunération au réel'!C138="","",'Dépenses rémunération au réel'!C138)</f>
        <v/>
      </c>
      <c r="D138" s="488" t="str">
        <f>IF('Dépenses rémunération au réel'!D138="","",'Dépenses rémunération au réel'!D138)</f>
        <v/>
      </c>
      <c r="E138" s="488" t="str">
        <f>IF('Dépenses rémunération au réel'!E138="","",'Dépenses rémunération au réel'!E138)</f>
        <v/>
      </c>
      <c r="F138" s="488" t="str">
        <f>IF('Dépenses rémunération au réel'!F138="","",'Dépenses rémunération au réel'!F138)</f>
        <v/>
      </c>
      <c r="G138" s="489" t="str">
        <f>IF('Dépenses rémunération au réel'!G138="","",'Dépenses rémunération au réel'!G138)</f>
        <v/>
      </c>
      <c r="H138" s="489" t="str">
        <f>IF('Dépenses rémunération au réel'!H138="","",'Dépenses rémunération au réel'!H138)</f>
        <v/>
      </c>
      <c r="I138" s="488" t="str">
        <f>IF('Dépenses rémunération au réel'!I138="","",'Dépenses rémunération au réel'!I138)</f>
        <v/>
      </c>
      <c r="J138" s="490" t="str">
        <f>IF('Dépenses rémunération au réel'!J138="","",'Dépenses rémunération au réel'!J138)</f>
        <v/>
      </c>
      <c r="K138" s="490" t="str">
        <f>IF('Dépenses rémunération au réel'!K138="","",'Dépenses rémunération au réel'!K138)</f>
        <v/>
      </c>
      <c r="L138" s="488" t="str">
        <f>IF('Dépenses rémunération au réel'!L138="","",'Dépenses rémunération au réel'!L138)</f>
        <v/>
      </c>
      <c r="M138" s="256"/>
      <c r="N138" s="257" t="str">
        <f t="shared" si="14"/>
        <v/>
      </c>
      <c r="O138" s="257" t="str">
        <f t="shared" si="15"/>
        <v/>
      </c>
      <c r="P138" s="55"/>
      <c r="Q138" s="34"/>
      <c r="R138" s="34"/>
      <c r="S138" s="494" t="str">
        <f t="shared" si="12"/>
        <v/>
      </c>
      <c r="T138" s="117"/>
      <c r="U138" s="118"/>
      <c r="V138" s="497" t="str">
        <f t="shared" si="16"/>
        <v/>
      </c>
      <c r="W138" s="121" t="str">
        <f t="shared" si="13"/>
        <v/>
      </c>
      <c r="X138" s="500" t="str">
        <f>IF(AND(OR(M138="KO",L138&lt;&gt;""),OR(M138="",N138="",O138="")),Listes!$A$74,IF(AND(L138&lt;S138,U138=""),Listes!$A$76,IF(AND(L138&lt;&gt;"",S138&lt;L138,T138=""),Listes!$A$78,IF(AND(Y138="",OR(M138&lt;&gt;"",N138&lt;&gt;"",O138&lt;&gt;"",P138&lt;&gt;"",Q138&lt;&gt;"",R138&lt;&gt;"")),Listes!$A$79,""))))</f>
        <v/>
      </c>
      <c r="Y138" s="38"/>
      <c r="Z138" s="10">
        <f t="shared" si="17"/>
        <v>0</v>
      </c>
    </row>
    <row r="139" spans="1:26" ht="20.100000000000001" customHeight="1" x14ac:dyDescent="0.25">
      <c r="A139" s="109">
        <v>133</v>
      </c>
      <c r="B139" s="488" t="str">
        <f>IF('Dépenses rémunération au réel'!B139="","",'Dépenses rémunération au réel'!B139)</f>
        <v/>
      </c>
      <c r="C139" s="488" t="str">
        <f>IF('Dépenses rémunération au réel'!C139="","",'Dépenses rémunération au réel'!C139)</f>
        <v/>
      </c>
      <c r="D139" s="488" t="str">
        <f>IF('Dépenses rémunération au réel'!D139="","",'Dépenses rémunération au réel'!D139)</f>
        <v/>
      </c>
      <c r="E139" s="488" t="str">
        <f>IF('Dépenses rémunération au réel'!E139="","",'Dépenses rémunération au réel'!E139)</f>
        <v/>
      </c>
      <c r="F139" s="488" t="str">
        <f>IF('Dépenses rémunération au réel'!F139="","",'Dépenses rémunération au réel'!F139)</f>
        <v/>
      </c>
      <c r="G139" s="489" t="str">
        <f>IF('Dépenses rémunération au réel'!G139="","",'Dépenses rémunération au réel'!G139)</f>
        <v/>
      </c>
      <c r="H139" s="489" t="str">
        <f>IF('Dépenses rémunération au réel'!H139="","",'Dépenses rémunération au réel'!H139)</f>
        <v/>
      </c>
      <c r="I139" s="488" t="str">
        <f>IF('Dépenses rémunération au réel'!I139="","",'Dépenses rémunération au réel'!I139)</f>
        <v/>
      </c>
      <c r="J139" s="490" t="str">
        <f>IF('Dépenses rémunération au réel'!J139="","",'Dépenses rémunération au réel'!J139)</f>
        <v/>
      </c>
      <c r="K139" s="490" t="str">
        <f>IF('Dépenses rémunération au réel'!K139="","",'Dépenses rémunération au réel'!K139)</f>
        <v/>
      </c>
      <c r="L139" s="488" t="str">
        <f>IF('Dépenses rémunération au réel'!L139="","",'Dépenses rémunération au réel'!L139)</f>
        <v/>
      </c>
      <c r="M139" s="256"/>
      <c r="N139" s="257" t="str">
        <f t="shared" si="14"/>
        <v/>
      </c>
      <c r="O139" s="257" t="str">
        <f t="shared" si="15"/>
        <v/>
      </c>
      <c r="P139" s="55"/>
      <c r="Q139" s="34"/>
      <c r="R139" s="34"/>
      <c r="S139" s="494" t="str">
        <f t="shared" si="12"/>
        <v/>
      </c>
      <c r="T139" s="117"/>
      <c r="U139" s="118"/>
      <c r="V139" s="497" t="str">
        <f t="shared" si="16"/>
        <v/>
      </c>
      <c r="W139" s="121" t="str">
        <f t="shared" si="13"/>
        <v/>
      </c>
      <c r="X139" s="500" t="str">
        <f>IF(AND(OR(M139="KO",L139&lt;&gt;""),OR(M139="",N139="",O139="")),Listes!$A$74,IF(AND(L139&lt;S139,U139=""),Listes!$A$76,IF(AND(L139&lt;&gt;"",S139&lt;L139,T139=""),Listes!$A$78,IF(AND(Y139="",OR(M139&lt;&gt;"",N139&lt;&gt;"",O139&lt;&gt;"",P139&lt;&gt;"",Q139&lt;&gt;"",R139&lt;&gt;"")),Listes!$A$79,""))))</f>
        <v/>
      </c>
      <c r="Y139" s="38"/>
      <c r="Z139" s="10">
        <f t="shared" si="17"/>
        <v>0</v>
      </c>
    </row>
    <row r="140" spans="1:26" ht="20.100000000000001" customHeight="1" x14ac:dyDescent="0.25">
      <c r="A140" s="109">
        <v>134</v>
      </c>
      <c r="B140" s="488" t="str">
        <f>IF('Dépenses rémunération au réel'!B140="","",'Dépenses rémunération au réel'!B140)</f>
        <v/>
      </c>
      <c r="C140" s="488" t="str">
        <f>IF('Dépenses rémunération au réel'!C140="","",'Dépenses rémunération au réel'!C140)</f>
        <v/>
      </c>
      <c r="D140" s="488" t="str">
        <f>IF('Dépenses rémunération au réel'!D140="","",'Dépenses rémunération au réel'!D140)</f>
        <v/>
      </c>
      <c r="E140" s="488" t="str">
        <f>IF('Dépenses rémunération au réel'!E140="","",'Dépenses rémunération au réel'!E140)</f>
        <v/>
      </c>
      <c r="F140" s="488" t="str">
        <f>IF('Dépenses rémunération au réel'!F140="","",'Dépenses rémunération au réel'!F140)</f>
        <v/>
      </c>
      <c r="G140" s="489" t="str">
        <f>IF('Dépenses rémunération au réel'!G140="","",'Dépenses rémunération au réel'!G140)</f>
        <v/>
      </c>
      <c r="H140" s="489" t="str">
        <f>IF('Dépenses rémunération au réel'!H140="","",'Dépenses rémunération au réel'!H140)</f>
        <v/>
      </c>
      <c r="I140" s="488" t="str">
        <f>IF('Dépenses rémunération au réel'!I140="","",'Dépenses rémunération au réel'!I140)</f>
        <v/>
      </c>
      <c r="J140" s="490" t="str">
        <f>IF('Dépenses rémunération au réel'!J140="","",'Dépenses rémunération au réel'!J140)</f>
        <v/>
      </c>
      <c r="K140" s="490" t="str">
        <f>IF('Dépenses rémunération au réel'!K140="","",'Dépenses rémunération au réel'!K140)</f>
        <v/>
      </c>
      <c r="L140" s="488" t="str">
        <f>IF('Dépenses rémunération au réel'!L140="","",'Dépenses rémunération au réel'!L140)</f>
        <v/>
      </c>
      <c r="M140" s="256"/>
      <c r="N140" s="257" t="str">
        <f t="shared" si="14"/>
        <v/>
      </c>
      <c r="O140" s="257" t="str">
        <f t="shared" si="15"/>
        <v/>
      </c>
      <c r="P140" s="55"/>
      <c r="Q140" s="34"/>
      <c r="R140" s="34"/>
      <c r="S140" s="494" t="str">
        <f t="shared" si="12"/>
        <v/>
      </c>
      <c r="T140" s="117"/>
      <c r="U140" s="118"/>
      <c r="V140" s="497" t="str">
        <f t="shared" si="16"/>
        <v/>
      </c>
      <c r="W140" s="121" t="str">
        <f t="shared" si="13"/>
        <v/>
      </c>
      <c r="X140" s="500" t="str">
        <f>IF(AND(OR(M140="KO",L140&lt;&gt;""),OR(M140="",N140="",O140="")),Listes!$A$74,IF(AND(L140&lt;S140,U140=""),Listes!$A$76,IF(AND(L140&lt;&gt;"",S140&lt;L140,T140=""),Listes!$A$78,IF(AND(Y140="",OR(M140&lt;&gt;"",N140&lt;&gt;"",O140&lt;&gt;"",P140&lt;&gt;"",Q140&lt;&gt;"",R140&lt;&gt;"")),Listes!$A$79,""))))</f>
        <v/>
      </c>
      <c r="Y140" s="38"/>
      <c r="Z140" s="10">
        <f t="shared" si="17"/>
        <v>0</v>
      </c>
    </row>
    <row r="141" spans="1:26" ht="20.100000000000001" customHeight="1" x14ac:dyDescent="0.25">
      <c r="A141" s="109">
        <v>135</v>
      </c>
      <c r="B141" s="488" t="str">
        <f>IF('Dépenses rémunération au réel'!B141="","",'Dépenses rémunération au réel'!B141)</f>
        <v/>
      </c>
      <c r="C141" s="488" t="str">
        <f>IF('Dépenses rémunération au réel'!C141="","",'Dépenses rémunération au réel'!C141)</f>
        <v/>
      </c>
      <c r="D141" s="488" t="str">
        <f>IF('Dépenses rémunération au réel'!D141="","",'Dépenses rémunération au réel'!D141)</f>
        <v/>
      </c>
      <c r="E141" s="488" t="str">
        <f>IF('Dépenses rémunération au réel'!E141="","",'Dépenses rémunération au réel'!E141)</f>
        <v/>
      </c>
      <c r="F141" s="488" t="str">
        <f>IF('Dépenses rémunération au réel'!F141="","",'Dépenses rémunération au réel'!F141)</f>
        <v/>
      </c>
      <c r="G141" s="489" t="str">
        <f>IF('Dépenses rémunération au réel'!G141="","",'Dépenses rémunération au réel'!G141)</f>
        <v/>
      </c>
      <c r="H141" s="489" t="str">
        <f>IF('Dépenses rémunération au réel'!H141="","",'Dépenses rémunération au réel'!H141)</f>
        <v/>
      </c>
      <c r="I141" s="488" t="str">
        <f>IF('Dépenses rémunération au réel'!I141="","",'Dépenses rémunération au réel'!I141)</f>
        <v/>
      </c>
      <c r="J141" s="490" t="str">
        <f>IF('Dépenses rémunération au réel'!J141="","",'Dépenses rémunération au réel'!J141)</f>
        <v/>
      </c>
      <c r="K141" s="490" t="str">
        <f>IF('Dépenses rémunération au réel'!K141="","",'Dépenses rémunération au réel'!K141)</f>
        <v/>
      </c>
      <c r="L141" s="488" t="str">
        <f>IF('Dépenses rémunération au réel'!L141="","",'Dépenses rémunération au réel'!L141)</f>
        <v/>
      </c>
      <c r="M141" s="256"/>
      <c r="N141" s="257" t="str">
        <f t="shared" si="14"/>
        <v/>
      </c>
      <c r="O141" s="257" t="str">
        <f t="shared" si="15"/>
        <v/>
      </c>
      <c r="P141" s="55"/>
      <c r="Q141" s="34"/>
      <c r="R141" s="34"/>
      <c r="S141" s="494" t="str">
        <f t="shared" si="12"/>
        <v/>
      </c>
      <c r="T141" s="117"/>
      <c r="U141" s="118"/>
      <c r="V141" s="497" t="str">
        <f t="shared" si="16"/>
        <v/>
      </c>
      <c r="W141" s="121" t="str">
        <f t="shared" si="13"/>
        <v/>
      </c>
      <c r="X141" s="500" t="str">
        <f>IF(AND(OR(M141="KO",L141&lt;&gt;""),OR(M141="",N141="",O141="")),Listes!$A$74,IF(AND(L141&lt;S141,U141=""),Listes!$A$76,IF(AND(L141&lt;&gt;"",S141&lt;L141,T141=""),Listes!$A$78,IF(AND(Y141="",OR(M141&lt;&gt;"",N141&lt;&gt;"",O141&lt;&gt;"",P141&lt;&gt;"",Q141&lt;&gt;"",R141&lt;&gt;"")),Listes!$A$79,""))))</f>
        <v/>
      </c>
      <c r="Y141" s="38"/>
      <c r="Z141" s="10">
        <f t="shared" si="17"/>
        <v>0</v>
      </c>
    </row>
    <row r="142" spans="1:26" ht="20.100000000000001" customHeight="1" x14ac:dyDescent="0.25">
      <c r="A142" s="109">
        <v>136</v>
      </c>
      <c r="B142" s="488" t="str">
        <f>IF('Dépenses rémunération au réel'!B142="","",'Dépenses rémunération au réel'!B142)</f>
        <v/>
      </c>
      <c r="C142" s="488" t="str">
        <f>IF('Dépenses rémunération au réel'!C142="","",'Dépenses rémunération au réel'!C142)</f>
        <v/>
      </c>
      <c r="D142" s="488" t="str">
        <f>IF('Dépenses rémunération au réel'!D142="","",'Dépenses rémunération au réel'!D142)</f>
        <v/>
      </c>
      <c r="E142" s="488" t="str">
        <f>IF('Dépenses rémunération au réel'!E142="","",'Dépenses rémunération au réel'!E142)</f>
        <v/>
      </c>
      <c r="F142" s="488" t="str">
        <f>IF('Dépenses rémunération au réel'!F142="","",'Dépenses rémunération au réel'!F142)</f>
        <v/>
      </c>
      <c r="G142" s="489" t="str">
        <f>IF('Dépenses rémunération au réel'!G142="","",'Dépenses rémunération au réel'!G142)</f>
        <v/>
      </c>
      <c r="H142" s="489" t="str">
        <f>IF('Dépenses rémunération au réel'!H142="","",'Dépenses rémunération au réel'!H142)</f>
        <v/>
      </c>
      <c r="I142" s="488" t="str">
        <f>IF('Dépenses rémunération au réel'!I142="","",'Dépenses rémunération au réel'!I142)</f>
        <v/>
      </c>
      <c r="J142" s="490" t="str">
        <f>IF('Dépenses rémunération au réel'!J142="","",'Dépenses rémunération au réel'!J142)</f>
        <v/>
      </c>
      <c r="K142" s="490" t="str">
        <f>IF('Dépenses rémunération au réel'!K142="","",'Dépenses rémunération au réel'!K142)</f>
        <v/>
      </c>
      <c r="L142" s="488" t="str">
        <f>IF('Dépenses rémunération au réel'!L142="","",'Dépenses rémunération au réel'!L142)</f>
        <v/>
      </c>
      <c r="M142" s="256"/>
      <c r="N142" s="257" t="str">
        <f t="shared" si="14"/>
        <v/>
      </c>
      <c r="O142" s="257" t="str">
        <f t="shared" si="15"/>
        <v/>
      </c>
      <c r="P142" s="55"/>
      <c r="Q142" s="34"/>
      <c r="R142" s="34"/>
      <c r="S142" s="494" t="str">
        <f t="shared" si="12"/>
        <v/>
      </c>
      <c r="T142" s="117"/>
      <c r="U142" s="118"/>
      <c r="V142" s="497" t="str">
        <f t="shared" si="16"/>
        <v/>
      </c>
      <c r="W142" s="121" t="str">
        <f t="shared" si="13"/>
        <v/>
      </c>
      <c r="X142" s="500" t="str">
        <f>IF(AND(OR(M142="KO",L142&lt;&gt;""),OR(M142="",N142="",O142="")),Listes!$A$74,IF(AND(L142&lt;S142,U142=""),Listes!$A$76,IF(AND(L142&lt;&gt;"",S142&lt;L142,T142=""),Listes!$A$78,IF(AND(Y142="",OR(M142&lt;&gt;"",N142&lt;&gt;"",O142&lt;&gt;"",P142&lt;&gt;"",Q142&lt;&gt;"",R142&lt;&gt;"")),Listes!$A$79,""))))</f>
        <v/>
      </c>
      <c r="Y142" s="38"/>
      <c r="Z142" s="10">
        <f t="shared" si="17"/>
        <v>0</v>
      </c>
    </row>
    <row r="143" spans="1:26" ht="20.100000000000001" customHeight="1" x14ac:dyDescent="0.25">
      <c r="A143" s="109">
        <v>137</v>
      </c>
      <c r="B143" s="488" t="str">
        <f>IF('Dépenses rémunération au réel'!B143="","",'Dépenses rémunération au réel'!B143)</f>
        <v/>
      </c>
      <c r="C143" s="488" t="str">
        <f>IF('Dépenses rémunération au réel'!C143="","",'Dépenses rémunération au réel'!C143)</f>
        <v/>
      </c>
      <c r="D143" s="488" t="str">
        <f>IF('Dépenses rémunération au réel'!D143="","",'Dépenses rémunération au réel'!D143)</f>
        <v/>
      </c>
      <c r="E143" s="488" t="str">
        <f>IF('Dépenses rémunération au réel'!E143="","",'Dépenses rémunération au réel'!E143)</f>
        <v/>
      </c>
      <c r="F143" s="488" t="str">
        <f>IF('Dépenses rémunération au réel'!F143="","",'Dépenses rémunération au réel'!F143)</f>
        <v/>
      </c>
      <c r="G143" s="489" t="str">
        <f>IF('Dépenses rémunération au réel'!G143="","",'Dépenses rémunération au réel'!G143)</f>
        <v/>
      </c>
      <c r="H143" s="489" t="str">
        <f>IF('Dépenses rémunération au réel'!H143="","",'Dépenses rémunération au réel'!H143)</f>
        <v/>
      </c>
      <c r="I143" s="488" t="str">
        <f>IF('Dépenses rémunération au réel'!I143="","",'Dépenses rémunération au réel'!I143)</f>
        <v/>
      </c>
      <c r="J143" s="490" t="str">
        <f>IF('Dépenses rémunération au réel'!J143="","",'Dépenses rémunération au réel'!J143)</f>
        <v/>
      </c>
      <c r="K143" s="490" t="str">
        <f>IF('Dépenses rémunération au réel'!K143="","",'Dépenses rémunération au réel'!K143)</f>
        <v/>
      </c>
      <c r="L143" s="488" t="str">
        <f>IF('Dépenses rémunération au réel'!L143="","",'Dépenses rémunération au réel'!L143)</f>
        <v/>
      </c>
      <c r="M143" s="256"/>
      <c r="N143" s="257" t="str">
        <f t="shared" si="14"/>
        <v/>
      </c>
      <c r="O143" s="257" t="str">
        <f t="shared" si="15"/>
        <v/>
      </c>
      <c r="P143" s="55"/>
      <c r="Q143" s="34"/>
      <c r="R143" s="34"/>
      <c r="S143" s="494" t="str">
        <f t="shared" si="12"/>
        <v/>
      </c>
      <c r="T143" s="117"/>
      <c r="U143" s="118"/>
      <c r="V143" s="497" t="str">
        <f t="shared" si="16"/>
        <v/>
      </c>
      <c r="W143" s="121" t="str">
        <f t="shared" si="13"/>
        <v/>
      </c>
      <c r="X143" s="500" t="str">
        <f>IF(AND(OR(M143="KO",L143&lt;&gt;""),OR(M143="",N143="",O143="")),Listes!$A$74,IF(AND(L143&lt;S143,U143=""),Listes!$A$76,IF(AND(L143&lt;&gt;"",S143&lt;L143,T143=""),Listes!$A$78,IF(AND(Y143="",OR(M143&lt;&gt;"",N143&lt;&gt;"",O143&lt;&gt;"",P143&lt;&gt;"",Q143&lt;&gt;"",R143&lt;&gt;"")),Listes!$A$79,""))))</f>
        <v/>
      </c>
      <c r="Y143" s="38"/>
      <c r="Z143" s="10">
        <f t="shared" si="17"/>
        <v>0</v>
      </c>
    </row>
    <row r="144" spans="1:26" ht="20.100000000000001" customHeight="1" x14ac:dyDescent="0.25">
      <c r="A144" s="109">
        <v>138</v>
      </c>
      <c r="B144" s="488" t="str">
        <f>IF('Dépenses rémunération au réel'!B144="","",'Dépenses rémunération au réel'!B144)</f>
        <v/>
      </c>
      <c r="C144" s="488" t="str">
        <f>IF('Dépenses rémunération au réel'!C144="","",'Dépenses rémunération au réel'!C144)</f>
        <v/>
      </c>
      <c r="D144" s="488" t="str">
        <f>IF('Dépenses rémunération au réel'!D144="","",'Dépenses rémunération au réel'!D144)</f>
        <v/>
      </c>
      <c r="E144" s="488" t="str">
        <f>IF('Dépenses rémunération au réel'!E144="","",'Dépenses rémunération au réel'!E144)</f>
        <v/>
      </c>
      <c r="F144" s="488" t="str">
        <f>IF('Dépenses rémunération au réel'!F144="","",'Dépenses rémunération au réel'!F144)</f>
        <v/>
      </c>
      <c r="G144" s="489" t="str">
        <f>IF('Dépenses rémunération au réel'!G144="","",'Dépenses rémunération au réel'!G144)</f>
        <v/>
      </c>
      <c r="H144" s="489" t="str">
        <f>IF('Dépenses rémunération au réel'!H144="","",'Dépenses rémunération au réel'!H144)</f>
        <v/>
      </c>
      <c r="I144" s="488" t="str">
        <f>IF('Dépenses rémunération au réel'!I144="","",'Dépenses rémunération au réel'!I144)</f>
        <v/>
      </c>
      <c r="J144" s="490" t="str">
        <f>IF('Dépenses rémunération au réel'!J144="","",'Dépenses rémunération au réel'!J144)</f>
        <v/>
      </c>
      <c r="K144" s="490" t="str">
        <f>IF('Dépenses rémunération au réel'!K144="","",'Dépenses rémunération au réel'!K144)</f>
        <v/>
      </c>
      <c r="L144" s="488" t="str">
        <f>IF('Dépenses rémunération au réel'!L144="","",'Dépenses rémunération au réel'!L144)</f>
        <v/>
      </c>
      <c r="M144" s="256"/>
      <c r="N144" s="257" t="str">
        <f t="shared" si="14"/>
        <v/>
      </c>
      <c r="O144" s="257" t="str">
        <f t="shared" si="15"/>
        <v/>
      </c>
      <c r="P144" s="55"/>
      <c r="Q144" s="34"/>
      <c r="R144" s="34"/>
      <c r="S144" s="494" t="str">
        <f t="shared" si="12"/>
        <v/>
      </c>
      <c r="T144" s="117"/>
      <c r="U144" s="118"/>
      <c r="V144" s="497" t="str">
        <f t="shared" si="16"/>
        <v/>
      </c>
      <c r="W144" s="121" t="str">
        <f t="shared" si="13"/>
        <v/>
      </c>
      <c r="X144" s="500" t="str">
        <f>IF(AND(OR(M144="KO",L144&lt;&gt;""),OR(M144="",N144="",O144="")),Listes!$A$74,IF(AND(L144&lt;S144,U144=""),Listes!$A$76,IF(AND(L144&lt;&gt;"",S144&lt;L144,T144=""),Listes!$A$78,IF(AND(Y144="",OR(M144&lt;&gt;"",N144&lt;&gt;"",O144&lt;&gt;"",P144&lt;&gt;"",Q144&lt;&gt;"",R144&lt;&gt;"")),Listes!$A$79,""))))</f>
        <v/>
      </c>
      <c r="Y144" s="38"/>
      <c r="Z144" s="10">
        <f t="shared" si="17"/>
        <v>0</v>
      </c>
    </row>
    <row r="145" spans="1:26" ht="20.100000000000001" customHeight="1" x14ac:dyDescent="0.25">
      <c r="A145" s="109">
        <v>139</v>
      </c>
      <c r="B145" s="488" t="str">
        <f>IF('Dépenses rémunération au réel'!B145="","",'Dépenses rémunération au réel'!B145)</f>
        <v/>
      </c>
      <c r="C145" s="488" t="str">
        <f>IF('Dépenses rémunération au réel'!C145="","",'Dépenses rémunération au réel'!C145)</f>
        <v/>
      </c>
      <c r="D145" s="488" t="str">
        <f>IF('Dépenses rémunération au réel'!D145="","",'Dépenses rémunération au réel'!D145)</f>
        <v/>
      </c>
      <c r="E145" s="488" t="str">
        <f>IF('Dépenses rémunération au réel'!E145="","",'Dépenses rémunération au réel'!E145)</f>
        <v/>
      </c>
      <c r="F145" s="488" t="str">
        <f>IF('Dépenses rémunération au réel'!F145="","",'Dépenses rémunération au réel'!F145)</f>
        <v/>
      </c>
      <c r="G145" s="489" t="str">
        <f>IF('Dépenses rémunération au réel'!G145="","",'Dépenses rémunération au réel'!G145)</f>
        <v/>
      </c>
      <c r="H145" s="489" t="str">
        <f>IF('Dépenses rémunération au réel'!H145="","",'Dépenses rémunération au réel'!H145)</f>
        <v/>
      </c>
      <c r="I145" s="488" t="str">
        <f>IF('Dépenses rémunération au réel'!I145="","",'Dépenses rémunération au réel'!I145)</f>
        <v/>
      </c>
      <c r="J145" s="490" t="str">
        <f>IF('Dépenses rémunération au réel'!J145="","",'Dépenses rémunération au réel'!J145)</f>
        <v/>
      </c>
      <c r="K145" s="490" t="str">
        <f>IF('Dépenses rémunération au réel'!K145="","",'Dépenses rémunération au réel'!K145)</f>
        <v/>
      </c>
      <c r="L145" s="488" t="str">
        <f>IF('Dépenses rémunération au réel'!L145="","",'Dépenses rémunération au réel'!L145)</f>
        <v/>
      </c>
      <c r="M145" s="256"/>
      <c r="N145" s="257" t="str">
        <f t="shared" si="14"/>
        <v/>
      </c>
      <c r="O145" s="257" t="str">
        <f t="shared" si="15"/>
        <v/>
      </c>
      <c r="P145" s="55"/>
      <c r="Q145" s="34"/>
      <c r="R145" s="34"/>
      <c r="S145" s="494" t="str">
        <f t="shared" si="12"/>
        <v/>
      </c>
      <c r="T145" s="117"/>
      <c r="U145" s="118"/>
      <c r="V145" s="497" t="str">
        <f t="shared" si="16"/>
        <v/>
      </c>
      <c r="W145" s="121" t="str">
        <f t="shared" si="13"/>
        <v/>
      </c>
      <c r="X145" s="500" t="str">
        <f>IF(AND(OR(M145="KO",L145&lt;&gt;""),OR(M145="",N145="",O145="")),Listes!$A$74,IF(AND(L145&lt;S145,U145=""),Listes!$A$76,IF(AND(L145&lt;&gt;"",S145&lt;L145,T145=""),Listes!$A$78,IF(AND(Y145="",OR(M145&lt;&gt;"",N145&lt;&gt;"",O145&lt;&gt;"",P145&lt;&gt;"",Q145&lt;&gt;"",R145&lt;&gt;"")),Listes!$A$79,""))))</f>
        <v/>
      </c>
      <c r="Y145" s="38"/>
      <c r="Z145" s="10">
        <f t="shared" si="17"/>
        <v>0</v>
      </c>
    </row>
    <row r="146" spans="1:26" ht="20.100000000000001" customHeight="1" x14ac:dyDescent="0.25">
      <c r="A146" s="109">
        <v>140</v>
      </c>
      <c r="B146" s="488" t="str">
        <f>IF('Dépenses rémunération au réel'!B146="","",'Dépenses rémunération au réel'!B146)</f>
        <v/>
      </c>
      <c r="C146" s="488" t="str">
        <f>IF('Dépenses rémunération au réel'!C146="","",'Dépenses rémunération au réel'!C146)</f>
        <v/>
      </c>
      <c r="D146" s="488" t="str">
        <f>IF('Dépenses rémunération au réel'!D146="","",'Dépenses rémunération au réel'!D146)</f>
        <v/>
      </c>
      <c r="E146" s="488" t="str">
        <f>IF('Dépenses rémunération au réel'!E146="","",'Dépenses rémunération au réel'!E146)</f>
        <v/>
      </c>
      <c r="F146" s="488" t="str">
        <f>IF('Dépenses rémunération au réel'!F146="","",'Dépenses rémunération au réel'!F146)</f>
        <v/>
      </c>
      <c r="G146" s="489" t="str">
        <f>IF('Dépenses rémunération au réel'!G146="","",'Dépenses rémunération au réel'!G146)</f>
        <v/>
      </c>
      <c r="H146" s="489" t="str">
        <f>IF('Dépenses rémunération au réel'!H146="","",'Dépenses rémunération au réel'!H146)</f>
        <v/>
      </c>
      <c r="I146" s="488" t="str">
        <f>IF('Dépenses rémunération au réel'!I146="","",'Dépenses rémunération au réel'!I146)</f>
        <v/>
      </c>
      <c r="J146" s="490" t="str">
        <f>IF('Dépenses rémunération au réel'!J146="","",'Dépenses rémunération au réel'!J146)</f>
        <v/>
      </c>
      <c r="K146" s="490" t="str">
        <f>IF('Dépenses rémunération au réel'!K146="","",'Dépenses rémunération au réel'!K146)</f>
        <v/>
      </c>
      <c r="L146" s="488" t="str">
        <f>IF('Dépenses rémunération au réel'!L146="","",'Dépenses rémunération au réel'!L146)</f>
        <v/>
      </c>
      <c r="M146" s="256"/>
      <c r="N146" s="257" t="str">
        <f t="shared" si="14"/>
        <v/>
      </c>
      <c r="O146" s="257" t="str">
        <f t="shared" si="15"/>
        <v/>
      </c>
      <c r="P146" s="55"/>
      <c r="Q146" s="34"/>
      <c r="R146" s="34"/>
      <c r="S146" s="494" t="str">
        <f t="shared" si="12"/>
        <v/>
      </c>
      <c r="T146" s="117"/>
      <c r="U146" s="118"/>
      <c r="V146" s="497" t="str">
        <f t="shared" si="16"/>
        <v/>
      </c>
      <c r="W146" s="121" t="str">
        <f t="shared" si="13"/>
        <v/>
      </c>
      <c r="X146" s="500" t="str">
        <f>IF(AND(OR(M146="KO",L146&lt;&gt;""),OR(M146="",N146="",O146="")),Listes!$A$74,IF(AND(L146&lt;S146,U146=""),Listes!$A$76,IF(AND(L146&lt;&gt;"",S146&lt;L146,T146=""),Listes!$A$78,IF(AND(Y146="",OR(M146&lt;&gt;"",N146&lt;&gt;"",O146&lt;&gt;"",P146&lt;&gt;"",Q146&lt;&gt;"",R146&lt;&gt;"")),Listes!$A$79,""))))</f>
        <v/>
      </c>
      <c r="Y146" s="38"/>
      <c r="Z146" s="10">
        <f t="shared" si="17"/>
        <v>0</v>
      </c>
    </row>
    <row r="147" spans="1:26" ht="20.100000000000001" customHeight="1" x14ac:dyDescent="0.25">
      <c r="A147" s="109">
        <v>141</v>
      </c>
      <c r="B147" s="488" t="str">
        <f>IF('Dépenses rémunération au réel'!B147="","",'Dépenses rémunération au réel'!B147)</f>
        <v/>
      </c>
      <c r="C147" s="488" t="str">
        <f>IF('Dépenses rémunération au réel'!C147="","",'Dépenses rémunération au réel'!C147)</f>
        <v/>
      </c>
      <c r="D147" s="488" t="str">
        <f>IF('Dépenses rémunération au réel'!D147="","",'Dépenses rémunération au réel'!D147)</f>
        <v/>
      </c>
      <c r="E147" s="488" t="str">
        <f>IF('Dépenses rémunération au réel'!E147="","",'Dépenses rémunération au réel'!E147)</f>
        <v/>
      </c>
      <c r="F147" s="488" t="str">
        <f>IF('Dépenses rémunération au réel'!F147="","",'Dépenses rémunération au réel'!F147)</f>
        <v/>
      </c>
      <c r="G147" s="489" t="str">
        <f>IF('Dépenses rémunération au réel'!G147="","",'Dépenses rémunération au réel'!G147)</f>
        <v/>
      </c>
      <c r="H147" s="489" t="str">
        <f>IF('Dépenses rémunération au réel'!H147="","",'Dépenses rémunération au réel'!H147)</f>
        <v/>
      </c>
      <c r="I147" s="488" t="str">
        <f>IF('Dépenses rémunération au réel'!I147="","",'Dépenses rémunération au réel'!I147)</f>
        <v/>
      </c>
      <c r="J147" s="490" t="str">
        <f>IF('Dépenses rémunération au réel'!J147="","",'Dépenses rémunération au réel'!J147)</f>
        <v/>
      </c>
      <c r="K147" s="490" t="str">
        <f>IF('Dépenses rémunération au réel'!K147="","",'Dépenses rémunération au réel'!K147)</f>
        <v/>
      </c>
      <c r="L147" s="488" t="str">
        <f>IF('Dépenses rémunération au réel'!L147="","",'Dépenses rémunération au réel'!L147)</f>
        <v/>
      </c>
      <c r="M147" s="256"/>
      <c r="N147" s="257" t="str">
        <f t="shared" si="14"/>
        <v/>
      </c>
      <c r="O147" s="257" t="str">
        <f t="shared" si="15"/>
        <v/>
      </c>
      <c r="P147" s="55"/>
      <c r="Q147" s="34"/>
      <c r="R147" s="34"/>
      <c r="S147" s="494" t="str">
        <f t="shared" si="12"/>
        <v/>
      </c>
      <c r="T147" s="117"/>
      <c r="U147" s="118"/>
      <c r="V147" s="497" t="str">
        <f t="shared" si="16"/>
        <v/>
      </c>
      <c r="W147" s="121" t="str">
        <f t="shared" si="13"/>
        <v/>
      </c>
      <c r="X147" s="500" t="str">
        <f>IF(AND(OR(M147="KO",L147&lt;&gt;""),OR(M147="",N147="",O147="")),Listes!$A$74,IF(AND(L147&lt;S147,U147=""),Listes!$A$76,IF(AND(L147&lt;&gt;"",S147&lt;L147,T147=""),Listes!$A$78,IF(AND(Y147="",OR(M147&lt;&gt;"",N147&lt;&gt;"",O147&lt;&gt;"",P147&lt;&gt;"",Q147&lt;&gt;"",R147&lt;&gt;"")),Listes!$A$79,""))))</f>
        <v/>
      </c>
      <c r="Y147" s="38"/>
      <c r="Z147" s="10">
        <f t="shared" si="17"/>
        <v>0</v>
      </c>
    </row>
    <row r="148" spans="1:26" ht="20.100000000000001" customHeight="1" x14ac:dyDescent="0.25">
      <c r="A148" s="109">
        <v>142</v>
      </c>
      <c r="B148" s="488" t="str">
        <f>IF('Dépenses rémunération au réel'!B148="","",'Dépenses rémunération au réel'!B148)</f>
        <v/>
      </c>
      <c r="C148" s="488" t="str">
        <f>IF('Dépenses rémunération au réel'!C148="","",'Dépenses rémunération au réel'!C148)</f>
        <v/>
      </c>
      <c r="D148" s="488" t="str">
        <f>IF('Dépenses rémunération au réel'!D148="","",'Dépenses rémunération au réel'!D148)</f>
        <v/>
      </c>
      <c r="E148" s="488" t="str">
        <f>IF('Dépenses rémunération au réel'!E148="","",'Dépenses rémunération au réel'!E148)</f>
        <v/>
      </c>
      <c r="F148" s="488" t="str">
        <f>IF('Dépenses rémunération au réel'!F148="","",'Dépenses rémunération au réel'!F148)</f>
        <v/>
      </c>
      <c r="G148" s="489" t="str">
        <f>IF('Dépenses rémunération au réel'!G148="","",'Dépenses rémunération au réel'!G148)</f>
        <v/>
      </c>
      <c r="H148" s="489" t="str">
        <f>IF('Dépenses rémunération au réel'!H148="","",'Dépenses rémunération au réel'!H148)</f>
        <v/>
      </c>
      <c r="I148" s="488" t="str">
        <f>IF('Dépenses rémunération au réel'!I148="","",'Dépenses rémunération au réel'!I148)</f>
        <v/>
      </c>
      <c r="J148" s="490" t="str">
        <f>IF('Dépenses rémunération au réel'!J148="","",'Dépenses rémunération au réel'!J148)</f>
        <v/>
      </c>
      <c r="K148" s="490" t="str">
        <f>IF('Dépenses rémunération au réel'!K148="","",'Dépenses rémunération au réel'!K148)</f>
        <v/>
      </c>
      <c r="L148" s="488" t="str">
        <f>IF('Dépenses rémunération au réel'!L148="","",'Dépenses rémunération au réel'!L148)</f>
        <v/>
      </c>
      <c r="M148" s="256"/>
      <c r="N148" s="257" t="str">
        <f t="shared" si="14"/>
        <v/>
      </c>
      <c r="O148" s="257" t="str">
        <f t="shared" si="15"/>
        <v/>
      </c>
      <c r="P148" s="55"/>
      <c r="Q148" s="34"/>
      <c r="R148" s="34"/>
      <c r="S148" s="494" t="str">
        <f t="shared" si="12"/>
        <v/>
      </c>
      <c r="T148" s="117"/>
      <c r="U148" s="118"/>
      <c r="V148" s="497" t="str">
        <f t="shared" si="16"/>
        <v/>
      </c>
      <c r="W148" s="121" t="str">
        <f t="shared" si="13"/>
        <v/>
      </c>
      <c r="X148" s="500" t="str">
        <f>IF(AND(OR(M148="KO",L148&lt;&gt;""),OR(M148="",N148="",O148="")),Listes!$A$74,IF(AND(L148&lt;S148,U148=""),Listes!$A$76,IF(AND(L148&lt;&gt;"",S148&lt;L148,T148=""),Listes!$A$78,IF(AND(Y148="",OR(M148&lt;&gt;"",N148&lt;&gt;"",O148&lt;&gt;"",P148&lt;&gt;"",Q148&lt;&gt;"",R148&lt;&gt;"")),Listes!$A$79,""))))</f>
        <v/>
      </c>
      <c r="Y148" s="38"/>
      <c r="Z148" s="10">
        <f t="shared" si="17"/>
        <v>0</v>
      </c>
    </row>
    <row r="149" spans="1:26" ht="20.100000000000001" customHeight="1" x14ac:dyDescent="0.25">
      <c r="A149" s="109">
        <v>143</v>
      </c>
      <c r="B149" s="488" t="str">
        <f>IF('Dépenses rémunération au réel'!B149="","",'Dépenses rémunération au réel'!B149)</f>
        <v/>
      </c>
      <c r="C149" s="488" t="str">
        <f>IF('Dépenses rémunération au réel'!C149="","",'Dépenses rémunération au réel'!C149)</f>
        <v/>
      </c>
      <c r="D149" s="488" t="str">
        <f>IF('Dépenses rémunération au réel'!D149="","",'Dépenses rémunération au réel'!D149)</f>
        <v/>
      </c>
      <c r="E149" s="488" t="str">
        <f>IF('Dépenses rémunération au réel'!E149="","",'Dépenses rémunération au réel'!E149)</f>
        <v/>
      </c>
      <c r="F149" s="488" t="str">
        <f>IF('Dépenses rémunération au réel'!F149="","",'Dépenses rémunération au réel'!F149)</f>
        <v/>
      </c>
      <c r="G149" s="489" t="str">
        <f>IF('Dépenses rémunération au réel'!G149="","",'Dépenses rémunération au réel'!G149)</f>
        <v/>
      </c>
      <c r="H149" s="489" t="str">
        <f>IF('Dépenses rémunération au réel'!H149="","",'Dépenses rémunération au réel'!H149)</f>
        <v/>
      </c>
      <c r="I149" s="488" t="str">
        <f>IF('Dépenses rémunération au réel'!I149="","",'Dépenses rémunération au réel'!I149)</f>
        <v/>
      </c>
      <c r="J149" s="490" t="str">
        <f>IF('Dépenses rémunération au réel'!J149="","",'Dépenses rémunération au réel'!J149)</f>
        <v/>
      </c>
      <c r="K149" s="490" t="str">
        <f>IF('Dépenses rémunération au réel'!K149="","",'Dépenses rémunération au réel'!K149)</f>
        <v/>
      </c>
      <c r="L149" s="488" t="str">
        <f>IF('Dépenses rémunération au réel'!L149="","",'Dépenses rémunération au réel'!L149)</f>
        <v/>
      </c>
      <c r="M149" s="256"/>
      <c r="N149" s="257" t="str">
        <f t="shared" si="14"/>
        <v/>
      </c>
      <c r="O149" s="257" t="str">
        <f t="shared" si="15"/>
        <v/>
      </c>
      <c r="P149" s="55"/>
      <c r="Q149" s="34"/>
      <c r="R149" s="34"/>
      <c r="S149" s="494" t="str">
        <f t="shared" si="12"/>
        <v/>
      </c>
      <c r="T149" s="117"/>
      <c r="U149" s="118"/>
      <c r="V149" s="497" t="str">
        <f t="shared" si="16"/>
        <v/>
      </c>
      <c r="W149" s="121" t="str">
        <f t="shared" si="13"/>
        <v/>
      </c>
      <c r="X149" s="500" t="str">
        <f>IF(AND(OR(M149="KO",L149&lt;&gt;""),OR(M149="",N149="",O149="")),Listes!$A$74,IF(AND(L149&lt;S149,U149=""),Listes!$A$76,IF(AND(L149&lt;&gt;"",S149&lt;L149,T149=""),Listes!$A$78,IF(AND(Y149="",OR(M149&lt;&gt;"",N149&lt;&gt;"",O149&lt;&gt;"",P149&lt;&gt;"",Q149&lt;&gt;"",R149&lt;&gt;"")),Listes!$A$79,""))))</f>
        <v/>
      </c>
      <c r="Y149" s="38"/>
      <c r="Z149" s="10">
        <f t="shared" si="17"/>
        <v>0</v>
      </c>
    </row>
    <row r="150" spans="1:26" ht="20.100000000000001" customHeight="1" x14ac:dyDescent="0.25">
      <c r="A150" s="109">
        <v>144</v>
      </c>
      <c r="B150" s="488" t="str">
        <f>IF('Dépenses rémunération au réel'!B150="","",'Dépenses rémunération au réel'!B150)</f>
        <v/>
      </c>
      <c r="C150" s="488" t="str">
        <f>IF('Dépenses rémunération au réel'!C150="","",'Dépenses rémunération au réel'!C150)</f>
        <v/>
      </c>
      <c r="D150" s="488" t="str">
        <f>IF('Dépenses rémunération au réel'!D150="","",'Dépenses rémunération au réel'!D150)</f>
        <v/>
      </c>
      <c r="E150" s="488" t="str">
        <f>IF('Dépenses rémunération au réel'!E150="","",'Dépenses rémunération au réel'!E150)</f>
        <v/>
      </c>
      <c r="F150" s="488" t="str">
        <f>IF('Dépenses rémunération au réel'!F150="","",'Dépenses rémunération au réel'!F150)</f>
        <v/>
      </c>
      <c r="G150" s="489" t="str">
        <f>IF('Dépenses rémunération au réel'!G150="","",'Dépenses rémunération au réel'!G150)</f>
        <v/>
      </c>
      <c r="H150" s="489" t="str">
        <f>IF('Dépenses rémunération au réel'!H150="","",'Dépenses rémunération au réel'!H150)</f>
        <v/>
      </c>
      <c r="I150" s="488" t="str">
        <f>IF('Dépenses rémunération au réel'!I150="","",'Dépenses rémunération au réel'!I150)</f>
        <v/>
      </c>
      <c r="J150" s="490" t="str">
        <f>IF('Dépenses rémunération au réel'!J150="","",'Dépenses rémunération au réel'!J150)</f>
        <v/>
      </c>
      <c r="K150" s="490" t="str">
        <f>IF('Dépenses rémunération au réel'!K150="","",'Dépenses rémunération au réel'!K150)</f>
        <v/>
      </c>
      <c r="L150" s="488" t="str">
        <f>IF('Dépenses rémunération au réel'!L150="","",'Dépenses rémunération au réel'!L150)</f>
        <v/>
      </c>
      <c r="M150" s="256"/>
      <c r="N150" s="257" t="str">
        <f t="shared" si="14"/>
        <v/>
      </c>
      <c r="O150" s="257" t="str">
        <f t="shared" si="15"/>
        <v/>
      </c>
      <c r="P150" s="55"/>
      <c r="Q150" s="34"/>
      <c r="R150" s="34"/>
      <c r="S150" s="494" t="str">
        <f t="shared" si="12"/>
        <v/>
      </c>
      <c r="T150" s="117"/>
      <c r="U150" s="118"/>
      <c r="V150" s="497" t="str">
        <f t="shared" si="16"/>
        <v/>
      </c>
      <c r="W150" s="121" t="str">
        <f t="shared" si="13"/>
        <v/>
      </c>
      <c r="X150" s="500" t="str">
        <f>IF(AND(OR(M150="KO",L150&lt;&gt;""),OR(M150="",N150="",O150="")),Listes!$A$74,IF(AND(L150&lt;S150,U150=""),Listes!$A$76,IF(AND(L150&lt;&gt;"",S150&lt;L150,T150=""),Listes!$A$78,IF(AND(Y150="",OR(M150&lt;&gt;"",N150&lt;&gt;"",O150&lt;&gt;"",P150&lt;&gt;"",Q150&lt;&gt;"",R150&lt;&gt;"")),Listes!$A$79,""))))</f>
        <v/>
      </c>
      <c r="Y150" s="38"/>
      <c r="Z150" s="10">
        <f t="shared" si="17"/>
        <v>0</v>
      </c>
    </row>
    <row r="151" spans="1:26" ht="20.100000000000001" customHeight="1" x14ac:dyDescent="0.25">
      <c r="A151" s="109">
        <v>145</v>
      </c>
      <c r="B151" s="488" t="str">
        <f>IF('Dépenses rémunération au réel'!B151="","",'Dépenses rémunération au réel'!B151)</f>
        <v/>
      </c>
      <c r="C151" s="488" t="str">
        <f>IF('Dépenses rémunération au réel'!C151="","",'Dépenses rémunération au réel'!C151)</f>
        <v/>
      </c>
      <c r="D151" s="488" t="str">
        <f>IF('Dépenses rémunération au réel'!D151="","",'Dépenses rémunération au réel'!D151)</f>
        <v/>
      </c>
      <c r="E151" s="488" t="str">
        <f>IF('Dépenses rémunération au réel'!E151="","",'Dépenses rémunération au réel'!E151)</f>
        <v/>
      </c>
      <c r="F151" s="488" t="str">
        <f>IF('Dépenses rémunération au réel'!F151="","",'Dépenses rémunération au réel'!F151)</f>
        <v/>
      </c>
      <c r="G151" s="489" t="str">
        <f>IF('Dépenses rémunération au réel'!G151="","",'Dépenses rémunération au réel'!G151)</f>
        <v/>
      </c>
      <c r="H151" s="489" t="str">
        <f>IF('Dépenses rémunération au réel'!H151="","",'Dépenses rémunération au réel'!H151)</f>
        <v/>
      </c>
      <c r="I151" s="488" t="str">
        <f>IF('Dépenses rémunération au réel'!I151="","",'Dépenses rémunération au réel'!I151)</f>
        <v/>
      </c>
      <c r="J151" s="490" t="str">
        <f>IF('Dépenses rémunération au réel'!J151="","",'Dépenses rémunération au réel'!J151)</f>
        <v/>
      </c>
      <c r="K151" s="490" t="str">
        <f>IF('Dépenses rémunération au réel'!K151="","",'Dépenses rémunération au réel'!K151)</f>
        <v/>
      </c>
      <c r="L151" s="488" t="str">
        <f>IF('Dépenses rémunération au réel'!L151="","",'Dépenses rémunération au réel'!L151)</f>
        <v/>
      </c>
      <c r="M151" s="256"/>
      <c r="N151" s="257" t="str">
        <f t="shared" si="14"/>
        <v/>
      </c>
      <c r="O151" s="257" t="str">
        <f t="shared" si="15"/>
        <v/>
      </c>
      <c r="P151" s="55"/>
      <c r="Q151" s="34"/>
      <c r="R151" s="34"/>
      <c r="S151" s="494" t="str">
        <f t="shared" si="12"/>
        <v/>
      </c>
      <c r="T151" s="117"/>
      <c r="U151" s="118"/>
      <c r="V151" s="497" t="str">
        <f t="shared" si="16"/>
        <v/>
      </c>
      <c r="W151" s="121" t="str">
        <f t="shared" si="13"/>
        <v/>
      </c>
      <c r="X151" s="500" t="str">
        <f>IF(AND(OR(M151="KO",L151&lt;&gt;""),OR(M151="",N151="",O151="")),Listes!$A$74,IF(AND(L151&lt;S151,U151=""),Listes!$A$76,IF(AND(L151&lt;&gt;"",S151&lt;L151,T151=""),Listes!$A$78,IF(AND(Y151="",OR(M151&lt;&gt;"",N151&lt;&gt;"",O151&lt;&gt;"",P151&lt;&gt;"",Q151&lt;&gt;"",R151&lt;&gt;"")),Listes!$A$79,""))))</f>
        <v/>
      </c>
      <c r="Y151" s="38"/>
      <c r="Z151" s="10">
        <f t="shared" si="17"/>
        <v>0</v>
      </c>
    </row>
    <row r="152" spans="1:26" ht="20.100000000000001" customHeight="1" x14ac:dyDescent="0.25">
      <c r="A152" s="109">
        <v>146</v>
      </c>
      <c r="B152" s="488" t="str">
        <f>IF('Dépenses rémunération au réel'!B152="","",'Dépenses rémunération au réel'!B152)</f>
        <v/>
      </c>
      <c r="C152" s="488" t="str">
        <f>IF('Dépenses rémunération au réel'!C152="","",'Dépenses rémunération au réel'!C152)</f>
        <v/>
      </c>
      <c r="D152" s="488" t="str">
        <f>IF('Dépenses rémunération au réel'!D152="","",'Dépenses rémunération au réel'!D152)</f>
        <v/>
      </c>
      <c r="E152" s="488" t="str">
        <f>IF('Dépenses rémunération au réel'!E152="","",'Dépenses rémunération au réel'!E152)</f>
        <v/>
      </c>
      <c r="F152" s="488" t="str">
        <f>IF('Dépenses rémunération au réel'!F152="","",'Dépenses rémunération au réel'!F152)</f>
        <v/>
      </c>
      <c r="G152" s="489" t="str">
        <f>IF('Dépenses rémunération au réel'!G152="","",'Dépenses rémunération au réel'!G152)</f>
        <v/>
      </c>
      <c r="H152" s="489" t="str">
        <f>IF('Dépenses rémunération au réel'!H152="","",'Dépenses rémunération au réel'!H152)</f>
        <v/>
      </c>
      <c r="I152" s="488" t="str">
        <f>IF('Dépenses rémunération au réel'!I152="","",'Dépenses rémunération au réel'!I152)</f>
        <v/>
      </c>
      <c r="J152" s="490" t="str">
        <f>IF('Dépenses rémunération au réel'!J152="","",'Dépenses rémunération au réel'!J152)</f>
        <v/>
      </c>
      <c r="K152" s="490" t="str">
        <f>IF('Dépenses rémunération au réel'!K152="","",'Dépenses rémunération au réel'!K152)</f>
        <v/>
      </c>
      <c r="L152" s="488" t="str">
        <f>IF('Dépenses rémunération au réel'!L152="","",'Dépenses rémunération au réel'!L152)</f>
        <v/>
      </c>
      <c r="M152" s="256"/>
      <c r="N152" s="257" t="str">
        <f t="shared" si="14"/>
        <v/>
      </c>
      <c r="O152" s="257" t="str">
        <f t="shared" si="15"/>
        <v/>
      </c>
      <c r="P152" s="55"/>
      <c r="Q152" s="34"/>
      <c r="R152" s="34"/>
      <c r="S152" s="494" t="str">
        <f t="shared" si="12"/>
        <v/>
      </c>
      <c r="T152" s="117"/>
      <c r="U152" s="118"/>
      <c r="V152" s="497" t="str">
        <f t="shared" si="16"/>
        <v/>
      </c>
      <c r="W152" s="121" t="str">
        <f t="shared" si="13"/>
        <v/>
      </c>
      <c r="X152" s="500" t="str">
        <f>IF(AND(OR(M152="KO",L152&lt;&gt;""),OR(M152="",N152="",O152="")),Listes!$A$74,IF(AND(L152&lt;S152,U152=""),Listes!$A$76,IF(AND(L152&lt;&gt;"",S152&lt;L152,T152=""),Listes!$A$78,IF(AND(Y152="",OR(M152&lt;&gt;"",N152&lt;&gt;"",O152&lt;&gt;"",P152&lt;&gt;"",Q152&lt;&gt;"",R152&lt;&gt;"")),Listes!$A$79,""))))</f>
        <v/>
      </c>
      <c r="Y152" s="38"/>
      <c r="Z152" s="10">
        <f t="shared" si="17"/>
        <v>0</v>
      </c>
    </row>
    <row r="153" spans="1:26" ht="20.100000000000001" customHeight="1" x14ac:dyDescent="0.25">
      <c r="A153" s="109">
        <v>147</v>
      </c>
      <c r="B153" s="488" t="str">
        <f>IF('Dépenses rémunération au réel'!B153="","",'Dépenses rémunération au réel'!B153)</f>
        <v/>
      </c>
      <c r="C153" s="488" t="str">
        <f>IF('Dépenses rémunération au réel'!C153="","",'Dépenses rémunération au réel'!C153)</f>
        <v/>
      </c>
      <c r="D153" s="488" t="str">
        <f>IF('Dépenses rémunération au réel'!D153="","",'Dépenses rémunération au réel'!D153)</f>
        <v/>
      </c>
      <c r="E153" s="488" t="str">
        <f>IF('Dépenses rémunération au réel'!E153="","",'Dépenses rémunération au réel'!E153)</f>
        <v/>
      </c>
      <c r="F153" s="488" t="str">
        <f>IF('Dépenses rémunération au réel'!F153="","",'Dépenses rémunération au réel'!F153)</f>
        <v/>
      </c>
      <c r="G153" s="489" t="str">
        <f>IF('Dépenses rémunération au réel'!G153="","",'Dépenses rémunération au réel'!G153)</f>
        <v/>
      </c>
      <c r="H153" s="489" t="str">
        <f>IF('Dépenses rémunération au réel'!H153="","",'Dépenses rémunération au réel'!H153)</f>
        <v/>
      </c>
      <c r="I153" s="488" t="str">
        <f>IF('Dépenses rémunération au réel'!I153="","",'Dépenses rémunération au réel'!I153)</f>
        <v/>
      </c>
      <c r="J153" s="490" t="str">
        <f>IF('Dépenses rémunération au réel'!J153="","",'Dépenses rémunération au réel'!J153)</f>
        <v/>
      </c>
      <c r="K153" s="490" t="str">
        <f>IF('Dépenses rémunération au réel'!K153="","",'Dépenses rémunération au réel'!K153)</f>
        <v/>
      </c>
      <c r="L153" s="488" t="str">
        <f>IF('Dépenses rémunération au réel'!L153="","",'Dépenses rémunération au réel'!L153)</f>
        <v/>
      </c>
      <c r="M153" s="256"/>
      <c r="N153" s="257" t="str">
        <f t="shared" si="14"/>
        <v/>
      </c>
      <c r="O153" s="257" t="str">
        <f t="shared" si="15"/>
        <v/>
      </c>
      <c r="P153" s="55"/>
      <c r="Q153" s="34"/>
      <c r="R153" s="34"/>
      <c r="S153" s="494" t="str">
        <f t="shared" si="12"/>
        <v/>
      </c>
      <c r="T153" s="117"/>
      <c r="U153" s="118"/>
      <c r="V153" s="497" t="str">
        <f t="shared" si="16"/>
        <v/>
      </c>
      <c r="W153" s="121" t="str">
        <f t="shared" si="13"/>
        <v/>
      </c>
      <c r="X153" s="500" t="str">
        <f>IF(AND(OR(M153="KO",L153&lt;&gt;""),OR(M153="",N153="",O153="")),Listes!$A$74,IF(AND(L153&lt;S153,U153=""),Listes!$A$76,IF(AND(L153&lt;&gt;"",S153&lt;L153,T153=""),Listes!$A$78,IF(AND(Y153="",OR(M153&lt;&gt;"",N153&lt;&gt;"",O153&lt;&gt;"",P153&lt;&gt;"",Q153&lt;&gt;"",R153&lt;&gt;"")),Listes!$A$79,""))))</f>
        <v/>
      </c>
      <c r="Y153" s="38"/>
      <c r="Z153" s="10">
        <f t="shared" si="17"/>
        <v>0</v>
      </c>
    </row>
    <row r="154" spans="1:26" ht="20.100000000000001" customHeight="1" x14ac:dyDescent="0.25">
      <c r="A154" s="109">
        <v>148</v>
      </c>
      <c r="B154" s="488" t="str">
        <f>IF('Dépenses rémunération au réel'!B154="","",'Dépenses rémunération au réel'!B154)</f>
        <v/>
      </c>
      <c r="C154" s="488" t="str">
        <f>IF('Dépenses rémunération au réel'!C154="","",'Dépenses rémunération au réel'!C154)</f>
        <v/>
      </c>
      <c r="D154" s="488" t="str">
        <f>IF('Dépenses rémunération au réel'!D154="","",'Dépenses rémunération au réel'!D154)</f>
        <v/>
      </c>
      <c r="E154" s="488" t="str">
        <f>IF('Dépenses rémunération au réel'!E154="","",'Dépenses rémunération au réel'!E154)</f>
        <v/>
      </c>
      <c r="F154" s="488" t="str">
        <f>IF('Dépenses rémunération au réel'!F154="","",'Dépenses rémunération au réel'!F154)</f>
        <v/>
      </c>
      <c r="G154" s="489" t="str">
        <f>IF('Dépenses rémunération au réel'!G154="","",'Dépenses rémunération au réel'!G154)</f>
        <v/>
      </c>
      <c r="H154" s="489" t="str">
        <f>IF('Dépenses rémunération au réel'!H154="","",'Dépenses rémunération au réel'!H154)</f>
        <v/>
      </c>
      <c r="I154" s="488" t="str">
        <f>IF('Dépenses rémunération au réel'!I154="","",'Dépenses rémunération au réel'!I154)</f>
        <v/>
      </c>
      <c r="J154" s="490" t="str">
        <f>IF('Dépenses rémunération au réel'!J154="","",'Dépenses rémunération au réel'!J154)</f>
        <v/>
      </c>
      <c r="K154" s="490" t="str">
        <f>IF('Dépenses rémunération au réel'!K154="","",'Dépenses rémunération au réel'!K154)</f>
        <v/>
      </c>
      <c r="L154" s="488" t="str">
        <f>IF('Dépenses rémunération au réel'!L154="","",'Dépenses rémunération au réel'!L154)</f>
        <v/>
      </c>
      <c r="M154" s="256"/>
      <c r="N154" s="257" t="str">
        <f t="shared" si="14"/>
        <v/>
      </c>
      <c r="O154" s="257" t="str">
        <f t="shared" si="15"/>
        <v/>
      </c>
      <c r="P154" s="55"/>
      <c r="Q154" s="34"/>
      <c r="R154" s="34"/>
      <c r="S154" s="494" t="str">
        <f t="shared" si="12"/>
        <v/>
      </c>
      <c r="T154" s="117"/>
      <c r="U154" s="118"/>
      <c r="V154" s="497" t="str">
        <f t="shared" si="16"/>
        <v/>
      </c>
      <c r="W154" s="121" t="str">
        <f t="shared" si="13"/>
        <v/>
      </c>
      <c r="X154" s="500" t="str">
        <f>IF(AND(OR(M154="KO",L154&lt;&gt;""),OR(M154="",N154="",O154="")),Listes!$A$74,IF(AND(L154&lt;S154,U154=""),Listes!$A$76,IF(AND(L154&lt;&gt;"",S154&lt;L154,T154=""),Listes!$A$78,IF(AND(Y154="",OR(M154&lt;&gt;"",N154&lt;&gt;"",O154&lt;&gt;"",P154&lt;&gt;"",Q154&lt;&gt;"",R154&lt;&gt;"")),Listes!$A$79,""))))</f>
        <v/>
      </c>
      <c r="Y154" s="38"/>
      <c r="Z154" s="10">
        <f t="shared" si="17"/>
        <v>0</v>
      </c>
    </row>
    <row r="155" spans="1:26" ht="20.100000000000001" customHeight="1" x14ac:dyDescent="0.25">
      <c r="A155" s="109">
        <v>149</v>
      </c>
      <c r="B155" s="488" t="str">
        <f>IF('Dépenses rémunération au réel'!B155="","",'Dépenses rémunération au réel'!B155)</f>
        <v/>
      </c>
      <c r="C155" s="488" t="str">
        <f>IF('Dépenses rémunération au réel'!C155="","",'Dépenses rémunération au réel'!C155)</f>
        <v/>
      </c>
      <c r="D155" s="488" t="str">
        <f>IF('Dépenses rémunération au réel'!D155="","",'Dépenses rémunération au réel'!D155)</f>
        <v/>
      </c>
      <c r="E155" s="488" t="str">
        <f>IF('Dépenses rémunération au réel'!E155="","",'Dépenses rémunération au réel'!E155)</f>
        <v/>
      </c>
      <c r="F155" s="488" t="str">
        <f>IF('Dépenses rémunération au réel'!F155="","",'Dépenses rémunération au réel'!F155)</f>
        <v/>
      </c>
      <c r="G155" s="489" t="str">
        <f>IF('Dépenses rémunération au réel'!G155="","",'Dépenses rémunération au réel'!G155)</f>
        <v/>
      </c>
      <c r="H155" s="489" t="str">
        <f>IF('Dépenses rémunération au réel'!H155="","",'Dépenses rémunération au réel'!H155)</f>
        <v/>
      </c>
      <c r="I155" s="488" t="str">
        <f>IF('Dépenses rémunération au réel'!I155="","",'Dépenses rémunération au réel'!I155)</f>
        <v/>
      </c>
      <c r="J155" s="490" t="str">
        <f>IF('Dépenses rémunération au réel'!J155="","",'Dépenses rémunération au réel'!J155)</f>
        <v/>
      </c>
      <c r="K155" s="490" t="str">
        <f>IF('Dépenses rémunération au réel'!K155="","",'Dépenses rémunération au réel'!K155)</f>
        <v/>
      </c>
      <c r="L155" s="488" t="str">
        <f>IF('Dépenses rémunération au réel'!L155="","",'Dépenses rémunération au réel'!L155)</f>
        <v/>
      </c>
      <c r="M155" s="256"/>
      <c r="N155" s="257" t="str">
        <f t="shared" si="14"/>
        <v/>
      </c>
      <c r="O155" s="257" t="str">
        <f t="shared" si="15"/>
        <v/>
      </c>
      <c r="P155" s="55"/>
      <c r="Q155" s="34"/>
      <c r="R155" s="34"/>
      <c r="S155" s="494" t="str">
        <f t="shared" si="12"/>
        <v/>
      </c>
      <c r="T155" s="117"/>
      <c r="U155" s="118"/>
      <c r="V155" s="497" t="str">
        <f t="shared" si="16"/>
        <v/>
      </c>
      <c r="W155" s="121" t="str">
        <f t="shared" si="13"/>
        <v/>
      </c>
      <c r="X155" s="500" t="str">
        <f>IF(AND(OR(M155="KO",L155&lt;&gt;""),OR(M155="",N155="",O155="")),Listes!$A$74,IF(AND(L155&lt;S155,U155=""),Listes!$A$76,IF(AND(L155&lt;&gt;"",S155&lt;L155,T155=""),Listes!$A$78,IF(AND(Y155="",OR(M155&lt;&gt;"",N155&lt;&gt;"",O155&lt;&gt;"",P155&lt;&gt;"",Q155&lt;&gt;"",R155&lt;&gt;"")),Listes!$A$79,""))))</f>
        <v/>
      </c>
      <c r="Y155" s="38"/>
      <c r="Z155" s="10">
        <f t="shared" si="17"/>
        <v>0</v>
      </c>
    </row>
    <row r="156" spans="1:26" ht="20.100000000000001" customHeight="1" x14ac:dyDescent="0.25">
      <c r="A156" s="109">
        <v>150</v>
      </c>
      <c r="B156" s="488" t="str">
        <f>IF('Dépenses rémunération au réel'!B156="","",'Dépenses rémunération au réel'!B156)</f>
        <v/>
      </c>
      <c r="C156" s="488" t="str">
        <f>IF('Dépenses rémunération au réel'!C156="","",'Dépenses rémunération au réel'!C156)</f>
        <v/>
      </c>
      <c r="D156" s="488" t="str">
        <f>IF('Dépenses rémunération au réel'!D156="","",'Dépenses rémunération au réel'!D156)</f>
        <v/>
      </c>
      <c r="E156" s="488" t="str">
        <f>IF('Dépenses rémunération au réel'!E156="","",'Dépenses rémunération au réel'!E156)</f>
        <v/>
      </c>
      <c r="F156" s="488" t="str">
        <f>IF('Dépenses rémunération au réel'!F156="","",'Dépenses rémunération au réel'!F156)</f>
        <v/>
      </c>
      <c r="G156" s="489" t="str">
        <f>IF('Dépenses rémunération au réel'!G156="","",'Dépenses rémunération au réel'!G156)</f>
        <v/>
      </c>
      <c r="H156" s="489" t="str">
        <f>IF('Dépenses rémunération au réel'!H156="","",'Dépenses rémunération au réel'!H156)</f>
        <v/>
      </c>
      <c r="I156" s="488" t="str">
        <f>IF('Dépenses rémunération au réel'!I156="","",'Dépenses rémunération au réel'!I156)</f>
        <v/>
      </c>
      <c r="J156" s="490" t="str">
        <f>IF('Dépenses rémunération au réel'!J156="","",'Dépenses rémunération au réel'!J156)</f>
        <v/>
      </c>
      <c r="K156" s="490" t="str">
        <f>IF('Dépenses rémunération au réel'!K156="","",'Dépenses rémunération au réel'!K156)</f>
        <v/>
      </c>
      <c r="L156" s="488" t="str">
        <f>IF('Dépenses rémunération au réel'!L156="","",'Dépenses rémunération au réel'!L156)</f>
        <v/>
      </c>
      <c r="M156" s="256"/>
      <c r="N156" s="257" t="str">
        <f t="shared" si="14"/>
        <v/>
      </c>
      <c r="O156" s="257" t="str">
        <f t="shared" si="15"/>
        <v/>
      </c>
      <c r="P156" s="55"/>
      <c r="Q156" s="34"/>
      <c r="R156" s="34"/>
      <c r="S156" s="494" t="str">
        <f t="shared" si="12"/>
        <v/>
      </c>
      <c r="T156" s="117"/>
      <c r="U156" s="118"/>
      <c r="V156" s="497" t="str">
        <f t="shared" si="16"/>
        <v/>
      </c>
      <c r="W156" s="121" t="str">
        <f t="shared" si="13"/>
        <v/>
      </c>
      <c r="X156" s="500" t="str">
        <f>IF(AND(OR(M156="KO",L156&lt;&gt;""),OR(M156="",N156="",O156="")),Listes!$A$74,IF(AND(L156&lt;S156,U156=""),Listes!$A$76,IF(AND(L156&lt;&gt;"",S156&lt;L156,T156=""),Listes!$A$78,IF(AND(Y156="",OR(M156&lt;&gt;"",N156&lt;&gt;"",O156&lt;&gt;"",P156&lt;&gt;"",Q156&lt;&gt;"",R156&lt;&gt;"")),Listes!$A$79,""))))</f>
        <v/>
      </c>
      <c r="Y156" s="38"/>
      <c r="Z156" s="10">
        <f t="shared" si="17"/>
        <v>0</v>
      </c>
    </row>
    <row r="157" spans="1:26" ht="20.100000000000001" customHeight="1" x14ac:dyDescent="0.25">
      <c r="A157" s="109">
        <v>151</v>
      </c>
      <c r="B157" s="488" t="str">
        <f>IF('Dépenses rémunération au réel'!B157="","",'Dépenses rémunération au réel'!B157)</f>
        <v/>
      </c>
      <c r="C157" s="488" t="str">
        <f>IF('Dépenses rémunération au réel'!C157="","",'Dépenses rémunération au réel'!C157)</f>
        <v/>
      </c>
      <c r="D157" s="488" t="str">
        <f>IF('Dépenses rémunération au réel'!D157="","",'Dépenses rémunération au réel'!D157)</f>
        <v/>
      </c>
      <c r="E157" s="488" t="str">
        <f>IF('Dépenses rémunération au réel'!E157="","",'Dépenses rémunération au réel'!E157)</f>
        <v/>
      </c>
      <c r="F157" s="488" t="str">
        <f>IF('Dépenses rémunération au réel'!F157="","",'Dépenses rémunération au réel'!F157)</f>
        <v/>
      </c>
      <c r="G157" s="489" t="str">
        <f>IF('Dépenses rémunération au réel'!G157="","",'Dépenses rémunération au réel'!G157)</f>
        <v/>
      </c>
      <c r="H157" s="489" t="str">
        <f>IF('Dépenses rémunération au réel'!H157="","",'Dépenses rémunération au réel'!H157)</f>
        <v/>
      </c>
      <c r="I157" s="488" t="str">
        <f>IF('Dépenses rémunération au réel'!I157="","",'Dépenses rémunération au réel'!I157)</f>
        <v/>
      </c>
      <c r="J157" s="490" t="str">
        <f>IF('Dépenses rémunération au réel'!J157="","",'Dépenses rémunération au réel'!J157)</f>
        <v/>
      </c>
      <c r="K157" s="490" t="str">
        <f>IF('Dépenses rémunération au réel'!K157="","",'Dépenses rémunération au réel'!K157)</f>
        <v/>
      </c>
      <c r="L157" s="488" t="str">
        <f>IF('Dépenses rémunération au réel'!L157="","",'Dépenses rémunération au réel'!L157)</f>
        <v/>
      </c>
      <c r="M157" s="256"/>
      <c r="N157" s="257" t="str">
        <f t="shared" si="14"/>
        <v/>
      </c>
      <c r="O157" s="257" t="str">
        <f t="shared" si="15"/>
        <v/>
      </c>
      <c r="P157" s="55"/>
      <c r="Q157" s="34"/>
      <c r="R157" s="34"/>
      <c r="S157" s="494" t="str">
        <f t="shared" si="12"/>
        <v/>
      </c>
      <c r="T157" s="117"/>
      <c r="U157" s="118"/>
      <c r="V157" s="497" t="str">
        <f t="shared" si="16"/>
        <v/>
      </c>
      <c r="W157" s="121" t="str">
        <f t="shared" si="13"/>
        <v/>
      </c>
      <c r="X157" s="500" t="str">
        <f>IF(AND(OR(M157="KO",L157&lt;&gt;""),OR(M157="",N157="",O157="")),Listes!$A$74,IF(AND(L157&lt;S157,U157=""),Listes!$A$76,IF(AND(L157&lt;&gt;"",S157&lt;L157,T157=""),Listes!$A$78,IF(AND(Y157="",OR(M157&lt;&gt;"",N157&lt;&gt;"",O157&lt;&gt;"",P157&lt;&gt;"",Q157&lt;&gt;"",R157&lt;&gt;"")),Listes!$A$79,""))))</f>
        <v/>
      </c>
      <c r="Y157" s="38"/>
      <c r="Z157" s="10">
        <f t="shared" si="17"/>
        <v>0</v>
      </c>
    </row>
    <row r="158" spans="1:26" ht="20.100000000000001" customHeight="1" x14ac:dyDescent="0.25">
      <c r="A158" s="109">
        <v>152</v>
      </c>
      <c r="B158" s="488" t="str">
        <f>IF('Dépenses rémunération au réel'!B158="","",'Dépenses rémunération au réel'!B158)</f>
        <v/>
      </c>
      <c r="C158" s="488" t="str">
        <f>IF('Dépenses rémunération au réel'!C158="","",'Dépenses rémunération au réel'!C158)</f>
        <v/>
      </c>
      <c r="D158" s="488" t="str">
        <f>IF('Dépenses rémunération au réel'!D158="","",'Dépenses rémunération au réel'!D158)</f>
        <v/>
      </c>
      <c r="E158" s="488" t="str">
        <f>IF('Dépenses rémunération au réel'!E158="","",'Dépenses rémunération au réel'!E158)</f>
        <v/>
      </c>
      <c r="F158" s="488" t="str">
        <f>IF('Dépenses rémunération au réel'!F158="","",'Dépenses rémunération au réel'!F158)</f>
        <v/>
      </c>
      <c r="G158" s="489" t="str">
        <f>IF('Dépenses rémunération au réel'!G158="","",'Dépenses rémunération au réel'!G158)</f>
        <v/>
      </c>
      <c r="H158" s="489" t="str">
        <f>IF('Dépenses rémunération au réel'!H158="","",'Dépenses rémunération au réel'!H158)</f>
        <v/>
      </c>
      <c r="I158" s="488" t="str">
        <f>IF('Dépenses rémunération au réel'!I158="","",'Dépenses rémunération au réel'!I158)</f>
        <v/>
      </c>
      <c r="J158" s="490" t="str">
        <f>IF('Dépenses rémunération au réel'!J158="","",'Dépenses rémunération au réel'!J158)</f>
        <v/>
      </c>
      <c r="K158" s="490" t="str">
        <f>IF('Dépenses rémunération au réel'!K158="","",'Dépenses rémunération au réel'!K158)</f>
        <v/>
      </c>
      <c r="L158" s="488" t="str">
        <f>IF('Dépenses rémunération au réel'!L158="","",'Dépenses rémunération au réel'!L158)</f>
        <v/>
      </c>
      <c r="M158" s="256"/>
      <c r="N158" s="257" t="str">
        <f t="shared" si="14"/>
        <v/>
      </c>
      <c r="O158" s="257" t="str">
        <f t="shared" si="15"/>
        <v/>
      </c>
      <c r="P158" s="55"/>
      <c r="Q158" s="34"/>
      <c r="R158" s="34"/>
      <c r="S158" s="494" t="str">
        <f t="shared" si="12"/>
        <v/>
      </c>
      <c r="T158" s="117"/>
      <c r="U158" s="118"/>
      <c r="V158" s="497" t="str">
        <f t="shared" si="16"/>
        <v/>
      </c>
      <c r="W158" s="121" t="str">
        <f t="shared" si="13"/>
        <v/>
      </c>
      <c r="X158" s="500" t="str">
        <f>IF(AND(OR(M158="KO",L158&lt;&gt;""),OR(M158="",N158="",O158="")),Listes!$A$74,IF(AND(L158&lt;S158,U158=""),Listes!$A$76,IF(AND(L158&lt;&gt;"",S158&lt;L158,T158=""),Listes!$A$78,IF(AND(Y158="",OR(M158&lt;&gt;"",N158&lt;&gt;"",O158&lt;&gt;"",P158&lt;&gt;"",Q158&lt;&gt;"",R158&lt;&gt;"")),Listes!$A$79,""))))</f>
        <v/>
      </c>
      <c r="Y158" s="38"/>
      <c r="Z158" s="10">
        <f t="shared" si="17"/>
        <v>0</v>
      </c>
    </row>
    <row r="159" spans="1:26" ht="20.100000000000001" customHeight="1" x14ac:dyDescent="0.25">
      <c r="A159" s="109">
        <v>153</v>
      </c>
      <c r="B159" s="488" t="str">
        <f>IF('Dépenses rémunération au réel'!B159="","",'Dépenses rémunération au réel'!B159)</f>
        <v/>
      </c>
      <c r="C159" s="488" t="str">
        <f>IF('Dépenses rémunération au réel'!C159="","",'Dépenses rémunération au réel'!C159)</f>
        <v/>
      </c>
      <c r="D159" s="488" t="str">
        <f>IF('Dépenses rémunération au réel'!D159="","",'Dépenses rémunération au réel'!D159)</f>
        <v/>
      </c>
      <c r="E159" s="488" t="str">
        <f>IF('Dépenses rémunération au réel'!E159="","",'Dépenses rémunération au réel'!E159)</f>
        <v/>
      </c>
      <c r="F159" s="488" t="str">
        <f>IF('Dépenses rémunération au réel'!F159="","",'Dépenses rémunération au réel'!F159)</f>
        <v/>
      </c>
      <c r="G159" s="489" t="str">
        <f>IF('Dépenses rémunération au réel'!G159="","",'Dépenses rémunération au réel'!G159)</f>
        <v/>
      </c>
      <c r="H159" s="489" t="str">
        <f>IF('Dépenses rémunération au réel'!H159="","",'Dépenses rémunération au réel'!H159)</f>
        <v/>
      </c>
      <c r="I159" s="488" t="str">
        <f>IF('Dépenses rémunération au réel'!I159="","",'Dépenses rémunération au réel'!I159)</f>
        <v/>
      </c>
      <c r="J159" s="490" t="str">
        <f>IF('Dépenses rémunération au réel'!J159="","",'Dépenses rémunération au réel'!J159)</f>
        <v/>
      </c>
      <c r="K159" s="490" t="str">
        <f>IF('Dépenses rémunération au réel'!K159="","",'Dépenses rémunération au réel'!K159)</f>
        <v/>
      </c>
      <c r="L159" s="488" t="str">
        <f>IF('Dépenses rémunération au réel'!L159="","",'Dépenses rémunération au réel'!L159)</f>
        <v/>
      </c>
      <c r="M159" s="256"/>
      <c r="N159" s="257" t="str">
        <f t="shared" si="14"/>
        <v/>
      </c>
      <c r="O159" s="257" t="str">
        <f t="shared" si="15"/>
        <v/>
      </c>
      <c r="P159" s="55"/>
      <c r="Q159" s="34"/>
      <c r="R159" s="34"/>
      <c r="S159" s="494" t="str">
        <f t="shared" si="12"/>
        <v/>
      </c>
      <c r="T159" s="117"/>
      <c r="U159" s="118"/>
      <c r="V159" s="497" t="str">
        <f t="shared" si="16"/>
        <v/>
      </c>
      <c r="W159" s="121" t="str">
        <f t="shared" si="13"/>
        <v/>
      </c>
      <c r="X159" s="500" t="str">
        <f>IF(AND(OR(M159="KO",L159&lt;&gt;""),OR(M159="",N159="",O159="")),Listes!$A$74,IF(AND(L159&lt;S159,U159=""),Listes!$A$76,IF(AND(L159&lt;&gt;"",S159&lt;L159,T159=""),Listes!$A$78,IF(AND(Y159="",OR(M159&lt;&gt;"",N159&lt;&gt;"",O159&lt;&gt;"",P159&lt;&gt;"",Q159&lt;&gt;"",R159&lt;&gt;"")),Listes!$A$79,""))))</f>
        <v/>
      </c>
      <c r="Y159" s="38"/>
      <c r="Z159" s="10">
        <f t="shared" si="17"/>
        <v>0</v>
      </c>
    </row>
    <row r="160" spans="1:26" ht="20.100000000000001" customHeight="1" x14ac:dyDescent="0.25">
      <c r="A160" s="109">
        <v>154</v>
      </c>
      <c r="B160" s="488" t="str">
        <f>IF('Dépenses rémunération au réel'!B160="","",'Dépenses rémunération au réel'!B160)</f>
        <v/>
      </c>
      <c r="C160" s="488" t="str">
        <f>IF('Dépenses rémunération au réel'!C160="","",'Dépenses rémunération au réel'!C160)</f>
        <v/>
      </c>
      <c r="D160" s="488" t="str">
        <f>IF('Dépenses rémunération au réel'!D160="","",'Dépenses rémunération au réel'!D160)</f>
        <v/>
      </c>
      <c r="E160" s="488" t="str">
        <f>IF('Dépenses rémunération au réel'!E160="","",'Dépenses rémunération au réel'!E160)</f>
        <v/>
      </c>
      <c r="F160" s="488" t="str">
        <f>IF('Dépenses rémunération au réel'!F160="","",'Dépenses rémunération au réel'!F160)</f>
        <v/>
      </c>
      <c r="G160" s="489" t="str">
        <f>IF('Dépenses rémunération au réel'!G160="","",'Dépenses rémunération au réel'!G160)</f>
        <v/>
      </c>
      <c r="H160" s="489" t="str">
        <f>IF('Dépenses rémunération au réel'!H160="","",'Dépenses rémunération au réel'!H160)</f>
        <v/>
      </c>
      <c r="I160" s="488" t="str">
        <f>IF('Dépenses rémunération au réel'!I160="","",'Dépenses rémunération au réel'!I160)</f>
        <v/>
      </c>
      <c r="J160" s="490" t="str">
        <f>IF('Dépenses rémunération au réel'!J160="","",'Dépenses rémunération au réel'!J160)</f>
        <v/>
      </c>
      <c r="K160" s="490" t="str">
        <f>IF('Dépenses rémunération au réel'!K160="","",'Dépenses rémunération au réel'!K160)</f>
        <v/>
      </c>
      <c r="L160" s="488" t="str">
        <f>IF('Dépenses rémunération au réel'!L160="","",'Dépenses rémunération au réel'!L160)</f>
        <v/>
      </c>
      <c r="M160" s="256"/>
      <c r="N160" s="257" t="str">
        <f t="shared" si="14"/>
        <v/>
      </c>
      <c r="O160" s="257" t="str">
        <f t="shared" si="15"/>
        <v/>
      </c>
      <c r="P160" s="55"/>
      <c r="Q160" s="34"/>
      <c r="R160" s="34"/>
      <c r="S160" s="494" t="str">
        <f t="shared" si="12"/>
        <v/>
      </c>
      <c r="T160" s="117"/>
      <c r="U160" s="118"/>
      <c r="V160" s="497" t="str">
        <f t="shared" si="16"/>
        <v/>
      </c>
      <c r="W160" s="121" t="str">
        <f t="shared" si="13"/>
        <v/>
      </c>
      <c r="X160" s="500" t="str">
        <f>IF(AND(OR(M160="KO",L160&lt;&gt;""),OR(M160="",N160="",O160="")),Listes!$A$74,IF(AND(L160&lt;S160,U160=""),Listes!$A$76,IF(AND(L160&lt;&gt;"",S160&lt;L160,T160=""),Listes!$A$78,IF(AND(Y160="",OR(M160&lt;&gt;"",N160&lt;&gt;"",O160&lt;&gt;"",P160&lt;&gt;"",Q160&lt;&gt;"",R160&lt;&gt;"")),Listes!$A$79,""))))</f>
        <v/>
      </c>
      <c r="Y160" s="38"/>
      <c r="Z160" s="10">
        <f t="shared" si="17"/>
        <v>0</v>
      </c>
    </row>
    <row r="161" spans="1:26" ht="20.100000000000001" customHeight="1" x14ac:dyDescent="0.25">
      <c r="A161" s="109">
        <v>155</v>
      </c>
      <c r="B161" s="488" t="str">
        <f>IF('Dépenses rémunération au réel'!B161="","",'Dépenses rémunération au réel'!B161)</f>
        <v/>
      </c>
      <c r="C161" s="488" t="str">
        <f>IF('Dépenses rémunération au réel'!C161="","",'Dépenses rémunération au réel'!C161)</f>
        <v/>
      </c>
      <c r="D161" s="488" t="str">
        <f>IF('Dépenses rémunération au réel'!D161="","",'Dépenses rémunération au réel'!D161)</f>
        <v/>
      </c>
      <c r="E161" s="488" t="str">
        <f>IF('Dépenses rémunération au réel'!E161="","",'Dépenses rémunération au réel'!E161)</f>
        <v/>
      </c>
      <c r="F161" s="488" t="str">
        <f>IF('Dépenses rémunération au réel'!F161="","",'Dépenses rémunération au réel'!F161)</f>
        <v/>
      </c>
      <c r="G161" s="489" t="str">
        <f>IF('Dépenses rémunération au réel'!G161="","",'Dépenses rémunération au réel'!G161)</f>
        <v/>
      </c>
      <c r="H161" s="489" t="str">
        <f>IF('Dépenses rémunération au réel'!H161="","",'Dépenses rémunération au réel'!H161)</f>
        <v/>
      </c>
      <c r="I161" s="488" t="str">
        <f>IF('Dépenses rémunération au réel'!I161="","",'Dépenses rémunération au réel'!I161)</f>
        <v/>
      </c>
      <c r="J161" s="490" t="str">
        <f>IF('Dépenses rémunération au réel'!J161="","",'Dépenses rémunération au réel'!J161)</f>
        <v/>
      </c>
      <c r="K161" s="490" t="str">
        <f>IF('Dépenses rémunération au réel'!K161="","",'Dépenses rémunération au réel'!K161)</f>
        <v/>
      </c>
      <c r="L161" s="488" t="str">
        <f>IF('Dépenses rémunération au réel'!L161="","",'Dépenses rémunération au réel'!L161)</f>
        <v/>
      </c>
      <c r="M161" s="256"/>
      <c r="N161" s="257" t="str">
        <f t="shared" si="14"/>
        <v/>
      </c>
      <c r="O161" s="257" t="str">
        <f t="shared" si="15"/>
        <v/>
      </c>
      <c r="P161" s="55"/>
      <c r="Q161" s="34"/>
      <c r="R161" s="34"/>
      <c r="S161" s="494" t="str">
        <f t="shared" si="12"/>
        <v/>
      </c>
      <c r="T161" s="117"/>
      <c r="U161" s="118"/>
      <c r="V161" s="497" t="str">
        <f t="shared" si="16"/>
        <v/>
      </c>
      <c r="W161" s="121" t="str">
        <f t="shared" si="13"/>
        <v/>
      </c>
      <c r="X161" s="500" t="str">
        <f>IF(AND(OR(M161="KO",L161&lt;&gt;""),OR(M161="",N161="",O161="")),Listes!$A$74,IF(AND(L161&lt;S161,U161=""),Listes!$A$76,IF(AND(L161&lt;&gt;"",S161&lt;L161,T161=""),Listes!$A$78,IF(AND(Y161="",OR(M161&lt;&gt;"",N161&lt;&gt;"",O161&lt;&gt;"",P161&lt;&gt;"",Q161&lt;&gt;"",R161&lt;&gt;"")),Listes!$A$79,""))))</f>
        <v/>
      </c>
      <c r="Y161" s="38"/>
      <c r="Z161" s="10">
        <f t="shared" si="17"/>
        <v>0</v>
      </c>
    </row>
    <row r="162" spans="1:26" ht="20.100000000000001" customHeight="1" x14ac:dyDescent="0.25">
      <c r="A162" s="109">
        <v>156</v>
      </c>
      <c r="B162" s="488" t="str">
        <f>IF('Dépenses rémunération au réel'!B162="","",'Dépenses rémunération au réel'!B162)</f>
        <v/>
      </c>
      <c r="C162" s="488" t="str">
        <f>IF('Dépenses rémunération au réel'!C162="","",'Dépenses rémunération au réel'!C162)</f>
        <v/>
      </c>
      <c r="D162" s="488" t="str">
        <f>IF('Dépenses rémunération au réel'!D162="","",'Dépenses rémunération au réel'!D162)</f>
        <v/>
      </c>
      <c r="E162" s="488" t="str">
        <f>IF('Dépenses rémunération au réel'!E162="","",'Dépenses rémunération au réel'!E162)</f>
        <v/>
      </c>
      <c r="F162" s="488" t="str">
        <f>IF('Dépenses rémunération au réel'!F162="","",'Dépenses rémunération au réel'!F162)</f>
        <v/>
      </c>
      <c r="G162" s="489" t="str">
        <f>IF('Dépenses rémunération au réel'!G162="","",'Dépenses rémunération au réel'!G162)</f>
        <v/>
      </c>
      <c r="H162" s="489" t="str">
        <f>IF('Dépenses rémunération au réel'!H162="","",'Dépenses rémunération au réel'!H162)</f>
        <v/>
      </c>
      <c r="I162" s="488" t="str">
        <f>IF('Dépenses rémunération au réel'!I162="","",'Dépenses rémunération au réel'!I162)</f>
        <v/>
      </c>
      <c r="J162" s="490" t="str">
        <f>IF('Dépenses rémunération au réel'!J162="","",'Dépenses rémunération au réel'!J162)</f>
        <v/>
      </c>
      <c r="K162" s="490" t="str">
        <f>IF('Dépenses rémunération au réel'!K162="","",'Dépenses rémunération au réel'!K162)</f>
        <v/>
      </c>
      <c r="L162" s="488" t="str">
        <f>IF('Dépenses rémunération au réel'!L162="","",'Dépenses rémunération au réel'!L162)</f>
        <v/>
      </c>
      <c r="M162" s="256"/>
      <c r="N162" s="257" t="str">
        <f t="shared" si="14"/>
        <v/>
      </c>
      <c r="O162" s="257" t="str">
        <f t="shared" si="15"/>
        <v/>
      </c>
      <c r="P162" s="55"/>
      <c r="Q162" s="34"/>
      <c r="R162" s="34"/>
      <c r="S162" s="494" t="str">
        <f t="shared" si="12"/>
        <v/>
      </c>
      <c r="T162" s="117"/>
      <c r="U162" s="118"/>
      <c r="V162" s="497" t="str">
        <f t="shared" si="16"/>
        <v/>
      </c>
      <c r="W162" s="121" t="str">
        <f t="shared" si="13"/>
        <v/>
      </c>
      <c r="X162" s="500" t="str">
        <f>IF(AND(OR(M162="KO",L162&lt;&gt;""),OR(M162="",N162="",O162="")),Listes!$A$74,IF(AND(L162&lt;S162,U162=""),Listes!$A$76,IF(AND(L162&lt;&gt;"",S162&lt;L162,T162=""),Listes!$A$78,IF(AND(Y162="",OR(M162&lt;&gt;"",N162&lt;&gt;"",O162&lt;&gt;"",P162&lt;&gt;"",Q162&lt;&gt;"",R162&lt;&gt;"")),Listes!$A$79,""))))</f>
        <v/>
      </c>
      <c r="Y162" s="38"/>
      <c r="Z162" s="10">
        <f t="shared" si="17"/>
        <v>0</v>
      </c>
    </row>
    <row r="163" spans="1:26" ht="20.100000000000001" customHeight="1" x14ac:dyDescent="0.25">
      <c r="A163" s="109">
        <v>157</v>
      </c>
      <c r="B163" s="488" t="str">
        <f>IF('Dépenses rémunération au réel'!B163="","",'Dépenses rémunération au réel'!B163)</f>
        <v/>
      </c>
      <c r="C163" s="488" t="str">
        <f>IF('Dépenses rémunération au réel'!C163="","",'Dépenses rémunération au réel'!C163)</f>
        <v/>
      </c>
      <c r="D163" s="488" t="str">
        <f>IF('Dépenses rémunération au réel'!D163="","",'Dépenses rémunération au réel'!D163)</f>
        <v/>
      </c>
      <c r="E163" s="488" t="str">
        <f>IF('Dépenses rémunération au réel'!E163="","",'Dépenses rémunération au réel'!E163)</f>
        <v/>
      </c>
      <c r="F163" s="488" t="str">
        <f>IF('Dépenses rémunération au réel'!F163="","",'Dépenses rémunération au réel'!F163)</f>
        <v/>
      </c>
      <c r="G163" s="489" t="str">
        <f>IF('Dépenses rémunération au réel'!G163="","",'Dépenses rémunération au réel'!G163)</f>
        <v/>
      </c>
      <c r="H163" s="489" t="str">
        <f>IF('Dépenses rémunération au réel'!H163="","",'Dépenses rémunération au réel'!H163)</f>
        <v/>
      </c>
      <c r="I163" s="488" t="str">
        <f>IF('Dépenses rémunération au réel'!I163="","",'Dépenses rémunération au réel'!I163)</f>
        <v/>
      </c>
      <c r="J163" s="490" t="str">
        <f>IF('Dépenses rémunération au réel'!J163="","",'Dépenses rémunération au réel'!J163)</f>
        <v/>
      </c>
      <c r="K163" s="490" t="str">
        <f>IF('Dépenses rémunération au réel'!K163="","",'Dépenses rémunération au réel'!K163)</f>
        <v/>
      </c>
      <c r="L163" s="488" t="str">
        <f>IF('Dépenses rémunération au réel'!L163="","",'Dépenses rémunération au réel'!L163)</f>
        <v/>
      </c>
      <c r="M163" s="256"/>
      <c r="N163" s="257" t="str">
        <f t="shared" si="14"/>
        <v/>
      </c>
      <c r="O163" s="257" t="str">
        <f t="shared" si="15"/>
        <v/>
      </c>
      <c r="P163" s="55"/>
      <c r="Q163" s="34"/>
      <c r="R163" s="34"/>
      <c r="S163" s="494" t="str">
        <f t="shared" si="12"/>
        <v/>
      </c>
      <c r="T163" s="117"/>
      <c r="U163" s="118"/>
      <c r="V163" s="497" t="str">
        <f t="shared" si="16"/>
        <v/>
      </c>
      <c r="W163" s="121" t="str">
        <f t="shared" si="13"/>
        <v/>
      </c>
      <c r="X163" s="500" t="str">
        <f>IF(AND(OR(M163="KO",L163&lt;&gt;""),OR(M163="",N163="",O163="")),Listes!$A$74,IF(AND(L163&lt;S163,U163=""),Listes!$A$76,IF(AND(L163&lt;&gt;"",S163&lt;L163,T163=""),Listes!$A$78,IF(AND(Y163="",OR(M163&lt;&gt;"",N163&lt;&gt;"",O163&lt;&gt;"",P163&lt;&gt;"",Q163&lt;&gt;"",R163&lt;&gt;"")),Listes!$A$79,""))))</f>
        <v/>
      </c>
      <c r="Y163" s="38"/>
      <c r="Z163" s="10">
        <f t="shared" si="17"/>
        <v>0</v>
      </c>
    </row>
    <row r="164" spans="1:26" ht="20.100000000000001" customHeight="1" x14ac:dyDescent="0.25">
      <c r="A164" s="109">
        <v>158</v>
      </c>
      <c r="B164" s="488" t="str">
        <f>IF('Dépenses rémunération au réel'!B164="","",'Dépenses rémunération au réel'!B164)</f>
        <v/>
      </c>
      <c r="C164" s="488" t="str">
        <f>IF('Dépenses rémunération au réel'!C164="","",'Dépenses rémunération au réel'!C164)</f>
        <v/>
      </c>
      <c r="D164" s="488" t="str">
        <f>IF('Dépenses rémunération au réel'!D164="","",'Dépenses rémunération au réel'!D164)</f>
        <v/>
      </c>
      <c r="E164" s="488" t="str">
        <f>IF('Dépenses rémunération au réel'!E164="","",'Dépenses rémunération au réel'!E164)</f>
        <v/>
      </c>
      <c r="F164" s="488" t="str">
        <f>IF('Dépenses rémunération au réel'!F164="","",'Dépenses rémunération au réel'!F164)</f>
        <v/>
      </c>
      <c r="G164" s="489" t="str">
        <f>IF('Dépenses rémunération au réel'!G164="","",'Dépenses rémunération au réel'!G164)</f>
        <v/>
      </c>
      <c r="H164" s="489" t="str">
        <f>IF('Dépenses rémunération au réel'!H164="","",'Dépenses rémunération au réel'!H164)</f>
        <v/>
      </c>
      <c r="I164" s="488" t="str">
        <f>IF('Dépenses rémunération au réel'!I164="","",'Dépenses rémunération au réel'!I164)</f>
        <v/>
      </c>
      <c r="J164" s="490" t="str">
        <f>IF('Dépenses rémunération au réel'!J164="","",'Dépenses rémunération au réel'!J164)</f>
        <v/>
      </c>
      <c r="K164" s="490" t="str">
        <f>IF('Dépenses rémunération au réel'!K164="","",'Dépenses rémunération au réel'!K164)</f>
        <v/>
      </c>
      <c r="L164" s="488" t="str">
        <f>IF('Dépenses rémunération au réel'!L164="","",'Dépenses rémunération au réel'!L164)</f>
        <v/>
      </c>
      <c r="M164" s="256"/>
      <c r="N164" s="257" t="str">
        <f t="shared" si="14"/>
        <v/>
      </c>
      <c r="O164" s="257" t="str">
        <f t="shared" si="15"/>
        <v/>
      </c>
      <c r="P164" s="55"/>
      <c r="Q164" s="34"/>
      <c r="R164" s="34"/>
      <c r="S164" s="494" t="str">
        <f t="shared" si="12"/>
        <v/>
      </c>
      <c r="T164" s="117"/>
      <c r="U164" s="118"/>
      <c r="V164" s="497" t="str">
        <f t="shared" si="16"/>
        <v/>
      </c>
      <c r="W164" s="121" t="str">
        <f t="shared" si="13"/>
        <v/>
      </c>
      <c r="X164" s="500" t="str">
        <f>IF(AND(OR(M164="KO",L164&lt;&gt;""),OR(M164="",N164="",O164="")),Listes!$A$74,IF(AND(L164&lt;S164,U164=""),Listes!$A$76,IF(AND(L164&lt;&gt;"",S164&lt;L164,T164=""),Listes!$A$78,IF(AND(Y164="",OR(M164&lt;&gt;"",N164&lt;&gt;"",O164&lt;&gt;"",P164&lt;&gt;"",Q164&lt;&gt;"",R164&lt;&gt;"")),Listes!$A$79,""))))</f>
        <v/>
      </c>
      <c r="Y164" s="38"/>
      <c r="Z164" s="10">
        <f t="shared" si="17"/>
        <v>0</v>
      </c>
    </row>
    <row r="165" spans="1:26" ht="20.100000000000001" customHeight="1" x14ac:dyDescent="0.25">
      <c r="A165" s="109">
        <v>159</v>
      </c>
      <c r="B165" s="488" t="str">
        <f>IF('Dépenses rémunération au réel'!B165="","",'Dépenses rémunération au réel'!B165)</f>
        <v/>
      </c>
      <c r="C165" s="488" t="str">
        <f>IF('Dépenses rémunération au réel'!C165="","",'Dépenses rémunération au réel'!C165)</f>
        <v/>
      </c>
      <c r="D165" s="488" t="str">
        <f>IF('Dépenses rémunération au réel'!D165="","",'Dépenses rémunération au réel'!D165)</f>
        <v/>
      </c>
      <c r="E165" s="488" t="str">
        <f>IF('Dépenses rémunération au réel'!E165="","",'Dépenses rémunération au réel'!E165)</f>
        <v/>
      </c>
      <c r="F165" s="488" t="str">
        <f>IF('Dépenses rémunération au réel'!F165="","",'Dépenses rémunération au réel'!F165)</f>
        <v/>
      </c>
      <c r="G165" s="489" t="str">
        <f>IF('Dépenses rémunération au réel'!G165="","",'Dépenses rémunération au réel'!G165)</f>
        <v/>
      </c>
      <c r="H165" s="489" t="str">
        <f>IF('Dépenses rémunération au réel'!H165="","",'Dépenses rémunération au réel'!H165)</f>
        <v/>
      </c>
      <c r="I165" s="488" t="str">
        <f>IF('Dépenses rémunération au réel'!I165="","",'Dépenses rémunération au réel'!I165)</f>
        <v/>
      </c>
      <c r="J165" s="490" t="str">
        <f>IF('Dépenses rémunération au réel'!J165="","",'Dépenses rémunération au réel'!J165)</f>
        <v/>
      </c>
      <c r="K165" s="490" t="str">
        <f>IF('Dépenses rémunération au réel'!K165="","",'Dépenses rémunération au réel'!K165)</f>
        <v/>
      </c>
      <c r="L165" s="488" t="str">
        <f>IF('Dépenses rémunération au réel'!L165="","",'Dépenses rémunération au réel'!L165)</f>
        <v/>
      </c>
      <c r="M165" s="256"/>
      <c r="N165" s="257" t="str">
        <f t="shared" si="14"/>
        <v/>
      </c>
      <c r="O165" s="257" t="str">
        <f t="shared" si="15"/>
        <v/>
      </c>
      <c r="P165" s="55"/>
      <c r="Q165" s="34"/>
      <c r="R165" s="34"/>
      <c r="S165" s="494" t="str">
        <f t="shared" si="12"/>
        <v/>
      </c>
      <c r="T165" s="117"/>
      <c r="U165" s="118"/>
      <c r="V165" s="497" t="str">
        <f t="shared" si="16"/>
        <v/>
      </c>
      <c r="W165" s="121" t="str">
        <f t="shared" si="13"/>
        <v/>
      </c>
      <c r="X165" s="500" t="str">
        <f>IF(AND(OR(M165="KO",L165&lt;&gt;""),OR(M165="",N165="",O165="")),Listes!$A$74,IF(AND(L165&lt;S165,U165=""),Listes!$A$76,IF(AND(L165&lt;&gt;"",S165&lt;L165,T165=""),Listes!$A$78,IF(AND(Y165="",OR(M165&lt;&gt;"",N165&lt;&gt;"",O165&lt;&gt;"",P165&lt;&gt;"",Q165&lt;&gt;"",R165&lt;&gt;"")),Listes!$A$79,""))))</f>
        <v/>
      </c>
      <c r="Y165" s="38"/>
      <c r="Z165" s="10">
        <f t="shared" si="17"/>
        <v>0</v>
      </c>
    </row>
    <row r="166" spans="1:26" ht="20.100000000000001" customHeight="1" x14ac:dyDescent="0.25">
      <c r="A166" s="109">
        <v>160</v>
      </c>
      <c r="B166" s="488" t="str">
        <f>IF('Dépenses rémunération au réel'!B166="","",'Dépenses rémunération au réel'!B166)</f>
        <v/>
      </c>
      <c r="C166" s="488" t="str">
        <f>IF('Dépenses rémunération au réel'!C166="","",'Dépenses rémunération au réel'!C166)</f>
        <v/>
      </c>
      <c r="D166" s="488" t="str">
        <f>IF('Dépenses rémunération au réel'!D166="","",'Dépenses rémunération au réel'!D166)</f>
        <v/>
      </c>
      <c r="E166" s="488" t="str">
        <f>IF('Dépenses rémunération au réel'!E166="","",'Dépenses rémunération au réel'!E166)</f>
        <v/>
      </c>
      <c r="F166" s="488" t="str">
        <f>IF('Dépenses rémunération au réel'!F166="","",'Dépenses rémunération au réel'!F166)</f>
        <v/>
      </c>
      <c r="G166" s="489" t="str">
        <f>IF('Dépenses rémunération au réel'!G166="","",'Dépenses rémunération au réel'!G166)</f>
        <v/>
      </c>
      <c r="H166" s="489" t="str">
        <f>IF('Dépenses rémunération au réel'!H166="","",'Dépenses rémunération au réel'!H166)</f>
        <v/>
      </c>
      <c r="I166" s="488" t="str">
        <f>IF('Dépenses rémunération au réel'!I166="","",'Dépenses rémunération au réel'!I166)</f>
        <v/>
      </c>
      <c r="J166" s="490" t="str">
        <f>IF('Dépenses rémunération au réel'!J166="","",'Dépenses rémunération au réel'!J166)</f>
        <v/>
      </c>
      <c r="K166" s="490" t="str">
        <f>IF('Dépenses rémunération au réel'!K166="","",'Dépenses rémunération au réel'!K166)</f>
        <v/>
      </c>
      <c r="L166" s="488" t="str">
        <f>IF('Dépenses rémunération au réel'!L166="","",'Dépenses rémunération au réel'!L166)</f>
        <v/>
      </c>
      <c r="M166" s="256"/>
      <c r="N166" s="257" t="str">
        <f t="shared" si="14"/>
        <v/>
      </c>
      <c r="O166" s="257" t="str">
        <f t="shared" si="15"/>
        <v/>
      </c>
      <c r="P166" s="55"/>
      <c r="Q166" s="34"/>
      <c r="R166" s="34"/>
      <c r="S166" s="494" t="str">
        <f t="shared" si="12"/>
        <v/>
      </c>
      <c r="T166" s="117"/>
      <c r="U166" s="118"/>
      <c r="V166" s="497" t="str">
        <f t="shared" si="16"/>
        <v/>
      </c>
      <c r="W166" s="121" t="str">
        <f t="shared" si="13"/>
        <v/>
      </c>
      <c r="X166" s="500" t="str">
        <f>IF(AND(OR(M166="KO",L166&lt;&gt;""),OR(M166="",N166="",O166="")),Listes!$A$74,IF(AND(L166&lt;S166,U166=""),Listes!$A$76,IF(AND(L166&lt;&gt;"",S166&lt;L166,T166=""),Listes!$A$78,IF(AND(Y166="",OR(M166&lt;&gt;"",N166&lt;&gt;"",O166&lt;&gt;"",P166&lt;&gt;"",Q166&lt;&gt;"",R166&lt;&gt;"")),Listes!$A$79,""))))</f>
        <v/>
      </c>
      <c r="Y166" s="38"/>
      <c r="Z166" s="10">
        <f t="shared" si="17"/>
        <v>0</v>
      </c>
    </row>
    <row r="167" spans="1:26" ht="20.100000000000001" customHeight="1" x14ac:dyDescent="0.25">
      <c r="A167" s="109">
        <v>161</v>
      </c>
      <c r="B167" s="488" t="str">
        <f>IF('Dépenses rémunération au réel'!B167="","",'Dépenses rémunération au réel'!B167)</f>
        <v/>
      </c>
      <c r="C167" s="488" t="str">
        <f>IF('Dépenses rémunération au réel'!C167="","",'Dépenses rémunération au réel'!C167)</f>
        <v/>
      </c>
      <c r="D167" s="488" t="str">
        <f>IF('Dépenses rémunération au réel'!D167="","",'Dépenses rémunération au réel'!D167)</f>
        <v/>
      </c>
      <c r="E167" s="488" t="str">
        <f>IF('Dépenses rémunération au réel'!E167="","",'Dépenses rémunération au réel'!E167)</f>
        <v/>
      </c>
      <c r="F167" s="488" t="str">
        <f>IF('Dépenses rémunération au réel'!F167="","",'Dépenses rémunération au réel'!F167)</f>
        <v/>
      </c>
      <c r="G167" s="489" t="str">
        <f>IF('Dépenses rémunération au réel'!G167="","",'Dépenses rémunération au réel'!G167)</f>
        <v/>
      </c>
      <c r="H167" s="489" t="str">
        <f>IF('Dépenses rémunération au réel'!H167="","",'Dépenses rémunération au réel'!H167)</f>
        <v/>
      </c>
      <c r="I167" s="488" t="str">
        <f>IF('Dépenses rémunération au réel'!I167="","",'Dépenses rémunération au réel'!I167)</f>
        <v/>
      </c>
      <c r="J167" s="490" t="str">
        <f>IF('Dépenses rémunération au réel'!J167="","",'Dépenses rémunération au réel'!J167)</f>
        <v/>
      </c>
      <c r="K167" s="490" t="str">
        <f>IF('Dépenses rémunération au réel'!K167="","",'Dépenses rémunération au réel'!K167)</f>
        <v/>
      </c>
      <c r="L167" s="488" t="str">
        <f>IF('Dépenses rémunération au réel'!L167="","",'Dépenses rémunération au réel'!L167)</f>
        <v/>
      </c>
      <c r="M167" s="256"/>
      <c r="N167" s="257" t="str">
        <f t="shared" si="14"/>
        <v/>
      </c>
      <c r="O167" s="257" t="str">
        <f t="shared" si="15"/>
        <v/>
      </c>
      <c r="P167" s="55"/>
      <c r="Q167" s="34"/>
      <c r="R167" s="34"/>
      <c r="S167" s="494" t="str">
        <f t="shared" si="12"/>
        <v/>
      </c>
      <c r="T167" s="117"/>
      <c r="U167" s="118"/>
      <c r="V167" s="497" t="str">
        <f t="shared" si="16"/>
        <v/>
      </c>
      <c r="W167" s="121" t="str">
        <f t="shared" si="13"/>
        <v/>
      </c>
      <c r="X167" s="500" t="str">
        <f>IF(AND(OR(M167="KO",L167&lt;&gt;""),OR(M167="",N167="",O167="")),Listes!$A$74,IF(AND(L167&lt;S167,U167=""),Listes!$A$76,IF(AND(L167&lt;&gt;"",S167&lt;L167,T167=""),Listes!$A$78,IF(AND(Y167="",OR(M167&lt;&gt;"",N167&lt;&gt;"",O167&lt;&gt;"",P167&lt;&gt;"",Q167&lt;&gt;"",R167&lt;&gt;"")),Listes!$A$79,""))))</f>
        <v/>
      </c>
      <c r="Y167" s="38"/>
      <c r="Z167" s="10">
        <f t="shared" si="17"/>
        <v>0</v>
      </c>
    </row>
    <row r="168" spans="1:26" ht="20.100000000000001" customHeight="1" x14ac:dyDescent="0.25">
      <c r="A168" s="109">
        <v>162</v>
      </c>
      <c r="B168" s="488" t="str">
        <f>IF('Dépenses rémunération au réel'!B168="","",'Dépenses rémunération au réel'!B168)</f>
        <v/>
      </c>
      <c r="C168" s="488" t="str">
        <f>IF('Dépenses rémunération au réel'!C168="","",'Dépenses rémunération au réel'!C168)</f>
        <v/>
      </c>
      <c r="D168" s="488" t="str">
        <f>IF('Dépenses rémunération au réel'!D168="","",'Dépenses rémunération au réel'!D168)</f>
        <v/>
      </c>
      <c r="E168" s="488" t="str">
        <f>IF('Dépenses rémunération au réel'!E168="","",'Dépenses rémunération au réel'!E168)</f>
        <v/>
      </c>
      <c r="F168" s="488" t="str">
        <f>IF('Dépenses rémunération au réel'!F168="","",'Dépenses rémunération au réel'!F168)</f>
        <v/>
      </c>
      <c r="G168" s="489" t="str">
        <f>IF('Dépenses rémunération au réel'!G168="","",'Dépenses rémunération au réel'!G168)</f>
        <v/>
      </c>
      <c r="H168" s="489" t="str">
        <f>IF('Dépenses rémunération au réel'!H168="","",'Dépenses rémunération au réel'!H168)</f>
        <v/>
      </c>
      <c r="I168" s="488" t="str">
        <f>IF('Dépenses rémunération au réel'!I168="","",'Dépenses rémunération au réel'!I168)</f>
        <v/>
      </c>
      <c r="J168" s="490" t="str">
        <f>IF('Dépenses rémunération au réel'!J168="","",'Dépenses rémunération au réel'!J168)</f>
        <v/>
      </c>
      <c r="K168" s="490" t="str">
        <f>IF('Dépenses rémunération au réel'!K168="","",'Dépenses rémunération au réel'!K168)</f>
        <v/>
      </c>
      <c r="L168" s="488" t="str">
        <f>IF('Dépenses rémunération au réel'!L168="","",'Dépenses rémunération au réel'!L168)</f>
        <v/>
      </c>
      <c r="M168" s="256"/>
      <c r="N168" s="257" t="str">
        <f t="shared" si="14"/>
        <v/>
      </c>
      <c r="O168" s="257" t="str">
        <f t="shared" si="15"/>
        <v/>
      </c>
      <c r="P168" s="55"/>
      <c r="Q168" s="34"/>
      <c r="R168" s="34"/>
      <c r="S168" s="494" t="str">
        <f t="shared" si="12"/>
        <v/>
      </c>
      <c r="T168" s="117"/>
      <c r="U168" s="118"/>
      <c r="V168" s="497" t="str">
        <f t="shared" si="16"/>
        <v/>
      </c>
      <c r="W168" s="121" t="str">
        <f t="shared" si="13"/>
        <v/>
      </c>
      <c r="X168" s="500" t="str">
        <f>IF(AND(OR(M168="KO",L168&lt;&gt;""),OR(M168="",N168="",O168="")),Listes!$A$74,IF(AND(L168&lt;S168,U168=""),Listes!$A$76,IF(AND(L168&lt;&gt;"",S168&lt;L168,T168=""),Listes!$A$78,IF(AND(Y168="",OR(M168&lt;&gt;"",N168&lt;&gt;"",O168&lt;&gt;"",P168&lt;&gt;"",Q168&lt;&gt;"",R168&lt;&gt;"")),Listes!$A$79,""))))</f>
        <v/>
      </c>
      <c r="Y168" s="38"/>
      <c r="Z168" s="10">
        <f t="shared" si="17"/>
        <v>0</v>
      </c>
    </row>
    <row r="169" spans="1:26" ht="20.100000000000001" customHeight="1" x14ac:dyDescent="0.25">
      <c r="A169" s="109">
        <v>163</v>
      </c>
      <c r="B169" s="488" t="str">
        <f>IF('Dépenses rémunération au réel'!B169="","",'Dépenses rémunération au réel'!B169)</f>
        <v/>
      </c>
      <c r="C169" s="488" t="str">
        <f>IF('Dépenses rémunération au réel'!C169="","",'Dépenses rémunération au réel'!C169)</f>
        <v/>
      </c>
      <c r="D169" s="488" t="str">
        <f>IF('Dépenses rémunération au réel'!D169="","",'Dépenses rémunération au réel'!D169)</f>
        <v/>
      </c>
      <c r="E169" s="488" t="str">
        <f>IF('Dépenses rémunération au réel'!E169="","",'Dépenses rémunération au réel'!E169)</f>
        <v/>
      </c>
      <c r="F169" s="488" t="str">
        <f>IF('Dépenses rémunération au réel'!F169="","",'Dépenses rémunération au réel'!F169)</f>
        <v/>
      </c>
      <c r="G169" s="489" t="str">
        <f>IF('Dépenses rémunération au réel'!G169="","",'Dépenses rémunération au réel'!G169)</f>
        <v/>
      </c>
      <c r="H169" s="489" t="str">
        <f>IF('Dépenses rémunération au réel'!H169="","",'Dépenses rémunération au réel'!H169)</f>
        <v/>
      </c>
      <c r="I169" s="488" t="str">
        <f>IF('Dépenses rémunération au réel'!I169="","",'Dépenses rémunération au réel'!I169)</f>
        <v/>
      </c>
      <c r="J169" s="490" t="str">
        <f>IF('Dépenses rémunération au réel'!J169="","",'Dépenses rémunération au réel'!J169)</f>
        <v/>
      </c>
      <c r="K169" s="490" t="str">
        <f>IF('Dépenses rémunération au réel'!K169="","",'Dépenses rémunération au réel'!K169)</f>
        <v/>
      </c>
      <c r="L169" s="488" t="str">
        <f>IF('Dépenses rémunération au réel'!L169="","",'Dépenses rémunération au réel'!L169)</f>
        <v/>
      </c>
      <c r="M169" s="256"/>
      <c r="N169" s="257" t="str">
        <f t="shared" si="14"/>
        <v/>
      </c>
      <c r="O169" s="257" t="str">
        <f t="shared" si="15"/>
        <v/>
      </c>
      <c r="P169" s="55"/>
      <c r="Q169" s="34"/>
      <c r="R169" s="34"/>
      <c r="S169" s="494" t="str">
        <f t="shared" si="12"/>
        <v/>
      </c>
      <c r="T169" s="117"/>
      <c r="U169" s="118"/>
      <c r="V169" s="497" t="str">
        <f t="shared" si="16"/>
        <v/>
      </c>
      <c r="W169" s="121" t="str">
        <f t="shared" si="13"/>
        <v/>
      </c>
      <c r="X169" s="500" t="str">
        <f>IF(AND(OR(M169="KO",L169&lt;&gt;""),OR(M169="",N169="",O169="")),Listes!$A$74,IF(AND(L169&lt;S169,U169=""),Listes!$A$76,IF(AND(L169&lt;&gt;"",S169&lt;L169,T169=""),Listes!$A$78,IF(AND(Y169="",OR(M169&lt;&gt;"",N169&lt;&gt;"",O169&lt;&gt;"",P169&lt;&gt;"",Q169&lt;&gt;"",R169&lt;&gt;"")),Listes!$A$79,""))))</f>
        <v/>
      </c>
      <c r="Y169" s="38"/>
      <c r="Z169" s="10">
        <f t="shared" si="17"/>
        <v>0</v>
      </c>
    </row>
    <row r="170" spans="1:26" ht="20.100000000000001" customHeight="1" x14ac:dyDescent="0.25">
      <c r="A170" s="109">
        <v>164</v>
      </c>
      <c r="B170" s="488" t="str">
        <f>IF('Dépenses rémunération au réel'!B170="","",'Dépenses rémunération au réel'!B170)</f>
        <v/>
      </c>
      <c r="C170" s="488" t="str">
        <f>IF('Dépenses rémunération au réel'!C170="","",'Dépenses rémunération au réel'!C170)</f>
        <v/>
      </c>
      <c r="D170" s="488" t="str">
        <f>IF('Dépenses rémunération au réel'!D170="","",'Dépenses rémunération au réel'!D170)</f>
        <v/>
      </c>
      <c r="E170" s="488" t="str">
        <f>IF('Dépenses rémunération au réel'!E170="","",'Dépenses rémunération au réel'!E170)</f>
        <v/>
      </c>
      <c r="F170" s="488" t="str">
        <f>IF('Dépenses rémunération au réel'!F170="","",'Dépenses rémunération au réel'!F170)</f>
        <v/>
      </c>
      <c r="G170" s="489" t="str">
        <f>IF('Dépenses rémunération au réel'!G170="","",'Dépenses rémunération au réel'!G170)</f>
        <v/>
      </c>
      <c r="H170" s="489" t="str">
        <f>IF('Dépenses rémunération au réel'!H170="","",'Dépenses rémunération au réel'!H170)</f>
        <v/>
      </c>
      <c r="I170" s="488" t="str">
        <f>IF('Dépenses rémunération au réel'!I170="","",'Dépenses rémunération au réel'!I170)</f>
        <v/>
      </c>
      <c r="J170" s="490" t="str">
        <f>IF('Dépenses rémunération au réel'!J170="","",'Dépenses rémunération au réel'!J170)</f>
        <v/>
      </c>
      <c r="K170" s="490" t="str">
        <f>IF('Dépenses rémunération au réel'!K170="","",'Dépenses rémunération au réel'!K170)</f>
        <v/>
      </c>
      <c r="L170" s="488" t="str">
        <f>IF('Dépenses rémunération au réel'!L170="","",'Dépenses rémunération au réel'!L170)</f>
        <v/>
      </c>
      <c r="M170" s="256"/>
      <c r="N170" s="257" t="str">
        <f t="shared" si="14"/>
        <v/>
      </c>
      <c r="O170" s="257" t="str">
        <f t="shared" si="15"/>
        <v/>
      </c>
      <c r="P170" s="55"/>
      <c r="Q170" s="34"/>
      <c r="R170" s="34"/>
      <c r="S170" s="494" t="str">
        <f t="shared" si="12"/>
        <v/>
      </c>
      <c r="T170" s="117"/>
      <c r="U170" s="118"/>
      <c r="V170" s="497" t="str">
        <f t="shared" si="16"/>
        <v/>
      </c>
      <c r="W170" s="121" t="str">
        <f t="shared" si="13"/>
        <v/>
      </c>
      <c r="X170" s="500" t="str">
        <f>IF(AND(OR(M170="KO",L170&lt;&gt;""),OR(M170="",N170="",O170="")),Listes!$A$74,IF(AND(L170&lt;S170,U170=""),Listes!$A$76,IF(AND(L170&lt;&gt;"",S170&lt;L170,T170=""),Listes!$A$78,IF(AND(Y170="",OR(M170&lt;&gt;"",N170&lt;&gt;"",O170&lt;&gt;"",P170&lt;&gt;"",Q170&lt;&gt;"",R170&lt;&gt;"")),Listes!$A$79,""))))</f>
        <v/>
      </c>
      <c r="Y170" s="38"/>
      <c r="Z170" s="10">
        <f t="shared" si="17"/>
        <v>0</v>
      </c>
    </row>
    <row r="171" spans="1:26" ht="20.100000000000001" customHeight="1" x14ac:dyDescent="0.25">
      <c r="A171" s="109">
        <v>165</v>
      </c>
      <c r="B171" s="488" t="str">
        <f>IF('Dépenses rémunération au réel'!B171="","",'Dépenses rémunération au réel'!B171)</f>
        <v/>
      </c>
      <c r="C171" s="488" t="str">
        <f>IF('Dépenses rémunération au réel'!C171="","",'Dépenses rémunération au réel'!C171)</f>
        <v/>
      </c>
      <c r="D171" s="488" t="str">
        <f>IF('Dépenses rémunération au réel'!D171="","",'Dépenses rémunération au réel'!D171)</f>
        <v/>
      </c>
      <c r="E171" s="488" t="str">
        <f>IF('Dépenses rémunération au réel'!E171="","",'Dépenses rémunération au réel'!E171)</f>
        <v/>
      </c>
      <c r="F171" s="488" t="str">
        <f>IF('Dépenses rémunération au réel'!F171="","",'Dépenses rémunération au réel'!F171)</f>
        <v/>
      </c>
      <c r="G171" s="489" t="str">
        <f>IF('Dépenses rémunération au réel'!G171="","",'Dépenses rémunération au réel'!G171)</f>
        <v/>
      </c>
      <c r="H171" s="489" t="str">
        <f>IF('Dépenses rémunération au réel'!H171="","",'Dépenses rémunération au réel'!H171)</f>
        <v/>
      </c>
      <c r="I171" s="488" t="str">
        <f>IF('Dépenses rémunération au réel'!I171="","",'Dépenses rémunération au réel'!I171)</f>
        <v/>
      </c>
      <c r="J171" s="490" t="str">
        <f>IF('Dépenses rémunération au réel'!J171="","",'Dépenses rémunération au réel'!J171)</f>
        <v/>
      </c>
      <c r="K171" s="490" t="str">
        <f>IF('Dépenses rémunération au réel'!K171="","",'Dépenses rémunération au réel'!K171)</f>
        <v/>
      </c>
      <c r="L171" s="488" t="str">
        <f>IF('Dépenses rémunération au réel'!L171="","",'Dépenses rémunération au réel'!L171)</f>
        <v/>
      </c>
      <c r="M171" s="256"/>
      <c r="N171" s="257" t="str">
        <f t="shared" si="14"/>
        <v/>
      </c>
      <c r="O171" s="257" t="str">
        <f t="shared" si="15"/>
        <v/>
      </c>
      <c r="P171" s="55"/>
      <c r="Q171" s="34"/>
      <c r="R171" s="34"/>
      <c r="S171" s="494" t="str">
        <f t="shared" si="12"/>
        <v/>
      </c>
      <c r="T171" s="117"/>
      <c r="U171" s="118"/>
      <c r="V171" s="497" t="str">
        <f t="shared" si="16"/>
        <v/>
      </c>
      <c r="W171" s="121" t="str">
        <f t="shared" si="13"/>
        <v/>
      </c>
      <c r="X171" s="500" t="str">
        <f>IF(AND(OR(M171="KO",L171&lt;&gt;""),OR(M171="",N171="",O171="")),Listes!$A$74,IF(AND(L171&lt;S171,U171=""),Listes!$A$76,IF(AND(L171&lt;&gt;"",S171&lt;L171,T171=""),Listes!$A$78,IF(AND(Y171="",OR(M171&lt;&gt;"",N171&lt;&gt;"",O171&lt;&gt;"",P171&lt;&gt;"",Q171&lt;&gt;"",R171&lt;&gt;"")),Listes!$A$79,""))))</f>
        <v/>
      </c>
      <c r="Y171" s="38"/>
      <c r="Z171" s="10">
        <f t="shared" si="17"/>
        <v>0</v>
      </c>
    </row>
    <row r="172" spans="1:26" ht="20.100000000000001" customHeight="1" x14ac:dyDescent="0.25">
      <c r="A172" s="109">
        <v>166</v>
      </c>
      <c r="B172" s="488" t="str">
        <f>IF('Dépenses rémunération au réel'!B172="","",'Dépenses rémunération au réel'!B172)</f>
        <v/>
      </c>
      <c r="C172" s="488" t="str">
        <f>IF('Dépenses rémunération au réel'!C172="","",'Dépenses rémunération au réel'!C172)</f>
        <v/>
      </c>
      <c r="D172" s="488" t="str">
        <f>IF('Dépenses rémunération au réel'!D172="","",'Dépenses rémunération au réel'!D172)</f>
        <v/>
      </c>
      <c r="E172" s="488" t="str">
        <f>IF('Dépenses rémunération au réel'!E172="","",'Dépenses rémunération au réel'!E172)</f>
        <v/>
      </c>
      <c r="F172" s="488" t="str">
        <f>IF('Dépenses rémunération au réel'!F172="","",'Dépenses rémunération au réel'!F172)</f>
        <v/>
      </c>
      <c r="G172" s="489" t="str">
        <f>IF('Dépenses rémunération au réel'!G172="","",'Dépenses rémunération au réel'!G172)</f>
        <v/>
      </c>
      <c r="H172" s="489" t="str">
        <f>IF('Dépenses rémunération au réel'!H172="","",'Dépenses rémunération au réel'!H172)</f>
        <v/>
      </c>
      <c r="I172" s="488" t="str">
        <f>IF('Dépenses rémunération au réel'!I172="","",'Dépenses rémunération au réel'!I172)</f>
        <v/>
      </c>
      <c r="J172" s="490" t="str">
        <f>IF('Dépenses rémunération au réel'!J172="","",'Dépenses rémunération au réel'!J172)</f>
        <v/>
      </c>
      <c r="K172" s="490" t="str">
        <f>IF('Dépenses rémunération au réel'!K172="","",'Dépenses rémunération au réel'!K172)</f>
        <v/>
      </c>
      <c r="L172" s="488" t="str">
        <f>IF('Dépenses rémunération au réel'!L172="","",'Dépenses rémunération au réel'!L172)</f>
        <v/>
      </c>
      <c r="M172" s="256"/>
      <c r="N172" s="257" t="str">
        <f t="shared" si="14"/>
        <v/>
      </c>
      <c r="O172" s="257" t="str">
        <f t="shared" si="15"/>
        <v/>
      </c>
      <c r="P172" s="55"/>
      <c r="Q172" s="34"/>
      <c r="R172" s="34"/>
      <c r="S172" s="494" t="str">
        <f t="shared" si="12"/>
        <v/>
      </c>
      <c r="T172" s="117"/>
      <c r="U172" s="118"/>
      <c r="V172" s="497" t="str">
        <f t="shared" si="16"/>
        <v/>
      </c>
      <c r="W172" s="121" t="str">
        <f t="shared" si="13"/>
        <v/>
      </c>
      <c r="X172" s="500" t="str">
        <f>IF(AND(OR(M172="KO",L172&lt;&gt;""),OR(M172="",N172="",O172="")),Listes!$A$74,IF(AND(L172&lt;S172,U172=""),Listes!$A$76,IF(AND(L172&lt;&gt;"",S172&lt;L172,T172=""),Listes!$A$78,IF(AND(Y172="",OR(M172&lt;&gt;"",N172&lt;&gt;"",O172&lt;&gt;"",P172&lt;&gt;"",Q172&lt;&gt;"",R172&lt;&gt;"")),Listes!$A$79,""))))</f>
        <v/>
      </c>
      <c r="Y172" s="38"/>
      <c r="Z172" s="10">
        <f t="shared" si="17"/>
        <v>0</v>
      </c>
    </row>
    <row r="173" spans="1:26" ht="20.100000000000001" customHeight="1" x14ac:dyDescent="0.25">
      <c r="A173" s="109">
        <v>167</v>
      </c>
      <c r="B173" s="488" t="str">
        <f>IF('Dépenses rémunération au réel'!B173="","",'Dépenses rémunération au réel'!B173)</f>
        <v/>
      </c>
      <c r="C173" s="488" t="str">
        <f>IF('Dépenses rémunération au réel'!C173="","",'Dépenses rémunération au réel'!C173)</f>
        <v/>
      </c>
      <c r="D173" s="488" t="str">
        <f>IF('Dépenses rémunération au réel'!D173="","",'Dépenses rémunération au réel'!D173)</f>
        <v/>
      </c>
      <c r="E173" s="488" t="str">
        <f>IF('Dépenses rémunération au réel'!E173="","",'Dépenses rémunération au réel'!E173)</f>
        <v/>
      </c>
      <c r="F173" s="488" t="str">
        <f>IF('Dépenses rémunération au réel'!F173="","",'Dépenses rémunération au réel'!F173)</f>
        <v/>
      </c>
      <c r="G173" s="489" t="str">
        <f>IF('Dépenses rémunération au réel'!G173="","",'Dépenses rémunération au réel'!G173)</f>
        <v/>
      </c>
      <c r="H173" s="489" t="str">
        <f>IF('Dépenses rémunération au réel'!H173="","",'Dépenses rémunération au réel'!H173)</f>
        <v/>
      </c>
      <c r="I173" s="488" t="str">
        <f>IF('Dépenses rémunération au réel'!I173="","",'Dépenses rémunération au réel'!I173)</f>
        <v/>
      </c>
      <c r="J173" s="490" t="str">
        <f>IF('Dépenses rémunération au réel'!J173="","",'Dépenses rémunération au réel'!J173)</f>
        <v/>
      </c>
      <c r="K173" s="490" t="str">
        <f>IF('Dépenses rémunération au réel'!K173="","",'Dépenses rémunération au réel'!K173)</f>
        <v/>
      </c>
      <c r="L173" s="488" t="str">
        <f>IF('Dépenses rémunération au réel'!L173="","",'Dépenses rémunération au réel'!L173)</f>
        <v/>
      </c>
      <c r="M173" s="256"/>
      <c r="N173" s="257" t="str">
        <f t="shared" si="14"/>
        <v/>
      </c>
      <c r="O173" s="257" t="str">
        <f t="shared" si="15"/>
        <v/>
      </c>
      <c r="P173" s="55"/>
      <c r="Q173" s="34"/>
      <c r="R173" s="34"/>
      <c r="S173" s="494" t="str">
        <f t="shared" si="12"/>
        <v/>
      </c>
      <c r="T173" s="117"/>
      <c r="U173" s="118"/>
      <c r="V173" s="497" t="str">
        <f t="shared" si="16"/>
        <v/>
      </c>
      <c r="W173" s="121" t="str">
        <f t="shared" si="13"/>
        <v/>
      </c>
      <c r="X173" s="500" t="str">
        <f>IF(AND(OR(M173="KO",L173&lt;&gt;""),OR(M173="",N173="",O173="")),Listes!$A$74,IF(AND(L173&lt;S173,U173=""),Listes!$A$76,IF(AND(L173&lt;&gt;"",S173&lt;L173,T173=""),Listes!$A$78,IF(AND(Y173="",OR(M173&lt;&gt;"",N173&lt;&gt;"",O173&lt;&gt;"",P173&lt;&gt;"",Q173&lt;&gt;"",R173&lt;&gt;"")),Listes!$A$79,""))))</f>
        <v/>
      </c>
      <c r="Y173" s="38"/>
      <c r="Z173" s="10">
        <f t="shared" si="17"/>
        <v>0</v>
      </c>
    </row>
    <row r="174" spans="1:26" ht="20.100000000000001" customHeight="1" x14ac:dyDescent="0.25">
      <c r="A174" s="109">
        <v>168</v>
      </c>
      <c r="B174" s="488" t="str">
        <f>IF('Dépenses rémunération au réel'!B174="","",'Dépenses rémunération au réel'!B174)</f>
        <v/>
      </c>
      <c r="C174" s="488" t="str">
        <f>IF('Dépenses rémunération au réel'!C174="","",'Dépenses rémunération au réel'!C174)</f>
        <v/>
      </c>
      <c r="D174" s="488" t="str">
        <f>IF('Dépenses rémunération au réel'!D174="","",'Dépenses rémunération au réel'!D174)</f>
        <v/>
      </c>
      <c r="E174" s="488" t="str">
        <f>IF('Dépenses rémunération au réel'!E174="","",'Dépenses rémunération au réel'!E174)</f>
        <v/>
      </c>
      <c r="F174" s="488" t="str">
        <f>IF('Dépenses rémunération au réel'!F174="","",'Dépenses rémunération au réel'!F174)</f>
        <v/>
      </c>
      <c r="G174" s="489" t="str">
        <f>IF('Dépenses rémunération au réel'!G174="","",'Dépenses rémunération au réel'!G174)</f>
        <v/>
      </c>
      <c r="H174" s="489" t="str">
        <f>IF('Dépenses rémunération au réel'!H174="","",'Dépenses rémunération au réel'!H174)</f>
        <v/>
      </c>
      <c r="I174" s="488" t="str">
        <f>IF('Dépenses rémunération au réel'!I174="","",'Dépenses rémunération au réel'!I174)</f>
        <v/>
      </c>
      <c r="J174" s="490" t="str">
        <f>IF('Dépenses rémunération au réel'!J174="","",'Dépenses rémunération au réel'!J174)</f>
        <v/>
      </c>
      <c r="K174" s="490" t="str">
        <f>IF('Dépenses rémunération au réel'!K174="","",'Dépenses rémunération au réel'!K174)</f>
        <v/>
      </c>
      <c r="L174" s="488" t="str">
        <f>IF('Dépenses rémunération au réel'!L174="","",'Dépenses rémunération au réel'!L174)</f>
        <v/>
      </c>
      <c r="M174" s="256"/>
      <c r="N174" s="257" t="str">
        <f t="shared" si="14"/>
        <v/>
      </c>
      <c r="O174" s="257" t="str">
        <f t="shared" si="15"/>
        <v/>
      </c>
      <c r="P174" s="55"/>
      <c r="Q174" s="34"/>
      <c r="R174" s="34"/>
      <c r="S174" s="494" t="str">
        <f t="shared" si="12"/>
        <v/>
      </c>
      <c r="T174" s="117"/>
      <c r="U174" s="118"/>
      <c r="V174" s="497" t="str">
        <f t="shared" si="16"/>
        <v/>
      </c>
      <c r="W174" s="121" t="str">
        <f t="shared" si="13"/>
        <v/>
      </c>
      <c r="X174" s="500" t="str">
        <f>IF(AND(OR(M174="KO",L174&lt;&gt;""),OR(M174="",N174="",O174="")),Listes!$A$74,IF(AND(L174&lt;S174,U174=""),Listes!$A$76,IF(AND(L174&lt;&gt;"",S174&lt;L174,T174=""),Listes!$A$78,IF(AND(Y174="",OR(M174&lt;&gt;"",N174&lt;&gt;"",O174&lt;&gt;"",P174&lt;&gt;"",Q174&lt;&gt;"",R174&lt;&gt;"")),Listes!$A$79,""))))</f>
        <v/>
      </c>
      <c r="Y174" s="38"/>
      <c r="Z174" s="10">
        <f t="shared" si="17"/>
        <v>0</v>
      </c>
    </row>
    <row r="175" spans="1:26" ht="20.100000000000001" customHeight="1" x14ac:dyDescent="0.25">
      <c r="A175" s="109">
        <v>169</v>
      </c>
      <c r="B175" s="488" t="str">
        <f>IF('Dépenses rémunération au réel'!B175="","",'Dépenses rémunération au réel'!B175)</f>
        <v/>
      </c>
      <c r="C175" s="488" t="str">
        <f>IF('Dépenses rémunération au réel'!C175="","",'Dépenses rémunération au réel'!C175)</f>
        <v/>
      </c>
      <c r="D175" s="488" t="str">
        <f>IF('Dépenses rémunération au réel'!D175="","",'Dépenses rémunération au réel'!D175)</f>
        <v/>
      </c>
      <c r="E175" s="488" t="str">
        <f>IF('Dépenses rémunération au réel'!E175="","",'Dépenses rémunération au réel'!E175)</f>
        <v/>
      </c>
      <c r="F175" s="488" t="str">
        <f>IF('Dépenses rémunération au réel'!F175="","",'Dépenses rémunération au réel'!F175)</f>
        <v/>
      </c>
      <c r="G175" s="489" t="str">
        <f>IF('Dépenses rémunération au réel'!G175="","",'Dépenses rémunération au réel'!G175)</f>
        <v/>
      </c>
      <c r="H175" s="489" t="str">
        <f>IF('Dépenses rémunération au réel'!H175="","",'Dépenses rémunération au réel'!H175)</f>
        <v/>
      </c>
      <c r="I175" s="488" t="str">
        <f>IF('Dépenses rémunération au réel'!I175="","",'Dépenses rémunération au réel'!I175)</f>
        <v/>
      </c>
      <c r="J175" s="490" t="str">
        <f>IF('Dépenses rémunération au réel'!J175="","",'Dépenses rémunération au réel'!J175)</f>
        <v/>
      </c>
      <c r="K175" s="490" t="str">
        <f>IF('Dépenses rémunération au réel'!K175="","",'Dépenses rémunération au réel'!K175)</f>
        <v/>
      </c>
      <c r="L175" s="488" t="str">
        <f>IF('Dépenses rémunération au réel'!L175="","",'Dépenses rémunération au réel'!L175)</f>
        <v/>
      </c>
      <c r="M175" s="256"/>
      <c r="N175" s="257" t="str">
        <f t="shared" si="14"/>
        <v/>
      </c>
      <c r="O175" s="257" t="str">
        <f t="shared" si="15"/>
        <v/>
      </c>
      <c r="P175" s="55"/>
      <c r="Q175" s="34"/>
      <c r="R175" s="34"/>
      <c r="S175" s="494" t="str">
        <f t="shared" si="12"/>
        <v/>
      </c>
      <c r="T175" s="117"/>
      <c r="U175" s="118"/>
      <c r="V175" s="497" t="str">
        <f t="shared" si="16"/>
        <v/>
      </c>
      <c r="W175" s="121" t="str">
        <f t="shared" si="13"/>
        <v/>
      </c>
      <c r="X175" s="500" t="str">
        <f>IF(AND(OR(M175="KO",L175&lt;&gt;""),OR(M175="",N175="",O175="")),Listes!$A$74,IF(AND(L175&lt;S175,U175=""),Listes!$A$76,IF(AND(L175&lt;&gt;"",S175&lt;L175,T175=""),Listes!$A$78,IF(AND(Y175="",OR(M175&lt;&gt;"",N175&lt;&gt;"",O175&lt;&gt;"",P175&lt;&gt;"",Q175&lt;&gt;"",R175&lt;&gt;"")),Listes!$A$79,""))))</f>
        <v/>
      </c>
      <c r="Y175" s="38"/>
      <c r="Z175" s="10">
        <f t="shared" si="17"/>
        <v>0</v>
      </c>
    </row>
    <row r="176" spans="1:26" ht="20.100000000000001" customHeight="1" x14ac:dyDescent="0.25">
      <c r="A176" s="109">
        <v>170</v>
      </c>
      <c r="B176" s="488" t="str">
        <f>IF('Dépenses rémunération au réel'!B176="","",'Dépenses rémunération au réel'!B176)</f>
        <v/>
      </c>
      <c r="C176" s="488" t="str">
        <f>IF('Dépenses rémunération au réel'!C176="","",'Dépenses rémunération au réel'!C176)</f>
        <v/>
      </c>
      <c r="D176" s="488" t="str">
        <f>IF('Dépenses rémunération au réel'!D176="","",'Dépenses rémunération au réel'!D176)</f>
        <v/>
      </c>
      <c r="E176" s="488" t="str">
        <f>IF('Dépenses rémunération au réel'!E176="","",'Dépenses rémunération au réel'!E176)</f>
        <v/>
      </c>
      <c r="F176" s="488" t="str">
        <f>IF('Dépenses rémunération au réel'!F176="","",'Dépenses rémunération au réel'!F176)</f>
        <v/>
      </c>
      <c r="G176" s="489" t="str">
        <f>IF('Dépenses rémunération au réel'!G176="","",'Dépenses rémunération au réel'!G176)</f>
        <v/>
      </c>
      <c r="H176" s="489" t="str">
        <f>IF('Dépenses rémunération au réel'!H176="","",'Dépenses rémunération au réel'!H176)</f>
        <v/>
      </c>
      <c r="I176" s="488" t="str">
        <f>IF('Dépenses rémunération au réel'!I176="","",'Dépenses rémunération au réel'!I176)</f>
        <v/>
      </c>
      <c r="J176" s="490" t="str">
        <f>IF('Dépenses rémunération au réel'!J176="","",'Dépenses rémunération au réel'!J176)</f>
        <v/>
      </c>
      <c r="K176" s="490" t="str">
        <f>IF('Dépenses rémunération au réel'!K176="","",'Dépenses rémunération au réel'!K176)</f>
        <v/>
      </c>
      <c r="L176" s="488" t="str">
        <f>IF('Dépenses rémunération au réel'!L176="","",'Dépenses rémunération au réel'!L176)</f>
        <v/>
      </c>
      <c r="M176" s="256"/>
      <c r="N176" s="257" t="str">
        <f t="shared" si="14"/>
        <v/>
      </c>
      <c r="O176" s="257" t="str">
        <f t="shared" si="15"/>
        <v/>
      </c>
      <c r="P176" s="55"/>
      <c r="Q176" s="34"/>
      <c r="R176" s="34"/>
      <c r="S176" s="494" t="str">
        <f t="shared" si="12"/>
        <v/>
      </c>
      <c r="T176" s="117"/>
      <c r="U176" s="118"/>
      <c r="V176" s="497" t="str">
        <f t="shared" si="16"/>
        <v/>
      </c>
      <c r="W176" s="121" t="str">
        <f t="shared" si="13"/>
        <v/>
      </c>
      <c r="X176" s="500" t="str">
        <f>IF(AND(OR(M176="KO",L176&lt;&gt;""),OR(M176="",N176="",O176="")),Listes!$A$74,IF(AND(L176&lt;S176,U176=""),Listes!$A$76,IF(AND(L176&lt;&gt;"",S176&lt;L176,T176=""),Listes!$A$78,IF(AND(Y176="",OR(M176&lt;&gt;"",N176&lt;&gt;"",O176&lt;&gt;"",P176&lt;&gt;"",Q176&lt;&gt;"",R176&lt;&gt;"")),Listes!$A$79,""))))</f>
        <v/>
      </c>
      <c r="Y176" s="38"/>
      <c r="Z176" s="10">
        <f t="shared" si="17"/>
        <v>0</v>
      </c>
    </row>
    <row r="177" spans="1:26" ht="20.100000000000001" customHeight="1" x14ac:dyDescent="0.25">
      <c r="A177" s="109">
        <v>171</v>
      </c>
      <c r="B177" s="488" t="str">
        <f>IF('Dépenses rémunération au réel'!B177="","",'Dépenses rémunération au réel'!B177)</f>
        <v/>
      </c>
      <c r="C177" s="488" t="str">
        <f>IF('Dépenses rémunération au réel'!C177="","",'Dépenses rémunération au réel'!C177)</f>
        <v/>
      </c>
      <c r="D177" s="488" t="str">
        <f>IF('Dépenses rémunération au réel'!D177="","",'Dépenses rémunération au réel'!D177)</f>
        <v/>
      </c>
      <c r="E177" s="488" t="str">
        <f>IF('Dépenses rémunération au réel'!E177="","",'Dépenses rémunération au réel'!E177)</f>
        <v/>
      </c>
      <c r="F177" s="488" t="str">
        <f>IF('Dépenses rémunération au réel'!F177="","",'Dépenses rémunération au réel'!F177)</f>
        <v/>
      </c>
      <c r="G177" s="489" t="str">
        <f>IF('Dépenses rémunération au réel'!G177="","",'Dépenses rémunération au réel'!G177)</f>
        <v/>
      </c>
      <c r="H177" s="489" t="str">
        <f>IF('Dépenses rémunération au réel'!H177="","",'Dépenses rémunération au réel'!H177)</f>
        <v/>
      </c>
      <c r="I177" s="488" t="str">
        <f>IF('Dépenses rémunération au réel'!I177="","",'Dépenses rémunération au réel'!I177)</f>
        <v/>
      </c>
      <c r="J177" s="490" t="str">
        <f>IF('Dépenses rémunération au réel'!J177="","",'Dépenses rémunération au réel'!J177)</f>
        <v/>
      </c>
      <c r="K177" s="490" t="str">
        <f>IF('Dépenses rémunération au réel'!K177="","",'Dépenses rémunération au réel'!K177)</f>
        <v/>
      </c>
      <c r="L177" s="488" t="str">
        <f>IF('Dépenses rémunération au réel'!L177="","",'Dépenses rémunération au réel'!L177)</f>
        <v/>
      </c>
      <c r="M177" s="256"/>
      <c r="N177" s="257" t="str">
        <f t="shared" si="14"/>
        <v/>
      </c>
      <c r="O177" s="257" t="str">
        <f t="shared" si="15"/>
        <v/>
      </c>
      <c r="P177" s="55"/>
      <c r="Q177" s="34"/>
      <c r="R177" s="34"/>
      <c r="S177" s="494" t="str">
        <f t="shared" si="12"/>
        <v/>
      </c>
      <c r="T177" s="117"/>
      <c r="U177" s="118"/>
      <c r="V177" s="497" t="str">
        <f t="shared" si="16"/>
        <v/>
      </c>
      <c r="W177" s="121" t="str">
        <f t="shared" si="13"/>
        <v/>
      </c>
      <c r="X177" s="500" t="str">
        <f>IF(AND(OR(M177="KO",L177&lt;&gt;""),OR(M177="",N177="",O177="")),Listes!$A$74,IF(AND(L177&lt;S177,U177=""),Listes!$A$76,IF(AND(L177&lt;&gt;"",S177&lt;L177,T177=""),Listes!$A$78,IF(AND(Y177="",OR(M177&lt;&gt;"",N177&lt;&gt;"",O177&lt;&gt;"",P177&lt;&gt;"",Q177&lt;&gt;"",R177&lt;&gt;"")),Listes!$A$79,""))))</f>
        <v/>
      </c>
      <c r="Y177" s="38"/>
      <c r="Z177" s="10">
        <f t="shared" si="17"/>
        <v>0</v>
      </c>
    </row>
    <row r="178" spans="1:26" ht="20.100000000000001" customHeight="1" x14ac:dyDescent="0.25">
      <c r="A178" s="109">
        <v>172</v>
      </c>
      <c r="B178" s="488" t="str">
        <f>IF('Dépenses rémunération au réel'!B178="","",'Dépenses rémunération au réel'!B178)</f>
        <v/>
      </c>
      <c r="C178" s="488" t="str">
        <f>IF('Dépenses rémunération au réel'!C178="","",'Dépenses rémunération au réel'!C178)</f>
        <v/>
      </c>
      <c r="D178" s="488" t="str">
        <f>IF('Dépenses rémunération au réel'!D178="","",'Dépenses rémunération au réel'!D178)</f>
        <v/>
      </c>
      <c r="E178" s="488" t="str">
        <f>IF('Dépenses rémunération au réel'!E178="","",'Dépenses rémunération au réel'!E178)</f>
        <v/>
      </c>
      <c r="F178" s="488" t="str">
        <f>IF('Dépenses rémunération au réel'!F178="","",'Dépenses rémunération au réel'!F178)</f>
        <v/>
      </c>
      <c r="G178" s="489" t="str">
        <f>IF('Dépenses rémunération au réel'!G178="","",'Dépenses rémunération au réel'!G178)</f>
        <v/>
      </c>
      <c r="H178" s="489" t="str">
        <f>IF('Dépenses rémunération au réel'!H178="","",'Dépenses rémunération au réel'!H178)</f>
        <v/>
      </c>
      <c r="I178" s="488" t="str">
        <f>IF('Dépenses rémunération au réel'!I178="","",'Dépenses rémunération au réel'!I178)</f>
        <v/>
      </c>
      <c r="J178" s="490" t="str">
        <f>IF('Dépenses rémunération au réel'!J178="","",'Dépenses rémunération au réel'!J178)</f>
        <v/>
      </c>
      <c r="K178" s="490" t="str">
        <f>IF('Dépenses rémunération au réel'!K178="","",'Dépenses rémunération au réel'!K178)</f>
        <v/>
      </c>
      <c r="L178" s="488" t="str">
        <f>IF('Dépenses rémunération au réel'!L178="","",'Dépenses rémunération au réel'!L178)</f>
        <v/>
      </c>
      <c r="M178" s="256"/>
      <c r="N178" s="257" t="str">
        <f t="shared" si="14"/>
        <v/>
      </c>
      <c r="O178" s="257" t="str">
        <f t="shared" si="15"/>
        <v/>
      </c>
      <c r="P178" s="55"/>
      <c r="Q178" s="34"/>
      <c r="R178" s="34"/>
      <c r="S178" s="494" t="str">
        <f t="shared" si="12"/>
        <v/>
      </c>
      <c r="T178" s="117"/>
      <c r="U178" s="118"/>
      <c r="V178" s="497" t="str">
        <f t="shared" si="16"/>
        <v/>
      </c>
      <c r="W178" s="121" t="str">
        <f t="shared" si="13"/>
        <v/>
      </c>
      <c r="X178" s="500" t="str">
        <f>IF(AND(OR(M178="KO",L178&lt;&gt;""),OR(M178="",N178="",O178="")),Listes!$A$74,IF(AND(L178&lt;S178,U178=""),Listes!$A$76,IF(AND(L178&lt;&gt;"",S178&lt;L178,T178=""),Listes!$A$78,IF(AND(Y178="",OR(M178&lt;&gt;"",N178&lt;&gt;"",O178&lt;&gt;"",P178&lt;&gt;"",Q178&lt;&gt;"",R178&lt;&gt;"")),Listes!$A$79,""))))</f>
        <v/>
      </c>
      <c r="Y178" s="38"/>
      <c r="Z178" s="10">
        <f t="shared" si="17"/>
        <v>0</v>
      </c>
    </row>
    <row r="179" spans="1:26" ht="20.100000000000001" customHeight="1" x14ac:dyDescent="0.25">
      <c r="A179" s="109">
        <v>173</v>
      </c>
      <c r="B179" s="488" t="str">
        <f>IF('Dépenses rémunération au réel'!B179="","",'Dépenses rémunération au réel'!B179)</f>
        <v/>
      </c>
      <c r="C179" s="488" t="str">
        <f>IF('Dépenses rémunération au réel'!C179="","",'Dépenses rémunération au réel'!C179)</f>
        <v/>
      </c>
      <c r="D179" s="488" t="str">
        <f>IF('Dépenses rémunération au réel'!D179="","",'Dépenses rémunération au réel'!D179)</f>
        <v/>
      </c>
      <c r="E179" s="488" t="str">
        <f>IF('Dépenses rémunération au réel'!E179="","",'Dépenses rémunération au réel'!E179)</f>
        <v/>
      </c>
      <c r="F179" s="488" t="str">
        <f>IF('Dépenses rémunération au réel'!F179="","",'Dépenses rémunération au réel'!F179)</f>
        <v/>
      </c>
      <c r="G179" s="489" t="str">
        <f>IF('Dépenses rémunération au réel'!G179="","",'Dépenses rémunération au réel'!G179)</f>
        <v/>
      </c>
      <c r="H179" s="489" t="str">
        <f>IF('Dépenses rémunération au réel'!H179="","",'Dépenses rémunération au réel'!H179)</f>
        <v/>
      </c>
      <c r="I179" s="488" t="str">
        <f>IF('Dépenses rémunération au réel'!I179="","",'Dépenses rémunération au réel'!I179)</f>
        <v/>
      </c>
      <c r="J179" s="490" t="str">
        <f>IF('Dépenses rémunération au réel'!J179="","",'Dépenses rémunération au réel'!J179)</f>
        <v/>
      </c>
      <c r="K179" s="490" t="str">
        <f>IF('Dépenses rémunération au réel'!K179="","",'Dépenses rémunération au réel'!K179)</f>
        <v/>
      </c>
      <c r="L179" s="488" t="str">
        <f>IF('Dépenses rémunération au réel'!L179="","",'Dépenses rémunération au réel'!L179)</f>
        <v/>
      </c>
      <c r="M179" s="256"/>
      <c r="N179" s="257" t="str">
        <f t="shared" si="14"/>
        <v/>
      </c>
      <c r="O179" s="257" t="str">
        <f t="shared" si="15"/>
        <v/>
      </c>
      <c r="P179" s="55"/>
      <c r="Q179" s="34"/>
      <c r="R179" s="34"/>
      <c r="S179" s="494" t="str">
        <f t="shared" si="12"/>
        <v/>
      </c>
      <c r="T179" s="117"/>
      <c r="U179" s="118"/>
      <c r="V179" s="497" t="str">
        <f t="shared" si="16"/>
        <v/>
      </c>
      <c r="W179" s="121" t="str">
        <f t="shared" si="13"/>
        <v/>
      </c>
      <c r="X179" s="500" t="str">
        <f>IF(AND(OR(M179="KO",L179&lt;&gt;""),OR(M179="",N179="",O179="")),Listes!$A$74,IF(AND(L179&lt;S179,U179=""),Listes!$A$76,IF(AND(L179&lt;&gt;"",S179&lt;L179,T179=""),Listes!$A$78,IF(AND(Y179="",OR(M179&lt;&gt;"",N179&lt;&gt;"",O179&lt;&gt;"",P179&lt;&gt;"",Q179&lt;&gt;"",R179&lt;&gt;"")),Listes!$A$79,""))))</f>
        <v/>
      </c>
      <c r="Y179" s="38"/>
      <c r="Z179" s="10">
        <f t="shared" si="17"/>
        <v>0</v>
      </c>
    </row>
    <row r="180" spans="1:26" ht="20.100000000000001" customHeight="1" x14ac:dyDescent="0.25">
      <c r="A180" s="109">
        <v>174</v>
      </c>
      <c r="B180" s="488" t="str">
        <f>IF('Dépenses rémunération au réel'!B180="","",'Dépenses rémunération au réel'!B180)</f>
        <v/>
      </c>
      <c r="C180" s="488" t="str">
        <f>IF('Dépenses rémunération au réel'!C180="","",'Dépenses rémunération au réel'!C180)</f>
        <v/>
      </c>
      <c r="D180" s="488" t="str">
        <f>IF('Dépenses rémunération au réel'!D180="","",'Dépenses rémunération au réel'!D180)</f>
        <v/>
      </c>
      <c r="E180" s="488" t="str">
        <f>IF('Dépenses rémunération au réel'!E180="","",'Dépenses rémunération au réel'!E180)</f>
        <v/>
      </c>
      <c r="F180" s="488" t="str">
        <f>IF('Dépenses rémunération au réel'!F180="","",'Dépenses rémunération au réel'!F180)</f>
        <v/>
      </c>
      <c r="G180" s="489" t="str">
        <f>IF('Dépenses rémunération au réel'!G180="","",'Dépenses rémunération au réel'!G180)</f>
        <v/>
      </c>
      <c r="H180" s="489" t="str">
        <f>IF('Dépenses rémunération au réel'!H180="","",'Dépenses rémunération au réel'!H180)</f>
        <v/>
      </c>
      <c r="I180" s="488" t="str">
        <f>IF('Dépenses rémunération au réel'!I180="","",'Dépenses rémunération au réel'!I180)</f>
        <v/>
      </c>
      <c r="J180" s="490" t="str">
        <f>IF('Dépenses rémunération au réel'!J180="","",'Dépenses rémunération au réel'!J180)</f>
        <v/>
      </c>
      <c r="K180" s="490" t="str">
        <f>IF('Dépenses rémunération au réel'!K180="","",'Dépenses rémunération au réel'!K180)</f>
        <v/>
      </c>
      <c r="L180" s="488" t="str">
        <f>IF('Dépenses rémunération au réel'!L180="","",'Dépenses rémunération au réel'!L180)</f>
        <v/>
      </c>
      <c r="M180" s="256"/>
      <c r="N180" s="257" t="str">
        <f t="shared" si="14"/>
        <v/>
      </c>
      <c r="O180" s="257" t="str">
        <f t="shared" si="15"/>
        <v/>
      </c>
      <c r="P180" s="55"/>
      <c r="Q180" s="34"/>
      <c r="R180" s="34"/>
      <c r="S180" s="494" t="str">
        <f t="shared" si="12"/>
        <v/>
      </c>
      <c r="T180" s="117"/>
      <c r="U180" s="118"/>
      <c r="V180" s="497" t="str">
        <f t="shared" si="16"/>
        <v/>
      </c>
      <c r="W180" s="121" t="str">
        <f t="shared" si="13"/>
        <v/>
      </c>
      <c r="X180" s="500" t="str">
        <f>IF(AND(OR(M180="KO",L180&lt;&gt;""),OR(M180="",N180="",O180="")),Listes!$A$74,IF(AND(L180&lt;S180,U180=""),Listes!$A$76,IF(AND(L180&lt;&gt;"",S180&lt;L180,T180=""),Listes!$A$78,IF(AND(Y180="",OR(M180&lt;&gt;"",N180&lt;&gt;"",O180&lt;&gt;"",P180&lt;&gt;"",Q180&lt;&gt;"",R180&lt;&gt;"")),Listes!$A$79,""))))</f>
        <v/>
      </c>
      <c r="Y180" s="38"/>
      <c r="Z180" s="10">
        <f t="shared" si="17"/>
        <v>0</v>
      </c>
    </row>
    <row r="181" spans="1:26" ht="20.100000000000001" customHeight="1" x14ac:dyDescent="0.25">
      <c r="A181" s="109">
        <v>175</v>
      </c>
      <c r="B181" s="488" t="str">
        <f>IF('Dépenses rémunération au réel'!B181="","",'Dépenses rémunération au réel'!B181)</f>
        <v/>
      </c>
      <c r="C181" s="488" t="str">
        <f>IF('Dépenses rémunération au réel'!C181="","",'Dépenses rémunération au réel'!C181)</f>
        <v/>
      </c>
      <c r="D181" s="488" t="str">
        <f>IF('Dépenses rémunération au réel'!D181="","",'Dépenses rémunération au réel'!D181)</f>
        <v/>
      </c>
      <c r="E181" s="488" t="str">
        <f>IF('Dépenses rémunération au réel'!E181="","",'Dépenses rémunération au réel'!E181)</f>
        <v/>
      </c>
      <c r="F181" s="488" t="str">
        <f>IF('Dépenses rémunération au réel'!F181="","",'Dépenses rémunération au réel'!F181)</f>
        <v/>
      </c>
      <c r="G181" s="489" t="str">
        <f>IF('Dépenses rémunération au réel'!G181="","",'Dépenses rémunération au réel'!G181)</f>
        <v/>
      </c>
      <c r="H181" s="489" t="str">
        <f>IF('Dépenses rémunération au réel'!H181="","",'Dépenses rémunération au réel'!H181)</f>
        <v/>
      </c>
      <c r="I181" s="488" t="str">
        <f>IF('Dépenses rémunération au réel'!I181="","",'Dépenses rémunération au réel'!I181)</f>
        <v/>
      </c>
      <c r="J181" s="490" t="str">
        <f>IF('Dépenses rémunération au réel'!J181="","",'Dépenses rémunération au réel'!J181)</f>
        <v/>
      </c>
      <c r="K181" s="490" t="str">
        <f>IF('Dépenses rémunération au réel'!K181="","",'Dépenses rémunération au réel'!K181)</f>
        <v/>
      </c>
      <c r="L181" s="488" t="str">
        <f>IF('Dépenses rémunération au réel'!L181="","",'Dépenses rémunération au réel'!L181)</f>
        <v/>
      </c>
      <c r="M181" s="256"/>
      <c r="N181" s="257" t="str">
        <f t="shared" si="14"/>
        <v/>
      </c>
      <c r="O181" s="257" t="str">
        <f t="shared" si="15"/>
        <v/>
      </c>
      <c r="P181" s="55"/>
      <c r="Q181" s="34"/>
      <c r="R181" s="34"/>
      <c r="S181" s="494" t="str">
        <f t="shared" si="12"/>
        <v/>
      </c>
      <c r="T181" s="117"/>
      <c r="U181" s="118"/>
      <c r="V181" s="497" t="str">
        <f t="shared" si="16"/>
        <v/>
      </c>
      <c r="W181" s="121" t="str">
        <f t="shared" si="13"/>
        <v/>
      </c>
      <c r="X181" s="500" t="str">
        <f>IF(AND(OR(M181="KO",L181&lt;&gt;""),OR(M181="",N181="",O181="")),Listes!$A$74,IF(AND(L181&lt;S181,U181=""),Listes!$A$76,IF(AND(L181&lt;&gt;"",S181&lt;L181,T181=""),Listes!$A$78,IF(AND(Y181="",OR(M181&lt;&gt;"",N181&lt;&gt;"",O181&lt;&gt;"",P181&lt;&gt;"",Q181&lt;&gt;"",R181&lt;&gt;"")),Listes!$A$79,""))))</f>
        <v/>
      </c>
      <c r="Y181" s="38"/>
      <c r="Z181" s="10">
        <f t="shared" si="17"/>
        <v>0</v>
      </c>
    </row>
    <row r="182" spans="1:26" ht="20.100000000000001" customHeight="1" x14ac:dyDescent="0.25">
      <c r="A182" s="109">
        <v>176</v>
      </c>
      <c r="B182" s="488" t="str">
        <f>IF('Dépenses rémunération au réel'!B182="","",'Dépenses rémunération au réel'!B182)</f>
        <v/>
      </c>
      <c r="C182" s="488" t="str">
        <f>IF('Dépenses rémunération au réel'!C182="","",'Dépenses rémunération au réel'!C182)</f>
        <v/>
      </c>
      <c r="D182" s="488" t="str">
        <f>IF('Dépenses rémunération au réel'!D182="","",'Dépenses rémunération au réel'!D182)</f>
        <v/>
      </c>
      <c r="E182" s="488" t="str">
        <f>IF('Dépenses rémunération au réel'!E182="","",'Dépenses rémunération au réel'!E182)</f>
        <v/>
      </c>
      <c r="F182" s="488" t="str">
        <f>IF('Dépenses rémunération au réel'!F182="","",'Dépenses rémunération au réel'!F182)</f>
        <v/>
      </c>
      <c r="G182" s="489" t="str">
        <f>IF('Dépenses rémunération au réel'!G182="","",'Dépenses rémunération au réel'!G182)</f>
        <v/>
      </c>
      <c r="H182" s="489" t="str">
        <f>IF('Dépenses rémunération au réel'!H182="","",'Dépenses rémunération au réel'!H182)</f>
        <v/>
      </c>
      <c r="I182" s="488" t="str">
        <f>IF('Dépenses rémunération au réel'!I182="","",'Dépenses rémunération au réel'!I182)</f>
        <v/>
      </c>
      <c r="J182" s="490" t="str">
        <f>IF('Dépenses rémunération au réel'!J182="","",'Dépenses rémunération au réel'!J182)</f>
        <v/>
      </c>
      <c r="K182" s="490" t="str">
        <f>IF('Dépenses rémunération au réel'!K182="","",'Dépenses rémunération au réel'!K182)</f>
        <v/>
      </c>
      <c r="L182" s="488" t="str">
        <f>IF('Dépenses rémunération au réel'!L182="","",'Dépenses rémunération au réel'!L182)</f>
        <v/>
      </c>
      <c r="M182" s="256"/>
      <c r="N182" s="257" t="str">
        <f t="shared" si="14"/>
        <v/>
      </c>
      <c r="O182" s="257" t="str">
        <f t="shared" si="15"/>
        <v/>
      </c>
      <c r="P182" s="55"/>
      <c r="Q182" s="34"/>
      <c r="R182" s="34"/>
      <c r="S182" s="494" t="str">
        <f t="shared" si="12"/>
        <v/>
      </c>
      <c r="T182" s="117"/>
      <c r="U182" s="118"/>
      <c r="V182" s="497" t="str">
        <f t="shared" si="16"/>
        <v/>
      </c>
      <c r="W182" s="121" t="str">
        <f t="shared" si="13"/>
        <v/>
      </c>
      <c r="X182" s="500" t="str">
        <f>IF(AND(OR(M182="KO",L182&lt;&gt;""),OR(M182="",N182="",O182="")),Listes!$A$74,IF(AND(L182&lt;S182,U182=""),Listes!$A$76,IF(AND(L182&lt;&gt;"",S182&lt;L182,T182=""),Listes!$A$78,IF(AND(Y182="",OR(M182&lt;&gt;"",N182&lt;&gt;"",O182&lt;&gt;"",P182&lt;&gt;"",Q182&lt;&gt;"",R182&lt;&gt;"")),Listes!$A$79,""))))</f>
        <v/>
      </c>
      <c r="Y182" s="38"/>
      <c r="Z182" s="10">
        <f t="shared" si="17"/>
        <v>0</v>
      </c>
    </row>
    <row r="183" spans="1:26" ht="20.100000000000001" customHeight="1" x14ac:dyDescent="0.25">
      <c r="A183" s="109">
        <v>177</v>
      </c>
      <c r="B183" s="488" t="str">
        <f>IF('Dépenses rémunération au réel'!B183="","",'Dépenses rémunération au réel'!B183)</f>
        <v/>
      </c>
      <c r="C183" s="488" t="str">
        <f>IF('Dépenses rémunération au réel'!C183="","",'Dépenses rémunération au réel'!C183)</f>
        <v/>
      </c>
      <c r="D183" s="488" t="str">
        <f>IF('Dépenses rémunération au réel'!D183="","",'Dépenses rémunération au réel'!D183)</f>
        <v/>
      </c>
      <c r="E183" s="488" t="str">
        <f>IF('Dépenses rémunération au réel'!E183="","",'Dépenses rémunération au réel'!E183)</f>
        <v/>
      </c>
      <c r="F183" s="488" t="str">
        <f>IF('Dépenses rémunération au réel'!F183="","",'Dépenses rémunération au réel'!F183)</f>
        <v/>
      </c>
      <c r="G183" s="489" t="str">
        <f>IF('Dépenses rémunération au réel'!G183="","",'Dépenses rémunération au réel'!G183)</f>
        <v/>
      </c>
      <c r="H183" s="489" t="str">
        <f>IF('Dépenses rémunération au réel'!H183="","",'Dépenses rémunération au réel'!H183)</f>
        <v/>
      </c>
      <c r="I183" s="488" t="str">
        <f>IF('Dépenses rémunération au réel'!I183="","",'Dépenses rémunération au réel'!I183)</f>
        <v/>
      </c>
      <c r="J183" s="490" t="str">
        <f>IF('Dépenses rémunération au réel'!J183="","",'Dépenses rémunération au réel'!J183)</f>
        <v/>
      </c>
      <c r="K183" s="490" t="str">
        <f>IF('Dépenses rémunération au réel'!K183="","",'Dépenses rémunération au réel'!K183)</f>
        <v/>
      </c>
      <c r="L183" s="488" t="str">
        <f>IF('Dépenses rémunération au réel'!L183="","",'Dépenses rémunération au réel'!L183)</f>
        <v/>
      </c>
      <c r="M183" s="256"/>
      <c r="N183" s="257" t="str">
        <f t="shared" si="14"/>
        <v/>
      </c>
      <c r="O183" s="257" t="str">
        <f t="shared" si="15"/>
        <v/>
      </c>
      <c r="P183" s="55"/>
      <c r="Q183" s="34"/>
      <c r="R183" s="34"/>
      <c r="S183" s="494" t="str">
        <f t="shared" si="12"/>
        <v/>
      </c>
      <c r="T183" s="117"/>
      <c r="U183" s="118"/>
      <c r="V183" s="497" t="str">
        <f t="shared" si="16"/>
        <v/>
      </c>
      <c r="W183" s="121" t="str">
        <f t="shared" si="13"/>
        <v/>
      </c>
      <c r="X183" s="500" t="str">
        <f>IF(AND(OR(M183="KO",L183&lt;&gt;""),OR(M183="",N183="",O183="")),Listes!$A$74,IF(AND(L183&lt;S183,U183=""),Listes!$A$76,IF(AND(L183&lt;&gt;"",S183&lt;L183,T183=""),Listes!$A$78,IF(AND(Y183="",OR(M183&lt;&gt;"",N183&lt;&gt;"",O183&lt;&gt;"",P183&lt;&gt;"",Q183&lt;&gt;"",R183&lt;&gt;"")),Listes!$A$79,""))))</f>
        <v/>
      </c>
      <c r="Y183" s="38"/>
      <c r="Z183" s="10">
        <f t="shared" si="17"/>
        <v>0</v>
      </c>
    </row>
    <row r="184" spans="1:26" ht="20.100000000000001" customHeight="1" x14ac:dyDescent="0.25">
      <c r="A184" s="109">
        <v>178</v>
      </c>
      <c r="B184" s="488" t="str">
        <f>IF('Dépenses rémunération au réel'!B184="","",'Dépenses rémunération au réel'!B184)</f>
        <v/>
      </c>
      <c r="C184" s="488" t="str">
        <f>IF('Dépenses rémunération au réel'!C184="","",'Dépenses rémunération au réel'!C184)</f>
        <v/>
      </c>
      <c r="D184" s="488" t="str">
        <f>IF('Dépenses rémunération au réel'!D184="","",'Dépenses rémunération au réel'!D184)</f>
        <v/>
      </c>
      <c r="E184" s="488" t="str">
        <f>IF('Dépenses rémunération au réel'!E184="","",'Dépenses rémunération au réel'!E184)</f>
        <v/>
      </c>
      <c r="F184" s="488" t="str">
        <f>IF('Dépenses rémunération au réel'!F184="","",'Dépenses rémunération au réel'!F184)</f>
        <v/>
      </c>
      <c r="G184" s="489" t="str">
        <f>IF('Dépenses rémunération au réel'!G184="","",'Dépenses rémunération au réel'!G184)</f>
        <v/>
      </c>
      <c r="H184" s="489" t="str">
        <f>IF('Dépenses rémunération au réel'!H184="","",'Dépenses rémunération au réel'!H184)</f>
        <v/>
      </c>
      <c r="I184" s="488" t="str">
        <f>IF('Dépenses rémunération au réel'!I184="","",'Dépenses rémunération au réel'!I184)</f>
        <v/>
      </c>
      <c r="J184" s="490" t="str">
        <f>IF('Dépenses rémunération au réel'!J184="","",'Dépenses rémunération au réel'!J184)</f>
        <v/>
      </c>
      <c r="K184" s="490" t="str">
        <f>IF('Dépenses rémunération au réel'!K184="","",'Dépenses rémunération au réel'!K184)</f>
        <v/>
      </c>
      <c r="L184" s="488" t="str">
        <f>IF('Dépenses rémunération au réel'!L184="","",'Dépenses rémunération au réel'!L184)</f>
        <v/>
      </c>
      <c r="M184" s="256"/>
      <c r="N184" s="257" t="str">
        <f t="shared" si="14"/>
        <v/>
      </c>
      <c r="O184" s="257" t="str">
        <f t="shared" si="15"/>
        <v/>
      </c>
      <c r="P184" s="55"/>
      <c r="Q184" s="34"/>
      <c r="R184" s="34"/>
      <c r="S184" s="494" t="str">
        <f t="shared" si="12"/>
        <v/>
      </c>
      <c r="T184" s="117"/>
      <c r="U184" s="118"/>
      <c r="V184" s="497" t="str">
        <f t="shared" si="16"/>
        <v/>
      </c>
      <c r="W184" s="121" t="str">
        <f t="shared" si="13"/>
        <v/>
      </c>
      <c r="X184" s="500" t="str">
        <f>IF(AND(OR(M184="KO",L184&lt;&gt;""),OR(M184="",N184="",O184="")),Listes!$A$74,IF(AND(L184&lt;S184,U184=""),Listes!$A$76,IF(AND(L184&lt;&gt;"",S184&lt;L184,T184=""),Listes!$A$78,IF(AND(Y184="",OR(M184&lt;&gt;"",N184&lt;&gt;"",O184&lt;&gt;"",P184&lt;&gt;"",Q184&lt;&gt;"",R184&lt;&gt;"")),Listes!$A$79,""))))</f>
        <v/>
      </c>
      <c r="Y184" s="38"/>
      <c r="Z184" s="10">
        <f t="shared" si="17"/>
        <v>0</v>
      </c>
    </row>
    <row r="185" spans="1:26" ht="20.100000000000001" customHeight="1" x14ac:dyDescent="0.25">
      <c r="A185" s="109">
        <v>179</v>
      </c>
      <c r="B185" s="488" t="str">
        <f>IF('Dépenses rémunération au réel'!B185="","",'Dépenses rémunération au réel'!B185)</f>
        <v/>
      </c>
      <c r="C185" s="488" t="str">
        <f>IF('Dépenses rémunération au réel'!C185="","",'Dépenses rémunération au réel'!C185)</f>
        <v/>
      </c>
      <c r="D185" s="488" t="str">
        <f>IF('Dépenses rémunération au réel'!D185="","",'Dépenses rémunération au réel'!D185)</f>
        <v/>
      </c>
      <c r="E185" s="488" t="str">
        <f>IF('Dépenses rémunération au réel'!E185="","",'Dépenses rémunération au réel'!E185)</f>
        <v/>
      </c>
      <c r="F185" s="488" t="str">
        <f>IF('Dépenses rémunération au réel'!F185="","",'Dépenses rémunération au réel'!F185)</f>
        <v/>
      </c>
      <c r="G185" s="489" t="str">
        <f>IF('Dépenses rémunération au réel'!G185="","",'Dépenses rémunération au réel'!G185)</f>
        <v/>
      </c>
      <c r="H185" s="489" t="str">
        <f>IF('Dépenses rémunération au réel'!H185="","",'Dépenses rémunération au réel'!H185)</f>
        <v/>
      </c>
      <c r="I185" s="488" t="str">
        <f>IF('Dépenses rémunération au réel'!I185="","",'Dépenses rémunération au réel'!I185)</f>
        <v/>
      </c>
      <c r="J185" s="490" t="str">
        <f>IF('Dépenses rémunération au réel'!J185="","",'Dépenses rémunération au réel'!J185)</f>
        <v/>
      </c>
      <c r="K185" s="490" t="str">
        <f>IF('Dépenses rémunération au réel'!K185="","",'Dépenses rémunération au réel'!K185)</f>
        <v/>
      </c>
      <c r="L185" s="488" t="str">
        <f>IF('Dépenses rémunération au réel'!L185="","",'Dépenses rémunération au réel'!L185)</f>
        <v/>
      </c>
      <c r="M185" s="256"/>
      <c r="N185" s="257" t="str">
        <f t="shared" si="14"/>
        <v/>
      </c>
      <c r="O185" s="257" t="str">
        <f t="shared" si="15"/>
        <v/>
      </c>
      <c r="P185" s="55"/>
      <c r="Q185" s="34"/>
      <c r="R185" s="34"/>
      <c r="S185" s="494" t="str">
        <f t="shared" si="12"/>
        <v/>
      </c>
      <c r="T185" s="117"/>
      <c r="U185" s="118"/>
      <c r="V185" s="497" t="str">
        <f t="shared" si="16"/>
        <v/>
      </c>
      <c r="W185" s="121" t="str">
        <f t="shared" si="13"/>
        <v/>
      </c>
      <c r="X185" s="500" t="str">
        <f>IF(AND(OR(M185="KO",L185&lt;&gt;""),OR(M185="",N185="",O185="")),Listes!$A$74,IF(AND(L185&lt;S185,U185=""),Listes!$A$76,IF(AND(L185&lt;&gt;"",S185&lt;L185,T185=""),Listes!$A$78,IF(AND(Y185="",OR(M185&lt;&gt;"",N185&lt;&gt;"",O185&lt;&gt;"",P185&lt;&gt;"",Q185&lt;&gt;"",R185&lt;&gt;"")),Listes!$A$79,""))))</f>
        <v/>
      </c>
      <c r="Y185" s="38"/>
      <c r="Z185" s="10">
        <f t="shared" si="17"/>
        <v>0</v>
      </c>
    </row>
    <row r="186" spans="1:26" ht="20.100000000000001" customHeight="1" x14ac:dyDescent="0.25">
      <c r="A186" s="109">
        <v>180</v>
      </c>
      <c r="B186" s="488" t="str">
        <f>IF('Dépenses rémunération au réel'!B186="","",'Dépenses rémunération au réel'!B186)</f>
        <v/>
      </c>
      <c r="C186" s="488" t="str">
        <f>IF('Dépenses rémunération au réel'!C186="","",'Dépenses rémunération au réel'!C186)</f>
        <v/>
      </c>
      <c r="D186" s="488" t="str">
        <f>IF('Dépenses rémunération au réel'!D186="","",'Dépenses rémunération au réel'!D186)</f>
        <v/>
      </c>
      <c r="E186" s="488" t="str">
        <f>IF('Dépenses rémunération au réel'!E186="","",'Dépenses rémunération au réel'!E186)</f>
        <v/>
      </c>
      <c r="F186" s="488" t="str">
        <f>IF('Dépenses rémunération au réel'!F186="","",'Dépenses rémunération au réel'!F186)</f>
        <v/>
      </c>
      <c r="G186" s="489" t="str">
        <f>IF('Dépenses rémunération au réel'!G186="","",'Dépenses rémunération au réel'!G186)</f>
        <v/>
      </c>
      <c r="H186" s="489" t="str">
        <f>IF('Dépenses rémunération au réel'!H186="","",'Dépenses rémunération au réel'!H186)</f>
        <v/>
      </c>
      <c r="I186" s="488" t="str">
        <f>IF('Dépenses rémunération au réel'!I186="","",'Dépenses rémunération au réel'!I186)</f>
        <v/>
      </c>
      <c r="J186" s="490" t="str">
        <f>IF('Dépenses rémunération au réel'!J186="","",'Dépenses rémunération au réel'!J186)</f>
        <v/>
      </c>
      <c r="K186" s="490" t="str">
        <f>IF('Dépenses rémunération au réel'!K186="","",'Dépenses rémunération au réel'!K186)</f>
        <v/>
      </c>
      <c r="L186" s="488" t="str">
        <f>IF('Dépenses rémunération au réel'!L186="","",'Dépenses rémunération au réel'!L186)</f>
        <v/>
      </c>
      <c r="M186" s="256"/>
      <c r="N186" s="257" t="str">
        <f t="shared" si="14"/>
        <v/>
      </c>
      <c r="O186" s="257" t="str">
        <f t="shared" si="15"/>
        <v/>
      </c>
      <c r="P186" s="55"/>
      <c r="Q186" s="34"/>
      <c r="R186" s="34"/>
      <c r="S186" s="494" t="str">
        <f t="shared" si="12"/>
        <v/>
      </c>
      <c r="T186" s="117"/>
      <c r="U186" s="118"/>
      <c r="V186" s="497" t="str">
        <f t="shared" si="16"/>
        <v/>
      </c>
      <c r="W186" s="121" t="str">
        <f t="shared" si="13"/>
        <v/>
      </c>
      <c r="X186" s="500" t="str">
        <f>IF(AND(OR(M186="KO",L186&lt;&gt;""),OR(M186="",N186="",O186="")),Listes!$A$74,IF(AND(L186&lt;S186,U186=""),Listes!$A$76,IF(AND(L186&lt;&gt;"",S186&lt;L186,T186=""),Listes!$A$78,IF(AND(Y186="",OR(M186&lt;&gt;"",N186&lt;&gt;"",O186&lt;&gt;"",P186&lt;&gt;"",Q186&lt;&gt;"",R186&lt;&gt;"")),Listes!$A$79,""))))</f>
        <v/>
      </c>
      <c r="Y186" s="38"/>
      <c r="Z186" s="10">
        <f t="shared" si="17"/>
        <v>0</v>
      </c>
    </row>
    <row r="187" spans="1:26" ht="20.100000000000001" customHeight="1" x14ac:dyDescent="0.25">
      <c r="A187" s="109">
        <v>181</v>
      </c>
      <c r="B187" s="488" t="str">
        <f>IF('Dépenses rémunération au réel'!B187="","",'Dépenses rémunération au réel'!B187)</f>
        <v/>
      </c>
      <c r="C187" s="488" t="str">
        <f>IF('Dépenses rémunération au réel'!C187="","",'Dépenses rémunération au réel'!C187)</f>
        <v/>
      </c>
      <c r="D187" s="488" t="str">
        <f>IF('Dépenses rémunération au réel'!D187="","",'Dépenses rémunération au réel'!D187)</f>
        <v/>
      </c>
      <c r="E187" s="488" t="str">
        <f>IF('Dépenses rémunération au réel'!E187="","",'Dépenses rémunération au réel'!E187)</f>
        <v/>
      </c>
      <c r="F187" s="488" t="str">
        <f>IF('Dépenses rémunération au réel'!F187="","",'Dépenses rémunération au réel'!F187)</f>
        <v/>
      </c>
      <c r="G187" s="489" t="str">
        <f>IF('Dépenses rémunération au réel'!G187="","",'Dépenses rémunération au réel'!G187)</f>
        <v/>
      </c>
      <c r="H187" s="489" t="str">
        <f>IF('Dépenses rémunération au réel'!H187="","",'Dépenses rémunération au réel'!H187)</f>
        <v/>
      </c>
      <c r="I187" s="488" t="str">
        <f>IF('Dépenses rémunération au réel'!I187="","",'Dépenses rémunération au réel'!I187)</f>
        <v/>
      </c>
      <c r="J187" s="490" t="str">
        <f>IF('Dépenses rémunération au réel'!J187="","",'Dépenses rémunération au réel'!J187)</f>
        <v/>
      </c>
      <c r="K187" s="490" t="str">
        <f>IF('Dépenses rémunération au réel'!K187="","",'Dépenses rémunération au réel'!K187)</f>
        <v/>
      </c>
      <c r="L187" s="488" t="str">
        <f>IF('Dépenses rémunération au réel'!L187="","",'Dépenses rémunération au réel'!L187)</f>
        <v/>
      </c>
      <c r="M187" s="256"/>
      <c r="N187" s="257" t="str">
        <f t="shared" si="14"/>
        <v/>
      </c>
      <c r="O187" s="257" t="str">
        <f t="shared" si="15"/>
        <v/>
      </c>
      <c r="P187" s="55"/>
      <c r="Q187" s="34"/>
      <c r="R187" s="34"/>
      <c r="S187" s="494" t="str">
        <f t="shared" si="12"/>
        <v/>
      </c>
      <c r="T187" s="117"/>
      <c r="U187" s="118"/>
      <c r="V187" s="497" t="str">
        <f t="shared" si="16"/>
        <v/>
      </c>
      <c r="W187" s="121" t="str">
        <f t="shared" si="13"/>
        <v/>
      </c>
      <c r="X187" s="500" t="str">
        <f>IF(AND(OR(M187="KO",L187&lt;&gt;""),OR(M187="",N187="",O187="")),Listes!$A$74,IF(AND(L187&lt;S187,U187=""),Listes!$A$76,IF(AND(L187&lt;&gt;"",S187&lt;L187,T187=""),Listes!$A$78,IF(AND(Y187="",OR(M187&lt;&gt;"",N187&lt;&gt;"",O187&lt;&gt;"",P187&lt;&gt;"",Q187&lt;&gt;"",R187&lt;&gt;"")),Listes!$A$79,""))))</f>
        <v/>
      </c>
      <c r="Y187" s="38"/>
      <c r="Z187" s="10">
        <f t="shared" si="17"/>
        <v>0</v>
      </c>
    </row>
    <row r="188" spans="1:26" ht="20.100000000000001" customHeight="1" x14ac:dyDescent="0.25">
      <c r="A188" s="109">
        <v>182</v>
      </c>
      <c r="B188" s="488" t="str">
        <f>IF('Dépenses rémunération au réel'!B188="","",'Dépenses rémunération au réel'!B188)</f>
        <v/>
      </c>
      <c r="C188" s="488" t="str">
        <f>IF('Dépenses rémunération au réel'!C188="","",'Dépenses rémunération au réel'!C188)</f>
        <v/>
      </c>
      <c r="D188" s="488" t="str">
        <f>IF('Dépenses rémunération au réel'!D188="","",'Dépenses rémunération au réel'!D188)</f>
        <v/>
      </c>
      <c r="E188" s="488" t="str">
        <f>IF('Dépenses rémunération au réel'!E188="","",'Dépenses rémunération au réel'!E188)</f>
        <v/>
      </c>
      <c r="F188" s="488" t="str">
        <f>IF('Dépenses rémunération au réel'!F188="","",'Dépenses rémunération au réel'!F188)</f>
        <v/>
      </c>
      <c r="G188" s="489" t="str">
        <f>IF('Dépenses rémunération au réel'!G188="","",'Dépenses rémunération au réel'!G188)</f>
        <v/>
      </c>
      <c r="H188" s="489" t="str">
        <f>IF('Dépenses rémunération au réel'!H188="","",'Dépenses rémunération au réel'!H188)</f>
        <v/>
      </c>
      <c r="I188" s="488" t="str">
        <f>IF('Dépenses rémunération au réel'!I188="","",'Dépenses rémunération au réel'!I188)</f>
        <v/>
      </c>
      <c r="J188" s="490" t="str">
        <f>IF('Dépenses rémunération au réel'!J188="","",'Dépenses rémunération au réel'!J188)</f>
        <v/>
      </c>
      <c r="K188" s="490" t="str">
        <f>IF('Dépenses rémunération au réel'!K188="","",'Dépenses rémunération au réel'!K188)</f>
        <v/>
      </c>
      <c r="L188" s="488" t="str">
        <f>IF('Dépenses rémunération au réel'!L188="","",'Dépenses rémunération au réel'!L188)</f>
        <v/>
      </c>
      <c r="M188" s="256"/>
      <c r="N188" s="257" t="str">
        <f t="shared" si="14"/>
        <v/>
      </c>
      <c r="O188" s="257" t="str">
        <f t="shared" si="15"/>
        <v/>
      </c>
      <c r="P188" s="55"/>
      <c r="Q188" s="34"/>
      <c r="R188" s="34"/>
      <c r="S188" s="494" t="str">
        <f t="shared" si="12"/>
        <v/>
      </c>
      <c r="T188" s="117"/>
      <c r="U188" s="118"/>
      <c r="V188" s="497" t="str">
        <f t="shared" si="16"/>
        <v/>
      </c>
      <c r="W188" s="121" t="str">
        <f t="shared" si="13"/>
        <v/>
      </c>
      <c r="X188" s="500" t="str">
        <f>IF(AND(OR(M188="KO",L188&lt;&gt;""),OR(M188="",N188="",O188="")),Listes!$A$74,IF(AND(L188&lt;S188,U188=""),Listes!$A$76,IF(AND(L188&lt;&gt;"",S188&lt;L188,T188=""),Listes!$A$78,IF(AND(Y188="",OR(M188&lt;&gt;"",N188&lt;&gt;"",O188&lt;&gt;"",P188&lt;&gt;"",Q188&lt;&gt;"",R188&lt;&gt;"")),Listes!$A$79,""))))</f>
        <v/>
      </c>
      <c r="Y188" s="38"/>
      <c r="Z188" s="10">
        <f t="shared" si="17"/>
        <v>0</v>
      </c>
    </row>
    <row r="189" spans="1:26" ht="20.100000000000001" customHeight="1" x14ac:dyDescent="0.25">
      <c r="A189" s="109">
        <v>183</v>
      </c>
      <c r="B189" s="488" t="str">
        <f>IF('Dépenses rémunération au réel'!B189="","",'Dépenses rémunération au réel'!B189)</f>
        <v/>
      </c>
      <c r="C189" s="488" t="str">
        <f>IF('Dépenses rémunération au réel'!C189="","",'Dépenses rémunération au réel'!C189)</f>
        <v/>
      </c>
      <c r="D189" s="488" t="str">
        <f>IF('Dépenses rémunération au réel'!D189="","",'Dépenses rémunération au réel'!D189)</f>
        <v/>
      </c>
      <c r="E189" s="488" t="str">
        <f>IF('Dépenses rémunération au réel'!E189="","",'Dépenses rémunération au réel'!E189)</f>
        <v/>
      </c>
      <c r="F189" s="488" t="str">
        <f>IF('Dépenses rémunération au réel'!F189="","",'Dépenses rémunération au réel'!F189)</f>
        <v/>
      </c>
      <c r="G189" s="489" t="str">
        <f>IF('Dépenses rémunération au réel'!G189="","",'Dépenses rémunération au réel'!G189)</f>
        <v/>
      </c>
      <c r="H189" s="489" t="str">
        <f>IF('Dépenses rémunération au réel'!H189="","",'Dépenses rémunération au réel'!H189)</f>
        <v/>
      </c>
      <c r="I189" s="488" t="str">
        <f>IF('Dépenses rémunération au réel'!I189="","",'Dépenses rémunération au réel'!I189)</f>
        <v/>
      </c>
      <c r="J189" s="490" t="str">
        <f>IF('Dépenses rémunération au réel'!J189="","",'Dépenses rémunération au réel'!J189)</f>
        <v/>
      </c>
      <c r="K189" s="490" t="str">
        <f>IF('Dépenses rémunération au réel'!K189="","",'Dépenses rémunération au réel'!K189)</f>
        <v/>
      </c>
      <c r="L189" s="488" t="str">
        <f>IF('Dépenses rémunération au réel'!L189="","",'Dépenses rémunération au réel'!L189)</f>
        <v/>
      </c>
      <c r="M189" s="256"/>
      <c r="N189" s="257" t="str">
        <f t="shared" si="14"/>
        <v/>
      </c>
      <c r="O189" s="257" t="str">
        <f t="shared" si="15"/>
        <v/>
      </c>
      <c r="P189" s="55"/>
      <c r="Q189" s="34"/>
      <c r="R189" s="34"/>
      <c r="S189" s="494" t="str">
        <f t="shared" si="12"/>
        <v/>
      </c>
      <c r="T189" s="117"/>
      <c r="U189" s="118"/>
      <c r="V189" s="497" t="str">
        <f t="shared" si="16"/>
        <v/>
      </c>
      <c r="W189" s="121" t="str">
        <f t="shared" si="13"/>
        <v/>
      </c>
      <c r="X189" s="500" t="str">
        <f>IF(AND(OR(M189="KO",L189&lt;&gt;""),OR(M189="",N189="",O189="")),Listes!$A$74,IF(AND(L189&lt;S189,U189=""),Listes!$A$76,IF(AND(L189&lt;&gt;"",S189&lt;L189,T189=""),Listes!$A$78,IF(AND(Y189="",OR(M189&lt;&gt;"",N189&lt;&gt;"",O189&lt;&gt;"",P189&lt;&gt;"",Q189&lt;&gt;"",R189&lt;&gt;"")),Listes!$A$79,""))))</f>
        <v/>
      </c>
      <c r="Y189" s="38"/>
      <c r="Z189" s="10">
        <f t="shared" si="17"/>
        <v>0</v>
      </c>
    </row>
    <row r="190" spans="1:26" ht="20.100000000000001" customHeight="1" x14ac:dyDescent="0.25">
      <c r="A190" s="109">
        <v>184</v>
      </c>
      <c r="B190" s="488" t="str">
        <f>IF('Dépenses rémunération au réel'!B190="","",'Dépenses rémunération au réel'!B190)</f>
        <v/>
      </c>
      <c r="C190" s="488" t="str">
        <f>IF('Dépenses rémunération au réel'!C190="","",'Dépenses rémunération au réel'!C190)</f>
        <v/>
      </c>
      <c r="D190" s="488" t="str">
        <f>IF('Dépenses rémunération au réel'!D190="","",'Dépenses rémunération au réel'!D190)</f>
        <v/>
      </c>
      <c r="E190" s="488" t="str">
        <f>IF('Dépenses rémunération au réel'!E190="","",'Dépenses rémunération au réel'!E190)</f>
        <v/>
      </c>
      <c r="F190" s="488" t="str">
        <f>IF('Dépenses rémunération au réel'!F190="","",'Dépenses rémunération au réel'!F190)</f>
        <v/>
      </c>
      <c r="G190" s="489" t="str">
        <f>IF('Dépenses rémunération au réel'!G190="","",'Dépenses rémunération au réel'!G190)</f>
        <v/>
      </c>
      <c r="H190" s="489" t="str">
        <f>IF('Dépenses rémunération au réel'!H190="","",'Dépenses rémunération au réel'!H190)</f>
        <v/>
      </c>
      <c r="I190" s="488" t="str">
        <f>IF('Dépenses rémunération au réel'!I190="","",'Dépenses rémunération au réel'!I190)</f>
        <v/>
      </c>
      <c r="J190" s="490" t="str">
        <f>IF('Dépenses rémunération au réel'!J190="","",'Dépenses rémunération au réel'!J190)</f>
        <v/>
      </c>
      <c r="K190" s="490" t="str">
        <f>IF('Dépenses rémunération au réel'!K190="","",'Dépenses rémunération au réel'!K190)</f>
        <v/>
      </c>
      <c r="L190" s="488" t="str">
        <f>IF('Dépenses rémunération au réel'!L190="","",'Dépenses rémunération au réel'!L190)</f>
        <v/>
      </c>
      <c r="M190" s="256"/>
      <c r="N190" s="257" t="str">
        <f t="shared" si="14"/>
        <v/>
      </c>
      <c r="O190" s="257" t="str">
        <f t="shared" si="15"/>
        <v/>
      </c>
      <c r="P190" s="55"/>
      <c r="Q190" s="34"/>
      <c r="R190" s="34"/>
      <c r="S190" s="494" t="str">
        <f t="shared" si="12"/>
        <v/>
      </c>
      <c r="T190" s="117"/>
      <c r="U190" s="118"/>
      <c r="V190" s="497" t="str">
        <f t="shared" si="16"/>
        <v/>
      </c>
      <c r="W190" s="121" t="str">
        <f t="shared" si="13"/>
        <v/>
      </c>
      <c r="X190" s="500" t="str">
        <f>IF(AND(OR(M190="KO",L190&lt;&gt;""),OR(M190="",N190="",O190="")),Listes!$A$74,IF(AND(L190&lt;S190,U190=""),Listes!$A$76,IF(AND(L190&lt;&gt;"",S190&lt;L190,T190=""),Listes!$A$78,IF(AND(Y190="",OR(M190&lt;&gt;"",N190&lt;&gt;"",O190&lt;&gt;"",P190&lt;&gt;"",Q190&lt;&gt;"",R190&lt;&gt;"")),Listes!$A$79,""))))</f>
        <v/>
      </c>
      <c r="Y190" s="38"/>
      <c r="Z190" s="10">
        <f t="shared" si="17"/>
        <v>0</v>
      </c>
    </row>
    <row r="191" spans="1:26" ht="20.100000000000001" customHeight="1" x14ac:dyDescent="0.25">
      <c r="A191" s="109">
        <v>185</v>
      </c>
      <c r="B191" s="488" t="str">
        <f>IF('Dépenses rémunération au réel'!B191="","",'Dépenses rémunération au réel'!B191)</f>
        <v/>
      </c>
      <c r="C191" s="488" t="str">
        <f>IF('Dépenses rémunération au réel'!C191="","",'Dépenses rémunération au réel'!C191)</f>
        <v/>
      </c>
      <c r="D191" s="488" t="str">
        <f>IF('Dépenses rémunération au réel'!D191="","",'Dépenses rémunération au réel'!D191)</f>
        <v/>
      </c>
      <c r="E191" s="488" t="str">
        <f>IF('Dépenses rémunération au réel'!E191="","",'Dépenses rémunération au réel'!E191)</f>
        <v/>
      </c>
      <c r="F191" s="488" t="str">
        <f>IF('Dépenses rémunération au réel'!F191="","",'Dépenses rémunération au réel'!F191)</f>
        <v/>
      </c>
      <c r="G191" s="489" t="str">
        <f>IF('Dépenses rémunération au réel'!G191="","",'Dépenses rémunération au réel'!G191)</f>
        <v/>
      </c>
      <c r="H191" s="489" t="str">
        <f>IF('Dépenses rémunération au réel'!H191="","",'Dépenses rémunération au réel'!H191)</f>
        <v/>
      </c>
      <c r="I191" s="488" t="str">
        <f>IF('Dépenses rémunération au réel'!I191="","",'Dépenses rémunération au réel'!I191)</f>
        <v/>
      </c>
      <c r="J191" s="490" t="str">
        <f>IF('Dépenses rémunération au réel'!J191="","",'Dépenses rémunération au réel'!J191)</f>
        <v/>
      </c>
      <c r="K191" s="490" t="str">
        <f>IF('Dépenses rémunération au réel'!K191="","",'Dépenses rémunération au réel'!K191)</f>
        <v/>
      </c>
      <c r="L191" s="488" t="str">
        <f>IF('Dépenses rémunération au réel'!L191="","",'Dépenses rémunération au réel'!L191)</f>
        <v/>
      </c>
      <c r="M191" s="256"/>
      <c r="N191" s="257" t="str">
        <f t="shared" si="14"/>
        <v/>
      </c>
      <c r="O191" s="257" t="str">
        <f t="shared" si="15"/>
        <v/>
      </c>
      <c r="P191" s="55"/>
      <c r="Q191" s="34"/>
      <c r="R191" s="34"/>
      <c r="S191" s="494" t="str">
        <f t="shared" si="12"/>
        <v/>
      </c>
      <c r="T191" s="117"/>
      <c r="U191" s="118"/>
      <c r="V191" s="497" t="str">
        <f t="shared" si="16"/>
        <v/>
      </c>
      <c r="W191" s="121" t="str">
        <f t="shared" si="13"/>
        <v/>
      </c>
      <c r="X191" s="500" t="str">
        <f>IF(AND(OR(M191="KO",L191&lt;&gt;""),OR(M191="",N191="",O191="")),Listes!$A$74,IF(AND(L191&lt;S191,U191=""),Listes!$A$76,IF(AND(L191&lt;&gt;"",S191&lt;L191,T191=""),Listes!$A$78,IF(AND(Y191="",OR(M191&lt;&gt;"",N191&lt;&gt;"",O191&lt;&gt;"",P191&lt;&gt;"",Q191&lt;&gt;"",R191&lt;&gt;"")),Listes!$A$79,""))))</f>
        <v/>
      </c>
      <c r="Y191" s="38"/>
      <c r="Z191" s="10">
        <f t="shared" si="17"/>
        <v>0</v>
      </c>
    </row>
    <row r="192" spans="1:26" ht="20.100000000000001" customHeight="1" x14ac:dyDescent="0.25">
      <c r="A192" s="109">
        <v>186</v>
      </c>
      <c r="B192" s="488" t="str">
        <f>IF('Dépenses rémunération au réel'!B192="","",'Dépenses rémunération au réel'!B192)</f>
        <v/>
      </c>
      <c r="C192" s="488" t="str">
        <f>IF('Dépenses rémunération au réel'!C192="","",'Dépenses rémunération au réel'!C192)</f>
        <v/>
      </c>
      <c r="D192" s="488" t="str">
        <f>IF('Dépenses rémunération au réel'!D192="","",'Dépenses rémunération au réel'!D192)</f>
        <v/>
      </c>
      <c r="E192" s="488" t="str">
        <f>IF('Dépenses rémunération au réel'!E192="","",'Dépenses rémunération au réel'!E192)</f>
        <v/>
      </c>
      <c r="F192" s="488" t="str">
        <f>IF('Dépenses rémunération au réel'!F192="","",'Dépenses rémunération au réel'!F192)</f>
        <v/>
      </c>
      <c r="G192" s="489" t="str">
        <f>IF('Dépenses rémunération au réel'!G192="","",'Dépenses rémunération au réel'!G192)</f>
        <v/>
      </c>
      <c r="H192" s="489" t="str">
        <f>IF('Dépenses rémunération au réel'!H192="","",'Dépenses rémunération au réel'!H192)</f>
        <v/>
      </c>
      <c r="I192" s="488" t="str">
        <f>IF('Dépenses rémunération au réel'!I192="","",'Dépenses rémunération au réel'!I192)</f>
        <v/>
      </c>
      <c r="J192" s="490" t="str">
        <f>IF('Dépenses rémunération au réel'!J192="","",'Dépenses rémunération au réel'!J192)</f>
        <v/>
      </c>
      <c r="K192" s="490" t="str">
        <f>IF('Dépenses rémunération au réel'!K192="","",'Dépenses rémunération au réel'!K192)</f>
        <v/>
      </c>
      <c r="L192" s="488" t="str">
        <f>IF('Dépenses rémunération au réel'!L192="","",'Dépenses rémunération au réel'!L192)</f>
        <v/>
      </c>
      <c r="M192" s="256"/>
      <c r="N192" s="257" t="str">
        <f t="shared" si="14"/>
        <v/>
      </c>
      <c r="O192" s="257" t="str">
        <f t="shared" si="15"/>
        <v/>
      </c>
      <c r="P192" s="55"/>
      <c r="Q192" s="34"/>
      <c r="R192" s="34"/>
      <c r="S192" s="494" t="str">
        <f t="shared" si="12"/>
        <v/>
      </c>
      <c r="T192" s="117"/>
      <c r="U192" s="118"/>
      <c r="V192" s="497" t="str">
        <f t="shared" si="16"/>
        <v/>
      </c>
      <c r="W192" s="121" t="str">
        <f t="shared" si="13"/>
        <v/>
      </c>
      <c r="X192" s="500" t="str">
        <f>IF(AND(OR(M192="KO",L192&lt;&gt;""),OR(M192="",N192="",O192="")),Listes!$A$74,IF(AND(L192&lt;S192,U192=""),Listes!$A$76,IF(AND(L192&lt;&gt;"",S192&lt;L192,T192=""),Listes!$A$78,IF(AND(Y192="",OR(M192&lt;&gt;"",N192&lt;&gt;"",O192&lt;&gt;"",P192&lt;&gt;"",Q192&lt;&gt;"",R192&lt;&gt;"")),Listes!$A$79,""))))</f>
        <v/>
      </c>
      <c r="Y192" s="38"/>
      <c r="Z192" s="10">
        <f t="shared" si="17"/>
        <v>0</v>
      </c>
    </row>
    <row r="193" spans="1:26" ht="20.100000000000001" customHeight="1" x14ac:dyDescent="0.25">
      <c r="A193" s="109">
        <v>187</v>
      </c>
      <c r="B193" s="488" t="str">
        <f>IF('Dépenses rémunération au réel'!B193="","",'Dépenses rémunération au réel'!B193)</f>
        <v/>
      </c>
      <c r="C193" s="488" t="str">
        <f>IF('Dépenses rémunération au réel'!C193="","",'Dépenses rémunération au réel'!C193)</f>
        <v/>
      </c>
      <c r="D193" s="488" t="str">
        <f>IF('Dépenses rémunération au réel'!D193="","",'Dépenses rémunération au réel'!D193)</f>
        <v/>
      </c>
      <c r="E193" s="488" t="str">
        <f>IF('Dépenses rémunération au réel'!E193="","",'Dépenses rémunération au réel'!E193)</f>
        <v/>
      </c>
      <c r="F193" s="488" t="str">
        <f>IF('Dépenses rémunération au réel'!F193="","",'Dépenses rémunération au réel'!F193)</f>
        <v/>
      </c>
      <c r="G193" s="489" t="str">
        <f>IF('Dépenses rémunération au réel'!G193="","",'Dépenses rémunération au réel'!G193)</f>
        <v/>
      </c>
      <c r="H193" s="489" t="str">
        <f>IF('Dépenses rémunération au réel'!H193="","",'Dépenses rémunération au réel'!H193)</f>
        <v/>
      </c>
      <c r="I193" s="488" t="str">
        <f>IF('Dépenses rémunération au réel'!I193="","",'Dépenses rémunération au réel'!I193)</f>
        <v/>
      </c>
      <c r="J193" s="490" t="str">
        <f>IF('Dépenses rémunération au réel'!J193="","",'Dépenses rémunération au réel'!J193)</f>
        <v/>
      </c>
      <c r="K193" s="490" t="str">
        <f>IF('Dépenses rémunération au réel'!K193="","",'Dépenses rémunération au réel'!K193)</f>
        <v/>
      </c>
      <c r="L193" s="488" t="str">
        <f>IF('Dépenses rémunération au réel'!L193="","",'Dépenses rémunération au réel'!L193)</f>
        <v/>
      </c>
      <c r="M193" s="256"/>
      <c r="N193" s="257" t="str">
        <f t="shared" si="14"/>
        <v/>
      </c>
      <c r="O193" s="257" t="str">
        <f t="shared" si="15"/>
        <v/>
      </c>
      <c r="P193" s="55"/>
      <c r="Q193" s="34"/>
      <c r="R193" s="34"/>
      <c r="S193" s="494" t="str">
        <f t="shared" si="12"/>
        <v/>
      </c>
      <c r="T193" s="117"/>
      <c r="U193" s="118"/>
      <c r="V193" s="497" t="str">
        <f t="shared" si="16"/>
        <v/>
      </c>
      <c r="W193" s="121" t="str">
        <f t="shared" si="13"/>
        <v/>
      </c>
      <c r="X193" s="500" t="str">
        <f>IF(AND(OR(M193="KO",L193&lt;&gt;""),OR(M193="",N193="",O193="")),Listes!$A$74,IF(AND(L193&lt;S193,U193=""),Listes!$A$76,IF(AND(L193&lt;&gt;"",S193&lt;L193,T193=""),Listes!$A$78,IF(AND(Y193="",OR(M193&lt;&gt;"",N193&lt;&gt;"",O193&lt;&gt;"",P193&lt;&gt;"",Q193&lt;&gt;"",R193&lt;&gt;"")),Listes!$A$79,""))))</f>
        <v/>
      </c>
      <c r="Y193" s="38"/>
      <c r="Z193" s="10">
        <f t="shared" si="17"/>
        <v>0</v>
      </c>
    </row>
    <row r="194" spans="1:26" ht="20.100000000000001" customHeight="1" x14ac:dyDescent="0.25">
      <c r="A194" s="109">
        <v>188</v>
      </c>
      <c r="B194" s="488" t="str">
        <f>IF('Dépenses rémunération au réel'!B194="","",'Dépenses rémunération au réel'!B194)</f>
        <v/>
      </c>
      <c r="C194" s="488" t="str">
        <f>IF('Dépenses rémunération au réel'!C194="","",'Dépenses rémunération au réel'!C194)</f>
        <v/>
      </c>
      <c r="D194" s="488" t="str">
        <f>IF('Dépenses rémunération au réel'!D194="","",'Dépenses rémunération au réel'!D194)</f>
        <v/>
      </c>
      <c r="E194" s="488" t="str">
        <f>IF('Dépenses rémunération au réel'!E194="","",'Dépenses rémunération au réel'!E194)</f>
        <v/>
      </c>
      <c r="F194" s="488" t="str">
        <f>IF('Dépenses rémunération au réel'!F194="","",'Dépenses rémunération au réel'!F194)</f>
        <v/>
      </c>
      <c r="G194" s="489" t="str">
        <f>IF('Dépenses rémunération au réel'!G194="","",'Dépenses rémunération au réel'!G194)</f>
        <v/>
      </c>
      <c r="H194" s="489" t="str">
        <f>IF('Dépenses rémunération au réel'!H194="","",'Dépenses rémunération au réel'!H194)</f>
        <v/>
      </c>
      <c r="I194" s="488" t="str">
        <f>IF('Dépenses rémunération au réel'!I194="","",'Dépenses rémunération au réel'!I194)</f>
        <v/>
      </c>
      <c r="J194" s="490" t="str">
        <f>IF('Dépenses rémunération au réel'!J194="","",'Dépenses rémunération au réel'!J194)</f>
        <v/>
      </c>
      <c r="K194" s="490" t="str">
        <f>IF('Dépenses rémunération au réel'!K194="","",'Dépenses rémunération au réel'!K194)</f>
        <v/>
      </c>
      <c r="L194" s="488" t="str">
        <f>IF('Dépenses rémunération au réel'!L194="","",'Dépenses rémunération au réel'!L194)</f>
        <v/>
      </c>
      <c r="M194" s="256"/>
      <c r="N194" s="257" t="str">
        <f t="shared" si="14"/>
        <v/>
      </c>
      <c r="O194" s="257" t="str">
        <f t="shared" si="15"/>
        <v/>
      </c>
      <c r="P194" s="55"/>
      <c r="Q194" s="34"/>
      <c r="R194" s="34"/>
      <c r="S194" s="494" t="str">
        <f t="shared" si="12"/>
        <v/>
      </c>
      <c r="T194" s="117"/>
      <c r="U194" s="118"/>
      <c r="V194" s="497" t="str">
        <f t="shared" si="16"/>
        <v/>
      </c>
      <c r="W194" s="121" t="str">
        <f t="shared" si="13"/>
        <v/>
      </c>
      <c r="X194" s="500" t="str">
        <f>IF(AND(OR(M194="KO",L194&lt;&gt;""),OR(M194="",N194="",O194="")),Listes!$A$74,IF(AND(L194&lt;S194,U194=""),Listes!$A$76,IF(AND(L194&lt;&gt;"",S194&lt;L194,T194=""),Listes!$A$78,IF(AND(Y194="",OR(M194&lt;&gt;"",N194&lt;&gt;"",O194&lt;&gt;"",P194&lt;&gt;"",Q194&lt;&gt;"",R194&lt;&gt;"")),Listes!$A$79,""))))</f>
        <v/>
      </c>
      <c r="Y194" s="38"/>
      <c r="Z194" s="10">
        <f t="shared" si="17"/>
        <v>0</v>
      </c>
    </row>
    <row r="195" spans="1:26" ht="20.100000000000001" customHeight="1" x14ac:dyDescent="0.25">
      <c r="A195" s="109">
        <v>189</v>
      </c>
      <c r="B195" s="488" t="str">
        <f>IF('Dépenses rémunération au réel'!B195="","",'Dépenses rémunération au réel'!B195)</f>
        <v/>
      </c>
      <c r="C195" s="488" t="str">
        <f>IF('Dépenses rémunération au réel'!C195="","",'Dépenses rémunération au réel'!C195)</f>
        <v/>
      </c>
      <c r="D195" s="488" t="str">
        <f>IF('Dépenses rémunération au réel'!D195="","",'Dépenses rémunération au réel'!D195)</f>
        <v/>
      </c>
      <c r="E195" s="488" t="str">
        <f>IF('Dépenses rémunération au réel'!E195="","",'Dépenses rémunération au réel'!E195)</f>
        <v/>
      </c>
      <c r="F195" s="488" t="str">
        <f>IF('Dépenses rémunération au réel'!F195="","",'Dépenses rémunération au réel'!F195)</f>
        <v/>
      </c>
      <c r="G195" s="489" t="str">
        <f>IF('Dépenses rémunération au réel'!G195="","",'Dépenses rémunération au réel'!G195)</f>
        <v/>
      </c>
      <c r="H195" s="489" t="str">
        <f>IF('Dépenses rémunération au réel'!H195="","",'Dépenses rémunération au réel'!H195)</f>
        <v/>
      </c>
      <c r="I195" s="488" t="str">
        <f>IF('Dépenses rémunération au réel'!I195="","",'Dépenses rémunération au réel'!I195)</f>
        <v/>
      </c>
      <c r="J195" s="490" t="str">
        <f>IF('Dépenses rémunération au réel'!J195="","",'Dépenses rémunération au réel'!J195)</f>
        <v/>
      </c>
      <c r="K195" s="490" t="str">
        <f>IF('Dépenses rémunération au réel'!K195="","",'Dépenses rémunération au réel'!K195)</f>
        <v/>
      </c>
      <c r="L195" s="488" t="str">
        <f>IF('Dépenses rémunération au réel'!L195="","",'Dépenses rémunération au réel'!L195)</f>
        <v/>
      </c>
      <c r="M195" s="256"/>
      <c r="N195" s="257" t="str">
        <f t="shared" si="14"/>
        <v/>
      </c>
      <c r="O195" s="257" t="str">
        <f t="shared" si="15"/>
        <v/>
      </c>
      <c r="P195" s="55"/>
      <c r="Q195" s="34"/>
      <c r="R195" s="34"/>
      <c r="S195" s="494" t="str">
        <f t="shared" si="12"/>
        <v/>
      </c>
      <c r="T195" s="117"/>
      <c r="U195" s="118"/>
      <c r="V195" s="497" t="str">
        <f t="shared" si="16"/>
        <v/>
      </c>
      <c r="W195" s="121" t="str">
        <f t="shared" si="13"/>
        <v/>
      </c>
      <c r="X195" s="500" t="str">
        <f>IF(AND(OR(M195="KO",L195&lt;&gt;""),OR(M195="",N195="",O195="")),Listes!$A$74,IF(AND(L195&lt;S195,U195=""),Listes!$A$76,IF(AND(L195&lt;&gt;"",S195&lt;L195,T195=""),Listes!$A$78,IF(AND(Y195="",OR(M195&lt;&gt;"",N195&lt;&gt;"",O195&lt;&gt;"",P195&lt;&gt;"",Q195&lt;&gt;"",R195&lt;&gt;"")),Listes!$A$79,""))))</f>
        <v/>
      </c>
      <c r="Y195" s="38"/>
      <c r="Z195" s="10">
        <f t="shared" si="17"/>
        <v>0</v>
      </c>
    </row>
    <row r="196" spans="1:26" ht="20.100000000000001" customHeight="1" x14ac:dyDescent="0.25">
      <c r="A196" s="109">
        <v>190</v>
      </c>
      <c r="B196" s="488" t="str">
        <f>IF('Dépenses rémunération au réel'!B196="","",'Dépenses rémunération au réel'!B196)</f>
        <v/>
      </c>
      <c r="C196" s="488" t="str">
        <f>IF('Dépenses rémunération au réel'!C196="","",'Dépenses rémunération au réel'!C196)</f>
        <v/>
      </c>
      <c r="D196" s="488" t="str">
        <f>IF('Dépenses rémunération au réel'!D196="","",'Dépenses rémunération au réel'!D196)</f>
        <v/>
      </c>
      <c r="E196" s="488" t="str">
        <f>IF('Dépenses rémunération au réel'!E196="","",'Dépenses rémunération au réel'!E196)</f>
        <v/>
      </c>
      <c r="F196" s="488" t="str">
        <f>IF('Dépenses rémunération au réel'!F196="","",'Dépenses rémunération au réel'!F196)</f>
        <v/>
      </c>
      <c r="G196" s="489" t="str">
        <f>IF('Dépenses rémunération au réel'!G196="","",'Dépenses rémunération au réel'!G196)</f>
        <v/>
      </c>
      <c r="H196" s="489" t="str">
        <f>IF('Dépenses rémunération au réel'!H196="","",'Dépenses rémunération au réel'!H196)</f>
        <v/>
      </c>
      <c r="I196" s="488" t="str">
        <f>IF('Dépenses rémunération au réel'!I196="","",'Dépenses rémunération au réel'!I196)</f>
        <v/>
      </c>
      <c r="J196" s="490" t="str">
        <f>IF('Dépenses rémunération au réel'!J196="","",'Dépenses rémunération au réel'!J196)</f>
        <v/>
      </c>
      <c r="K196" s="490" t="str">
        <f>IF('Dépenses rémunération au réel'!K196="","",'Dépenses rémunération au réel'!K196)</f>
        <v/>
      </c>
      <c r="L196" s="488" t="str">
        <f>IF('Dépenses rémunération au réel'!L196="","",'Dépenses rémunération au réel'!L196)</f>
        <v/>
      </c>
      <c r="M196" s="256"/>
      <c r="N196" s="257" t="str">
        <f t="shared" si="14"/>
        <v/>
      </c>
      <c r="O196" s="257" t="str">
        <f t="shared" si="15"/>
        <v/>
      </c>
      <c r="P196" s="55"/>
      <c r="Q196" s="34"/>
      <c r="R196" s="34"/>
      <c r="S196" s="494" t="str">
        <f t="shared" si="12"/>
        <v/>
      </c>
      <c r="T196" s="117"/>
      <c r="U196" s="118"/>
      <c r="V196" s="497" t="str">
        <f t="shared" si="16"/>
        <v/>
      </c>
      <c r="W196" s="121" t="str">
        <f t="shared" si="13"/>
        <v/>
      </c>
      <c r="X196" s="500" t="str">
        <f>IF(AND(OR(M196="KO",L196&lt;&gt;""),OR(M196="",N196="",O196="")),Listes!$A$74,IF(AND(L196&lt;S196,U196=""),Listes!$A$76,IF(AND(L196&lt;&gt;"",S196&lt;L196,T196=""),Listes!$A$78,IF(AND(Y196="",OR(M196&lt;&gt;"",N196&lt;&gt;"",O196&lt;&gt;"",P196&lt;&gt;"",Q196&lt;&gt;"",R196&lt;&gt;"")),Listes!$A$79,""))))</f>
        <v/>
      </c>
      <c r="Y196" s="38"/>
      <c r="Z196" s="10">
        <f t="shared" si="17"/>
        <v>0</v>
      </c>
    </row>
    <row r="197" spans="1:26" ht="20.100000000000001" customHeight="1" x14ac:dyDescent="0.25">
      <c r="A197" s="109">
        <v>191</v>
      </c>
      <c r="B197" s="488" t="str">
        <f>IF('Dépenses rémunération au réel'!B197="","",'Dépenses rémunération au réel'!B197)</f>
        <v/>
      </c>
      <c r="C197" s="488" t="str">
        <f>IF('Dépenses rémunération au réel'!C197="","",'Dépenses rémunération au réel'!C197)</f>
        <v/>
      </c>
      <c r="D197" s="488" t="str">
        <f>IF('Dépenses rémunération au réel'!D197="","",'Dépenses rémunération au réel'!D197)</f>
        <v/>
      </c>
      <c r="E197" s="488" t="str">
        <f>IF('Dépenses rémunération au réel'!E197="","",'Dépenses rémunération au réel'!E197)</f>
        <v/>
      </c>
      <c r="F197" s="488" t="str">
        <f>IF('Dépenses rémunération au réel'!F197="","",'Dépenses rémunération au réel'!F197)</f>
        <v/>
      </c>
      <c r="G197" s="489" t="str">
        <f>IF('Dépenses rémunération au réel'!G197="","",'Dépenses rémunération au réel'!G197)</f>
        <v/>
      </c>
      <c r="H197" s="489" t="str">
        <f>IF('Dépenses rémunération au réel'!H197="","",'Dépenses rémunération au réel'!H197)</f>
        <v/>
      </c>
      <c r="I197" s="488" t="str">
        <f>IF('Dépenses rémunération au réel'!I197="","",'Dépenses rémunération au réel'!I197)</f>
        <v/>
      </c>
      <c r="J197" s="490" t="str">
        <f>IF('Dépenses rémunération au réel'!J197="","",'Dépenses rémunération au réel'!J197)</f>
        <v/>
      </c>
      <c r="K197" s="490" t="str">
        <f>IF('Dépenses rémunération au réel'!K197="","",'Dépenses rémunération au réel'!K197)</f>
        <v/>
      </c>
      <c r="L197" s="488" t="str">
        <f>IF('Dépenses rémunération au réel'!L197="","",'Dépenses rémunération au réel'!L197)</f>
        <v/>
      </c>
      <c r="M197" s="256"/>
      <c r="N197" s="257" t="str">
        <f t="shared" si="14"/>
        <v/>
      </c>
      <c r="O197" s="257" t="str">
        <f t="shared" si="15"/>
        <v/>
      </c>
      <c r="P197" s="55"/>
      <c r="Q197" s="34"/>
      <c r="R197" s="34"/>
      <c r="S197" s="494" t="str">
        <f t="shared" si="12"/>
        <v/>
      </c>
      <c r="T197" s="117"/>
      <c r="U197" s="118"/>
      <c r="V197" s="497" t="str">
        <f t="shared" si="16"/>
        <v/>
      </c>
      <c r="W197" s="121" t="str">
        <f t="shared" si="13"/>
        <v/>
      </c>
      <c r="X197" s="500" t="str">
        <f>IF(AND(OR(M197="KO",L197&lt;&gt;""),OR(M197="",N197="",O197="")),Listes!$A$74,IF(AND(L197&lt;S197,U197=""),Listes!$A$76,IF(AND(L197&lt;&gt;"",S197&lt;L197,T197=""),Listes!$A$78,IF(AND(Y197="",OR(M197&lt;&gt;"",N197&lt;&gt;"",O197&lt;&gt;"",P197&lt;&gt;"",Q197&lt;&gt;"",R197&lt;&gt;"")),Listes!$A$79,""))))</f>
        <v/>
      </c>
      <c r="Y197" s="38"/>
      <c r="Z197" s="10">
        <f t="shared" si="17"/>
        <v>0</v>
      </c>
    </row>
    <row r="198" spans="1:26" ht="20.100000000000001" customHeight="1" x14ac:dyDescent="0.25">
      <c r="A198" s="109">
        <v>192</v>
      </c>
      <c r="B198" s="488" t="str">
        <f>IF('Dépenses rémunération au réel'!B198="","",'Dépenses rémunération au réel'!B198)</f>
        <v/>
      </c>
      <c r="C198" s="488" t="str">
        <f>IF('Dépenses rémunération au réel'!C198="","",'Dépenses rémunération au réel'!C198)</f>
        <v/>
      </c>
      <c r="D198" s="488" t="str">
        <f>IF('Dépenses rémunération au réel'!D198="","",'Dépenses rémunération au réel'!D198)</f>
        <v/>
      </c>
      <c r="E198" s="488" t="str">
        <f>IF('Dépenses rémunération au réel'!E198="","",'Dépenses rémunération au réel'!E198)</f>
        <v/>
      </c>
      <c r="F198" s="488" t="str">
        <f>IF('Dépenses rémunération au réel'!F198="","",'Dépenses rémunération au réel'!F198)</f>
        <v/>
      </c>
      <c r="G198" s="489" t="str">
        <f>IF('Dépenses rémunération au réel'!G198="","",'Dépenses rémunération au réel'!G198)</f>
        <v/>
      </c>
      <c r="H198" s="489" t="str">
        <f>IF('Dépenses rémunération au réel'!H198="","",'Dépenses rémunération au réel'!H198)</f>
        <v/>
      </c>
      <c r="I198" s="488" t="str">
        <f>IF('Dépenses rémunération au réel'!I198="","",'Dépenses rémunération au réel'!I198)</f>
        <v/>
      </c>
      <c r="J198" s="490" t="str">
        <f>IF('Dépenses rémunération au réel'!J198="","",'Dépenses rémunération au réel'!J198)</f>
        <v/>
      </c>
      <c r="K198" s="490" t="str">
        <f>IF('Dépenses rémunération au réel'!K198="","",'Dépenses rémunération au réel'!K198)</f>
        <v/>
      </c>
      <c r="L198" s="488" t="str">
        <f>IF('Dépenses rémunération au réel'!L198="","",'Dépenses rémunération au réel'!L198)</f>
        <v/>
      </c>
      <c r="M198" s="256"/>
      <c r="N198" s="257" t="str">
        <f t="shared" si="14"/>
        <v/>
      </c>
      <c r="O198" s="257" t="str">
        <f t="shared" si="15"/>
        <v/>
      </c>
      <c r="P198" s="55"/>
      <c r="Q198" s="34"/>
      <c r="R198" s="34"/>
      <c r="S198" s="494" t="str">
        <f t="shared" si="12"/>
        <v/>
      </c>
      <c r="T198" s="117"/>
      <c r="U198" s="118"/>
      <c r="V198" s="497" t="str">
        <f t="shared" si="16"/>
        <v/>
      </c>
      <c r="W198" s="121" t="str">
        <f t="shared" si="13"/>
        <v/>
      </c>
      <c r="X198" s="500" t="str">
        <f>IF(AND(OR(M198="KO",L198&lt;&gt;""),OR(M198="",N198="",O198="")),Listes!$A$74,IF(AND(L198&lt;S198,U198=""),Listes!$A$76,IF(AND(L198&lt;&gt;"",S198&lt;L198,T198=""),Listes!$A$78,IF(AND(Y198="",OR(M198&lt;&gt;"",N198&lt;&gt;"",O198&lt;&gt;"",P198&lt;&gt;"",Q198&lt;&gt;"",R198&lt;&gt;"")),Listes!$A$79,""))))</f>
        <v/>
      </c>
      <c r="Y198" s="38"/>
      <c r="Z198" s="10">
        <f t="shared" si="17"/>
        <v>0</v>
      </c>
    </row>
    <row r="199" spans="1:26" ht="20.100000000000001" customHeight="1" x14ac:dyDescent="0.25">
      <c r="A199" s="109">
        <v>193</v>
      </c>
      <c r="B199" s="488" t="str">
        <f>IF('Dépenses rémunération au réel'!B199="","",'Dépenses rémunération au réel'!B199)</f>
        <v/>
      </c>
      <c r="C199" s="488" t="str">
        <f>IF('Dépenses rémunération au réel'!C199="","",'Dépenses rémunération au réel'!C199)</f>
        <v/>
      </c>
      <c r="D199" s="488" t="str">
        <f>IF('Dépenses rémunération au réel'!D199="","",'Dépenses rémunération au réel'!D199)</f>
        <v/>
      </c>
      <c r="E199" s="488" t="str">
        <f>IF('Dépenses rémunération au réel'!E199="","",'Dépenses rémunération au réel'!E199)</f>
        <v/>
      </c>
      <c r="F199" s="488" t="str">
        <f>IF('Dépenses rémunération au réel'!F199="","",'Dépenses rémunération au réel'!F199)</f>
        <v/>
      </c>
      <c r="G199" s="489" t="str">
        <f>IF('Dépenses rémunération au réel'!G199="","",'Dépenses rémunération au réel'!G199)</f>
        <v/>
      </c>
      <c r="H199" s="489" t="str">
        <f>IF('Dépenses rémunération au réel'!H199="","",'Dépenses rémunération au réel'!H199)</f>
        <v/>
      </c>
      <c r="I199" s="488" t="str">
        <f>IF('Dépenses rémunération au réel'!I199="","",'Dépenses rémunération au réel'!I199)</f>
        <v/>
      </c>
      <c r="J199" s="490" t="str">
        <f>IF('Dépenses rémunération au réel'!J199="","",'Dépenses rémunération au réel'!J199)</f>
        <v/>
      </c>
      <c r="K199" s="490" t="str">
        <f>IF('Dépenses rémunération au réel'!K199="","",'Dépenses rémunération au réel'!K199)</f>
        <v/>
      </c>
      <c r="L199" s="488" t="str">
        <f>IF('Dépenses rémunération au réel'!L199="","",'Dépenses rémunération au réel'!L199)</f>
        <v/>
      </c>
      <c r="M199" s="256"/>
      <c r="N199" s="257" t="str">
        <f t="shared" si="14"/>
        <v/>
      </c>
      <c r="O199" s="257" t="str">
        <f t="shared" si="15"/>
        <v/>
      </c>
      <c r="P199" s="55"/>
      <c r="Q199" s="34"/>
      <c r="R199" s="34"/>
      <c r="S199" s="494" t="str">
        <f t="shared" ref="S199:S262" si="18">IF($E199="","",IF(OR(($P199=0),($Q199=0)),0,$P199/$Q199*$R199))</f>
        <v/>
      </c>
      <c r="T199" s="117"/>
      <c r="U199" s="118"/>
      <c r="V199" s="497" t="str">
        <f t="shared" si="16"/>
        <v/>
      </c>
      <c r="W199" s="121" t="str">
        <f t="shared" ref="W199:W262" si="19">IF(MIN(U199,V199)=0,"",MIN(U199,V199))</f>
        <v/>
      </c>
      <c r="X199" s="500" t="str">
        <f>IF(AND(OR(M199="KO",L199&lt;&gt;""),OR(M199="",N199="",O199="")),Listes!$A$74,IF(AND(L199&lt;S199,U199=""),Listes!$A$76,IF(AND(L199&lt;&gt;"",S199&lt;L199,T199=""),Listes!$A$78,IF(AND(Y199="",OR(M199&lt;&gt;"",N199&lt;&gt;"",O199&lt;&gt;"",P199&lt;&gt;"",Q199&lt;&gt;"",R199&lt;&gt;"")),Listes!$A$79,""))))</f>
        <v/>
      </c>
      <c r="Y199" s="38"/>
      <c r="Z199" s="10">
        <f t="shared" si="17"/>
        <v>0</v>
      </c>
    </row>
    <row r="200" spans="1:26" ht="20.100000000000001" customHeight="1" x14ac:dyDescent="0.25">
      <c r="A200" s="109">
        <v>194</v>
      </c>
      <c r="B200" s="488" t="str">
        <f>IF('Dépenses rémunération au réel'!B200="","",'Dépenses rémunération au réel'!B200)</f>
        <v/>
      </c>
      <c r="C200" s="488" t="str">
        <f>IF('Dépenses rémunération au réel'!C200="","",'Dépenses rémunération au réel'!C200)</f>
        <v/>
      </c>
      <c r="D200" s="488" t="str">
        <f>IF('Dépenses rémunération au réel'!D200="","",'Dépenses rémunération au réel'!D200)</f>
        <v/>
      </c>
      <c r="E200" s="488" t="str">
        <f>IF('Dépenses rémunération au réel'!E200="","",'Dépenses rémunération au réel'!E200)</f>
        <v/>
      </c>
      <c r="F200" s="488" t="str">
        <f>IF('Dépenses rémunération au réel'!F200="","",'Dépenses rémunération au réel'!F200)</f>
        <v/>
      </c>
      <c r="G200" s="489" t="str">
        <f>IF('Dépenses rémunération au réel'!G200="","",'Dépenses rémunération au réel'!G200)</f>
        <v/>
      </c>
      <c r="H200" s="489" t="str">
        <f>IF('Dépenses rémunération au réel'!H200="","",'Dépenses rémunération au réel'!H200)</f>
        <v/>
      </c>
      <c r="I200" s="488" t="str">
        <f>IF('Dépenses rémunération au réel'!I200="","",'Dépenses rémunération au réel'!I200)</f>
        <v/>
      </c>
      <c r="J200" s="490" t="str">
        <f>IF('Dépenses rémunération au réel'!J200="","",'Dépenses rémunération au réel'!J200)</f>
        <v/>
      </c>
      <c r="K200" s="490" t="str">
        <f>IF('Dépenses rémunération au réel'!K200="","",'Dépenses rémunération au réel'!K200)</f>
        <v/>
      </c>
      <c r="L200" s="488" t="str">
        <f>IF('Dépenses rémunération au réel'!L200="","",'Dépenses rémunération au réel'!L200)</f>
        <v/>
      </c>
      <c r="M200" s="256"/>
      <c r="N200" s="257" t="str">
        <f t="shared" ref="N200:N263" si="20">IF(M200="KO","",IF(M200="","",G200))</f>
        <v/>
      </c>
      <c r="O200" s="257" t="str">
        <f t="shared" ref="O200:O263" si="21">IF(M200="KO","",IF(M200="","",H200))</f>
        <v/>
      </c>
      <c r="P200" s="55"/>
      <c r="Q200" s="34"/>
      <c r="R200" s="34"/>
      <c r="S200" s="494" t="str">
        <f t="shared" si="18"/>
        <v/>
      </c>
      <c r="T200" s="117"/>
      <c r="U200" s="118"/>
      <c r="V200" s="497" t="str">
        <f t="shared" ref="V200:V263" si="22">IF(R200="","",IF(E200="Assistant administratif et/ou financier",MIN((35000/1607)*R200,35000),IF(E200="Chargé de mission GAL",MIN((45000/1607)*R200,45000),IF(E200="Animateur GAL",MIN((50000/1607)*R200,50000)))))</f>
        <v/>
      </c>
      <c r="W200" s="121" t="str">
        <f t="shared" si="19"/>
        <v/>
      </c>
      <c r="X200" s="500" t="str">
        <f>IF(AND(OR(M200="KO",L200&lt;&gt;""),OR(M200="",N200="",O200="")),Listes!$A$74,IF(AND(L200&lt;S200,U200=""),Listes!$A$76,IF(AND(L200&lt;&gt;"",S200&lt;L200,T200=""),Listes!$A$78,IF(AND(Y200="",OR(M200&lt;&gt;"",N200&lt;&gt;"",O200&lt;&gt;"",P200&lt;&gt;"",Q200&lt;&gt;"",R200&lt;&gt;"")),Listes!$A$79,""))))</f>
        <v/>
      </c>
      <c r="Y200" s="38"/>
      <c r="Z200" s="10">
        <f t="shared" ref="Z200:Z263" si="23">IF(AND(B200&lt;&gt;"",Y200&lt;&gt;"Oui"),1,0)</f>
        <v>0</v>
      </c>
    </row>
    <row r="201" spans="1:26" ht="20.100000000000001" customHeight="1" x14ac:dyDescent="0.25">
      <c r="A201" s="109">
        <v>195</v>
      </c>
      <c r="B201" s="488" t="str">
        <f>IF('Dépenses rémunération au réel'!B201="","",'Dépenses rémunération au réel'!B201)</f>
        <v/>
      </c>
      <c r="C201" s="488" t="str">
        <f>IF('Dépenses rémunération au réel'!C201="","",'Dépenses rémunération au réel'!C201)</f>
        <v/>
      </c>
      <c r="D201" s="488" t="str">
        <f>IF('Dépenses rémunération au réel'!D201="","",'Dépenses rémunération au réel'!D201)</f>
        <v/>
      </c>
      <c r="E201" s="488" t="str">
        <f>IF('Dépenses rémunération au réel'!E201="","",'Dépenses rémunération au réel'!E201)</f>
        <v/>
      </c>
      <c r="F201" s="488" t="str">
        <f>IF('Dépenses rémunération au réel'!F201="","",'Dépenses rémunération au réel'!F201)</f>
        <v/>
      </c>
      <c r="G201" s="489" t="str">
        <f>IF('Dépenses rémunération au réel'!G201="","",'Dépenses rémunération au réel'!G201)</f>
        <v/>
      </c>
      <c r="H201" s="489" t="str">
        <f>IF('Dépenses rémunération au réel'!H201="","",'Dépenses rémunération au réel'!H201)</f>
        <v/>
      </c>
      <c r="I201" s="488" t="str">
        <f>IF('Dépenses rémunération au réel'!I201="","",'Dépenses rémunération au réel'!I201)</f>
        <v/>
      </c>
      <c r="J201" s="490" t="str">
        <f>IF('Dépenses rémunération au réel'!J201="","",'Dépenses rémunération au réel'!J201)</f>
        <v/>
      </c>
      <c r="K201" s="490" t="str">
        <f>IF('Dépenses rémunération au réel'!K201="","",'Dépenses rémunération au réel'!K201)</f>
        <v/>
      </c>
      <c r="L201" s="488" t="str">
        <f>IF('Dépenses rémunération au réel'!L201="","",'Dépenses rémunération au réel'!L201)</f>
        <v/>
      </c>
      <c r="M201" s="256"/>
      <c r="N201" s="257" t="str">
        <f t="shared" si="20"/>
        <v/>
      </c>
      <c r="O201" s="257" t="str">
        <f t="shared" si="21"/>
        <v/>
      </c>
      <c r="P201" s="55"/>
      <c r="Q201" s="34"/>
      <c r="R201" s="34"/>
      <c r="S201" s="494" t="str">
        <f t="shared" si="18"/>
        <v/>
      </c>
      <c r="T201" s="117"/>
      <c r="U201" s="118"/>
      <c r="V201" s="497" t="str">
        <f t="shared" si="22"/>
        <v/>
      </c>
      <c r="W201" s="121" t="str">
        <f t="shared" si="19"/>
        <v/>
      </c>
      <c r="X201" s="500" t="str">
        <f>IF(AND(OR(M201="KO",L201&lt;&gt;""),OR(M201="",N201="",O201="")),Listes!$A$74,IF(AND(L201&lt;S201,U201=""),Listes!$A$76,IF(AND(L201&lt;&gt;"",S201&lt;L201,T201=""),Listes!$A$78,IF(AND(Y201="",OR(M201&lt;&gt;"",N201&lt;&gt;"",O201&lt;&gt;"",P201&lt;&gt;"",Q201&lt;&gt;"",R201&lt;&gt;"")),Listes!$A$79,""))))</f>
        <v/>
      </c>
      <c r="Y201" s="38"/>
      <c r="Z201" s="10">
        <f t="shared" si="23"/>
        <v>0</v>
      </c>
    </row>
    <row r="202" spans="1:26" ht="20.100000000000001" customHeight="1" x14ac:dyDescent="0.25">
      <c r="A202" s="109">
        <v>196</v>
      </c>
      <c r="B202" s="488" t="str">
        <f>IF('Dépenses rémunération au réel'!B202="","",'Dépenses rémunération au réel'!B202)</f>
        <v/>
      </c>
      <c r="C202" s="488" t="str">
        <f>IF('Dépenses rémunération au réel'!C202="","",'Dépenses rémunération au réel'!C202)</f>
        <v/>
      </c>
      <c r="D202" s="488" t="str">
        <f>IF('Dépenses rémunération au réel'!D202="","",'Dépenses rémunération au réel'!D202)</f>
        <v/>
      </c>
      <c r="E202" s="488" t="str">
        <f>IF('Dépenses rémunération au réel'!E202="","",'Dépenses rémunération au réel'!E202)</f>
        <v/>
      </c>
      <c r="F202" s="488" t="str">
        <f>IF('Dépenses rémunération au réel'!F202="","",'Dépenses rémunération au réel'!F202)</f>
        <v/>
      </c>
      <c r="G202" s="489" t="str">
        <f>IF('Dépenses rémunération au réel'!G202="","",'Dépenses rémunération au réel'!G202)</f>
        <v/>
      </c>
      <c r="H202" s="489" t="str">
        <f>IF('Dépenses rémunération au réel'!H202="","",'Dépenses rémunération au réel'!H202)</f>
        <v/>
      </c>
      <c r="I202" s="488" t="str">
        <f>IF('Dépenses rémunération au réel'!I202="","",'Dépenses rémunération au réel'!I202)</f>
        <v/>
      </c>
      <c r="J202" s="490" t="str">
        <f>IF('Dépenses rémunération au réel'!J202="","",'Dépenses rémunération au réel'!J202)</f>
        <v/>
      </c>
      <c r="K202" s="490" t="str">
        <f>IF('Dépenses rémunération au réel'!K202="","",'Dépenses rémunération au réel'!K202)</f>
        <v/>
      </c>
      <c r="L202" s="488" t="str">
        <f>IF('Dépenses rémunération au réel'!L202="","",'Dépenses rémunération au réel'!L202)</f>
        <v/>
      </c>
      <c r="M202" s="256"/>
      <c r="N202" s="257" t="str">
        <f t="shared" si="20"/>
        <v/>
      </c>
      <c r="O202" s="257" t="str">
        <f t="shared" si="21"/>
        <v/>
      </c>
      <c r="P202" s="55"/>
      <c r="Q202" s="34"/>
      <c r="R202" s="34"/>
      <c r="S202" s="494" t="str">
        <f t="shared" si="18"/>
        <v/>
      </c>
      <c r="T202" s="117"/>
      <c r="U202" s="118"/>
      <c r="V202" s="497" t="str">
        <f t="shared" si="22"/>
        <v/>
      </c>
      <c r="W202" s="121" t="str">
        <f t="shared" si="19"/>
        <v/>
      </c>
      <c r="X202" s="500" t="str">
        <f>IF(AND(OR(M202="KO",L202&lt;&gt;""),OR(M202="",N202="",O202="")),Listes!$A$74,IF(AND(L202&lt;S202,U202=""),Listes!$A$76,IF(AND(L202&lt;&gt;"",S202&lt;L202,T202=""),Listes!$A$78,IF(AND(Y202="",OR(M202&lt;&gt;"",N202&lt;&gt;"",O202&lt;&gt;"",P202&lt;&gt;"",Q202&lt;&gt;"",R202&lt;&gt;"")),Listes!$A$79,""))))</f>
        <v/>
      </c>
      <c r="Y202" s="38"/>
      <c r="Z202" s="10">
        <f t="shared" si="23"/>
        <v>0</v>
      </c>
    </row>
    <row r="203" spans="1:26" ht="20.100000000000001" customHeight="1" x14ac:dyDescent="0.25">
      <c r="A203" s="109">
        <v>197</v>
      </c>
      <c r="B203" s="488" t="str">
        <f>IF('Dépenses rémunération au réel'!B203="","",'Dépenses rémunération au réel'!B203)</f>
        <v/>
      </c>
      <c r="C203" s="488" t="str">
        <f>IF('Dépenses rémunération au réel'!C203="","",'Dépenses rémunération au réel'!C203)</f>
        <v/>
      </c>
      <c r="D203" s="488" t="str">
        <f>IF('Dépenses rémunération au réel'!D203="","",'Dépenses rémunération au réel'!D203)</f>
        <v/>
      </c>
      <c r="E203" s="488" t="str">
        <f>IF('Dépenses rémunération au réel'!E203="","",'Dépenses rémunération au réel'!E203)</f>
        <v/>
      </c>
      <c r="F203" s="488" t="str">
        <f>IF('Dépenses rémunération au réel'!F203="","",'Dépenses rémunération au réel'!F203)</f>
        <v/>
      </c>
      <c r="G203" s="489" t="str">
        <f>IF('Dépenses rémunération au réel'!G203="","",'Dépenses rémunération au réel'!G203)</f>
        <v/>
      </c>
      <c r="H203" s="489" t="str">
        <f>IF('Dépenses rémunération au réel'!H203="","",'Dépenses rémunération au réel'!H203)</f>
        <v/>
      </c>
      <c r="I203" s="488" t="str">
        <f>IF('Dépenses rémunération au réel'!I203="","",'Dépenses rémunération au réel'!I203)</f>
        <v/>
      </c>
      <c r="J203" s="490" t="str">
        <f>IF('Dépenses rémunération au réel'!J203="","",'Dépenses rémunération au réel'!J203)</f>
        <v/>
      </c>
      <c r="K203" s="490" t="str">
        <f>IF('Dépenses rémunération au réel'!K203="","",'Dépenses rémunération au réel'!K203)</f>
        <v/>
      </c>
      <c r="L203" s="488" t="str">
        <f>IF('Dépenses rémunération au réel'!L203="","",'Dépenses rémunération au réel'!L203)</f>
        <v/>
      </c>
      <c r="M203" s="256"/>
      <c r="N203" s="257" t="str">
        <f t="shared" si="20"/>
        <v/>
      </c>
      <c r="O203" s="257" t="str">
        <f t="shared" si="21"/>
        <v/>
      </c>
      <c r="P203" s="55"/>
      <c r="Q203" s="34"/>
      <c r="R203" s="34"/>
      <c r="S203" s="494" t="str">
        <f t="shared" si="18"/>
        <v/>
      </c>
      <c r="T203" s="117"/>
      <c r="U203" s="118"/>
      <c r="V203" s="497" t="str">
        <f t="shared" si="22"/>
        <v/>
      </c>
      <c r="W203" s="121" t="str">
        <f t="shared" si="19"/>
        <v/>
      </c>
      <c r="X203" s="500" t="str">
        <f>IF(AND(OR(M203="KO",L203&lt;&gt;""),OR(M203="",N203="",O203="")),Listes!$A$74,IF(AND(L203&lt;S203,U203=""),Listes!$A$76,IF(AND(L203&lt;&gt;"",S203&lt;L203,T203=""),Listes!$A$78,IF(AND(Y203="",OR(M203&lt;&gt;"",N203&lt;&gt;"",O203&lt;&gt;"",P203&lt;&gt;"",Q203&lt;&gt;"",R203&lt;&gt;"")),Listes!$A$79,""))))</f>
        <v/>
      </c>
      <c r="Y203" s="38"/>
      <c r="Z203" s="10">
        <f t="shared" si="23"/>
        <v>0</v>
      </c>
    </row>
    <row r="204" spans="1:26" ht="20.100000000000001" customHeight="1" x14ac:dyDescent="0.25">
      <c r="A204" s="109">
        <v>198</v>
      </c>
      <c r="B204" s="488" t="str">
        <f>IF('Dépenses rémunération au réel'!B204="","",'Dépenses rémunération au réel'!B204)</f>
        <v/>
      </c>
      <c r="C204" s="488" t="str">
        <f>IF('Dépenses rémunération au réel'!C204="","",'Dépenses rémunération au réel'!C204)</f>
        <v/>
      </c>
      <c r="D204" s="488" t="str">
        <f>IF('Dépenses rémunération au réel'!D204="","",'Dépenses rémunération au réel'!D204)</f>
        <v/>
      </c>
      <c r="E204" s="488" t="str">
        <f>IF('Dépenses rémunération au réel'!E204="","",'Dépenses rémunération au réel'!E204)</f>
        <v/>
      </c>
      <c r="F204" s="488" t="str">
        <f>IF('Dépenses rémunération au réel'!F204="","",'Dépenses rémunération au réel'!F204)</f>
        <v/>
      </c>
      <c r="G204" s="489" t="str">
        <f>IF('Dépenses rémunération au réel'!G204="","",'Dépenses rémunération au réel'!G204)</f>
        <v/>
      </c>
      <c r="H204" s="489" t="str">
        <f>IF('Dépenses rémunération au réel'!H204="","",'Dépenses rémunération au réel'!H204)</f>
        <v/>
      </c>
      <c r="I204" s="488" t="str">
        <f>IF('Dépenses rémunération au réel'!I204="","",'Dépenses rémunération au réel'!I204)</f>
        <v/>
      </c>
      <c r="J204" s="490" t="str">
        <f>IF('Dépenses rémunération au réel'!J204="","",'Dépenses rémunération au réel'!J204)</f>
        <v/>
      </c>
      <c r="K204" s="490" t="str">
        <f>IF('Dépenses rémunération au réel'!K204="","",'Dépenses rémunération au réel'!K204)</f>
        <v/>
      </c>
      <c r="L204" s="488" t="str">
        <f>IF('Dépenses rémunération au réel'!L204="","",'Dépenses rémunération au réel'!L204)</f>
        <v/>
      </c>
      <c r="M204" s="256"/>
      <c r="N204" s="257" t="str">
        <f t="shared" si="20"/>
        <v/>
      </c>
      <c r="O204" s="257" t="str">
        <f t="shared" si="21"/>
        <v/>
      </c>
      <c r="P204" s="55"/>
      <c r="Q204" s="34"/>
      <c r="R204" s="34"/>
      <c r="S204" s="494" t="str">
        <f t="shared" si="18"/>
        <v/>
      </c>
      <c r="T204" s="117"/>
      <c r="U204" s="118"/>
      <c r="V204" s="497" t="str">
        <f t="shared" si="22"/>
        <v/>
      </c>
      <c r="W204" s="121" t="str">
        <f t="shared" si="19"/>
        <v/>
      </c>
      <c r="X204" s="500" t="str">
        <f>IF(AND(OR(M204="KO",L204&lt;&gt;""),OR(M204="",N204="",O204="")),Listes!$A$74,IF(AND(L204&lt;S204,U204=""),Listes!$A$76,IF(AND(L204&lt;&gt;"",S204&lt;L204,T204=""),Listes!$A$78,IF(AND(Y204="",OR(M204&lt;&gt;"",N204&lt;&gt;"",O204&lt;&gt;"",P204&lt;&gt;"",Q204&lt;&gt;"",R204&lt;&gt;"")),Listes!$A$79,""))))</f>
        <v/>
      </c>
      <c r="Y204" s="38"/>
      <c r="Z204" s="10">
        <f t="shared" si="23"/>
        <v>0</v>
      </c>
    </row>
    <row r="205" spans="1:26" ht="20.100000000000001" customHeight="1" x14ac:dyDescent="0.25">
      <c r="A205" s="109">
        <v>199</v>
      </c>
      <c r="B205" s="488" t="str">
        <f>IF('Dépenses rémunération au réel'!B205="","",'Dépenses rémunération au réel'!B205)</f>
        <v/>
      </c>
      <c r="C205" s="488" t="str">
        <f>IF('Dépenses rémunération au réel'!C205="","",'Dépenses rémunération au réel'!C205)</f>
        <v/>
      </c>
      <c r="D205" s="488" t="str">
        <f>IF('Dépenses rémunération au réel'!D205="","",'Dépenses rémunération au réel'!D205)</f>
        <v/>
      </c>
      <c r="E205" s="488" t="str">
        <f>IF('Dépenses rémunération au réel'!E205="","",'Dépenses rémunération au réel'!E205)</f>
        <v/>
      </c>
      <c r="F205" s="488" t="str">
        <f>IF('Dépenses rémunération au réel'!F205="","",'Dépenses rémunération au réel'!F205)</f>
        <v/>
      </c>
      <c r="G205" s="489" t="str">
        <f>IF('Dépenses rémunération au réel'!G205="","",'Dépenses rémunération au réel'!G205)</f>
        <v/>
      </c>
      <c r="H205" s="489" t="str">
        <f>IF('Dépenses rémunération au réel'!H205="","",'Dépenses rémunération au réel'!H205)</f>
        <v/>
      </c>
      <c r="I205" s="488" t="str">
        <f>IF('Dépenses rémunération au réel'!I205="","",'Dépenses rémunération au réel'!I205)</f>
        <v/>
      </c>
      <c r="J205" s="490" t="str">
        <f>IF('Dépenses rémunération au réel'!J205="","",'Dépenses rémunération au réel'!J205)</f>
        <v/>
      </c>
      <c r="K205" s="490" t="str">
        <f>IF('Dépenses rémunération au réel'!K205="","",'Dépenses rémunération au réel'!K205)</f>
        <v/>
      </c>
      <c r="L205" s="488" t="str">
        <f>IF('Dépenses rémunération au réel'!L205="","",'Dépenses rémunération au réel'!L205)</f>
        <v/>
      </c>
      <c r="M205" s="256"/>
      <c r="N205" s="257" t="str">
        <f t="shared" si="20"/>
        <v/>
      </c>
      <c r="O205" s="257" t="str">
        <f t="shared" si="21"/>
        <v/>
      </c>
      <c r="P205" s="55"/>
      <c r="Q205" s="34"/>
      <c r="R205" s="34"/>
      <c r="S205" s="494" t="str">
        <f t="shared" si="18"/>
        <v/>
      </c>
      <c r="T205" s="117"/>
      <c r="U205" s="118"/>
      <c r="V205" s="497" t="str">
        <f t="shared" si="22"/>
        <v/>
      </c>
      <c r="W205" s="121" t="str">
        <f t="shared" si="19"/>
        <v/>
      </c>
      <c r="X205" s="500" t="str">
        <f>IF(AND(OR(M205="KO",L205&lt;&gt;""),OR(M205="",N205="",O205="")),Listes!$A$74,IF(AND(L205&lt;S205,U205=""),Listes!$A$76,IF(AND(L205&lt;&gt;"",S205&lt;L205,T205=""),Listes!$A$78,IF(AND(Y205="",OR(M205&lt;&gt;"",N205&lt;&gt;"",O205&lt;&gt;"",P205&lt;&gt;"",Q205&lt;&gt;"",R205&lt;&gt;"")),Listes!$A$79,""))))</f>
        <v/>
      </c>
      <c r="Y205" s="38"/>
      <c r="Z205" s="10">
        <f t="shared" si="23"/>
        <v>0</v>
      </c>
    </row>
    <row r="206" spans="1:26" ht="20.100000000000001" customHeight="1" x14ac:dyDescent="0.25">
      <c r="A206" s="109">
        <v>200</v>
      </c>
      <c r="B206" s="488" t="str">
        <f>IF('Dépenses rémunération au réel'!B206="","",'Dépenses rémunération au réel'!B206)</f>
        <v/>
      </c>
      <c r="C206" s="488" t="str">
        <f>IF('Dépenses rémunération au réel'!C206="","",'Dépenses rémunération au réel'!C206)</f>
        <v/>
      </c>
      <c r="D206" s="488" t="str">
        <f>IF('Dépenses rémunération au réel'!D206="","",'Dépenses rémunération au réel'!D206)</f>
        <v/>
      </c>
      <c r="E206" s="488" t="str">
        <f>IF('Dépenses rémunération au réel'!E206="","",'Dépenses rémunération au réel'!E206)</f>
        <v/>
      </c>
      <c r="F206" s="488" t="str">
        <f>IF('Dépenses rémunération au réel'!F206="","",'Dépenses rémunération au réel'!F206)</f>
        <v/>
      </c>
      <c r="G206" s="489" t="str">
        <f>IF('Dépenses rémunération au réel'!G206="","",'Dépenses rémunération au réel'!G206)</f>
        <v/>
      </c>
      <c r="H206" s="489" t="str">
        <f>IF('Dépenses rémunération au réel'!H206="","",'Dépenses rémunération au réel'!H206)</f>
        <v/>
      </c>
      <c r="I206" s="488" t="str">
        <f>IF('Dépenses rémunération au réel'!I206="","",'Dépenses rémunération au réel'!I206)</f>
        <v/>
      </c>
      <c r="J206" s="490" t="str">
        <f>IF('Dépenses rémunération au réel'!J206="","",'Dépenses rémunération au réel'!J206)</f>
        <v/>
      </c>
      <c r="K206" s="490" t="str">
        <f>IF('Dépenses rémunération au réel'!K206="","",'Dépenses rémunération au réel'!K206)</f>
        <v/>
      </c>
      <c r="L206" s="488" t="str">
        <f>IF('Dépenses rémunération au réel'!L206="","",'Dépenses rémunération au réel'!L206)</f>
        <v/>
      </c>
      <c r="M206" s="256"/>
      <c r="N206" s="257" t="str">
        <f t="shared" si="20"/>
        <v/>
      </c>
      <c r="O206" s="257" t="str">
        <f t="shared" si="21"/>
        <v/>
      </c>
      <c r="P206" s="55"/>
      <c r="Q206" s="34"/>
      <c r="R206" s="34"/>
      <c r="S206" s="494" t="str">
        <f t="shared" si="18"/>
        <v/>
      </c>
      <c r="T206" s="117"/>
      <c r="U206" s="118"/>
      <c r="V206" s="497" t="str">
        <f t="shared" si="22"/>
        <v/>
      </c>
      <c r="W206" s="121" t="str">
        <f t="shared" si="19"/>
        <v/>
      </c>
      <c r="X206" s="500" t="str">
        <f>IF(AND(OR(M206="KO",L206&lt;&gt;""),OR(M206="",N206="",O206="")),Listes!$A$74,IF(AND(L206&lt;S206,U206=""),Listes!$A$76,IF(AND(L206&lt;&gt;"",S206&lt;L206,T206=""),Listes!$A$78,IF(AND(Y206="",OR(M206&lt;&gt;"",N206&lt;&gt;"",O206&lt;&gt;"",P206&lt;&gt;"",Q206&lt;&gt;"",R206&lt;&gt;"")),Listes!$A$79,""))))</f>
        <v/>
      </c>
      <c r="Y206" s="38"/>
      <c r="Z206" s="10">
        <f t="shared" si="23"/>
        <v>0</v>
      </c>
    </row>
    <row r="207" spans="1:26" ht="20.100000000000001" customHeight="1" x14ac:dyDescent="0.25">
      <c r="A207" s="109">
        <v>201</v>
      </c>
      <c r="B207" s="488" t="str">
        <f>IF('Dépenses rémunération au réel'!B207="","",'Dépenses rémunération au réel'!B207)</f>
        <v/>
      </c>
      <c r="C207" s="488" t="str">
        <f>IF('Dépenses rémunération au réel'!C207="","",'Dépenses rémunération au réel'!C207)</f>
        <v/>
      </c>
      <c r="D207" s="488" t="str">
        <f>IF('Dépenses rémunération au réel'!D207="","",'Dépenses rémunération au réel'!D207)</f>
        <v/>
      </c>
      <c r="E207" s="488" t="str">
        <f>IF('Dépenses rémunération au réel'!E207="","",'Dépenses rémunération au réel'!E207)</f>
        <v/>
      </c>
      <c r="F207" s="488" t="str">
        <f>IF('Dépenses rémunération au réel'!F207="","",'Dépenses rémunération au réel'!F207)</f>
        <v/>
      </c>
      <c r="G207" s="489" t="str">
        <f>IF('Dépenses rémunération au réel'!G207="","",'Dépenses rémunération au réel'!G207)</f>
        <v/>
      </c>
      <c r="H207" s="489" t="str">
        <f>IF('Dépenses rémunération au réel'!H207="","",'Dépenses rémunération au réel'!H207)</f>
        <v/>
      </c>
      <c r="I207" s="488" t="str">
        <f>IF('Dépenses rémunération au réel'!I207="","",'Dépenses rémunération au réel'!I207)</f>
        <v/>
      </c>
      <c r="J207" s="490" t="str">
        <f>IF('Dépenses rémunération au réel'!J207="","",'Dépenses rémunération au réel'!J207)</f>
        <v/>
      </c>
      <c r="K207" s="490" t="str">
        <f>IF('Dépenses rémunération au réel'!K207="","",'Dépenses rémunération au réel'!K207)</f>
        <v/>
      </c>
      <c r="L207" s="488" t="str">
        <f>IF('Dépenses rémunération au réel'!L207="","",'Dépenses rémunération au réel'!L207)</f>
        <v/>
      </c>
      <c r="M207" s="256"/>
      <c r="N207" s="257" t="str">
        <f t="shared" si="20"/>
        <v/>
      </c>
      <c r="O207" s="257" t="str">
        <f t="shared" si="21"/>
        <v/>
      </c>
      <c r="P207" s="55"/>
      <c r="Q207" s="34"/>
      <c r="R207" s="34"/>
      <c r="S207" s="494" t="str">
        <f t="shared" si="18"/>
        <v/>
      </c>
      <c r="T207" s="117"/>
      <c r="U207" s="118"/>
      <c r="V207" s="497" t="str">
        <f t="shared" si="22"/>
        <v/>
      </c>
      <c r="W207" s="121" t="str">
        <f t="shared" si="19"/>
        <v/>
      </c>
      <c r="X207" s="500" t="str">
        <f>IF(AND(OR(M207="KO",L207&lt;&gt;""),OR(M207="",N207="",O207="")),Listes!$A$74,IF(AND(L207&lt;S207,U207=""),Listes!$A$76,IF(AND(L207&lt;&gt;"",S207&lt;L207,T207=""),Listes!$A$78,IF(AND(Y207="",OR(M207&lt;&gt;"",N207&lt;&gt;"",O207&lt;&gt;"",P207&lt;&gt;"",Q207&lt;&gt;"",R207&lt;&gt;"")),Listes!$A$79,""))))</f>
        <v/>
      </c>
      <c r="Y207" s="38"/>
      <c r="Z207" s="10">
        <f t="shared" si="23"/>
        <v>0</v>
      </c>
    </row>
    <row r="208" spans="1:26" ht="20.100000000000001" customHeight="1" x14ac:dyDescent="0.25">
      <c r="A208" s="109">
        <v>202</v>
      </c>
      <c r="B208" s="488" t="str">
        <f>IF('Dépenses rémunération au réel'!B208="","",'Dépenses rémunération au réel'!B208)</f>
        <v/>
      </c>
      <c r="C208" s="488" t="str">
        <f>IF('Dépenses rémunération au réel'!C208="","",'Dépenses rémunération au réel'!C208)</f>
        <v/>
      </c>
      <c r="D208" s="488" t="str">
        <f>IF('Dépenses rémunération au réel'!D208="","",'Dépenses rémunération au réel'!D208)</f>
        <v/>
      </c>
      <c r="E208" s="488" t="str">
        <f>IF('Dépenses rémunération au réel'!E208="","",'Dépenses rémunération au réel'!E208)</f>
        <v/>
      </c>
      <c r="F208" s="488" t="str">
        <f>IF('Dépenses rémunération au réel'!F208="","",'Dépenses rémunération au réel'!F208)</f>
        <v/>
      </c>
      <c r="G208" s="489" t="str">
        <f>IF('Dépenses rémunération au réel'!G208="","",'Dépenses rémunération au réel'!G208)</f>
        <v/>
      </c>
      <c r="H208" s="489" t="str">
        <f>IF('Dépenses rémunération au réel'!H208="","",'Dépenses rémunération au réel'!H208)</f>
        <v/>
      </c>
      <c r="I208" s="488" t="str">
        <f>IF('Dépenses rémunération au réel'!I208="","",'Dépenses rémunération au réel'!I208)</f>
        <v/>
      </c>
      <c r="J208" s="490" t="str">
        <f>IF('Dépenses rémunération au réel'!J208="","",'Dépenses rémunération au réel'!J208)</f>
        <v/>
      </c>
      <c r="K208" s="490" t="str">
        <f>IF('Dépenses rémunération au réel'!K208="","",'Dépenses rémunération au réel'!K208)</f>
        <v/>
      </c>
      <c r="L208" s="488" t="str">
        <f>IF('Dépenses rémunération au réel'!L208="","",'Dépenses rémunération au réel'!L208)</f>
        <v/>
      </c>
      <c r="M208" s="256"/>
      <c r="N208" s="257" t="str">
        <f t="shared" si="20"/>
        <v/>
      </c>
      <c r="O208" s="257" t="str">
        <f t="shared" si="21"/>
        <v/>
      </c>
      <c r="P208" s="55"/>
      <c r="Q208" s="34"/>
      <c r="R208" s="34"/>
      <c r="S208" s="494" t="str">
        <f t="shared" si="18"/>
        <v/>
      </c>
      <c r="T208" s="117"/>
      <c r="U208" s="118"/>
      <c r="V208" s="497" t="str">
        <f t="shared" si="22"/>
        <v/>
      </c>
      <c r="W208" s="121" t="str">
        <f t="shared" si="19"/>
        <v/>
      </c>
      <c r="X208" s="500" t="str">
        <f>IF(AND(OR(M208="KO",L208&lt;&gt;""),OR(M208="",N208="",O208="")),Listes!$A$74,IF(AND(L208&lt;S208,U208=""),Listes!$A$76,IF(AND(L208&lt;&gt;"",S208&lt;L208,T208=""),Listes!$A$78,IF(AND(Y208="",OR(M208&lt;&gt;"",N208&lt;&gt;"",O208&lt;&gt;"",P208&lt;&gt;"",Q208&lt;&gt;"",R208&lt;&gt;"")),Listes!$A$79,""))))</f>
        <v/>
      </c>
      <c r="Y208" s="38"/>
      <c r="Z208" s="10">
        <f t="shared" si="23"/>
        <v>0</v>
      </c>
    </row>
    <row r="209" spans="1:26" ht="20.100000000000001" customHeight="1" x14ac:dyDescent="0.25">
      <c r="A209" s="109">
        <v>203</v>
      </c>
      <c r="B209" s="488" t="str">
        <f>IF('Dépenses rémunération au réel'!B209="","",'Dépenses rémunération au réel'!B209)</f>
        <v/>
      </c>
      <c r="C209" s="488" t="str">
        <f>IF('Dépenses rémunération au réel'!C209="","",'Dépenses rémunération au réel'!C209)</f>
        <v/>
      </c>
      <c r="D209" s="488" t="str">
        <f>IF('Dépenses rémunération au réel'!D209="","",'Dépenses rémunération au réel'!D209)</f>
        <v/>
      </c>
      <c r="E209" s="488" t="str">
        <f>IF('Dépenses rémunération au réel'!E209="","",'Dépenses rémunération au réel'!E209)</f>
        <v/>
      </c>
      <c r="F209" s="488" t="str">
        <f>IF('Dépenses rémunération au réel'!F209="","",'Dépenses rémunération au réel'!F209)</f>
        <v/>
      </c>
      <c r="G209" s="489" t="str">
        <f>IF('Dépenses rémunération au réel'!G209="","",'Dépenses rémunération au réel'!G209)</f>
        <v/>
      </c>
      <c r="H209" s="489" t="str">
        <f>IF('Dépenses rémunération au réel'!H209="","",'Dépenses rémunération au réel'!H209)</f>
        <v/>
      </c>
      <c r="I209" s="488" t="str">
        <f>IF('Dépenses rémunération au réel'!I209="","",'Dépenses rémunération au réel'!I209)</f>
        <v/>
      </c>
      <c r="J209" s="490" t="str">
        <f>IF('Dépenses rémunération au réel'!J209="","",'Dépenses rémunération au réel'!J209)</f>
        <v/>
      </c>
      <c r="K209" s="490" t="str">
        <f>IF('Dépenses rémunération au réel'!K209="","",'Dépenses rémunération au réel'!K209)</f>
        <v/>
      </c>
      <c r="L209" s="488" t="str">
        <f>IF('Dépenses rémunération au réel'!L209="","",'Dépenses rémunération au réel'!L209)</f>
        <v/>
      </c>
      <c r="M209" s="256"/>
      <c r="N209" s="257" t="str">
        <f t="shared" si="20"/>
        <v/>
      </c>
      <c r="O209" s="257" t="str">
        <f t="shared" si="21"/>
        <v/>
      </c>
      <c r="P209" s="55"/>
      <c r="Q209" s="34"/>
      <c r="R209" s="34"/>
      <c r="S209" s="494" t="str">
        <f t="shared" si="18"/>
        <v/>
      </c>
      <c r="T209" s="117"/>
      <c r="U209" s="118"/>
      <c r="V209" s="497" t="str">
        <f t="shared" si="22"/>
        <v/>
      </c>
      <c r="W209" s="121" t="str">
        <f t="shared" si="19"/>
        <v/>
      </c>
      <c r="X209" s="500" t="str">
        <f>IF(AND(OR(M209="KO",L209&lt;&gt;""),OR(M209="",N209="",O209="")),Listes!$A$74,IF(AND(L209&lt;S209,U209=""),Listes!$A$76,IF(AND(L209&lt;&gt;"",S209&lt;L209,T209=""),Listes!$A$78,IF(AND(Y209="",OR(M209&lt;&gt;"",N209&lt;&gt;"",O209&lt;&gt;"",P209&lt;&gt;"",Q209&lt;&gt;"",R209&lt;&gt;"")),Listes!$A$79,""))))</f>
        <v/>
      </c>
      <c r="Y209" s="38"/>
      <c r="Z209" s="10">
        <f t="shared" si="23"/>
        <v>0</v>
      </c>
    </row>
    <row r="210" spans="1:26" ht="20.100000000000001" customHeight="1" x14ac:dyDescent="0.25">
      <c r="A210" s="109">
        <v>204</v>
      </c>
      <c r="B210" s="488" t="str">
        <f>IF('Dépenses rémunération au réel'!B210="","",'Dépenses rémunération au réel'!B210)</f>
        <v/>
      </c>
      <c r="C210" s="488" t="str">
        <f>IF('Dépenses rémunération au réel'!C210="","",'Dépenses rémunération au réel'!C210)</f>
        <v/>
      </c>
      <c r="D210" s="488" t="str">
        <f>IF('Dépenses rémunération au réel'!D210="","",'Dépenses rémunération au réel'!D210)</f>
        <v/>
      </c>
      <c r="E210" s="488" t="str">
        <f>IF('Dépenses rémunération au réel'!E210="","",'Dépenses rémunération au réel'!E210)</f>
        <v/>
      </c>
      <c r="F210" s="488" t="str">
        <f>IF('Dépenses rémunération au réel'!F210="","",'Dépenses rémunération au réel'!F210)</f>
        <v/>
      </c>
      <c r="G210" s="489" t="str">
        <f>IF('Dépenses rémunération au réel'!G210="","",'Dépenses rémunération au réel'!G210)</f>
        <v/>
      </c>
      <c r="H210" s="489" t="str">
        <f>IF('Dépenses rémunération au réel'!H210="","",'Dépenses rémunération au réel'!H210)</f>
        <v/>
      </c>
      <c r="I210" s="488" t="str">
        <f>IF('Dépenses rémunération au réel'!I210="","",'Dépenses rémunération au réel'!I210)</f>
        <v/>
      </c>
      <c r="J210" s="490" t="str">
        <f>IF('Dépenses rémunération au réel'!J210="","",'Dépenses rémunération au réel'!J210)</f>
        <v/>
      </c>
      <c r="K210" s="490" t="str">
        <f>IF('Dépenses rémunération au réel'!K210="","",'Dépenses rémunération au réel'!K210)</f>
        <v/>
      </c>
      <c r="L210" s="488" t="str">
        <f>IF('Dépenses rémunération au réel'!L210="","",'Dépenses rémunération au réel'!L210)</f>
        <v/>
      </c>
      <c r="M210" s="256"/>
      <c r="N210" s="257" t="str">
        <f t="shared" si="20"/>
        <v/>
      </c>
      <c r="O210" s="257" t="str">
        <f t="shared" si="21"/>
        <v/>
      </c>
      <c r="P210" s="55"/>
      <c r="Q210" s="34"/>
      <c r="R210" s="34"/>
      <c r="S210" s="494" t="str">
        <f t="shared" si="18"/>
        <v/>
      </c>
      <c r="T210" s="117"/>
      <c r="U210" s="118"/>
      <c r="V210" s="497" t="str">
        <f t="shared" si="22"/>
        <v/>
      </c>
      <c r="W210" s="121" t="str">
        <f t="shared" si="19"/>
        <v/>
      </c>
      <c r="X210" s="500" t="str">
        <f>IF(AND(OR(M210="KO",L210&lt;&gt;""),OR(M210="",N210="",O210="")),Listes!$A$74,IF(AND(L210&lt;S210,U210=""),Listes!$A$76,IF(AND(L210&lt;&gt;"",S210&lt;L210,T210=""),Listes!$A$78,IF(AND(Y210="",OR(M210&lt;&gt;"",N210&lt;&gt;"",O210&lt;&gt;"",P210&lt;&gt;"",Q210&lt;&gt;"",R210&lt;&gt;"")),Listes!$A$79,""))))</f>
        <v/>
      </c>
      <c r="Y210" s="38"/>
      <c r="Z210" s="10">
        <f t="shared" si="23"/>
        <v>0</v>
      </c>
    </row>
    <row r="211" spans="1:26" ht="20.100000000000001" customHeight="1" x14ac:dyDescent="0.25">
      <c r="A211" s="109">
        <v>205</v>
      </c>
      <c r="B211" s="488" t="str">
        <f>IF('Dépenses rémunération au réel'!B211="","",'Dépenses rémunération au réel'!B211)</f>
        <v/>
      </c>
      <c r="C211" s="488" t="str">
        <f>IF('Dépenses rémunération au réel'!C211="","",'Dépenses rémunération au réel'!C211)</f>
        <v/>
      </c>
      <c r="D211" s="488" t="str">
        <f>IF('Dépenses rémunération au réel'!D211="","",'Dépenses rémunération au réel'!D211)</f>
        <v/>
      </c>
      <c r="E211" s="488" t="str">
        <f>IF('Dépenses rémunération au réel'!E211="","",'Dépenses rémunération au réel'!E211)</f>
        <v/>
      </c>
      <c r="F211" s="488" t="str">
        <f>IF('Dépenses rémunération au réel'!F211="","",'Dépenses rémunération au réel'!F211)</f>
        <v/>
      </c>
      <c r="G211" s="489" t="str">
        <f>IF('Dépenses rémunération au réel'!G211="","",'Dépenses rémunération au réel'!G211)</f>
        <v/>
      </c>
      <c r="H211" s="489" t="str">
        <f>IF('Dépenses rémunération au réel'!H211="","",'Dépenses rémunération au réel'!H211)</f>
        <v/>
      </c>
      <c r="I211" s="488" t="str">
        <f>IF('Dépenses rémunération au réel'!I211="","",'Dépenses rémunération au réel'!I211)</f>
        <v/>
      </c>
      <c r="J211" s="490" t="str">
        <f>IF('Dépenses rémunération au réel'!J211="","",'Dépenses rémunération au réel'!J211)</f>
        <v/>
      </c>
      <c r="K211" s="490" t="str">
        <f>IF('Dépenses rémunération au réel'!K211="","",'Dépenses rémunération au réel'!K211)</f>
        <v/>
      </c>
      <c r="L211" s="488" t="str">
        <f>IF('Dépenses rémunération au réel'!L211="","",'Dépenses rémunération au réel'!L211)</f>
        <v/>
      </c>
      <c r="M211" s="256"/>
      <c r="N211" s="257" t="str">
        <f t="shared" si="20"/>
        <v/>
      </c>
      <c r="O211" s="257" t="str">
        <f t="shared" si="21"/>
        <v/>
      </c>
      <c r="P211" s="55"/>
      <c r="Q211" s="34"/>
      <c r="R211" s="34"/>
      <c r="S211" s="494" t="str">
        <f t="shared" si="18"/>
        <v/>
      </c>
      <c r="T211" s="117"/>
      <c r="U211" s="118"/>
      <c r="V211" s="497" t="str">
        <f t="shared" si="22"/>
        <v/>
      </c>
      <c r="W211" s="121" t="str">
        <f t="shared" si="19"/>
        <v/>
      </c>
      <c r="X211" s="500" t="str">
        <f>IF(AND(OR(M211="KO",L211&lt;&gt;""),OR(M211="",N211="",O211="")),Listes!$A$74,IF(AND(L211&lt;S211,U211=""),Listes!$A$76,IF(AND(L211&lt;&gt;"",S211&lt;L211,T211=""),Listes!$A$78,IF(AND(Y211="",OR(M211&lt;&gt;"",N211&lt;&gt;"",O211&lt;&gt;"",P211&lt;&gt;"",Q211&lt;&gt;"",R211&lt;&gt;"")),Listes!$A$79,""))))</f>
        <v/>
      </c>
      <c r="Y211" s="38"/>
      <c r="Z211" s="10">
        <f t="shared" si="23"/>
        <v>0</v>
      </c>
    </row>
    <row r="212" spans="1:26" ht="20.100000000000001" customHeight="1" x14ac:dyDescent="0.25">
      <c r="A212" s="109">
        <v>206</v>
      </c>
      <c r="B212" s="488" t="str">
        <f>IF('Dépenses rémunération au réel'!B212="","",'Dépenses rémunération au réel'!B212)</f>
        <v/>
      </c>
      <c r="C212" s="488" t="str">
        <f>IF('Dépenses rémunération au réel'!C212="","",'Dépenses rémunération au réel'!C212)</f>
        <v/>
      </c>
      <c r="D212" s="488" t="str">
        <f>IF('Dépenses rémunération au réel'!D212="","",'Dépenses rémunération au réel'!D212)</f>
        <v/>
      </c>
      <c r="E212" s="488" t="str">
        <f>IF('Dépenses rémunération au réel'!E212="","",'Dépenses rémunération au réel'!E212)</f>
        <v/>
      </c>
      <c r="F212" s="488" t="str">
        <f>IF('Dépenses rémunération au réel'!F212="","",'Dépenses rémunération au réel'!F212)</f>
        <v/>
      </c>
      <c r="G212" s="489" t="str">
        <f>IF('Dépenses rémunération au réel'!G212="","",'Dépenses rémunération au réel'!G212)</f>
        <v/>
      </c>
      <c r="H212" s="489" t="str">
        <f>IF('Dépenses rémunération au réel'!H212="","",'Dépenses rémunération au réel'!H212)</f>
        <v/>
      </c>
      <c r="I212" s="488" t="str">
        <f>IF('Dépenses rémunération au réel'!I212="","",'Dépenses rémunération au réel'!I212)</f>
        <v/>
      </c>
      <c r="J212" s="490" t="str">
        <f>IF('Dépenses rémunération au réel'!J212="","",'Dépenses rémunération au réel'!J212)</f>
        <v/>
      </c>
      <c r="K212" s="490" t="str">
        <f>IF('Dépenses rémunération au réel'!K212="","",'Dépenses rémunération au réel'!K212)</f>
        <v/>
      </c>
      <c r="L212" s="488" t="str">
        <f>IF('Dépenses rémunération au réel'!L212="","",'Dépenses rémunération au réel'!L212)</f>
        <v/>
      </c>
      <c r="M212" s="256"/>
      <c r="N212" s="257" t="str">
        <f t="shared" si="20"/>
        <v/>
      </c>
      <c r="O212" s="257" t="str">
        <f t="shared" si="21"/>
        <v/>
      </c>
      <c r="P212" s="55"/>
      <c r="Q212" s="34"/>
      <c r="R212" s="34"/>
      <c r="S212" s="494" t="str">
        <f t="shared" si="18"/>
        <v/>
      </c>
      <c r="T212" s="117"/>
      <c r="U212" s="118"/>
      <c r="V212" s="497" t="str">
        <f t="shared" si="22"/>
        <v/>
      </c>
      <c r="W212" s="121" t="str">
        <f t="shared" si="19"/>
        <v/>
      </c>
      <c r="X212" s="500" t="str">
        <f>IF(AND(OR(M212="KO",L212&lt;&gt;""),OR(M212="",N212="",O212="")),Listes!$A$74,IF(AND(L212&lt;S212,U212=""),Listes!$A$76,IF(AND(L212&lt;&gt;"",S212&lt;L212,T212=""),Listes!$A$78,IF(AND(Y212="",OR(M212&lt;&gt;"",N212&lt;&gt;"",O212&lt;&gt;"",P212&lt;&gt;"",Q212&lt;&gt;"",R212&lt;&gt;"")),Listes!$A$79,""))))</f>
        <v/>
      </c>
      <c r="Y212" s="38"/>
      <c r="Z212" s="10">
        <f t="shared" si="23"/>
        <v>0</v>
      </c>
    </row>
    <row r="213" spans="1:26" ht="20.100000000000001" customHeight="1" x14ac:dyDescent="0.25">
      <c r="A213" s="109">
        <v>207</v>
      </c>
      <c r="B213" s="488" t="str">
        <f>IF('Dépenses rémunération au réel'!B213="","",'Dépenses rémunération au réel'!B213)</f>
        <v/>
      </c>
      <c r="C213" s="488" t="str">
        <f>IF('Dépenses rémunération au réel'!C213="","",'Dépenses rémunération au réel'!C213)</f>
        <v/>
      </c>
      <c r="D213" s="488" t="str">
        <f>IF('Dépenses rémunération au réel'!D213="","",'Dépenses rémunération au réel'!D213)</f>
        <v/>
      </c>
      <c r="E213" s="488" t="str">
        <f>IF('Dépenses rémunération au réel'!E213="","",'Dépenses rémunération au réel'!E213)</f>
        <v/>
      </c>
      <c r="F213" s="488" t="str">
        <f>IF('Dépenses rémunération au réel'!F213="","",'Dépenses rémunération au réel'!F213)</f>
        <v/>
      </c>
      <c r="G213" s="489" t="str">
        <f>IF('Dépenses rémunération au réel'!G213="","",'Dépenses rémunération au réel'!G213)</f>
        <v/>
      </c>
      <c r="H213" s="489" t="str">
        <f>IF('Dépenses rémunération au réel'!H213="","",'Dépenses rémunération au réel'!H213)</f>
        <v/>
      </c>
      <c r="I213" s="488" t="str">
        <f>IF('Dépenses rémunération au réel'!I213="","",'Dépenses rémunération au réel'!I213)</f>
        <v/>
      </c>
      <c r="J213" s="490" t="str">
        <f>IF('Dépenses rémunération au réel'!J213="","",'Dépenses rémunération au réel'!J213)</f>
        <v/>
      </c>
      <c r="K213" s="490" t="str">
        <f>IF('Dépenses rémunération au réel'!K213="","",'Dépenses rémunération au réel'!K213)</f>
        <v/>
      </c>
      <c r="L213" s="488" t="str">
        <f>IF('Dépenses rémunération au réel'!L213="","",'Dépenses rémunération au réel'!L213)</f>
        <v/>
      </c>
      <c r="M213" s="256"/>
      <c r="N213" s="257" t="str">
        <f t="shared" si="20"/>
        <v/>
      </c>
      <c r="O213" s="257" t="str">
        <f t="shared" si="21"/>
        <v/>
      </c>
      <c r="P213" s="55"/>
      <c r="Q213" s="34"/>
      <c r="R213" s="34"/>
      <c r="S213" s="494" t="str">
        <f t="shared" si="18"/>
        <v/>
      </c>
      <c r="T213" s="117"/>
      <c r="U213" s="118"/>
      <c r="V213" s="497" t="str">
        <f t="shared" si="22"/>
        <v/>
      </c>
      <c r="W213" s="121" t="str">
        <f t="shared" si="19"/>
        <v/>
      </c>
      <c r="X213" s="500" t="str">
        <f>IF(AND(OR(M213="KO",L213&lt;&gt;""),OR(M213="",N213="",O213="")),Listes!$A$74,IF(AND(L213&lt;S213,U213=""),Listes!$A$76,IF(AND(L213&lt;&gt;"",S213&lt;L213,T213=""),Listes!$A$78,IF(AND(Y213="",OR(M213&lt;&gt;"",N213&lt;&gt;"",O213&lt;&gt;"",P213&lt;&gt;"",Q213&lt;&gt;"",R213&lt;&gt;"")),Listes!$A$79,""))))</f>
        <v/>
      </c>
      <c r="Y213" s="38"/>
      <c r="Z213" s="10">
        <f t="shared" si="23"/>
        <v>0</v>
      </c>
    </row>
    <row r="214" spans="1:26" ht="20.100000000000001" customHeight="1" x14ac:dyDescent="0.25">
      <c r="A214" s="109">
        <v>208</v>
      </c>
      <c r="B214" s="488" t="str">
        <f>IF('Dépenses rémunération au réel'!B214="","",'Dépenses rémunération au réel'!B214)</f>
        <v/>
      </c>
      <c r="C214" s="488" t="str">
        <f>IF('Dépenses rémunération au réel'!C214="","",'Dépenses rémunération au réel'!C214)</f>
        <v/>
      </c>
      <c r="D214" s="488" t="str">
        <f>IF('Dépenses rémunération au réel'!D214="","",'Dépenses rémunération au réel'!D214)</f>
        <v/>
      </c>
      <c r="E214" s="488" t="str">
        <f>IF('Dépenses rémunération au réel'!E214="","",'Dépenses rémunération au réel'!E214)</f>
        <v/>
      </c>
      <c r="F214" s="488" t="str">
        <f>IF('Dépenses rémunération au réel'!F214="","",'Dépenses rémunération au réel'!F214)</f>
        <v/>
      </c>
      <c r="G214" s="489" t="str">
        <f>IF('Dépenses rémunération au réel'!G214="","",'Dépenses rémunération au réel'!G214)</f>
        <v/>
      </c>
      <c r="H214" s="489" t="str">
        <f>IF('Dépenses rémunération au réel'!H214="","",'Dépenses rémunération au réel'!H214)</f>
        <v/>
      </c>
      <c r="I214" s="488" t="str">
        <f>IF('Dépenses rémunération au réel'!I214="","",'Dépenses rémunération au réel'!I214)</f>
        <v/>
      </c>
      <c r="J214" s="490" t="str">
        <f>IF('Dépenses rémunération au réel'!J214="","",'Dépenses rémunération au réel'!J214)</f>
        <v/>
      </c>
      <c r="K214" s="490" t="str">
        <f>IF('Dépenses rémunération au réel'!K214="","",'Dépenses rémunération au réel'!K214)</f>
        <v/>
      </c>
      <c r="L214" s="488" t="str">
        <f>IF('Dépenses rémunération au réel'!L214="","",'Dépenses rémunération au réel'!L214)</f>
        <v/>
      </c>
      <c r="M214" s="256"/>
      <c r="N214" s="257" t="str">
        <f t="shared" si="20"/>
        <v/>
      </c>
      <c r="O214" s="257" t="str">
        <f t="shared" si="21"/>
        <v/>
      </c>
      <c r="P214" s="55"/>
      <c r="Q214" s="34"/>
      <c r="R214" s="34"/>
      <c r="S214" s="494" t="str">
        <f t="shared" si="18"/>
        <v/>
      </c>
      <c r="T214" s="117"/>
      <c r="U214" s="118"/>
      <c r="V214" s="497" t="str">
        <f t="shared" si="22"/>
        <v/>
      </c>
      <c r="W214" s="121" t="str">
        <f t="shared" si="19"/>
        <v/>
      </c>
      <c r="X214" s="500" t="str">
        <f>IF(AND(OR(M214="KO",L214&lt;&gt;""),OR(M214="",N214="",O214="")),Listes!$A$74,IF(AND(L214&lt;S214,U214=""),Listes!$A$76,IF(AND(L214&lt;&gt;"",S214&lt;L214,T214=""),Listes!$A$78,IF(AND(Y214="",OR(M214&lt;&gt;"",N214&lt;&gt;"",O214&lt;&gt;"",P214&lt;&gt;"",Q214&lt;&gt;"",R214&lt;&gt;"")),Listes!$A$79,""))))</f>
        <v/>
      </c>
      <c r="Y214" s="38"/>
      <c r="Z214" s="10">
        <f t="shared" si="23"/>
        <v>0</v>
      </c>
    </row>
    <row r="215" spans="1:26" ht="20.100000000000001" customHeight="1" x14ac:dyDescent="0.25">
      <c r="A215" s="109">
        <v>209</v>
      </c>
      <c r="B215" s="488" t="str">
        <f>IF('Dépenses rémunération au réel'!B215="","",'Dépenses rémunération au réel'!B215)</f>
        <v/>
      </c>
      <c r="C215" s="488" t="str">
        <f>IF('Dépenses rémunération au réel'!C215="","",'Dépenses rémunération au réel'!C215)</f>
        <v/>
      </c>
      <c r="D215" s="488" t="str">
        <f>IF('Dépenses rémunération au réel'!D215="","",'Dépenses rémunération au réel'!D215)</f>
        <v/>
      </c>
      <c r="E215" s="488" t="str">
        <f>IF('Dépenses rémunération au réel'!E215="","",'Dépenses rémunération au réel'!E215)</f>
        <v/>
      </c>
      <c r="F215" s="488" t="str">
        <f>IF('Dépenses rémunération au réel'!F215="","",'Dépenses rémunération au réel'!F215)</f>
        <v/>
      </c>
      <c r="G215" s="489" t="str">
        <f>IF('Dépenses rémunération au réel'!G215="","",'Dépenses rémunération au réel'!G215)</f>
        <v/>
      </c>
      <c r="H215" s="489" t="str">
        <f>IF('Dépenses rémunération au réel'!H215="","",'Dépenses rémunération au réel'!H215)</f>
        <v/>
      </c>
      <c r="I215" s="488" t="str">
        <f>IF('Dépenses rémunération au réel'!I215="","",'Dépenses rémunération au réel'!I215)</f>
        <v/>
      </c>
      <c r="J215" s="490" t="str">
        <f>IF('Dépenses rémunération au réel'!J215="","",'Dépenses rémunération au réel'!J215)</f>
        <v/>
      </c>
      <c r="K215" s="490" t="str">
        <f>IF('Dépenses rémunération au réel'!K215="","",'Dépenses rémunération au réel'!K215)</f>
        <v/>
      </c>
      <c r="L215" s="488" t="str">
        <f>IF('Dépenses rémunération au réel'!L215="","",'Dépenses rémunération au réel'!L215)</f>
        <v/>
      </c>
      <c r="M215" s="256"/>
      <c r="N215" s="257" t="str">
        <f t="shared" si="20"/>
        <v/>
      </c>
      <c r="O215" s="257" t="str">
        <f t="shared" si="21"/>
        <v/>
      </c>
      <c r="P215" s="55"/>
      <c r="Q215" s="34"/>
      <c r="R215" s="34"/>
      <c r="S215" s="494" t="str">
        <f t="shared" si="18"/>
        <v/>
      </c>
      <c r="T215" s="117"/>
      <c r="U215" s="118"/>
      <c r="V215" s="497" t="str">
        <f t="shared" si="22"/>
        <v/>
      </c>
      <c r="W215" s="121" t="str">
        <f t="shared" si="19"/>
        <v/>
      </c>
      <c r="X215" s="500" t="str">
        <f>IF(AND(OR(M215="KO",L215&lt;&gt;""),OR(M215="",N215="",O215="")),Listes!$A$74,IF(AND(L215&lt;S215,U215=""),Listes!$A$76,IF(AND(L215&lt;&gt;"",S215&lt;L215,T215=""),Listes!$A$78,IF(AND(Y215="",OR(M215&lt;&gt;"",N215&lt;&gt;"",O215&lt;&gt;"",P215&lt;&gt;"",Q215&lt;&gt;"",R215&lt;&gt;"")),Listes!$A$79,""))))</f>
        <v/>
      </c>
      <c r="Y215" s="38"/>
      <c r="Z215" s="10">
        <f t="shared" si="23"/>
        <v>0</v>
      </c>
    </row>
    <row r="216" spans="1:26" ht="20.100000000000001" customHeight="1" x14ac:dyDescent="0.25">
      <c r="A216" s="109">
        <v>210</v>
      </c>
      <c r="B216" s="488" t="str">
        <f>IF('Dépenses rémunération au réel'!B216="","",'Dépenses rémunération au réel'!B216)</f>
        <v/>
      </c>
      <c r="C216" s="488" t="str">
        <f>IF('Dépenses rémunération au réel'!C216="","",'Dépenses rémunération au réel'!C216)</f>
        <v/>
      </c>
      <c r="D216" s="488" t="str">
        <f>IF('Dépenses rémunération au réel'!D216="","",'Dépenses rémunération au réel'!D216)</f>
        <v/>
      </c>
      <c r="E216" s="488" t="str">
        <f>IF('Dépenses rémunération au réel'!E216="","",'Dépenses rémunération au réel'!E216)</f>
        <v/>
      </c>
      <c r="F216" s="488" t="str">
        <f>IF('Dépenses rémunération au réel'!F216="","",'Dépenses rémunération au réel'!F216)</f>
        <v/>
      </c>
      <c r="G216" s="489" t="str">
        <f>IF('Dépenses rémunération au réel'!G216="","",'Dépenses rémunération au réel'!G216)</f>
        <v/>
      </c>
      <c r="H216" s="489" t="str">
        <f>IF('Dépenses rémunération au réel'!H216="","",'Dépenses rémunération au réel'!H216)</f>
        <v/>
      </c>
      <c r="I216" s="488" t="str">
        <f>IF('Dépenses rémunération au réel'!I216="","",'Dépenses rémunération au réel'!I216)</f>
        <v/>
      </c>
      <c r="J216" s="490" t="str">
        <f>IF('Dépenses rémunération au réel'!J216="","",'Dépenses rémunération au réel'!J216)</f>
        <v/>
      </c>
      <c r="K216" s="490" t="str">
        <f>IF('Dépenses rémunération au réel'!K216="","",'Dépenses rémunération au réel'!K216)</f>
        <v/>
      </c>
      <c r="L216" s="488" t="str">
        <f>IF('Dépenses rémunération au réel'!L216="","",'Dépenses rémunération au réel'!L216)</f>
        <v/>
      </c>
      <c r="M216" s="256"/>
      <c r="N216" s="257" t="str">
        <f t="shared" si="20"/>
        <v/>
      </c>
      <c r="O216" s="257" t="str">
        <f t="shared" si="21"/>
        <v/>
      </c>
      <c r="P216" s="55"/>
      <c r="Q216" s="34"/>
      <c r="R216" s="34"/>
      <c r="S216" s="494" t="str">
        <f t="shared" si="18"/>
        <v/>
      </c>
      <c r="T216" s="117"/>
      <c r="U216" s="118"/>
      <c r="V216" s="497" t="str">
        <f t="shared" si="22"/>
        <v/>
      </c>
      <c r="W216" s="121" t="str">
        <f t="shared" si="19"/>
        <v/>
      </c>
      <c r="X216" s="500" t="str">
        <f>IF(AND(OR(M216="KO",L216&lt;&gt;""),OR(M216="",N216="",O216="")),Listes!$A$74,IF(AND(L216&lt;S216,U216=""),Listes!$A$76,IF(AND(L216&lt;&gt;"",S216&lt;L216,T216=""),Listes!$A$78,IF(AND(Y216="",OR(M216&lt;&gt;"",N216&lt;&gt;"",O216&lt;&gt;"",P216&lt;&gt;"",Q216&lt;&gt;"",R216&lt;&gt;"")),Listes!$A$79,""))))</f>
        <v/>
      </c>
      <c r="Y216" s="38"/>
      <c r="Z216" s="10">
        <f t="shared" si="23"/>
        <v>0</v>
      </c>
    </row>
    <row r="217" spans="1:26" ht="20.100000000000001" customHeight="1" x14ac:dyDescent="0.25">
      <c r="A217" s="109">
        <v>211</v>
      </c>
      <c r="B217" s="488" t="str">
        <f>IF('Dépenses rémunération au réel'!B217="","",'Dépenses rémunération au réel'!B217)</f>
        <v/>
      </c>
      <c r="C217" s="488" t="str">
        <f>IF('Dépenses rémunération au réel'!C217="","",'Dépenses rémunération au réel'!C217)</f>
        <v/>
      </c>
      <c r="D217" s="488" t="str">
        <f>IF('Dépenses rémunération au réel'!D217="","",'Dépenses rémunération au réel'!D217)</f>
        <v/>
      </c>
      <c r="E217" s="488" t="str">
        <f>IF('Dépenses rémunération au réel'!E217="","",'Dépenses rémunération au réel'!E217)</f>
        <v/>
      </c>
      <c r="F217" s="488" t="str">
        <f>IF('Dépenses rémunération au réel'!F217="","",'Dépenses rémunération au réel'!F217)</f>
        <v/>
      </c>
      <c r="G217" s="489" t="str">
        <f>IF('Dépenses rémunération au réel'!G217="","",'Dépenses rémunération au réel'!G217)</f>
        <v/>
      </c>
      <c r="H217" s="489" t="str">
        <f>IF('Dépenses rémunération au réel'!H217="","",'Dépenses rémunération au réel'!H217)</f>
        <v/>
      </c>
      <c r="I217" s="488" t="str">
        <f>IF('Dépenses rémunération au réel'!I217="","",'Dépenses rémunération au réel'!I217)</f>
        <v/>
      </c>
      <c r="J217" s="490" t="str">
        <f>IF('Dépenses rémunération au réel'!J217="","",'Dépenses rémunération au réel'!J217)</f>
        <v/>
      </c>
      <c r="K217" s="490" t="str">
        <f>IF('Dépenses rémunération au réel'!K217="","",'Dépenses rémunération au réel'!K217)</f>
        <v/>
      </c>
      <c r="L217" s="488" t="str">
        <f>IF('Dépenses rémunération au réel'!L217="","",'Dépenses rémunération au réel'!L217)</f>
        <v/>
      </c>
      <c r="M217" s="256"/>
      <c r="N217" s="257" t="str">
        <f t="shared" si="20"/>
        <v/>
      </c>
      <c r="O217" s="257" t="str">
        <f t="shared" si="21"/>
        <v/>
      </c>
      <c r="P217" s="55"/>
      <c r="Q217" s="34"/>
      <c r="R217" s="34"/>
      <c r="S217" s="494" t="str">
        <f t="shared" si="18"/>
        <v/>
      </c>
      <c r="T217" s="117"/>
      <c r="U217" s="118"/>
      <c r="V217" s="497" t="str">
        <f t="shared" si="22"/>
        <v/>
      </c>
      <c r="W217" s="121" t="str">
        <f t="shared" si="19"/>
        <v/>
      </c>
      <c r="X217" s="500" t="str">
        <f>IF(AND(OR(M217="KO",L217&lt;&gt;""),OR(M217="",N217="",O217="")),Listes!$A$74,IF(AND(L217&lt;S217,U217=""),Listes!$A$76,IF(AND(L217&lt;&gt;"",S217&lt;L217,T217=""),Listes!$A$78,IF(AND(Y217="",OR(M217&lt;&gt;"",N217&lt;&gt;"",O217&lt;&gt;"",P217&lt;&gt;"",Q217&lt;&gt;"",R217&lt;&gt;"")),Listes!$A$79,""))))</f>
        <v/>
      </c>
      <c r="Y217" s="38"/>
      <c r="Z217" s="10">
        <f t="shared" si="23"/>
        <v>0</v>
      </c>
    </row>
    <row r="218" spans="1:26" ht="20.100000000000001" customHeight="1" x14ac:dyDescent="0.25">
      <c r="A218" s="109">
        <v>212</v>
      </c>
      <c r="B218" s="488" t="str">
        <f>IF('Dépenses rémunération au réel'!B218="","",'Dépenses rémunération au réel'!B218)</f>
        <v/>
      </c>
      <c r="C218" s="488" t="str">
        <f>IF('Dépenses rémunération au réel'!C218="","",'Dépenses rémunération au réel'!C218)</f>
        <v/>
      </c>
      <c r="D218" s="488" t="str">
        <f>IF('Dépenses rémunération au réel'!D218="","",'Dépenses rémunération au réel'!D218)</f>
        <v/>
      </c>
      <c r="E218" s="488" t="str">
        <f>IF('Dépenses rémunération au réel'!E218="","",'Dépenses rémunération au réel'!E218)</f>
        <v/>
      </c>
      <c r="F218" s="488" t="str">
        <f>IF('Dépenses rémunération au réel'!F218="","",'Dépenses rémunération au réel'!F218)</f>
        <v/>
      </c>
      <c r="G218" s="489" t="str">
        <f>IF('Dépenses rémunération au réel'!G218="","",'Dépenses rémunération au réel'!G218)</f>
        <v/>
      </c>
      <c r="H218" s="489" t="str">
        <f>IF('Dépenses rémunération au réel'!H218="","",'Dépenses rémunération au réel'!H218)</f>
        <v/>
      </c>
      <c r="I218" s="488" t="str">
        <f>IF('Dépenses rémunération au réel'!I218="","",'Dépenses rémunération au réel'!I218)</f>
        <v/>
      </c>
      <c r="J218" s="490" t="str">
        <f>IF('Dépenses rémunération au réel'!J218="","",'Dépenses rémunération au réel'!J218)</f>
        <v/>
      </c>
      <c r="K218" s="490" t="str">
        <f>IF('Dépenses rémunération au réel'!K218="","",'Dépenses rémunération au réel'!K218)</f>
        <v/>
      </c>
      <c r="L218" s="488" t="str">
        <f>IF('Dépenses rémunération au réel'!L218="","",'Dépenses rémunération au réel'!L218)</f>
        <v/>
      </c>
      <c r="M218" s="256"/>
      <c r="N218" s="257" t="str">
        <f t="shared" si="20"/>
        <v/>
      </c>
      <c r="O218" s="257" t="str">
        <f t="shared" si="21"/>
        <v/>
      </c>
      <c r="P218" s="55"/>
      <c r="Q218" s="34"/>
      <c r="R218" s="34"/>
      <c r="S218" s="494" t="str">
        <f t="shared" si="18"/>
        <v/>
      </c>
      <c r="T218" s="117"/>
      <c r="U218" s="118"/>
      <c r="V218" s="497" t="str">
        <f t="shared" si="22"/>
        <v/>
      </c>
      <c r="W218" s="121" t="str">
        <f t="shared" si="19"/>
        <v/>
      </c>
      <c r="X218" s="500" t="str">
        <f>IF(AND(OR(M218="KO",L218&lt;&gt;""),OR(M218="",N218="",O218="")),Listes!$A$74,IF(AND(L218&lt;S218,U218=""),Listes!$A$76,IF(AND(L218&lt;&gt;"",S218&lt;L218,T218=""),Listes!$A$78,IF(AND(Y218="",OR(M218&lt;&gt;"",N218&lt;&gt;"",O218&lt;&gt;"",P218&lt;&gt;"",Q218&lt;&gt;"",R218&lt;&gt;"")),Listes!$A$79,""))))</f>
        <v/>
      </c>
      <c r="Y218" s="38"/>
      <c r="Z218" s="10">
        <f t="shared" si="23"/>
        <v>0</v>
      </c>
    </row>
    <row r="219" spans="1:26" ht="20.100000000000001" customHeight="1" x14ac:dyDescent="0.25">
      <c r="A219" s="109">
        <v>213</v>
      </c>
      <c r="B219" s="488" t="str">
        <f>IF('Dépenses rémunération au réel'!B219="","",'Dépenses rémunération au réel'!B219)</f>
        <v/>
      </c>
      <c r="C219" s="488" t="str">
        <f>IF('Dépenses rémunération au réel'!C219="","",'Dépenses rémunération au réel'!C219)</f>
        <v/>
      </c>
      <c r="D219" s="488" t="str">
        <f>IF('Dépenses rémunération au réel'!D219="","",'Dépenses rémunération au réel'!D219)</f>
        <v/>
      </c>
      <c r="E219" s="488" t="str">
        <f>IF('Dépenses rémunération au réel'!E219="","",'Dépenses rémunération au réel'!E219)</f>
        <v/>
      </c>
      <c r="F219" s="488" t="str">
        <f>IF('Dépenses rémunération au réel'!F219="","",'Dépenses rémunération au réel'!F219)</f>
        <v/>
      </c>
      <c r="G219" s="489" t="str">
        <f>IF('Dépenses rémunération au réel'!G219="","",'Dépenses rémunération au réel'!G219)</f>
        <v/>
      </c>
      <c r="H219" s="489" t="str">
        <f>IF('Dépenses rémunération au réel'!H219="","",'Dépenses rémunération au réel'!H219)</f>
        <v/>
      </c>
      <c r="I219" s="488" t="str">
        <f>IF('Dépenses rémunération au réel'!I219="","",'Dépenses rémunération au réel'!I219)</f>
        <v/>
      </c>
      <c r="J219" s="490" t="str">
        <f>IF('Dépenses rémunération au réel'!J219="","",'Dépenses rémunération au réel'!J219)</f>
        <v/>
      </c>
      <c r="K219" s="490" t="str">
        <f>IF('Dépenses rémunération au réel'!K219="","",'Dépenses rémunération au réel'!K219)</f>
        <v/>
      </c>
      <c r="L219" s="488" t="str">
        <f>IF('Dépenses rémunération au réel'!L219="","",'Dépenses rémunération au réel'!L219)</f>
        <v/>
      </c>
      <c r="M219" s="256"/>
      <c r="N219" s="257" t="str">
        <f t="shared" si="20"/>
        <v/>
      </c>
      <c r="O219" s="257" t="str">
        <f t="shared" si="21"/>
        <v/>
      </c>
      <c r="P219" s="55"/>
      <c r="Q219" s="34"/>
      <c r="R219" s="34"/>
      <c r="S219" s="494" t="str">
        <f t="shared" si="18"/>
        <v/>
      </c>
      <c r="T219" s="117"/>
      <c r="U219" s="118"/>
      <c r="V219" s="497" t="str">
        <f t="shared" si="22"/>
        <v/>
      </c>
      <c r="W219" s="121" t="str">
        <f t="shared" si="19"/>
        <v/>
      </c>
      <c r="X219" s="500" t="str">
        <f>IF(AND(OR(M219="KO",L219&lt;&gt;""),OR(M219="",N219="",O219="")),Listes!$A$74,IF(AND(L219&lt;S219,U219=""),Listes!$A$76,IF(AND(L219&lt;&gt;"",S219&lt;L219,T219=""),Listes!$A$78,IF(AND(Y219="",OR(M219&lt;&gt;"",N219&lt;&gt;"",O219&lt;&gt;"",P219&lt;&gt;"",Q219&lt;&gt;"",R219&lt;&gt;"")),Listes!$A$79,""))))</f>
        <v/>
      </c>
      <c r="Y219" s="38"/>
      <c r="Z219" s="10">
        <f t="shared" si="23"/>
        <v>0</v>
      </c>
    </row>
    <row r="220" spans="1:26" ht="20.100000000000001" customHeight="1" x14ac:dyDescent="0.25">
      <c r="A220" s="109">
        <v>214</v>
      </c>
      <c r="B220" s="488" t="str">
        <f>IF('Dépenses rémunération au réel'!B220="","",'Dépenses rémunération au réel'!B220)</f>
        <v/>
      </c>
      <c r="C220" s="488" t="str">
        <f>IF('Dépenses rémunération au réel'!C220="","",'Dépenses rémunération au réel'!C220)</f>
        <v/>
      </c>
      <c r="D220" s="488" t="str">
        <f>IF('Dépenses rémunération au réel'!D220="","",'Dépenses rémunération au réel'!D220)</f>
        <v/>
      </c>
      <c r="E220" s="488" t="str">
        <f>IF('Dépenses rémunération au réel'!E220="","",'Dépenses rémunération au réel'!E220)</f>
        <v/>
      </c>
      <c r="F220" s="488" t="str">
        <f>IF('Dépenses rémunération au réel'!F220="","",'Dépenses rémunération au réel'!F220)</f>
        <v/>
      </c>
      <c r="G220" s="489" t="str">
        <f>IF('Dépenses rémunération au réel'!G220="","",'Dépenses rémunération au réel'!G220)</f>
        <v/>
      </c>
      <c r="H220" s="489" t="str">
        <f>IF('Dépenses rémunération au réel'!H220="","",'Dépenses rémunération au réel'!H220)</f>
        <v/>
      </c>
      <c r="I220" s="488" t="str">
        <f>IF('Dépenses rémunération au réel'!I220="","",'Dépenses rémunération au réel'!I220)</f>
        <v/>
      </c>
      <c r="J220" s="490" t="str">
        <f>IF('Dépenses rémunération au réel'!J220="","",'Dépenses rémunération au réel'!J220)</f>
        <v/>
      </c>
      <c r="K220" s="490" t="str">
        <f>IF('Dépenses rémunération au réel'!K220="","",'Dépenses rémunération au réel'!K220)</f>
        <v/>
      </c>
      <c r="L220" s="488" t="str">
        <f>IF('Dépenses rémunération au réel'!L220="","",'Dépenses rémunération au réel'!L220)</f>
        <v/>
      </c>
      <c r="M220" s="256"/>
      <c r="N220" s="257" t="str">
        <f t="shared" si="20"/>
        <v/>
      </c>
      <c r="O220" s="257" t="str">
        <f t="shared" si="21"/>
        <v/>
      </c>
      <c r="P220" s="55"/>
      <c r="Q220" s="34"/>
      <c r="R220" s="34"/>
      <c r="S220" s="494" t="str">
        <f t="shared" si="18"/>
        <v/>
      </c>
      <c r="T220" s="117"/>
      <c r="U220" s="118"/>
      <c r="V220" s="497" t="str">
        <f t="shared" si="22"/>
        <v/>
      </c>
      <c r="W220" s="121" t="str">
        <f t="shared" si="19"/>
        <v/>
      </c>
      <c r="X220" s="500" t="str">
        <f>IF(AND(OR(M220="KO",L220&lt;&gt;""),OR(M220="",N220="",O220="")),Listes!$A$74,IF(AND(L220&lt;S220,U220=""),Listes!$A$76,IF(AND(L220&lt;&gt;"",S220&lt;L220,T220=""),Listes!$A$78,IF(AND(Y220="",OR(M220&lt;&gt;"",N220&lt;&gt;"",O220&lt;&gt;"",P220&lt;&gt;"",Q220&lt;&gt;"",R220&lt;&gt;"")),Listes!$A$79,""))))</f>
        <v/>
      </c>
      <c r="Y220" s="38"/>
      <c r="Z220" s="10">
        <f t="shared" si="23"/>
        <v>0</v>
      </c>
    </row>
    <row r="221" spans="1:26" ht="20.100000000000001" customHeight="1" x14ac:dyDescent="0.25">
      <c r="A221" s="109">
        <v>215</v>
      </c>
      <c r="B221" s="488" t="str">
        <f>IF('Dépenses rémunération au réel'!B221="","",'Dépenses rémunération au réel'!B221)</f>
        <v/>
      </c>
      <c r="C221" s="488" t="str">
        <f>IF('Dépenses rémunération au réel'!C221="","",'Dépenses rémunération au réel'!C221)</f>
        <v/>
      </c>
      <c r="D221" s="488" t="str">
        <f>IF('Dépenses rémunération au réel'!D221="","",'Dépenses rémunération au réel'!D221)</f>
        <v/>
      </c>
      <c r="E221" s="488" t="str">
        <f>IF('Dépenses rémunération au réel'!E221="","",'Dépenses rémunération au réel'!E221)</f>
        <v/>
      </c>
      <c r="F221" s="488" t="str">
        <f>IF('Dépenses rémunération au réel'!F221="","",'Dépenses rémunération au réel'!F221)</f>
        <v/>
      </c>
      <c r="G221" s="489" t="str">
        <f>IF('Dépenses rémunération au réel'!G221="","",'Dépenses rémunération au réel'!G221)</f>
        <v/>
      </c>
      <c r="H221" s="489" t="str">
        <f>IF('Dépenses rémunération au réel'!H221="","",'Dépenses rémunération au réel'!H221)</f>
        <v/>
      </c>
      <c r="I221" s="488" t="str">
        <f>IF('Dépenses rémunération au réel'!I221="","",'Dépenses rémunération au réel'!I221)</f>
        <v/>
      </c>
      <c r="J221" s="490" t="str">
        <f>IF('Dépenses rémunération au réel'!J221="","",'Dépenses rémunération au réel'!J221)</f>
        <v/>
      </c>
      <c r="K221" s="490" t="str">
        <f>IF('Dépenses rémunération au réel'!K221="","",'Dépenses rémunération au réel'!K221)</f>
        <v/>
      </c>
      <c r="L221" s="488" t="str">
        <f>IF('Dépenses rémunération au réel'!L221="","",'Dépenses rémunération au réel'!L221)</f>
        <v/>
      </c>
      <c r="M221" s="256"/>
      <c r="N221" s="257" t="str">
        <f t="shared" si="20"/>
        <v/>
      </c>
      <c r="O221" s="257" t="str">
        <f t="shared" si="21"/>
        <v/>
      </c>
      <c r="P221" s="55"/>
      <c r="Q221" s="34"/>
      <c r="R221" s="34"/>
      <c r="S221" s="494" t="str">
        <f t="shared" si="18"/>
        <v/>
      </c>
      <c r="T221" s="117"/>
      <c r="U221" s="118"/>
      <c r="V221" s="497" t="str">
        <f t="shared" si="22"/>
        <v/>
      </c>
      <c r="W221" s="121" t="str">
        <f t="shared" si="19"/>
        <v/>
      </c>
      <c r="X221" s="500" t="str">
        <f>IF(AND(OR(M221="KO",L221&lt;&gt;""),OR(M221="",N221="",O221="")),Listes!$A$74,IF(AND(L221&lt;S221,U221=""),Listes!$A$76,IF(AND(L221&lt;&gt;"",S221&lt;L221,T221=""),Listes!$A$78,IF(AND(Y221="",OR(M221&lt;&gt;"",N221&lt;&gt;"",O221&lt;&gt;"",P221&lt;&gt;"",Q221&lt;&gt;"",R221&lt;&gt;"")),Listes!$A$79,""))))</f>
        <v/>
      </c>
      <c r="Y221" s="38"/>
      <c r="Z221" s="10">
        <f t="shared" si="23"/>
        <v>0</v>
      </c>
    </row>
    <row r="222" spans="1:26" ht="20.100000000000001" customHeight="1" x14ac:dyDescent="0.25">
      <c r="A222" s="109">
        <v>216</v>
      </c>
      <c r="B222" s="488" t="str">
        <f>IF('Dépenses rémunération au réel'!B222="","",'Dépenses rémunération au réel'!B222)</f>
        <v/>
      </c>
      <c r="C222" s="488" t="str">
        <f>IF('Dépenses rémunération au réel'!C222="","",'Dépenses rémunération au réel'!C222)</f>
        <v/>
      </c>
      <c r="D222" s="488" t="str">
        <f>IF('Dépenses rémunération au réel'!D222="","",'Dépenses rémunération au réel'!D222)</f>
        <v/>
      </c>
      <c r="E222" s="488" t="str">
        <f>IF('Dépenses rémunération au réel'!E222="","",'Dépenses rémunération au réel'!E222)</f>
        <v/>
      </c>
      <c r="F222" s="488" t="str">
        <f>IF('Dépenses rémunération au réel'!F222="","",'Dépenses rémunération au réel'!F222)</f>
        <v/>
      </c>
      <c r="G222" s="489" t="str">
        <f>IF('Dépenses rémunération au réel'!G222="","",'Dépenses rémunération au réel'!G222)</f>
        <v/>
      </c>
      <c r="H222" s="489" t="str">
        <f>IF('Dépenses rémunération au réel'!H222="","",'Dépenses rémunération au réel'!H222)</f>
        <v/>
      </c>
      <c r="I222" s="488" t="str">
        <f>IF('Dépenses rémunération au réel'!I222="","",'Dépenses rémunération au réel'!I222)</f>
        <v/>
      </c>
      <c r="J222" s="490" t="str">
        <f>IF('Dépenses rémunération au réel'!J222="","",'Dépenses rémunération au réel'!J222)</f>
        <v/>
      </c>
      <c r="K222" s="490" t="str">
        <f>IF('Dépenses rémunération au réel'!K222="","",'Dépenses rémunération au réel'!K222)</f>
        <v/>
      </c>
      <c r="L222" s="488" t="str">
        <f>IF('Dépenses rémunération au réel'!L222="","",'Dépenses rémunération au réel'!L222)</f>
        <v/>
      </c>
      <c r="M222" s="256"/>
      <c r="N222" s="257" t="str">
        <f t="shared" si="20"/>
        <v/>
      </c>
      <c r="O222" s="257" t="str">
        <f t="shared" si="21"/>
        <v/>
      </c>
      <c r="P222" s="55"/>
      <c r="Q222" s="34"/>
      <c r="R222" s="34"/>
      <c r="S222" s="494" t="str">
        <f t="shared" si="18"/>
        <v/>
      </c>
      <c r="T222" s="117"/>
      <c r="U222" s="118"/>
      <c r="V222" s="497" t="str">
        <f t="shared" si="22"/>
        <v/>
      </c>
      <c r="W222" s="121" t="str">
        <f t="shared" si="19"/>
        <v/>
      </c>
      <c r="X222" s="500" t="str">
        <f>IF(AND(OR(M222="KO",L222&lt;&gt;""),OR(M222="",N222="",O222="")),Listes!$A$74,IF(AND(L222&lt;S222,U222=""),Listes!$A$76,IF(AND(L222&lt;&gt;"",S222&lt;L222,T222=""),Listes!$A$78,IF(AND(Y222="",OR(M222&lt;&gt;"",N222&lt;&gt;"",O222&lt;&gt;"",P222&lt;&gt;"",Q222&lt;&gt;"",R222&lt;&gt;"")),Listes!$A$79,""))))</f>
        <v/>
      </c>
      <c r="Y222" s="38"/>
      <c r="Z222" s="10">
        <f t="shared" si="23"/>
        <v>0</v>
      </c>
    </row>
    <row r="223" spans="1:26" ht="20.100000000000001" customHeight="1" x14ac:dyDescent="0.25">
      <c r="A223" s="109">
        <v>217</v>
      </c>
      <c r="B223" s="488" t="str">
        <f>IF('Dépenses rémunération au réel'!B223="","",'Dépenses rémunération au réel'!B223)</f>
        <v/>
      </c>
      <c r="C223" s="488" t="str">
        <f>IF('Dépenses rémunération au réel'!C223="","",'Dépenses rémunération au réel'!C223)</f>
        <v/>
      </c>
      <c r="D223" s="488" t="str">
        <f>IF('Dépenses rémunération au réel'!D223="","",'Dépenses rémunération au réel'!D223)</f>
        <v/>
      </c>
      <c r="E223" s="488" t="str">
        <f>IF('Dépenses rémunération au réel'!E223="","",'Dépenses rémunération au réel'!E223)</f>
        <v/>
      </c>
      <c r="F223" s="488" t="str">
        <f>IF('Dépenses rémunération au réel'!F223="","",'Dépenses rémunération au réel'!F223)</f>
        <v/>
      </c>
      <c r="G223" s="489" t="str">
        <f>IF('Dépenses rémunération au réel'!G223="","",'Dépenses rémunération au réel'!G223)</f>
        <v/>
      </c>
      <c r="H223" s="489" t="str">
        <f>IF('Dépenses rémunération au réel'!H223="","",'Dépenses rémunération au réel'!H223)</f>
        <v/>
      </c>
      <c r="I223" s="488" t="str">
        <f>IF('Dépenses rémunération au réel'!I223="","",'Dépenses rémunération au réel'!I223)</f>
        <v/>
      </c>
      <c r="J223" s="490" t="str">
        <f>IF('Dépenses rémunération au réel'!J223="","",'Dépenses rémunération au réel'!J223)</f>
        <v/>
      </c>
      <c r="K223" s="490" t="str">
        <f>IF('Dépenses rémunération au réel'!K223="","",'Dépenses rémunération au réel'!K223)</f>
        <v/>
      </c>
      <c r="L223" s="488" t="str">
        <f>IF('Dépenses rémunération au réel'!L223="","",'Dépenses rémunération au réel'!L223)</f>
        <v/>
      </c>
      <c r="M223" s="256"/>
      <c r="N223" s="257" t="str">
        <f t="shared" si="20"/>
        <v/>
      </c>
      <c r="O223" s="257" t="str">
        <f t="shared" si="21"/>
        <v/>
      </c>
      <c r="P223" s="55"/>
      <c r="Q223" s="34"/>
      <c r="R223" s="34"/>
      <c r="S223" s="494" t="str">
        <f t="shared" si="18"/>
        <v/>
      </c>
      <c r="T223" s="117"/>
      <c r="U223" s="118"/>
      <c r="V223" s="497" t="str">
        <f t="shared" si="22"/>
        <v/>
      </c>
      <c r="W223" s="121" t="str">
        <f t="shared" si="19"/>
        <v/>
      </c>
      <c r="X223" s="500" t="str">
        <f>IF(AND(OR(M223="KO",L223&lt;&gt;""),OR(M223="",N223="",O223="")),Listes!$A$74,IF(AND(L223&lt;S223,U223=""),Listes!$A$76,IF(AND(L223&lt;&gt;"",S223&lt;L223,T223=""),Listes!$A$78,IF(AND(Y223="",OR(M223&lt;&gt;"",N223&lt;&gt;"",O223&lt;&gt;"",P223&lt;&gt;"",Q223&lt;&gt;"",R223&lt;&gt;"")),Listes!$A$79,""))))</f>
        <v/>
      </c>
      <c r="Y223" s="38"/>
      <c r="Z223" s="10">
        <f t="shared" si="23"/>
        <v>0</v>
      </c>
    </row>
    <row r="224" spans="1:26" ht="20.100000000000001" customHeight="1" x14ac:dyDescent="0.25">
      <c r="A224" s="109">
        <v>218</v>
      </c>
      <c r="B224" s="488" t="str">
        <f>IF('Dépenses rémunération au réel'!B224="","",'Dépenses rémunération au réel'!B224)</f>
        <v/>
      </c>
      <c r="C224" s="488" t="str">
        <f>IF('Dépenses rémunération au réel'!C224="","",'Dépenses rémunération au réel'!C224)</f>
        <v/>
      </c>
      <c r="D224" s="488" t="str">
        <f>IF('Dépenses rémunération au réel'!D224="","",'Dépenses rémunération au réel'!D224)</f>
        <v/>
      </c>
      <c r="E224" s="488" t="str">
        <f>IF('Dépenses rémunération au réel'!E224="","",'Dépenses rémunération au réel'!E224)</f>
        <v/>
      </c>
      <c r="F224" s="488" t="str">
        <f>IF('Dépenses rémunération au réel'!F224="","",'Dépenses rémunération au réel'!F224)</f>
        <v/>
      </c>
      <c r="G224" s="489" t="str">
        <f>IF('Dépenses rémunération au réel'!G224="","",'Dépenses rémunération au réel'!G224)</f>
        <v/>
      </c>
      <c r="H224" s="489" t="str">
        <f>IF('Dépenses rémunération au réel'!H224="","",'Dépenses rémunération au réel'!H224)</f>
        <v/>
      </c>
      <c r="I224" s="488" t="str">
        <f>IF('Dépenses rémunération au réel'!I224="","",'Dépenses rémunération au réel'!I224)</f>
        <v/>
      </c>
      <c r="J224" s="490" t="str">
        <f>IF('Dépenses rémunération au réel'!J224="","",'Dépenses rémunération au réel'!J224)</f>
        <v/>
      </c>
      <c r="K224" s="490" t="str">
        <f>IF('Dépenses rémunération au réel'!K224="","",'Dépenses rémunération au réel'!K224)</f>
        <v/>
      </c>
      <c r="L224" s="488" t="str">
        <f>IF('Dépenses rémunération au réel'!L224="","",'Dépenses rémunération au réel'!L224)</f>
        <v/>
      </c>
      <c r="M224" s="256"/>
      <c r="N224" s="257" t="str">
        <f t="shared" si="20"/>
        <v/>
      </c>
      <c r="O224" s="257" t="str">
        <f t="shared" si="21"/>
        <v/>
      </c>
      <c r="P224" s="55"/>
      <c r="Q224" s="34"/>
      <c r="R224" s="34"/>
      <c r="S224" s="494" t="str">
        <f t="shared" si="18"/>
        <v/>
      </c>
      <c r="T224" s="117"/>
      <c r="U224" s="118"/>
      <c r="V224" s="497" t="str">
        <f t="shared" si="22"/>
        <v/>
      </c>
      <c r="W224" s="121" t="str">
        <f t="shared" si="19"/>
        <v/>
      </c>
      <c r="X224" s="500" t="str">
        <f>IF(AND(OR(M224="KO",L224&lt;&gt;""),OR(M224="",N224="",O224="")),Listes!$A$74,IF(AND(L224&lt;S224,U224=""),Listes!$A$76,IF(AND(L224&lt;&gt;"",S224&lt;L224,T224=""),Listes!$A$78,IF(AND(Y224="",OR(M224&lt;&gt;"",N224&lt;&gt;"",O224&lt;&gt;"",P224&lt;&gt;"",Q224&lt;&gt;"",R224&lt;&gt;"")),Listes!$A$79,""))))</f>
        <v/>
      </c>
      <c r="Y224" s="38"/>
      <c r="Z224" s="10">
        <f t="shared" si="23"/>
        <v>0</v>
      </c>
    </row>
    <row r="225" spans="1:26" ht="20.100000000000001" customHeight="1" x14ac:dyDescent="0.25">
      <c r="A225" s="109">
        <v>219</v>
      </c>
      <c r="B225" s="488" t="str">
        <f>IF('Dépenses rémunération au réel'!B225="","",'Dépenses rémunération au réel'!B225)</f>
        <v/>
      </c>
      <c r="C225" s="488" t="str">
        <f>IF('Dépenses rémunération au réel'!C225="","",'Dépenses rémunération au réel'!C225)</f>
        <v/>
      </c>
      <c r="D225" s="488" t="str">
        <f>IF('Dépenses rémunération au réel'!D225="","",'Dépenses rémunération au réel'!D225)</f>
        <v/>
      </c>
      <c r="E225" s="488" t="str">
        <f>IF('Dépenses rémunération au réel'!E225="","",'Dépenses rémunération au réel'!E225)</f>
        <v/>
      </c>
      <c r="F225" s="488" t="str">
        <f>IF('Dépenses rémunération au réel'!F225="","",'Dépenses rémunération au réel'!F225)</f>
        <v/>
      </c>
      <c r="G225" s="489" t="str">
        <f>IF('Dépenses rémunération au réel'!G225="","",'Dépenses rémunération au réel'!G225)</f>
        <v/>
      </c>
      <c r="H225" s="489" t="str">
        <f>IF('Dépenses rémunération au réel'!H225="","",'Dépenses rémunération au réel'!H225)</f>
        <v/>
      </c>
      <c r="I225" s="488" t="str">
        <f>IF('Dépenses rémunération au réel'!I225="","",'Dépenses rémunération au réel'!I225)</f>
        <v/>
      </c>
      <c r="J225" s="490" t="str">
        <f>IF('Dépenses rémunération au réel'!J225="","",'Dépenses rémunération au réel'!J225)</f>
        <v/>
      </c>
      <c r="K225" s="490" t="str">
        <f>IF('Dépenses rémunération au réel'!K225="","",'Dépenses rémunération au réel'!K225)</f>
        <v/>
      </c>
      <c r="L225" s="488" t="str">
        <f>IF('Dépenses rémunération au réel'!L225="","",'Dépenses rémunération au réel'!L225)</f>
        <v/>
      </c>
      <c r="M225" s="256"/>
      <c r="N225" s="257" t="str">
        <f t="shared" si="20"/>
        <v/>
      </c>
      <c r="O225" s="257" t="str">
        <f t="shared" si="21"/>
        <v/>
      </c>
      <c r="P225" s="55"/>
      <c r="Q225" s="34"/>
      <c r="R225" s="34"/>
      <c r="S225" s="494" t="str">
        <f t="shared" si="18"/>
        <v/>
      </c>
      <c r="T225" s="117"/>
      <c r="U225" s="118"/>
      <c r="V225" s="497" t="str">
        <f t="shared" si="22"/>
        <v/>
      </c>
      <c r="W225" s="121" t="str">
        <f t="shared" si="19"/>
        <v/>
      </c>
      <c r="X225" s="500" t="str">
        <f>IF(AND(OR(M225="KO",L225&lt;&gt;""),OR(M225="",N225="",O225="")),Listes!$A$74,IF(AND(L225&lt;S225,U225=""),Listes!$A$76,IF(AND(L225&lt;&gt;"",S225&lt;L225,T225=""),Listes!$A$78,IF(AND(Y225="",OR(M225&lt;&gt;"",N225&lt;&gt;"",O225&lt;&gt;"",P225&lt;&gt;"",Q225&lt;&gt;"",R225&lt;&gt;"")),Listes!$A$79,""))))</f>
        <v/>
      </c>
      <c r="Y225" s="38"/>
      <c r="Z225" s="10">
        <f t="shared" si="23"/>
        <v>0</v>
      </c>
    </row>
    <row r="226" spans="1:26" ht="20.100000000000001" customHeight="1" x14ac:dyDescent="0.25">
      <c r="A226" s="109">
        <v>220</v>
      </c>
      <c r="B226" s="488" t="str">
        <f>IF('Dépenses rémunération au réel'!B226="","",'Dépenses rémunération au réel'!B226)</f>
        <v/>
      </c>
      <c r="C226" s="488" t="str">
        <f>IF('Dépenses rémunération au réel'!C226="","",'Dépenses rémunération au réel'!C226)</f>
        <v/>
      </c>
      <c r="D226" s="488" t="str">
        <f>IF('Dépenses rémunération au réel'!D226="","",'Dépenses rémunération au réel'!D226)</f>
        <v/>
      </c>
      <c r="E226" s="488" t="str">
        <f>IF('Dépenses rémunération au réel'!E226="","",'Dépenses rémunération au réel'!E226)</f>
        <v/>
      </c>
      <c r="F226" s="488" t="str">
        <f>IF('Dépenses rémunération au réel'!F226="","",'Dépenses rémunération au réel'!F226)</f>
        <v/>
      </c>
      <c r="G226" s="489" t="str">
        <f>IF('Dépenses rémunération au réel'!G226="","",'Dépenses rémunération au réel'!G226)</f>
        <v/>
      </c>
      <c r="H226" s="489" t="str">
        <f>IF('Dépenses rémunération au réel'!H226="","",'Dépenses rémunération au réel'!H226)</f>
        <v/>
      </c>
      <c r="I226" s="488" t="str">
        <f>IF('Dépenses rémunération au réel'!I226="","",'Dépenses rémunération au réel'!I226)</f>
        <v/>
      </c>
      <c r="J226" s="490" t="str">
        <f>IF('Dépenses rémunération au réel'!J226="","",'Dépenses rémunération au réel'!J226)</f>
        <v/>
      </c>
      <c r="K226" s="490" t="str">
        <f>IF('Dépenses rémunération au réel'!K226="","",'Dépenses rémunération au réel'!K226)</f>
        <v/>
      </c>
      <c r="L226" s="488" t="str">
        <f>IF('Dépenses rémunération au réel'!L226="","",'Dépenses rémunération au réel'!L226)</f>
        <v/>
      </c>
      <c r="M226" s="256"/>
      <c r="N226" s="257" t="str">
        <f t="shared" si="20"/>
        <v/>
      </c>
      <c r="O226" s="257" t="str">
        <f t="shared" si="21"/>
        <v/>
      </c>
      <c r="P226" s="55"/>
      <c r="Q226" s="34"/>
      <c r="R226" s="34"/>
      <c r="S226" s="494" t="str">
        <f t="shared" si="18"/>
        <v/>
      </c>
      <c r="T226" s="117"/>
      <c r="U226" s="118"/>
      <c r="V226" s="497" t="str">
        <f t="shared" si="22"/>
        <v/>
      </c>
      <c r="W226" s="121" t="str">
        <f t="shared" si="19"/>
        <v/>
      </c>
      <c r="X226" s="500" t="str">
        <f>IF(AND(OR(M226="KO",L226&lt;&gt;""),OR(M226="",N226="",O226="")),Listes!$A$74,IF(AND(L226&lt;S226,U226=""),Listes!$A$76,IF(AND(L226&lt;&gt;"",S226&lt;L226,T226=""),Listes!$A$78,IF(AND(Y226="",OR(M226&lt;&gt;"",N226&lt;&gt;"",O226&lt;&gt;"",P226&lt;&gt;"",Q226&lt;&gt;"",R226&lt;&gt;"")),Listes!$A$79,""))))</f>
        <v/>
      </c>
      <c r="Y226" s="38"/>
      <c r="Z226" s="10">
        <f t="shared" si="23"/>
        <v>0</v>
      </c>
    </row>
    <row r="227" spans="1:26" ht="20.100000000000001" customHeight="1" x14ac:dyDescent="0.25">
      <c r="A227" s="109">
        <v>221</v>
      </c>
      <c r="B227" s="488" t="str">
        <f>IF('Dépenses rémunération au réel'!B227="","",'Dépenses rémunération au réel'!B227)</f>
        <v/>
      </c>
      <c r="C227" s="488" t="str">
        <f>IF('Dépenses rémunération au réel'!C227="","",'Dépenses rémunération au réel'!C227)</f>
        <v/>
      </c>
      <c r="D227" s="488" t="str">
        <f>IF('Dépenses rémunération au réel'!D227="","",'Dépenses rémunération au réel'!D227)</f>
        <v/>
      </c>
      <c r="E227" s="488" t="str">
        <f>IF('Dépenses rémunération au réel'!E227="","",'Dépenses rémunération au réel'!E227)</f>
        <v/>
      </c>
      <c r="F227" s="488" t="str">
        <f>IF('Dépenses rémunération au réel'!F227="","",'Dépenses rémunération au réel'!F227)</f>
        <v/>
      </c>
      <c r="G227" s="489" t="str">
        <f>IF('Dépenses rémunération au réel'!G227="","",'Dépenses rémunération au réel'!G227)</f>
        <v/>
      </c>
      <c r="H227" s="489" t="str">
        <f>IF('Dépenses rémunération au réel'!H227="","",'Dépenses rémunération au réel'!H227)</f>
        <v/>
      </c>
      <c r="I227" s="488" t="str">
        <f>IF('Dépenses rémunération au réel'!I227="","",'Dépenses rémunération au réel'!I227)</f>
        <v/>
      </c>
      <c r="J227" s="490" t="str">
        <f>IF('Dépenses rémunération au réel'!J227="","",'Dépenses rémunération au réel'!J227)</f>
        <v/>
      </c>
      <c r="K227" s="490" t="str">
        <f>IF('Dépenses rémunération au réel'!K227="","",'Dépenses rémunération au réel'!K227)</f>
        <v/>
      </c>
      <c r="L227" s="488" t="str">
        <f>IF('Dépenses rémunération au réel'!L227="","",'Dépenses rémunération au réel'!L227)</f>
        <v/>
      </c>
      <c r="M227" s="256"/>
      <c r="N227" s="257" t="str">
        <f t="shared" si="20"/>
        <v/>
      </c>
      <c r="O227" s="257" t="str">
        <f t="shared" si="21"/>
        <v/>
      </c>
      <c r="P227" s="55"/>
      <c r="Q227" s="34"/>
      <c r="R227" s="34"/>
      <c r="S227" s="494" t="str">
        <f t="shared" si="18"/>
        <v/>
      </c>
      <c r="T227" s="117"/>
      <c r="U227" s="118"/>
      <c r="V227" s="497" t="str">
        <f t="shared" si="22"/>
        <v/>
      </c>
      <c r="W227" s="121" t="str">
        <f t="shared" si="19"/>
        <v/>
      </c>
      <c r="X227" s="500" t="str">
        <f>IF(AND(OR(M227="KO",L227&lt;&gt;""),OR(M227="",N227="",O227="")),Listes!$A$74,IF(AND(L227&lt;S227,U227=""),Listes!$A$76,IF(AND(L227&lt;&gt;"",S227&lt;L227,T227=""),Listes!$A$78,IF(AND(Y227="",OR(M227&lt;&gt;"",N227&lt;&gt;"",O227&lt;&gt;"",P227&lt;&gt;"",Q227&lt;&gt;"",R227&lt;&gt;"")),Listes!$A$79,""))))</f>
        <v/>
      </c>
      <c r="Y227" s="38"/>
      <c r="Z227" s="10">
        <f t="shared" si="23"/>
        <v>0</v>
      </c>
    </row>
    <row r="228" spans="1:26" ht="20.100000000000001" customHeight="1" x14ac:dyDescent="0.25">
      <c r="A228" s="109">
        <v>222</v>
      </c>
      <c r="B228" s="488" t="str">
        <f>IF('Dépenses rémunération au réel'!B228="","",'Dépenses rémunération au réel'!B228)</f>
        <v/>
      </c>
      <c r="C228" s="488" t="str">
        <f>IF('Dépenses rémunération au réel'!C228="","",'Dépenses rémunération au réel'!C228)</f>
        <v/>
      </c>
      <c r="D228" s="488" t="str">
        <f>IF('Dépenses rémunération au réel'!D228="","",'Dépenses rémunération au réel'!D228)</f>
        <v/>
      </c>
      <c r="E228" s="488" t="str">
        <f>IF('Dépenses rémunération au réel'!E228="","",'Dépenses rémunération au réel'!E228)</f>
        <v/>
      </c>
      <c r="F228" s="488" t="str">
        <f>IF('Dépenses rémunération au réel'!F228="","",'Dépenses rémunération au réel'!F228)</f>
        <v/>
      </c>
      <c r="G228" s="489" t="str">
        <f>IF('Dépenses rémunération au réel'!G228="","",'Dépenses rémunération au réel'!G228)</f>
        <v/>
      </c>
      <c r="H228" s="489" t="str">
        <f>IF('Dépenses rémunération au réel'!H228="","",'Dépenses rémunération au réel'!H228)</f>
        <v/>
      </c>
      <c r="I228" s="488" t="str">
        <f>IF('Dépenses rémunération au réel'!I228="","",'Dépenses rémunération au réel'!I228)</f>
        <v/>
      </c>
      <c r="J228" s="490" t="str">
        <f>IF('Dépenses rémunération au réel'!J228="","",'Dépenses rémunération au réel'!J228)</f>
        <v/>
      </c>
      <c r="K228" s="490" t="str">
        <f>IF('Dépenses rémunération au réel'!K228="","",'Dépenses rémunération au réel'!K228)</f>
        <v/>
      </c>
      <c r="L228" s="488" t="str">
        <f>IF('Dépenses rémunération au réel'!L228="","",'Dépenses rémunération au réel'!L228)</f>
        <v/>
      </c>
      <c r="M228" s="256"/>
      <c r="N228" s="257" t="str">
        <f t="shared" si="20"/>
        <v/>
      </c>
      <c r="O228" s="257" t="str">
        <f t="shared" si="21"/>
        <v/>
      </c>
      <c r="P228" s="55"/>
      <c r="Q228" s="34"/>
      <c r="R228" s="34"/>
      <c r="S228" s="494" t="str">
        <f t="shared" si="18"/>
        <v/>
      </c>
      <c r="T228" s="117"/>
      <c r="U228" s="118"/>
      <c r="V228" s="497" t="str">
        <f t="shared" si="22"/>
        <v/>
      </c>
      <c r="W228" s="121" t="str">
        <f t="shared" si="19"/>
        <v/>
      </c>
      <c r="X228" s="500" t="str">
        <f>IF(AND(OR(M228="KO",L228&lt;&gt;""),OR(M228="",N228="",O228="")),Listes!$A$74,IF(AND(L228&lt;S228,U228=""),Listes!$A$76,IF(AND(L228&lt;&gt;"",S228&lt;L228,T228=""),Listes!$A$78,IF(AND(Y228="",OR(M228&lt;&gt;"",N228&lt;&gt;"",O228&lt;&gt;"",P228&lt;&gt;"",Q228&lt;&gt;"",R228&lt;&gt;"")),Listes!$A$79,""))))</f>
        <v/>
      </c>
      <c r="Y228" s="38"/>
      <c r="Z228" s="10">
        <f t="shared" si="23"/>
        <v>0</v>
      </c>
    </row>
    <row r="229" spans="1:26" ht="20.100000000000001" customHeight="1" x14ac:dyDescent="0.25">
      <c r="A229" s="109">
        <v>223</v>
      </c>
      <c r="B229" s="488" t="str">
        <f>IF('Dépenses rémunération au réel'!B229="","",'Dépenses rémunération au réel'!B229)</f>
        <v/>
      </c>
      <c r="C229" s="488" t="str">
        <f>IF('Dépenses rémunération au réel'!C229="","",'Dépenses rémunération au réel'!C229)</f>
        <v/>
      </c>
      <c r="D229" s="488" t="str">
        <f>IF('Dépenses rémunération au réel'!D229="","",'Dépenses rémunération au réel'!D229)</f>
        <v/>
      </c>
      <c r="E229" s="488" t="str">
        <f>IF('Dépenses rémunération au réel'!E229="","",'Dépenses rémunération au réel'!E229)</f>
        <v/>
      </c>
      <c r="F229" s="488" t="str">
        <f>IF('Dépenses rémunération au réel'!F229="","",'Dépenses rémunération au réel'!F229)</f>
        <v/>
      </c>
      <c r="G229" s="489" t="str">
        <f>IF('Dépenses rémunération au réel'!G229="","",'Dépenses rémunération au réel'!G229)</f>
        <v/>
      </c>
      <c r="H229" s="489" t="str">
        <f>IF('Dépenses rémunération au réel'!H229="","",'Dépenses rémunération au réel'!H229)</f>
        <v/>
      </c>
      <c r="I229" s="488" t="str">
        <f>IF('Dépenses rémunération au réel'!I229="","",'Dépenses rémunération au réel'!I229)</f>
        <v/>
      </c>
      <c r="J229" s="490" t="str">
        <f>IF('Dépenses rémunération au réel'!J229="","",'Dépenses rémunération au réel'!J229)</f>
        <v/>
      </c>
      <c r="K229" s="490" t="str">
        <f>IF('Dépenses rémunération au réel'!K229="","",'Dépenses rémunération au réel'!K229)</f>
        <v/>
      </c>
      <c r="L229" s="488" t="str">
        <f>IF('Dépenses rémunération au réel'!L229="","",'Dépenses rémunération au réel'!L229)</f>
        <v/>
      </c>
      <c r="M229" s="256"/>
      <c r="N229" s="257" t="str">
        <f t="shared" si="20"/>
        <v/>
      </c>
      <c r="O229" s="257" t="str">
        <f t="shared" si="21"/>
        <v/>
      </c>
      <c r="P229" s="55"/>
      <c r="Q229" s="34"/>
      <c r="R229" s="34"/>
      <c r="S229" s="494" t="str">
        <f t="shared" si="18"/>
        <v/>
      </c>
      <c r="T229" s="117"/>
      <c r="U229" s="118"/>
      <c r="V229" s="497" t="str">
        <f t="shared" si="22"/>
        <v/>
      </c>
      <c r="W229" s="121" t="str">
        <f t="shared" si="19"/>
        <v/>
      </c>
      <c r="X229" s="500" t="str">
        <f>IF(AND(OR(M229="KO",L229&lt;&gt;""),OR(M229="",N229="",O229="")),Listes!$A$74,IF(AND(L229&lt;S229,U229=""),Listes!$A$76,IF(AND(L229&lt;&gt;"",S229&lt;L229,T229=""),Listes!$A$78,IF(AND(Y229="",OR(M229&lt;&gt;"",N229&lt;&gt;"",O229&lt;&gt;"",P229&lt;&gt;"",Q229&lt;&gt;"",R229&lt;&gt;"")),Listes!$A$79,""))))</f>
        <v/>
      </c>
      <c r="Y229" s="38"/>
      <c r="Z229" s="10">
        <f t="shared" si="23"/>
        <v>0</v>
      </c>
    </row>
    <row r="230" spans="1:26" ht="20.100000000000001" customHeight="1" x14ac:dyDescent="0.25">
      <c r="A230" s="109">
        <v>224</v>
      </c>
      <c r="B230" s="488" t="str">
        <f>IF('Dépenses rémunération au réel'!B230="","",'Dépenses rémunération au réel'!B230)</f>
        <v/>
      </c>
      <c r="C230" s="488" t="str">
        <f>IF('Dépenses rémunération au réel'!C230="","",'Dépenses rémunération au réel'!C230)</f>
        <v/>
      </c>
      <c r="D230" s="488" t="str">
        <f>IF('Dépenses rémunération au réel'!D230="","",'Dépenses rémunération au réel'!D230)</f>
        <v/>
      </c>
      <c r="E230" s="488" t="str">
        <f>IF('Dépenses rémunération au réel'!E230="","",'Dépenses rémunération au réel'!E230)</f>
        <v/>
      </c>
      <c r="F230" s="488" t="str">
        <f>IF('Dépenses rémunération au réel'!F230="","",'Dépenses rémunération au réel'!F230)</f>
        <v/>
      </c>
      <c r="G230" s="489" t="str">
        <f>IF('Dépenses rémunération au réel'!G230="","",'Dépenses rémunération au réel'!G230)</f>
        <v/>
      </c>
      <c r="H230" s="489" t="str">
        <f>IF('Dépenses rémunération au réel'!H230="","",'Dépenses rémunération au réel'!H230)</f>
        <v/>
      </c>
      <c r="I230" s="488" t="str">
        <f>IF('Dépenses rémunération au réel'!I230="","",'Dépenses rémunération au réel'!I230)</f>
        <v/>
      </c>
      <c r="J230" s="490" t="str">
        <f>IF('Dépenses rémunération au réel'!J230="","",'Dépenses rémunération au réel'!J230)</f>
        <v/>
      </c>
      <c r="K230" s="490" t="str">
        <f>IF('Dépenses rémunération au réel'!K230="","",'Dépenses rémunération au réel'!K230)</f>
        <v/>
      </c>
      <c r="L230" s="488" t="str">
        <f>IF('Dépenses rémunération au réel'!L230="","",'Dépenses rémunération au réel'!L230)</f>
        <v/>
      </c>
      <c r="M230" s="256"/>
      <c r="N230" s="257" t="str">
        <f t="shared" si="20"/>
        <v/>
      </c>
      <c r="O230" s="257" t="str">
        <f t="shared" si="21"/>
        <v/>
      </c>
      <c r="P230" s="55"/>
      <c r="Q230" s="34"/>
      <c r="R230" s="34"/>
      <c r="S230" s="494" t="str">
        <f t="shared" si="18"/>
        <v/>
      </c>
      <c r="T230" s="117"/>
      <c r="U230" s="118"/>
      <c r="V230" s="497" t="str">
        <f t="shared" si="22"/>
        <v/>
      </c>
      <c r="W230" s="121" t="str">
        <f t="shared" si="19"/>
        <v/>
      </c>
      <c r="X230" s="500" t="str">
        <f>IF(AND(OR(M230="KO",L230&lt;&gt;""),OR(M230="",N230="",O230="")),Listes!$A$74,IF(AND(L230&lt;S230,U230=""),Listes!$A$76,IF(AND(L230&lt;&gt;"",S230&lt;L230,T230=""),Listes!$A$78,IF(AND(Y230="",OR(M230&lt;&gt;"",N230&lt;&gt;"",O230&lt;&gt;"",P230&lt;&gt;"",Q230&lt;&gt;"",R230&lt;&gt;"")),Listes!$A$79,""))))</f>
        <v/>
      </c>
      <c r="Y230" s="38"/>
      <c r="Z230" s="10">
        <f t="shared" si="23"/>
        <v>0</v>
      </c>
    </row>
    <row r="231" spans="1:26" ht="20.100000000000001" customHeight="1" x14ac:dyDescent="0.25">
      <c r="A231" s="109">
        <v>225</v>
      </c>
      <c r="B231" s="488" t="str">
        <f>IF('Dépenses rémunération au réel'!B231="","",'Dépenses rémunération au réel'!B231)</f>
        <v/>
      </c>
      <c r="C231" s="488" t="str">
        <f>IF('Dépenses rémunération au réel'!C231="","",'Dépenses rémunération au réel'!C231)</f>
        <v/>
      </c>
      <c r="D231" s="488" t="str">
        <f>IF('Dépenses rémunération au réel'!D231="","",'Dépenses rémunération au réel'!D231)</f>
        <v/>
      </c>
      <c r="E231" s="488" t="str">
        <f>IF('Dépenses rémunération au réel'!E231="","",'Dépenses rémunération au réel'!E231)</f>
        <v/>
      </c>
      <c r="F231" s="488" t="str">
        <f>IF('Dépenses rémunération au réel'!F231="","",'Dépenses rémunération au réel'!F231)</f>
        <v/>
      </c>
      <c r="G231" s="489" t="str">
        <f>IF('Dépenses rémunération au réel'!G231="","",'Dépenses rémunération au réel'!G231)</f>
        <v/>
      </c>
      <c r="H231" s="489" t="str">
        <f>IF('Dépenses rémunération au réel'!H231="","",'Dépenses rémunération au réel'!H231)</f>
        <v/>
      </c>
      <c r="I231" s="488" t="str">
        <f>IF('Dépenses rémunération au réel'!I231="","",'Dépenses rémunération au réel'!I231)</f>
        <v/>
      </c>
      <c r="J231" s="490" t="str">
        <f>IF('Dépenses rémunération au réel'!J231="","",'Dépenses rémunération au réel'!J231)</f>
        <v/>
      </c>
      <c r="K231" s="490" t="str">
        <f>IF('Dépenses rémunération au réel'!K231="","",'Dépenses rémunération au réel'!K231)</f>
        <v/>
      </c>
      <c r="L231" s="488" t="str">
        <f>IF('Dépenses rémunération au réel'!L231="","",'Dépenses rémunération au réel'!L231)</f>
        <v/>
      </c>
      <c r="M231" s="256"/>
      <c r="N231" s="257" t="str">
        <f t="shared" si="20"/>
        <v/>
      </c>
      <c r="O231" s="257" t="str">
        <f t="shared" si="21"/>
        <v/>
      </c>
      <c r="P231" s="55"/>
      <c r="Q231" s="34"/>
      <c r="R231" s="34"/>
      <c r="S231" s="494" t="str">
        <f t="shared" si="18"/>
        <v/>
      </c>
      <c r="T231" s="117"/>
      <c r="U231" s="118"/>
      <c r="V231" s="497" t="str">
        <f t="shared" si="22"/>
        <v/>
      </c>
      <c r="W231" s="121" t="str">
        <f t="shared" si="19"/>
        <v/>
      </c>
      <c r="X231" s="500" t="str">
        <f>IF(AND(OR(M231="KO",L231&lt;&gt;""),OR(M231="",N231="",O231="")),Listes!$A$74,IF(AND(L231&lt;S231,U231=""),Listes!$A$76,IF(AND(L231&lt;&gt;"",S231&lt;L231,T231=""),Listes!$A$78,IF(AND(Y231="",OR(M231&lt;&gt;"",N231&lt;&gt;"",O231&lt;&gt;"",P231&lt;&gt;"",Q231&lt;&gt;"",R231&lt;&gt;"")),Listes!$A$79,""))))</f>
        <v/>
      </c>
      <c r="Y231" s="38"/>
      <c r="Z231" s="10">
        <f t="shared" si="23"/>
        <v>0</v>
      </c>
    </row>
    <row r="232" spans="1:26" ht="20.100000000000001" customHeight="1" x14ac:dyDescent="0.25">
      <c r="A232" s="109">
        <v>226</v>
      </c>
      <c r="B232" s="488" t="str">
        <f>IF('Dépenses rémunération au réel'!B232="","",'Dépenses rémunération au réel'!B232)</f>
        <v/>
      </c>
      <c r="C232" s="488" t="str">
        <f>IF('Dépenses rémunération au réel'!C232="","",'Dépenses rémunération au réel'!C232)</f>
        <v/>
      </c>
      <c r="D232" s="488" t="str">
        <f>IF('Dépenses rémunération au réel'!D232="","",'Dépenses rémunération au réel'!D232)</f>
        <v/>
      </c>
      <c r="E232" s="488" t="str">
        <f>IF('Dépenses rémunération au réel'!E232="","",'Dépenses rémunération au réel'!E232)</f>
        <v/>
      </c>
      <c r="F232" s="488" t="str">
        <f>IF('Dépenses rémunération au réel'!F232="","",'Dépenses rémunération au réel'!F232)</f>
        <v/>
      </c>
      <c r="G232" s="489" t="str">
        <f>IF('Dépenses rémunération au réel'!G232="","",'Dépenses rémunération au réel'!G232)</f>
        <v/>
      </c>
      <c r="H232" s="489" t="str">
        <f>IF('Dépenses rémunération au réel'!H232="","",'Dépenses rémunération au réel'!H232)</f>
        <v/>
      </c>
      <c r="I232" s="488" t="str">
        <f>IF('Dépenses rémunération au réel'!I232="","",'Dépenses rémunération au réel'!I232)</f>
        <v/>
      </c>
      <c r="J232" s="490" t="str">
        <f>IF('Dépenses rémunération au réel'!J232="","",'Dépenses rémunération au réel'!J232)</f>
        <v/>
      </c>
      <c r="K232" s="490" t="str">
        <f>IF('Dépenses rémunération au réel'!K232="","",'Dépenses rémunération au réel'!K232)</f>
        <v/>
      </c>
      <c r="L232" s="488" t="str">
        <f>IF('Dépenses rémunération au réel'!L232="","",'Dépenses rémunération au réel'!L232)</f>
        <v/>
      </c>
      <c r="M232" s="256"/>
      <c r="N232" s="257" t="str">
        <f t="shared" si="20"/>
        <v/>
      </c>
      <c r="O232" s="257" t="str">
        <f t="shared" si="21"/>
        <v/>
      </c>
      <c r="P232" s="55"/>
      <c r="Q232" s="34"/>
      <c r="R232" s="34"/>
      <c r="S232" s="494" t="str">
        <f t="shared" si="18"/>
        <v/>
      </c>
      <c r="T232" s="117"/>
      <c r="U232" s="118"/>
      <c r="V232" s="497" t="str">
        <f t="shared" si="22"/>
        <v/>
      </c>
      <c r="W232" s="121" t="str">
        <f t="shared" si="19"/>
        <v/>
      </c>
      <c r="X232" s="500" t="str">
        <f>IF(AND(OR(M232="KO",L232&lt;&gt;""),OR(M232="",N232="",O232="")),Listes!$A$74,IF(AND(L232&lt;S232,U232=""),Listes!$A$76,IF(AND(L232&lt;&gt;"",S232&lt;L232,T232=""),Listes!$A$78,IF(AND(Y232="",OR(M232&lt;&gt;"",N232&lt;&gt;"",O232&lt;&gt;"",P232&lt;&gt;"",Q232&lt;&gt;"",R232&lt;&gt;"")),Listes!$A$79,""))))</f>
        <v/>
      </c>
      <c r="Y232" s="38"/>
      <c r="Z232" s="10">
        <f t="shared" si="23"/>
        <v>0</v>
      </c>
    </row>
    <row r="233" spans="1:26" ht="20.100000000000001" customHeight="1" x14ac:dyDescent="0.25">
      <c r="A233" s="109">
        <v>227</v>
      </c>
      <c r="B233" s="488" t="str">
        <f>IF('Dépenses rémunération au réel'!B233="","",'Dépenses rémunération au réel'!B233)</f>
        <v/>
      </c>
      <c r="C233" s="488" t="str">
        <f>IF('Dépenses rémunération au réel'!C233="","",'Dépenses rémunération au réel'!C233)</f>
        <v/>
      </c>
      <c r="D233" s="488" t="str">
        <f>IF('Dépenses rémunération au réel'!D233="","",'Dépenses rémunération au réel'!D233)</f>
        <v/>
      </c>
      <c r="E233" s="488" t="str">
        <f>IF('Dépenses rémunération au réel'!E233="","",'Dépenses rémunération au réel'!E233)</f>
        <v/>
      </c>
      <c r="F233" s="488" t="str">
        <f>IF('Dépenses rémunération au réel'!F233="","",'Dépenses rémunération au réel'!F233)</f>
        <v/>
      </c>
      <c r="G233" s="489" t="str">
        <f>IF('Dépenses rémunération au réel'!G233="","",'Dépenses rémunération au réel'!G233)</f>
        <v/>
      </c>
      <c r="H233" s="489" t="str">
        <f>IF('Dépenses rémunération au réel'!H233="","",'Dépenses rémunération au réel'!H233)</f>
        <v/>
      </c>
      <c r="I233" s="488" t="str">
        <f>IF('Dépenses rémunération au réel'!I233="","",'Dépenses rémunération au réel'!I233)</f>
        <v/>
      </c>
      <c r="J233" s="490" t="str">
        <f>IF('Dépenses rémunération au réel'!J233="","",'Dépenses rémunération au réel'!J233)</f>
        <v/>
      </c>
      <c r="K233" s="490" t="str">
        <f>IF('Dépenses rémunération au réel'!K233="","",'Dépenses rémunération au réel'!K233)</f>
        <v/>
      </c>
      <c r="L233" s="488" t="str">
        <f>IF('Dépenses rémunération au réel'!L233="","",'Dépenses rémunération au réel'!L233)</f>
        <v/>
      </c>
      <c r="M233" s="256"/>
      <c r="N233" s="257" t="str">
        <f t="shared" si="20"/>
        <v/>
      </c>
      <c r="O233" s="257" t="str">
        <f t="shared" si="21"/>
        <v/>
      </c>
      <c r="P233" s="55"/>
      <c r="Q233" s="34"/>
      <c r="R233" s="34"/>
      <c r="S233" s="494" t="str">
        <f t="shared" si="18"/>
        <v/>
      </c>
      <c r="T233" s="117"/>
      <c r="U233" s="118"/>
      <c r="V233" s="497" t="str">
        <f t="shared" si="22"/>
        <v/>
      </c>
      <c r="W233" s="121" t="str">
        <f t="shared" si="19"/>
        <v/>
      </c>
      <c r="X233" s="500" t="str">
        <f>IF(AND(OR(M233="KO",L233&lt;&gt;""),OR(M233="",N233="",O233="")),Listes!$A$74,IF(AND(L233&lt;S233,U233=""),Listes!$A$76,IF(AND(L233&lt;&gt;"",S233&lt;L233,T233=""),Listes!$A$78,IF(AND(Y233="",OR(M233&lt;&gt;"",N233&lt;&gt;"",O233&lt;&gt;"",P233&lt;&gt;"",Q233&lt;&gt;"",R233&lt;&gt;"")),Listes!$A$79,""))))</f>
        <v/>
      </c>
      <c r="Y233" s="38"/>
      <c r="Z233" s="10">
        <f t="shared" si="23"/>
        <v>0</v>
      </c>
    </row>
    <row r="234" spans="1:26" ht="20.100000000000001" customHeight="1" x14ac:dyDescent="0.25">
      <c r="A234" s="109">
        <v>228</v>
      </c>
      <c r="B234" s="488" t="str">
        <f>IF('Dépenses rémunération au réel'!B234="","",'Dépenses rémunération au réel'!B234)</f>
        <v/>
      </c>
      <c r="C234" s="488" t="str">
        <f>IF('Dépenses rémunération au réel'!C234="","",'Dépenses rémunération au réel'!C234)</f>
        <v/>
      </c>
      <c r="D234" s="488" t="str">
        <f>IF('Dépenses rémunération au réel'!D234="","",'Dépenses rémunération au réel'!D234)</f>
        <v/>
      </c>
      <c r="E234" s="488" t="str">
        <f>IF('Dépenses rémunération au réel'!E234="","",'Dépenses rémunération au réel'!E234)</f>
        <v/>
      </c>
      <c r="F234" s="488" t="str">
        <f>IF('Dépenses rémunération au réel'!F234="","",'Dépenses rémunération au réel'!F234)</f>
        <v/>
      </c>
      <c r="G234" s="489" t="str">
        <f>IF('Dépenses rémunération au réel'!G234="","",'Dépenses rémunération au réel'!G234)</f>
        <v/>
      </c>
      <c r="H234" s="489" t="str">
        <f>IF('Dépenses rémunération au réel'!H234="","",'Dépenses rémunération au réel'!H234)</f>
        <v/>
      </c>
      <c r="I234" s="488" t="str">
        <f>IF('Dépenses rémunération au réel'!I234="","",'Dépenses rémunération au réel'!I234)</f>
        <v/>
      </c>
      <c r="J234" s="490" t="str">
        <f>IF('Dépenses rémunération au réel'!J234="","",'Dépenses rémunération au réel'!J234)</f>
        <v/>
      </c>
      <c r="K234" s="490" t="str">
        <f>IF('Dépenses rémunération au réel'!K234="","",'Dépenses rémunération au réel'!K234)</f>
        <v/>
      </c>
      <c r="L234" s="488" t="str">
        <f>IF('Dépenses rémunération au réel'!L234="","",'Dépenses rémunération au réel'!L234)</f>
        <v/>
      </c>
      <c r="M234" s="256"/>
      <c r="N234" s="257" t="str">
        <f t="shared" si="20"/>
        <v/>
      </c>
      <c r="O234" s="257" t="str">
        <f t="shared" si="21"/>
        <v/>
      </c>
      <c r="P234" s="55"/>
      <c r="Q234" s="34"/>
      <c r="R234" s="34"/>
      <c r="S234" s="494" t="str">
        <f t="shared" si="18"/>
        <v/>
      </c>
      <c r="T234" s="117"/>
      <c r="U234" s="118"/>
      <c r="V234" s="497" t="str">
        <f t="shared" si="22"/>
        <v/>
      </c>
      <c r="W234" s="121" t="str">
        <f t="shared" si="19"/>
        <v/>
      </c>
      <c r="X234" s="500" t="str">
        <f>IF(AND(OR(M234="KO",L234&lt;&gt;""),OR(M234="",N234="",O234="")),Listes!$A$74,IF(AND(L234&lt;S234,U234=""),Listes!$A$76,IF(AND(L234&lt;&gt;"",S234&lt;L234,T234=""),Listes!$A$78,IF(AND(Y234="",OR(M234&lt;&gt;"",N234&lt;&gt;"",O234&lt;&gt;"",P234&lt;&gt;"",Q234&lt;&gt;"",R234&lt;&gt;"")),Listes!$A$79,""))))</f>
        <v/>
      </c>
      <c r="Y234" s="38"/>
      <c r="Z234" s="10">
        <f t="shared" si="23"/>
        <v>0</v>
      </c>
    </row>
    <row r="235" spans="1:26" ht="20.100000000000001" customHeight="1" x14ac:dyDescent="0.25">
      <c r="A235" s="109">
        <v>229</v>
      </c>
      <c r="B235" s="488" t="str">
        <f>IF('Dépenses rémunération au réel'!B235="","",'Dépenses rémunération au réel'!B235)</f>
        <v/>
      </c>
      <c r="C235" s="488" t="str">
        <f>IF('Dépenses rémunération au réel'!C235="","",'Dépenses rémunération au réel'!C235)</f>
        <v/>
      </c>
      <c r="D235" s="488" t="str">
        <f>IF('Dépenses rémunération au réel'!D235="","",'Dépenses rémunération au réel'!D235)</f>
        <v/>
      </c>
      <c r="E235" s="488" t="str">
        <f>IF('Dépenses rémunération au réel'!E235="","",'Dépenses rémunération au réel'!E235)</f>
        <v/>
      </c>
      <c r="F235" s="488" t="str">
        <f>IF('Dépenses rémunération au réel'!F235="","",'Dépenses rémunération au réel'!F235)</f>
        <v/>
      </c>
      <c r="G235" s="489" t="str">
        <f>IF('Dépenses rémunération au réel'!G235="","",'Dépenses rémunération au réel'!G235)</f>
        <v/>
      </c>
      <c r="H235" s="489" t="str">
        <f>IF('Dépenses rémunération au réel'!H235="","",'Dépenses rémunération au réel'!H235)</f>
        <v/>
      </c>
      <c r="I235" s="488" t="str">
        <f>IF('Dépenses rémunération au réel'!I235="","",'Dépenses rémunération au réel'!I235)</f>
        <v/>
      </c>
      <c r="J235" s="490" t="str">
        <f>IF('Dépenses rémunération au réel'!J235="","",'Dépenses rémunération au réel'!J235)</f>
        <v/>
      </c>
      <c r="K235" s="490" t="str">
        <f>IF('Dépenses rémunération au réel'!K235="","",'Dépenses rémunération au réel'!K235)</f>
        <v/>
      </c>
      <c r="L235" s="488" t="str">
        <f>IF('Dépenses rémunération au réel'!L235="","",'Dépenses rémunération au réel'!L235)</f>
        <v/>
      </c>
      <c r="M235" s="256"/>
      <c r="N235" s="257" t="str">
        <f t="shared" si="20"/>
        <v/>
      </c>
      <c r="O235" s="257" t="str">
        <f t="shared" si="21"/>
        <v/>
      </c>
      <c r="P235" s="55"/>
      <c r="Q235" s="34"/>
      <c r="R235" s="34"/>
      <c r="S235" s="494" t="str">
        <f t="shared" si="18"/>
        <v/>
      </c>
      <c r="T235" s="117"/>
      <c r="U235" s="118"/>
      <c r="V235" s="497" t="str">
        <f t="shared" si="22"/>
        <v/>
      </c>
      <c r="W235" s="121" t="str">
        <f t="shared" si="19"/>
        <v/>
      </c>
      <c r="X235" s="500" t="str">
        <f>IF(AND(OR(M235="KO",L235&lt;&gt;""),OR(M235="",N235="",O235="")),Listes!$A$74,IF(AND(L235&lt;S235,U235=""),Listes!$A$76,IF(AND(L235&lt;&gt;"",S235&lt;L235,T235=""),Listes!$A$78,IF(AND(Y235="",OR(M235&lt;&gt;"",N235&lt;&gt;"",O235&lt;&gt;"",P235&lt;&gt;"",Q235&lt;&gt;"",R235&lt;&gt;"")),Listes!$A$79,""))))</f>
        <v/>
      </c>
      <c r="Y235" s="38"/>
      <c r="Z235" s="10">
        <f t="shared" si="23"/>
        <v>0</v>
      </c>
    </row>
    <row r="236" spans="1:26" ht="20.100000000000001" customHeight="1" x14ac:dyDescent="0.25">
      <c r="A236" s="109">
        <v>230</v>
      </c>
      <c r="B236" s="488" t="str">
        <f>IF('Dépenses rémunération au réel'!B236="","",'Dépenses rémunération au réel'!B236)</f>
        <v/>
      </c>
      <c r="C236" s="488" t="str">
        <f>IF('Dépenses rémunération au réel'!C236="","",'Dépenses rémunération au réel'!C236)</f>
        <v/>
      </c>
      <c r="D236" s="488" t="str">
        <f>IF('Dépenses rémunération au réel'!D236="","",'Dépenses rémunération au réel'!D236)</f>
        <v/>
      </c>
      <c r="E236" s="488" t="str">
        <f>IF('Dépenses rémunération au réel'!E236="","",'Dépenses rémunération au réel'!E236)</f>
        <v/>
      </c>
      <c r="F236" s="488" t="str">
        <f>IF('Dépenses rémunération au réel'!F236="","",'Dépenses rémunération au réel'!F236)</f>
        <v/>
      </c>
      <c r="G236" s="489" t="str">
        <f>IF('Dépenses rémunération au réel'!G236="","",'Dépenses rémunération au réel'!G236)</f>
        <v/>
      </c>
      <c r="H236" s="489" t="str">
        <f>IF('Dépenses rémunération au réel'!H236="","",'Dépenses rémunération au réel'!H236)</f>
        <v/>
      </c>
      <c r="I236" s="488" t="str">
        <f>IF('Dépenses rémunération au réel'!I236="","",'Dépenses rémunération au réel'!I236)</f>
        <v/>
      </c>
      <c r="J236" s="490" t="str">
        <f>IF('Dépenses rémunération au réel'!J236="","",'Dépenses rémunération au réel'!J236)</f>
        <v/>
      </c>
      <c r="K236" s="490" t="str">
        <f>IF('Dépenses rémunération au réel'!K236="","",'Dépenses rémunération au réel'!K236)</f>
        <v/>
      </c>
      <c r="L236" s="488" t="str">
        <f>IF('Dépenses rémunération au réel'!L236="","",'Dépenses rémunération au réel'!L236)</f>
        <v/>
      </c>
      <c r="M236" s="256"/>
      <c r="N236" s="257" t="str">
        <f t="shared" si="20"/>
        <v/>
      </c>
      <c r="O236" s="257" t="str">
        <f t="shared" si="21"/>
        <v/>
      </c>
      <c r="P236" s="55"/>
      <c r="Q236" s="34"/>
      <c r="R236" s="34"/>
      <c r="S236" s="494" t="str">
        <f t="shared" si="18"/>
        <v/>
      </c>
      <c r="T236" s="117"/>
      <c r="U236" s="118"/>
      <c r="V236" s="497" t="str">
        <f t="shared" si="22"/>
        <v/>
      </c>
      <c r="W236" s="121" t="str">
        <f t="shared" si="19"/>
        <v/>
      </c>
      <c r="X236" s="500" t="str">
        <f>IF(AND(OR(M236="KO",L236&lt;&gt;""),OR(M236="",N236="",O236="")),Listes!$A$74,IF(AND(L236&lt;S236,U236=""),Listes!$A$76,IF(AND(L236&lt;&gt;"",S236&lt;L236,T236=""),Listes!$A$78,IF(AND(Y236="",OR(M236&lt;&gt;"",N236&lt;&gt;"",O236&lt;&gt;"",P236&lt;&gt;"",Q236&lt;&gt;"",R236&lt;&gt;"")),Listes!$A$79,""))))</f>
        <v/>
      </c>
      <c r="Y236" s="38"/>
      <c r="Z236" s="10">
        <f t="shared" si="23"/>
        <v>0</v>
      </c>
    </row>
    <row r="237" spans="1:26" ht="20.100000000000001" customHeight="1" x14ac:dyDescent="0.25">
      <c r="A237" s="109">
        <v>231</v>
      </c>
      <c r="B237" s="488" t="str">
        <f>IF('Dépenses rémunération au réel'!B237="","",'Dépenses rémunération au réel'!B237)</f>
        <v/>
      </c>
      <c r="C237" s="488" t="str">
        <f>IF('Dépenses rémunération au réel'!C237="","",'Dépenses rémunération au réel'!C237)</f>
        <v/>
      </c>
      <c r="D237" s="488" t="str">
        <f>IF('Dépenses rémunération au réel'!D237="","",'Dépenses rémunération au réel'!D237)</f>
        <v/>
      </c>
      <c r="E237" s="488" t="str">
        <f>IF('Dépenses rémunération au réel'!E237="","",'Dépenses rémunération au réel'!E237)</f>
        <v/>
      </c>
      <c r="F237" s="488" t="str">
        <f>IF('Dépenses rémunération au réel'!F237="","",'Dépenses rémunération au réel'!F237)</f>
        <v/>
      </c>
      <c r="G237" s="489" t="str">
        <f>IF('Dépenses rémunération au réel'!G237="","",'Dépenses rémunération au réel'!G237)</f>
        <v/>
      </c>
      <c r="H237" s="489" t="str">
        <f>IF('Dépenses rémunération au réel'!H237="","",'Dépenses rémunération au réel'!H237)</f>
        <v/>
      </c>
      <c r="I237" s="488" t="str">
        <f>IF('Dépenses rémunération au réel'!I237="","",'Dépenses rémunération au réel'!I237)</f>
        <v/>
      </c>
      <c r="J237" s="490" t="str">
        <f>IF('Dépenses rémunération au réel'!J237="","",'Dépenses rémunération au réel'!J237)</f>
        <v/>
      </c>
      <c r="K237" s="490" t="str">
        <f>IF('Dépenses rémunération au réel'!K237="","",'Dépenses rémunération au réel'!K237)</f>
        <v/>
      </c>
      <c r="L237" s="488" t="str">
        <f>IF('Dépenses rémunération au réel'!L237="","",'Dépenses rémunération au réel'!L237)</f>
        <v/>
      </c>
      <c r="M237" s="256"/>
      <c r="N237" s="257" t="str">
        <f t="shared" si="20"/>
        <v/>
      </c>
      <c r="O237" s="257" t="str">
        <f t="shared" si="21"/>
        <v/>
      </c>
      <c r="P237" s="55"/>
      <c r="Q237" s="34"/>
      <c r="R237" s="34"/>
      <c r="S237" s="494" t="str">
        <f t="shared" si="18"/>
        <v/>
      </c>
      <c r="T237" s="117"/>
      <c r="U237" s="118"/>
      <c r="V237" s="497" t="str">
        <f t="shared" si="22"/>
        <v/>
      </c>
      <c r="W237" s="121" t="str">
        <f t="shared" si="19"/>
        <v/>
      </c>
      <c r="X237" s="500" t="str">
        <f>IF(AND(OR(M237="KO",L237&lt;&gt;""),OR(M237="",N237="",O237="")),Listes!$A$74,IF(AND(L237&lt;S237,U237=""),Listes!$A$76,IF(AND(L237&lt;&gt;"",S237&lt;L237,T237=""),Listes!$A$78,IF(AND(Y237="",OR(M237&lt;&gt;"",N237&lt;&gt;"",O237&lt;&gt;"",P237&lt;&gt;"",Q237&lt;&gt;"",R237&lt;&gt;"")),Listes!$A$79,""))))</f>
        <v/>
      </c>
      <c r="Y237" s="38"/>
      <c r="Z237" s="10">
        <f t="shared" si="23"/>
        <v>0</v>
      </c>
    </row>
    <row r="238" spans="1:26" ht="20.100000000000001" customHeight="1" x14ac:dyDescent="0.25">
      <c r="A238" s="109">
        <v>232</v>
      </c>
      <c r="B238" s="488" t="str">
        <f>IF('Dépenses rémunération au réel'!B238="","",'Dépenses rémunération au réel'!B238)</f>
        <v/>
      </c>
      <c r="C238" s="488" t="str">
        <f>IF('Dépenses rémunération au réel'!C238="","",'Dépenses rémunération au réel'!C238)</f>
        <v/>
      </c>
      <c r="D238" s="488" t="str">
        <f>IF('Dépenses rémunération au réel'!D238="","",'Dépenses rémunération au réel'!D238)</f>
        <v/>
      </c>
      <c r="E238" s="488" t="str">
        <f>IF('Dépenses rémunération au réel'!E238="","",'Dépenses rémunération au réel'!E238)</f>
        <v/>
      </c>
      <c r="F238" s="488" t="str">
        <f>IF('Dépenses rémunération au réel'!F238="","",'Dépenses rémunération au réel'!F238)</f>
        <v/>
      </c>
      <c r="G238" s="489" t="str">
        <f>IF('Dépenses rémunération au réel'!G238="","",'Dépenses rémunération au réel'!G238)</f>
        <v/>
      </c>
      <c r="H238" s="489" t="str">
        <f>IF('Dépenses rémunération au réel'!H238="","",'Dépenses rémunération au réel'!H238)</f>
        <v/>
      </c>
      <c r="I238" s="488" t="str">
        <f>IF('Dépenses rémunération au réel'!I238="","",'Dépenses rémunération au réel'!I238)</f>
        <v/>
      </c>
      <c r="J238" s="490" t="str">
        <f>IF('Dépenses rémunération au réel'!J238="","",'Dépenses rémunération au réel'!J238)</f>
        <v/>
      </c>
      <c r="K238" s="490" t="str">
        <f>IF('Dépenses rémunération au réel'!K238="","",'Dépenses rémunération au réel'!K238)</f>
        <v/>
      </c>
      <c r="L238" s="488" t="str">
        <f>IF('Dépenses rémunération au réel'!L238="","",'Dépenses rémunération au réel'!L238)</f>
        <v/>
      </c>
      <c r="M238" s="256"/>
      <c r="N238" s="257" t="str">
        <f t="shared" si="20"/>
        <v/>
      </c>
      <c r="O238" s="257" t="str">
        <f t="shared" si="21"/>
        <v/>
      </c>
      <c r="P238" s="55"/>
      <c r="Q238" s="34"/>
      <c r="R238" s="34"/>
      <c r="S238" s="494" t="str">
        <f t="shared" si="18"/>
        <v/>
      </c>
      <c r="T238" s="117"/>
      <c r="U238" s="118"/>
      <c r="V238" s="497" t="str">
        <f t="shared" si="22"/>
        <v/>
      </c>
      <c r="W238" s="121" t="str">
        <f t="shared" si="19"/>
        <v/>
      </c>
      <c r="X238" s="500" t="str">
        <f>IF(AND(OR(M238="KO",L238&lt;&gt;""),OR(M238="",N238="",O238="")),Listes!$A$74,IF(AND(L238&lt;S238,U238=""),Listes!$A$76,IF(AND(L238&lt;&gt;"",S238&lt;L238,T238=""),Listes!$A$78,IF(AND(Y238="",OR(M238&lt;&gt;"",N238&lt;&gt;"",O238&lt;&gt;"",P238&lt;&gt;"",Q238&lt;&gt;"",R238&lt;&gt;"")),Listes!$A$79,""))))</f>
        <v/>
      </c>
      <c r="Y238" s="38"/>
      <c r="Z238" s="10">
        <f t="shared" si="23"/>
        <v>0</v>
      </c>
    </row>
    <row r="239" spans="1:26" ht="20.100000000000001" customHeight="1" x14ac:dyDescent="0.25">
      <c r="A239" s="109">
        <v>233</v>
      </c>
      <c r="B239" s="488" t="str">
        <f>IF('Dépenses rémunération au réel'!B239="","",'Dépenses rémunération au réel'!B239)</f>
        <v/>
      </c>
      <c r="C239" s="488" t="str">
        <f>IF('Dépenses rémunération au réel'!C239="","",'Dépenses rémunération au réel'!C239)</f>
        <v/>
      </c>
      <c r="D239" s="488" t="str">
        <f>IF('Dépenses rémunération au réel'!D239="","",'Dépenses rémunération au réel'!D239)</f>
        <v/>
      </c>
      <c r="E239" s="488" t="str">
        <f>IF('Dépenses rémunération au réel'!E239="","",'Dépenses rémunération au réel'!E239)</f>
        <v/>
      </c>
      <c r="F239" s="488" t="str">
        <f>IF('Dépenses rémunération au réel'!F239="","",'Dépenses rémunération au réel'!F239)</f>
        <v/>
      </c>
      <c r="G239" s="489" t="str">
        <f>IF('Dépenses rémunération au réel'!G239="","",'Dépenses rémunération au réel'!G239)</f>
        <v/>
      </c>
      <c r="H239" s="489" t="str">
        <f>IF('Dépenses rémunération au réel'!H239="","",'Dépenses rémunération au réel'!H239)</f>
        <v/>
      </c>
      <c r="I239" s="488" t="str">
        <f>IF('Dépenses rémunération au réel'!I239="","",'Dépenses rémunération au réel'!I239)</f>
        <v/>
      </c>
      <c r="J239" s="490" t="str">
        <f>IF('Dépenses rémunération au réel'!J239="","",'Dépenses rémunération au réel'!J239)</f>
        <v/>
      </c>
      <c r="K239" s="490" t="str">
        <f>IF('Dépenses rémunération au réel'!K239="","",'Dépenses rémunération au réel'!K239)</f>
        <v/>
      </c>
      <c r="L239" s="488" t="str">
        <f>IF('Dépenses rémunération au réel'!L239="","",'Dépenses rémunération au réel'!L239)</f>
        <v/>
      </c>
      <c r="M239" s="256"/>
      <c r="N239" s="257" t="str">
        <f t="shared" si="20"/>
        <v/>
      </c>
      <c r="O239" s="257" t="str">
        <f t="shared" si="21"/>
        <v/>
      </c>
      <c r="P239" s="55"/>
      <c r="Q239" s="34"/>
      <c r="R239" s="34"/>
      <c r="S239" s="494" t="str">
        <f t="shared" si="18"/>
        <v/>
      </c>
      <c r="T239" s="117"/>
      <c r="U239" s="118"/>
      <c r="V239" s="497" t="str">
        <f t="shared" si="22"/>
        <v/>
      </c>
      <c r="W239" s="121" t="str">
        <f t="shared" si="19"/>
        <v/>
      </c>
      <c r="X239" s="500" t="str">
        <f>IF(AND(OR(M239="KO",L239&lt;&gt;""),OR(M239="",N239="",O239="")),Listes!$A$74,IF(AND(L239&lt;S239,U239=""),Listes!$A$76,IF(AND(L239&lt;&gt;"",S239&lt;L239,T239=""),Listes!$A$78,IF(AND(Y239="",OR(M239&lt;&gt;"",N239&lt;&gt;"",O239&lt;&gt;"",P239&lt;&gt;"",Q239&lt;&gt;"",R239&lt;&gt;"")),Listes!$A$79,""))))</f>
        <v/>
      </c>
      <c r="Y239" s="38"/>
      <c r="Z239" s="10">
        <f t="shared" si="23"/>
        <v>0</v>
      </c>
    </row>
    <row r="240" spans="1:26" ht="20.100000000000001" customHeight="1" x14ac:dyDescent="0.25">
      <c r="A240" s="109">
        <v>234</v>
      </c>
      <c r="B240" s="488" t="str">
        <f>IF('Dépenses rémunération au réel'!B240="","",'Dépenses rémunération au réel'!B240)</f>
        <v/>
      </c>
      <c r="C240" s="488" t="str">
        <f>IF('Dépenses rémunération au réel'!C240="","",'Dépenses rémunération au réel'!C240)</f>
        <v/>
      </c>
      <c r="D240" s="488" t="str">
        <f>IF('Dépenses rémunération au réel'!D240="","",'Dépenses rémunération au réel'!D240)</f>
        <v/>
      </c>
      <c r="E240" s="488" t="str">
        <f>IF('Dépenses rémunération au réel'!E240="","",'Dépenses rémunération au réel'!E240)</f>
        <v/>
      </c>
      <c r="F240" s="488" t="str">
        <f>IF('Dépenses rémunération au réel'!F240="","",'Dépenses rémunération au réel'!F240)</f>
        <v/>
      </c>
      <c r="G240" s="489" t="str">
        <f>IF('Dépenses rémunération au réel'!G240="","",'Dépenses rémunération au réel'!G240)</f>
        <v/>
      </c>
      <c r="H240" s="489" t="str">
        <f>IF('Dépenses rémunération au réel'!H240="","",'Dépenses rémunération au réel'!H240)</f>
        <v/>
      </c>
      <c r="I240" s="488" t="str">
        <f>IF('Dépenses rémunération au réel'!I240="","",'Dépenses rémunération au réel'!I240)</f>
        <v/>
      </c>
      <c r="J240" s="490" t="str">
        <f>IF('Dépenses rémunération au réel'!J240="","",'Dépenses rémunération au réel'!J240)</f>
        <v/>
      </c>
      <c r="K240" s="490" t="str">
        <f>IF('Dépenses rémunération au réel'!K240="","",'Dépenses rémunération au réel'!K240)</f>
        <v/>
      </c>
      <c r="L240" s="488" t="str">
        <f>IF('Dépenses rémunération au réel'!L240="","",'Dépenses rémunération au réel'!L240)</f>
        <v/>
      </c>
      <c r="M240" s="256"/>
      <c r="N240" s="257" t="str">
        <f t="shared" si="20"/>
        <v/>
      </c>
      <c r="O240" s="257" t="str">
        <f t="shared" si="21"/>
        <v/>
      </c>
      <c r="P240" s="55"/>
      <c r="Q240" s="34"/>
      <c r="R240" s="34"/>
      <c r="S240" s="494" t="str">
        <f t="shared" si="18"/>
        <v/>
      </c>
      <c r="T240" s="117"/>
      <c r="U240" s="118"/>
      <c r="V240" s="497" t="str">
        <f t="shared" si="22"/>
        <v/>
      </c>
      <c r="W240" s="121" t="str">
        <f t="shared" si="19"/>
        <v/>
      </c>
      <c r="X240" s="500" t="str">
        <f>IF(AND(OR(M240="KO",L240&lt;&gt;""),OR(M240="",N240="",O240="")),Listes!$A$74,IF(AND(L240&lt;S240,U240=""),Listes!$A$76,IF(AND(L240&lt;&gt;"",S240&lt;L240,T240=""),Listes!$A$78,IF(AND(Y240="",OR(M240&lt;&gt;"",N240&lt;&gt;"",O240&lt;&gt;"",P240&lt;&gt;"",Q240&lt;&gt;"",R240&lt;&gt;"")),Listes!$A$79,""))))</f>
        <v/>
      </c>
      <c r="Y240" s="38"/>
      <c r="Z240" s="10">
        <f t="shared" si="23"/>
        <v>0</v>
      </c>
    </row>
    <row r="241" spans="1:26" ht="20.100000000000001" customHeight="1" x14ac:dyDescent="0.25">
      <c r="A241" s="109">
        <v>235</v>
      </c>
      <c r="B241" s="488" t="str">
        <f>IF('Dépenses rémunération au réel'!B241="","",'Dépenses rémunération au réel'!B241)</f>
        <v/>
      </c>
      <c r="C241" s="488" t="str">
        <f>IF('Dépenses rémunération au réel'!C241="","",'Dépenses rémunération au réel'!C241)</f>
        <v/>
      </c>
      <c r="D241" s="488" t="str">
        <f>IF('Dépenses rémunération au réel'!D241="","",'Dépenses rémunération au réel'!D241)</f>
        <v/>
      </c>
      <c r="E241" s="488" t="str">
        <f>IF('Dépenses rémunération au réel'!E241="","",'Dépenses rémunération au réel'!E241)</f>
        <v/>
      </c>
      <c r="F241" s="488" t="str">
        <f>IF('Dépenses rémunération au réel'!F241="","",'Dépenses rémunération au réel'!F241)</f>
        <v/>
      </c>
      <c r="G241" s="489" t="str">
        <f>IF('Dépenses rémunération au réel'!G241="","",'Dépenses rémunération au réel'!G241)</f>
        <v/>
      </c>
      <c r="H241" s="489" t="str">
        <f>IF('Dépenses rémunération au réel'!H241="","",'Dépenses rémunération au réel'!H241)</f>
        <v/>
      </c>
      <c r="I241" s="488" t="str">
        <f>IF('Dépenses rémunération au réel'!I241="","",'Dépenses rémunération au réel'!I241)</f>
        <v/>
      </c>
      <c r="J241" s="490" t="str">
        <f>IF('Dépenses rémunération au réel'!J241="","",'Dépenses rémunération au réel'!J241)</f>
        <v/>
      </c>
      <c r="K241" s="490" t="str">
        <f>IF('Dépenses rémunération au réel'!K241="","",'Dépenses rémunération au réel'!K241)</f>
        <v/>
      </c>
      <c r="L241" s="488" t="str">
        <f>IF('Dépenses rémunération au réel'!L241="","",'Dépenses rémunération au réel'!L241)</f>
        <v/>
      </c>
      <c r="M241" s="256"/>
      <c r="N241" s="257" t="str">
        <f t="shared" si="20"/>
        <v/>
      </c>
      <c r="O241" s="257" t="str">
        <f t="shared" si="21"/>
        <v/>
      </c>
      <c r="P241" s="55"/>
      <c r="Q241" s="34"/>
      <c r="R241" s="34"/>
      <c r="S241" s="494" t="str">
        <f t="shared" si="18"/>
        <v/>
      </c>
      <c r="T241" s="117"/>
      <c r="U241" s="118"/>
      <c r="V241" s="497" t="str">
        <f t="shared" si="22"/>
        <v/>
      </c>
      <c r="W241" s="121" t="str">
        <f t="shared" si="19"/>
        <v/>
      </c>
      <c r="X241" s="500" t="str">
        <f>IF(AND(OR(M241="KO",L241&lt;&gt;""),OR(M241="",N241="",O241="")),Listes!$A$74,IF(AND(L241&lt;S241,U241=""),Listes!$A$76,IF(AND(L241&lt;&gt;"",S241&lt;L241,T241=""),Listes!$A$78,IF(AND(Y241="",OR(M241&lt;&gt;"",N241&lt;&gt;"",O241&lt;&gt;"",P241&lt;&gt;"",Q241&lt;&gt;"",R241&lt;&gt;"")),Listes!$A$79,""))))</f>
        <v/>
      </c>
      <c r="Y241" s="38"/>
      <c r="Z241" s="10">
        <f t="shared" si="23"/>
        <v>0</v>
      </c>
    </row>
    <row r="242" spans="1:26" ht="20.100000000000001" customHeight="1" x14ac:dyDescent="0.25">
      <c r="A242" s="109">
        <v>236</v>
      </c>
      <c r="B242" s="488" t="str">
        <f>IF('Dépenses rémunération au réel'!B242="","",'Dépenses rémunération au réel'!B242)</f>
        <v/>
      </c>
      <c r="C242" s="488" t="str">
        <f>IF('Dépenses rémunération au réel'!C242="","",'Dépenses rémunération au réel'!C242)</f>
        <v/>
      </c>
      <c r="D242" s="488" t="str">
        <f>IF('Dépenses rémunération au réel'!D242="","",'Dépenses rémunération au réel'!D242)</f>
        <v/>
      </c>
      <c r="E242" s="488" t="str">
        <f>IF('Dépenses rémunération au réel'!E242="","",'Dépenses rémunération au réel'!E242)</f>
        <v/>
      </c>
      <c r="F242" s="488" t="str">
        <f>IF('Dépenses rémunération au réel'!F242="","",'Dépenses rémunération au réel'!F242)</f>
        <v/>
      </c>
      <c r="G242" s="489" t="str">
        <f>IF('Dépenses rémunération au réel'!G242="","",'Dépenses rémunération au réel'!G242)</f>
        <v/>
      </c>
      <c r="H242" s="489" t="str">
        <f>IF('Dépenses rémunération au réel'!H242="","",'Dépenses rémunération au réel'!H242)</f>
        <v/>
      </c>
      <c r="I242" s="488" t="str">
        <f>IF('Dépenses rémunération au réel'!I242="","",'Dépenses rémunération au réel'!I242)</f>
        <v/>
      </c>
      <c r="J242" s="490" t="str">
        <f>IF('Dépenses rémunération au réel'!J242="","",'Dépenses rémunération au réel'!J242)</f>
        <v/>
      </c>
      <c r="K242" s="490" t="str">
        <f>IF('Dépenses rémunération au réel'!K242="","",'Dépenses rémunération au réel'!K242)</f>
        <v/>
      </c>
      <c r="L242" s="488" t="str">
        <f>IF('Dépenses rémunération au réel'!L242="","",'Dépenses rémunération au réel'!L242)</f>
        <v/>
      </c>
      <c r="M242" s="256"/>
      <c r="N242" s="257" t="str">
        <f t="shared" si="20"/>
        <v/>
      </c>
      <c r="O242" s="257" t="str">
        <f t="shared" si="21"/>
        <v/>
      </c>
      <c r="P242" s="55"/>
      <c r="Q242" s="34"/>
      <c r="R242" s="34"/>
      <c r="S242" s="494" t="str">
        <f t="shared" si="18"/>
        <v/>
      </c>
      <c r="T242" s="117"/>
      <c r="U242" s="118"/>
      <c r="V242" s="497" t="str">
        <f t="shared" si="22"/>
        <v/>
      </c>
      <c r="W242" s="121" t="str">
        <f t="shared" si="19"/>
        <v/>
      </c>
      <c r="X242" s="500" t="str">
        <f>IF(AND(OR(M242="KO",L242&lt;&gt;""),OR(M242="",N242="",O242="")),Listes!$A$74,IF(AND(L242&lt;S242,U242=""),Listes!$A$76,IF(AND(L242&lt;&gt;"",S242&lt;L242,T242=""),Listes!$A$78,IF(AND(Y242="",OR(M242&lt;&gt;"",N242&lt;&gt;"",O242&lt;&gt;"",P242&lt;&gt;"",Q242&lt;&gt;"",R242&lt;&gt;"")),Listes!$A$79,""))))</f>
        <v/>
      </c>
      <c r="Y242" s="38"/>
      <c r="Z242" s="10">
        <f t="shared" si="23"/>
        <v>0</v>
      </c>
    </row>
    <row r="243" spans="1:26" ht="20.100000000000001" customHeight="1" x14ac:dyDescent="0.25">
      <c r="A243" s="109">
        <v>237</v>
      </c>
      <c r="B243" s="488" t="str">
        <f>IF('Dépenses rémunération au réel'!B243="","",'Dépenses rémunération au réel'!B243)</f>
        <v/>
      </c>
      <c r="C243" s="488" t="str">
        <f>IF('Dépenses rémunération au réel'!C243="","",'Dépenses rémunération au réel'!C243)</f>
        <v/>
      </c>
      <c r="D243" s="488" t="str">
        <f>IF('Dépenses rémunération au réel'!D243="","",'Dépenses rémunération au réel'!D243)</f>
        <v/>
      </c>
      <c r="E243" s="488" t="str">
        <f>IF('Dépenses rémunération au réel'!E243="","",'Dépenses rémunération au réel'!E243)</f>
        <v/>
      </c>
      <c r="F243" s="488" t="str">
        <f>IF('Dépenses rémunération au réel'!F243="","",'Dépenses rémunération au réel'!F243)</f>
        <v/>
      </c>
      <c r="G243" s="489" t="str">
        <f>IF('Dépenses rémunération au réel'!G243="","",'Dépenses rémunération au réel'!G243)</f>
        <v/>
      </c>
      <c r="H243" s="489" t="str">
        <f>IF('Dépenses rémunération au réel'!H243="","",'Dépenses rémunération au réel'!H243)</f>
        <v/>
      </c>
      <c r="I243" s="488" t="str">
        <f>IF('Dépenses rémunération au réel'!I243="","",'Dépenses rémunération au réel'!I243)</f>
        <v/>
      </c>
      <c r="J243" s="490" t="str">
        <f>IF('Dépenses rémunération au réel'!J243="","",'Dépenses rémunération au réel'!J243)</f>
        <v/>
      </c>
      <c r="K243" s="490" t="str">
        <f>IF('Dépenses rémunération au réel'!K243="","",'Dépenses rémunération au réel'!K243)</f>
        <v/>
      </c>
      <c r="L243" s="488" t="str">
        <f>IF('Dépenses rémunération au réel'!L243="","",'Dépenses rémunération au réel'!L243)</f>
        <v/>
      </c>
      <c r="M243" s="256"/>
      <c r="N243" s="257" t="str">
        <f t="shared" si="20"/>
        <v/>
      </c>
      <c r="O243" s="257" t="str">
        <f t="shared" si="21"/>
        <v/>
      </c>
      <c r="P243" s="55"/>
      <c r="Q243" s="34"/>
      <c r="R243" s="34"/>
      <c r="S243" s="494" t="str">
        <f t="shared" si="18"/>
        <v/>
      </c>
      <c r="T243" s="117"/>
      <c r="U243" s="118"/>
      <c r="V243" s="497" t="str">
        <f t="shared" si="22"/>
        <v/>
      </c>
      <c r="W243" s="121" t="str">
        <f t="shared" si="19"/>
        <v/>
      </c>
      <c r="X243" s="500" t="str">
        <f>IF(AND(OR(M243="KO",L243&lt;&gt;""),OR(M243="",N243="",O243="")),Listes!$A$74,IF(AND(L243&lt;S243,U243=""),Listes!$A$76,IF(AND(L243&lt;&gt;"",S243&lt;L243,T243=""),Listes!$A$78,IF(AND(Y243="",OR(M243&lt;&gt;"",N243&lt;&gt;"",O243&lt;&gt;"",P243&lt;&gt;"",Q243&lt;&gt;"",R243&lt;&gt;"")),Listes!$A$79,""))))</f>
        <v/>
      </c>
      <c r="Y243" s="38"/>
      <c r="Z243" s="10">
        <f t="shared" si="23"/>
        <v>0</v>
      </c>
    </row>
    <row r="244" spans="1:26" ht="20.100000000000001" customHeight="1" x14ac:dyDescent="0.25">
      <c r="A244" s="109">
        <v>238</v>
      </c>
      <c r="B244" s="488" t="str">
        <f>IF('Dépenses rémunération au réel'!B244="","",'Dépenses rémunération au réel'!B244)</f>
        <v/>
      </c>
      <c r="C244" s="488" t="str">
        <f>IF('Dépenses rémunération au réel'!C244="","",'Dépenses rémunération au réel'!C244)</f>
        <v/>
      </c>
      <c r="D244" s="488" t="str">
        <f>IF('Dépenses rémunération au réel'!D244="","",'Dépenses rémunération au réel'!D244)</f>
        <v/>
      </c>
      <c r="E244" s="488" t="str">
        <f>IF('Dépenses rémunération au réel'!E244="","",'Dépenses rémunération au réel'!E244)</f>
        <v/>
      </c>
      <c r="F244" s="488" t="str">
        <f>IF('Dépenses rémunération au réel'!F244="","",'Dépenses rémunération au réel'!F244)</f>
        <v/>
      </c>
      <c r="G244" s="489" t="str">
        <f>IF('Dépenses rémunération au réel'!G244="","",'Dépenses rémunération au réel'!G244)</f>
        <v/>
      </c>
      <c r="H244" s="489" t="str">
        <f>IF('Dépenses rémunération au réel'!H244="","",'Dépenses rémunération au réel'!H244)</f>
        <v/>
      </c>
      <c r="I244" s="488" t="str">
        <f>IF('Dépenses rémunération au réel'!I244="","",'Dépenses rémunération au réel'!I244)</f>
        <v/>
      </c>
      <c r="J244" s="490" t="str">
        <f>IF('Dépenses rémunération au réel'!J244="","",'Dépenses rémunération au réel'!J244)</f>
        <v/>
      </c>
      <c r="K244" s="490" t="str">
        <f>IF('Dépenses rémunération au réel'!K244="","",'Dépenses rémunération au réel'!K244)</f>
        <v/>
      </c>
      <c r="L244" s="488" t="str">
        <f>IF('Dépenses rémunération au réel'!L244="","",'Dépenses rémunération au réel'!L244)</f>
        <v/>
      </c>
      <c r="M244" s="256"/>
      <c r="N244" s="257" t="str">
        <f t="shared" si="20"/>
        <v/>
      </c>
      <c r="O244" s="257" t="str">
        <f t="shared" si="21"/>
        <v/>
      </c>
      <c r="P244" s="55"/>
      <c r="Q244" s="34"/>
      <c r="R244" s="34"/>
      <c r="S244" s="494" t="str">
        <f t="shared" si="18"/>
        <v/>
      </c>
      <c r="T244" s="117"/>
      <c r="U244" s="118"/>
      <c r="V244" s="497" t="str">
        <f t="shared" si="22"/>
        <v/>
      </c>
      <c r="W244" s="121" t="str">
        <f t="shared" si="19"/>
        <v/>
      </c>
      <c r="X244" s="500" t="str">
        <f>IF(AND(OR(M244="KO",L244&lt;&gt;""),OR(M244="",N244="",O244="")),Listes!$A$74,IF(AND(L244&lt;S244,U244=""),Listes!$A$76,IF(AND(L244&lt;&gt;"",S244&lt;L244,T244=""),Listes!$A$78,IF(AND(Y244="",OR(M244&lt;&gt;"",N244&lt;&gt;"",O244&lt;&gt;"",P244&lt;&gt;"",Q244&lt;&gt;"",R244&lt;&gt;"")),Listes!$A$79,""))))</f>
        <v/>
      </c>
      <c r="Y244" s="38"/>
      <c r="Z244" s="10">
        <f t="shared" si="23"/>
        <v>0</v>
      </c>
    </row>
    <row r="245" spans="1:26" ht="20.100000000000001" customHeight="1" x14ac:dyDescent="0.25">
      <c r="A245" s="109">
        <v>239</v>
      </c>
      <c r="B245" s="488" t="str">
        <f>IF('Dépenses rémunération au réel'!B245="","",'Dépenses rémunération au réel'!B245)</f>
        <v/>
      </c>
      <c r="C245" s="488" t="str">
        <f>IF('Dépenses rémunération au réel'!C245="","",'Dépenses rémunération au réel'!C245)</f>
        <v/>
      </c>
      <c r="D245" s="488" t="str">
        <f>IF('Dépenses rémunération au réel'!D245="","",'Dépenses rémunération au réel'!D245)</f>
        <v/>
      </c>
      <c r="E245" s="488" t="str">
        <f>IF('Dépenses rémunération au réel'!E245="","",'Dépenses rémunération au réel'!E245)</f>
        <v/>
      </c>
      <c r="F245" s="488" t="str">
        <f>IF('Dépenses rémunération au réel'!F245="","",'Dépenses rémunération au réel'!F245)</f>
        <v/>
      </c>
      <c r="G245" s="489" t="str">
        <f>IF('Dépenses rémunération au réel'!G245="","",'Dépenses rémunération au réel'!G245)</f>
        <v/>
      </c>
      <c r="H245" s="489" t="str">
        <f>IF('Dépenses rémunération au réel'!H245="","",'Dépenses rémunération au réel'!H245)</f>
        <v/>
      </c>
      <c r="I245" s="488" t="str">
        <f>IF('Dépenses rémunération au réel'!I245="","",'Dépenses rémunération au réel'!I245)</f>
        <v/>
      </c>
      <c r="J245" s="490" t="str">
        <f>IF('Dépenses rémunération au réel'!J245="","",'Dépenses rémunération au réel'!J245)</f>
        <v/>
      </c>
      <c r="K245" s="490" t="str">
        <f>IF('Dépenses rémunération au réel'!K245="","",'Dépenses rémunération au réel'!K245)</f>
        <v/>
      </c>
      <c r="L245" s="488" t="str">
        <f>IF('Dépenses rémunération au réel'!L245="","",'Dépenses rémunération au réel'!L245)</f>
        <v/>
      </c>
      <c r="M245" s="256"/>
      <c r="N245" s="257" t="str">
        <f t="shared" si="20"/>
        <v/>
      </c>
      <c r="O245" s="257" t="str">
        <f t="shared" si="21"/>
        <v/>
      </c>
      <c r="P245" s="55"/>
      <c r="Q245" s="34"/>
      <c r="R245" s="34"/>
      <c r="S245" s="494" t="str">
        <f t="shared" si="18"/>
        <v/>
      </c>
      <c r="T245" s="117"/>
      <c r="U245" s="118"/>
      <c r="V245" s="497" t="str">
        <f t="shared" si="22"/>
        <v/>
      </c>
      <c r="W245" s="121" t="str">
        <f t="shared" si="19"/>
        <v/>
      </c>
      <c r="X245" s="500" t="str">
        <f>IF(AND(OR(M245="KO",L245&lt;&gt;""),OR(M245="",N245="",O245="")),Listes!$A$74,IF(AND(L245&lt;S245,U245=""),Listes!$A$76,IF(AND(L245&lt;&gt;"",S245&lt;L245,T245=""),Listes!$A$78,IF(AND(Y245="",OR(M245&lt;&gt;"",N245&lt;&gt;"",O245&lt;&gt;"",P245&lt;&gt;"",Q245&lt;&gt;"",R245&lt;&gt;"")),Listes!$A$79,""))))</f>
        <v/>
      </c>
      <c r="Y245" s="38"/>
      <c r="Z245" s="10">
        <f t="shared" si="23"/>
        <v>0</v>
      </c>
    </row>
    <row r="246" spans="1:26" ht="20.100000000000001" customHeight="1" x14ac:dyDescent="0.25">
      <c r="A246" s="109">
        <v>240</v>
      </c>
      <c r="B246" s="488" t="str">
        <f>IF('Dépenses rémunération au réel'!B246="","",'Dépenses rémunération au réel'!B246)</f>
        <v/>
      </c>
      <c r="C246" s="488" t="str">
        <f>IF('Dépenses rémunération au réel'!C246="","",'Dépenses rémunération au réel'!C246)</f>
        <v/>
      </c>
      <c r="D246" s="488" t="str">
        <f>IF('Dépenses rémunération au réel'!D246="","",'Dépenses rémunération au réel'!D246)</f>
        <v/>
      </c>
      <c r="E246" s="488" t="str">
        <f>IF('Dépenses rémunération au réel'!E246="","",'Dépenses rémunération au réel'!E246)</f>
        <v/>
      </c>
      <c r="F246" s="488" t="str">
        <f>IF('Dépenses rémunération au réel'!F246="","",'Dépenses rémunération au réel'!F246)</f>
        <v/>
      </c>
      <c r="G246" s="489" t="str">
        <f>IF('Dépenses rémunération au réel'!G246="","",'Dépenses rémunération au réel'!G246)</f>
        <v/>
      </c>
      <c r="H246" s="489" t="str">
        <f>IF('Dépenses rémunération au réel'!H246="","",'Dépenses rémunération au réel'!H246)</f>
        <v/>
      </c>
      <c r="I246" s="488" t="str">
        <f>IF('Dépenses rémunération au réel'!I246="","",'Dépenses rémunération au réel'!I246)</f>
        <v/>
      </c>
      <c r="J246" s="490" t="str">
        <f>IF('Dépenses rémunération au réel'!J246="","",'Dépenses rémunération au réel'!J246)</f>
        <v/>
      </c>
      <c r="K246" s="490" t="str">
        <f>IF('Dépenses rémunération au réel'!K246="","",'Dépenses rémunération au réel'!K246)</f>
        <v/>
      </c>
      <c r="L246" s="488" t="str">
        <f>IF('Dépenses rémunération au réel'!L246="","",'Dépenses rémunération au réel'!L246)</f>
        <v/>
      </c>
      <c r="M246" s="256"/>
      <c r="N246" s="257" t="str">
        <f t="shared" si="20"/>
        <v/>
      </c>
      <c r="O246" s="257" t="str">
        <f t="shared" si="21"/>
        <v/>
      </c>
      <c r="P246" s="55"/>
      <c r="Q246" s="34"/>
      <c r="R246" s="34"/>
      <c r="S246" s="494" t="str">
        <f t="shared" si="18"/>
        <v/>
      </c>
      <c r="T246" s="117"/>
      <c r="U246" s="118"/>
      <c r="V246" s="497" t="str">
        <f t="shared" si="22"/>
        <v/>
      </c>
      <c r="W246" s="121" t="str">
        <f t="shared" si="19"/>
        <v/>
      </c>
      <c r="X246" s="500" t="str">
        <f>IF(AND(OR(M246="KO",L246&lt;&gt;""),OR(M246="",N246="",O246="")),Listes!$A$74,IF(AND(L246&lt;S246,U246=""),Listes!$A$76,IF(AND(L246&lt;&gt;"",S246&lt;L246,T246=""),Listes!$A$78,IF(AND(Y246="",OR(M246&lt;&gt;"",N246&lt;&gt;"",O246&lt;&gt;"",P246&lt;&gt;"",Q246&lt;&gt;"",R246&lt;&gt;"")),Listes!$A$79,""))))</f>
        <v/>
      </c>
      <c r="Y246" s="38"/>
      <c r="Z246" s="10">
        <f t="shared" si="23"/>
        <v>0</v>
      </c>
    </row>
    <row r="247" spans="1:26" ht="20.100000000000001" customHeight="1" x14ac:dyDescent="0.25">
      <c r="A247" s="109">
        <v>241</v>
      </c>
      <c r="B247" s="488" t="str">
        <f>IF('Dépenses rémunération au réel'!B247="","",'Dépenses rémunération au réel'!B247)</f>
        <v/>
      </c>
      <c r="C247" s="488" t="str">
        <f>IF('Dépenses rémunération au réel'!C247="","",'Dépenses rémunération au réel'!C247)</f>
        <v/>
      </c>
      <c r="D247" s="488" t="str">
        <f>IF('Dépenses rémunération au réel'!D247="","",'Dépenses rémunération au réel'!D247)</f>
        <v/>
      </c>
      <c r="E247" s="488" t="str">
        <f>IF('Dépenses rémunération au réel'!E247="","",'Dépenses rémunération au réel'!E247)</f>
        <v/>
      </c>
      <c r="F247" s="488" t="str">
        <f>IF('Dépenses rémunération au réel'!F247="","",'Dépenses rémunération au réel'!F247)</f>
        <v/>
      </c>
      <c r="G247" s="489" t="str">
        <f>IF('Dépenses rémunération au réel'!G247="","",'Dépenses rémunération au réel'!G247)</f>
        <v/>
      </c>
      <c r="H247" s="489" t="str">
        <f>IF('Dépenses rémunération au réel'!H247="","",'Dépenses rémunération au réel'!H247)</f>
        <v/>
      </c>
      <c r="I247" s="488" t="str">
        <f>IF('Dépenses rémunération au réel'!I247="","",'Dépenses rémunération au réel'!I247)</f>
        <v/>
      </c>
      <c r="J247" s="490" t="str">
        <f>IF('Dépenses rémunération au réel'!J247="","",'Dépenses rémunération au réel'!J247)</f>
        <v/>
      </c>
      <c r="K247" s="490" t="str">
        <f>IF('Dépenses rémunération au réel'!K247="","",'Dépenses rémunération au réel'!K247)</f>
        <v/>
      </c>
      <c r="L247" s="488" t="str">
        <f>IF('Dépenses rémunération au réel'!L247="","",'Dépenses rémunération au réel'!L247)</f>
        <v/>
      </c>
      <c r="M247" s="256"/>
      <c r="N247" s="257" t="str">
        <f t="shared" si="20"/>
        <v/>
      </c>
      <c r="O247" s="257" t="str">
        <f t="shared" si="21"/>
        <v/>
      </c>
      <c r="P247" s="55"/>
      <c r="Q247" s="34"/>
      <c r="R247" s="34"/>
      <c r="S247" s="494" t="str">
        <f t="shared" si="18"/>
        <v/>
      </c>
      <c r="T247" s="117"/>
      <c r="U247" s="118"/>
      <c r="V247" s="497" t="str">
        <f t="shared" si="22"/>
        <v/>
      </c>
      <c r="W247" s="121" t="str">
        <f t="shared" si="19"/>
        <v/>
      </c>
      <c r="X247" s="500" t="str">
        <f>IF(AND(OR(M247="KO",L247&lt;&gt;""),OR(M247="",N247="",O247="")),Listes!$A$74,IF(AND(L247&lt;S247,U247=""),Listes!$A$76,IF(AND(L247&lt;&gt;"",S247&lt;L247,T247=""),Listes!$A$78,IF(AND(Y247="",OR(M247&lt;&gt;"",N247&lt;&gt;"",O247&lt;&gt;"",P247&lt;&gt;"",Q247&lt;&gt;"",R247&lt;&gt;"")),Listes!$A$79,""))))</f>
        <v/>
      </c>
      <c r="Y247" s="38"/>
      <c r="Z247" s="10">
        <f t="shared" si="23"/>
        <v>0</v>
      </c>
    </row>
    <row r="248" spans="1:26" ht="20.100000000000001" customHeight="1" x14ac:dyDescent="0.25">
      <c r="A248" s="109">
        <v>242</v>
      </c>
      <c r="B248" s="488" t="str">
        <f>IF('Dépenses rémunération au réel'!B248="","",'Dépenses rémunération au réel'!B248)</f>
        <v/>
      </c>
      <c r="C248" s="488" t="str">
        <f>IF('Dépenses rémunération au réel'!C248="","",'Dépenses rémunération au réel'!C248)</f>
        <v/>
      </c>
      <c r="D248" s="488" t="str">
        <f>IF('Dépenses rémunération au réel'!D248="","",'Dépenses rémunération au réel'!D248)</f>
        <v/>
      </c>
      <c r="E248" s="488" t="str">
        <f>IF('Dépenses rémunération au réel'!E248="","",'Dépenses rémunération au réel'!E248)</f>
        <v/>
      </c>
      <c r="F248" s="488" t="str">
        <f>IF('Dépenses rémunération au réel'!F248="","",'Dépenses rémunération au réel'!F248)</f>
        <v/>
      </c>
      <c r="G248" s="489" t="str">
        <f>IF('Dépenses rémunération au réel'!G248="","",'Dépenses rémunération au réel'!G248)</f>
        <v/>
      </c>
      <c r="H248" s="489" t="str">
        <f>IF('Dépenses rémunération au réel'!H248="","",'Dépenses rémunération au réel'!H248)</f>
        <v/>
      </c>
      <c r="I248" s="488" t="str">
        <f>IF('Dépenses rémunération au réel'!I248="","",'Dépenses rémunération au réel'!I248)</f>
        <v/>
      </c>
      <c r="J248" s="490" t="str">
        <f>IF('Dépenses rémunération au réel'!J248="","",'Dépenses rémunération au réel'!J248)</f>
        <v/>
      </c>
      <c r="K248" s="490" t="str">
        <f>IF('Dépenses rémunération au réel'!K248="","",'Dépenses rémunération au réel'!K248)</f>
        <v/>
      </c>
      <c r="L248" s="488" t="str">
        <f>IF('Dépenses rémunération au réel'!L248="","",'Dépenses rémunération au réel'!L248)</f>
        <v/>
      </c>
      <c r="M248" s="256"/>
      <c r="N248" s="257" t="str">
        <f t="shared" si="20"/>
        <v/>
      </c>
      <c r="O248" s="257" t="str">
        <f t="shared" si="21"/>
        <v/>
      </c>
      <c r="P248" s="55"/>
      <c r="Q248" s="34"/>
      <c r="R248" s="34"/>
      <c r="S248" s="494" t="str">
        <f t="shared" si="18"/>
        <v/>
      </c>
      <c r="T248" s="117"/>
      <c r="U248" s="118"/>
      <c r="V248" s="497" t="str">
        <f t="shared" si="22"/>
        <v/>
      </c>
      <c r="W248" s="121" t="str">
        <f t="shared" si="19"/>
        <v/>
      </c>
      <c r="X248" s="500" t="str">
        <f>IF(AND(OR(M248="KO",L248&lt;&gt;""),OR(M248="",N248="",O248="")),Listes!$A$74,IF(AND(L248&lt;S248,U248=""),Listes!$A$76,IF(AND(L248&lt;&gt;"",S248&lt;L248,T248=""),Listes!$A$78,IF(AND(Y248="",OR(M248&lt;&gt;"",N248&lt;&gt;"",O248&lt;&gt;"",P248&lt;&gt;"",Q248&lt;&gt;"",R248&lt;&gt;"")),Listes!$A$79,""))))</f>
        <v/>
      </c>
      <c r="Y248" s="38"/>
      <c r="Z248" s="10">
        <f t="shared" si="23"/>
        <v>0</v>
      </c>
    </row>
    <row r="249" spans="1:26" ht="20.100000000000001" customHeight="1" x14ac:dyDescent="0.25">
      <c r="A249" s="109">
        <v>243</v>
      </c>
      <c r="B249" s="488" t="str">
        <f>IF('Dépenses rémunération au réel'!B249="","",'Dépenses rémunération au réel'!B249)</f>
        <v/>
      </c>
      <c r="C249" s="488" t="str">
        <f>IF('Dépenses rémunération au réel'!C249="","",'Dépenses rémunération au réel'!C249)</f>
        <v/>
      </c>
      <c r="D249" s="488" t="str">
        <f>IF('Dépenses rémunération au réel'!D249="","",'Dépenses rémunération au réel'!D249)</f>
        <v/>
      </c>
      <c r="E249" s="488" t="str">
        <f>IF('Dépenses rémunération au réel'!E249="","",'Dépenses rémunération au réel'!E249)</f>
        <v/>
      </c>
      <c r="F249" s="488" t="str">
        <f>IF('Dépenses rémunération au réel'!F249="","",'Dépenses rémunération au réel'!F249)</f>
        <v/>
      </c>
      <c r="G249" s="489" t="str">
        <f>IF('Dépenses rémunération au réel'!G249="","",'Dépenses rémunération au réel'!G249)</f>
        <v/>
      </c>
      <c r="H249" s="489" t="str">
        <f>IF('Dépenses rémunération au réel'!H249="","",'Dépenses rémunération au réel'!H249)</f>
        <v/>
      </c>
      <c r="I249" s="488" t="str">
        <f>IF('Dépenses rémunération au réel'!I249="","",'Dépenses rémunération au réel'!I249)</f>
        <v/>
      </c>
      <c r="J249" s="490" t="str">
        <f>IF('Dépenses rémunération au réel'!J249="","",'Dépenses rémunération au réel'!J249)</f>
        <v/>
      </c>
      <c r="K249" s="490" t="str">
        <f>IF('Dépenses rémunération au réel'!K249="","",'Dépenses rémunération au réel'!K249)</f>
        <v/>
      </c>
      <c r="L249" s="488" t="str">
        <f>IF('Dépenses rémunération au réel'!L249="","",'Dépenses rémunération au réel'!L249)</f>
        <v/>
      </c>
      <c r="M249" s="256"/>
      <c r="N249" s="257" t="str">
        <f t="shared" si="20"/>
        <v/>
      </c>
      <c r="O249" s="257" t="str">
        <f t="shared" si="21"/>
        <v/>
      </c>
      <c r="P249" s="55"/>
      <c r="Q249" s="34"/>
      <c r="R249" s="34"/>
      <c r="S249" s="494" t="str">
        <f t="shared" si="18"/>
        <v/>
      </c>
      <c r="T249" s="117"/>
      <c r="U249" s="118"/>
      <c r="V249" s="497" t="str">
        <f t="shared" si="22"/>
        <v/>
      </c>
      <c r="W249" s="121" t="str">
        <f t="shared" si="19"/>
        <v/>
      </c>
      <c r="X249" s="500" t="str">
        <f>IF(AND(OR(M249="KO",L249&lt;&gt;""),OR(M249="",N249="",O249="")),Listes!$A$74,IF(AND(L249&lt;S249,U249=""),Listes!$A$76,IF(AND(L249&lt;&gt;"",S249&lt;L249,T249=""),Listes!$A$78,IF(AND(Y249="",OR(M249&lt;&gt;"",N249&lt;&gt;"",O249&lt;&gt;"",P249&lt;&gt;"",Q249&lt;&gt;"",R249&lt;&gt;"")),Listes!$A$79,""))))</f>
        <v/>
      </c>
      <c r="Y249" s="38"/>
      <c r="Z249" s="10">
        <f t="shared" si="23"/>
        <v>0</v>
      </c>
    </row>
    <row r="250" spans="1:26" ht="20.100000000000001" customHeight="1" x14ac:dyDescent="0.25">
      <c r="A250" s="109">
        <v>244</v>
      </c>
      <c r="B250" s="488" t="str">
        <f>IF('Dépenses rémunération au réel'!B250="","",'Dépenses rémunération au réel'!B250)</f>
        <v/>
      </c>
      <c r="C250" s="488" t="str">
        <f>IF('Dépenses rémunération au réel'!C250="","",'Dépenses rémunération au réel'!C250)</f>
        <v/>
      </c>
      <c r="D250" s="488" t="str">
        <f>IF('Dépenses rémunération au réel'!D250="","",'Dépenses rémunération au réel'!D250)</f>
        <v/>
      </c>
      <c r="E250" s="488" t="str">
        <f>IF('Dépenses rémunération au réel'!E250="","",'Dépenses rémunération au réel'!E250)</f>
        <v/>
      </c>
      <c r="F250" s="488" t="str">
        <f>IF('Dépenses rémunération au réel'!F250="","",'Dépenses rémunération au réel'!F250)</f>
        <v/>
      </c>
      <c r="G250" s="489" t="str">
        <f>IF('Dépenses rémunération au réel'!G250="","",'Dépenses rémunération au réel'!G250)</f>
        <v/>
      </c>
      <c r="H250" s="489" t="str">
        <f>IF('Dépenses rémunération au réel'!H250="","",'Dépenses rémunération au réel'!H250)</f>
        <v/>
      </c>
      <c r="I250" s="488" t="str">
        <f>IF('Dépenses rémunération au réel'!I250="","",'Dépenses rémunération au réel'!I250)</f>
        <v/>
      </c>
      <c r="J250" s="490" t="str">
        <f>IF('Dépenses rémunération au réel'!J250="","",'Dépenses rémunération au réel'!J250)</f>
        <v/>
      </c>
      <c r="K250" s="490" t="str">
        <f>IF('Dépenses rémunération au réel'!K250="","",'Dépenses rémunération au réel'!K250)</f>
        <v/>
      </c>
      <c r="L250" s="488" t="str">
        <f>IF('Dépenses rémunération au réel'!L250="","",'Dépenses rémunération au réel'!L250)</f>
        <v/>
      </c>
      <c r="M250" s="256"/>
      <c r="N250" s="257" t="str">
        <f t="shared" si="20"/>
        <v/>
      </c>
      <c r="O250" s="257" t="str">
        <f t="shared" si="21"/>
        <v/>
      </c>
      <c r="P250" s="55"/>
      <c r="Q250" s="34"/>
      <c r="R250" s="34"/>
      <c r="S250" s="494" t="str">
        <f t="shared" si="18"/>
        <v/>
      </c>
      <c r="T250" s="117"/>
      <c r="U250" s="118"/>
      <c r="V250" s="497" t="str">
        <f t="shared" si="22"/>
        <v/>
      </c>
      <c r="W250" s="121" t="str">
        <f t="shared" si="19"/>
        <v/>
      </c>
      <c r="X250" s="500" t="str">
        <f>IF(AND(OR(M250="KO",L250&lt;&gt;""),OR(M250="",N250="",O250="")),Listes!$A$74,IF(AND(L250&lt;S250,U250=""),Listes!$A$76,IF(AND(L250&lt;&gt;"",S250&lt;L250,T250=""),Listes!$A$78,IF(AND(Y250="",OR(M250&lt;&gt;"",N250&lt;&gt;"",O250&lt;&gt;"",P250&lt;&gt;"",Q250&lt;&gt;"",R250&lt;&gt;"")),Listes!$A$79,""))))</f>
        <v/>
      </c>
      <c r="Y250" s="38"/>
      <c r="Z250" s="10">
        <f t="shared" si="23"/>
        <v>0</v>
      </c>
    </row>
    <row r="251" spans="1:26" ht="20.100000000000001" customHeight="1" x14ac:dyDescent="0.25">
      <c r="A251" s="109">
        <v>245</v>
      </c>
      <c r="B251" s="488" t="str">
        <f>IF('Dépenses rémunération au réel'!B251="","",'Dépenses rémunération au réel'!B251)</f>
        <v/>
      </c>
      <c r="C251" s="488" t="str">
        <f>IF('Dépenses rémunération au réel'!C251="","",'Dépenses rémunération au réel'!C251)</f>
        <v/>
      </c>
      <c r="D251" s="488" t="str">
        <f>IF('Dépenses rémunération au réel'!D251="","",'Dépenses rémunération au réel'!D251)</f>
        <v/>
      </c>
      <c r="E251" s="488" t="str">
        <f>IF('Dépenses rémunération au réel'!E251="","",'Dépenses rémunération au réel'!E251)</f>
        <v/>
      </c>
      <c r="F251" s="488" t="str">
        <f>IF('Dépenses rémunération au réel'!F251="","",'Dépenses rémunération au réel'!F251)</f>
        <v/>
      </c>
      <c r="G251" s="489" t="str">
        <f>IF('Dépenses rémunération au réel'!G251="","",'Dépenses rémunération au réel'!G251)</f>
        <v/>
      </c>
      <c r="H251" s="489" t="str">
        <f>IF('Dépenses rémunération au réel'!H251="","",'Dépenses rémunération au réel'!H251)</f>
        <v/>
      </c>
      <c r="I251" s="488" t="str">
        <f>IF('Dépenses rémunération au réel'!I251="","",'Dépenses rémunération au réel'!I251)</f>
        <v/>
      </c>
      <c r="J251" s="490" t="str">
        <f>IF('Dépenses rémunération au réel'!J251="","",'Dépenses rémunération au réel'!J251)</f>
        <v/>
      </c>
      <c r="K251" s="490" t="str">
        <f>IF('Dépenses rémunération au réel'!K251="","",'Dépenses rémunération au réel'!K251)</f>
        <v/>
      </c>
      <c r="L251" s="488" t="str">
        <f>IF('Dépenses rémunération au réel'!L251="","",'Dépenses rémunération au réel'!L251)</f>
        <v/>
      </c>
      <c r="M251" s="256"/>
      <c r="N251" s="257" t="str">
        <f t="shared" si="20"/>
        <v/>
      </c>
      <c r="O251" s="257" t="str">
        <f t="shared" si="21"/>
        <v/>
      </c>
      <c r="P251" s="55"/>
      <c r="Q251" s="34"/>
      <c r="R251" s="34"/>
      <c r="S251" s="494" t="str">
        <f t="shared" si="18"/>
        <v/>
      </c>
      <c r="T251" s="117"/>
      <c r="U251" s="118"/>
      <c r="V251" s="497" t="str">
        <f t="shared" si="22"/>
        <v/>
      </c>
      <c r="W251" s="121" t="str">
        <f t="shared" si="19"/>
        <v/>
      </c>
      <c r="X251" s="500" t="str">
        <f>IF(AND(OR(M251="KO",L251&lt;&gt;""),OR(M251="",N251="",O251="")),Listes!$A$74,IF(AND(L251&lt;S251,U251=""),Listes!$A$76,IF(AND(L251&lt;&gt;"",S251&lt;L251,T251=""),Listes!$A$78,IF(AND(Y251="",OR(M251&lt;&gt;"",N251&lt;&gt;"",O251&lt;&gt;"",P251&lt;&gt;"",Q251&lt;&gt;"",R251&lt;&gt;"")),Listes!$A$79,""))))</f>
        <v/>
      </c>
      <c r="Y251" s="38"/>
      <c r="Z251" s="10">
        <f t="shared" si="23"/>
        <v>0</v>
      </c>
    </row>
    <row r="252" spans="1:26" ht="20.100000000000001" customHeight="1" x14ac:dyDescent="0.25">
      <c r="A252" s="109">
        <v>246</v>
      </c>
      <c r="B252" s="488" t="str">
        <f>IF('Dépenses rémunération au réel'!B252="","",'Dépenses rémunération au réel'!B252)</f>
        <v/>
      </c>
      <c r="C252" s="488" t="str">
        <f>IF('Dépenses rémunération au réel'!C252="","",'Dépenses rémunération au réel'!C252)</f>
        <v/>
      </c>
      <c r="D252" s="488" t="str">
        <f>IF('Dépenses rémunération au réel'!D252="","",'Dépenses rémunération au réel'!D252)</f>
        <v/>
      </c>
      <c r="E252" s="488" t="str">
        <f>IF('Dépenses rémunération au réel'!E252="","",'Dépenses rémunération au réel'!E252)</f>
        <v/>
      </c>
      <c r="F252" s="488" t="str">
        <f>IF('Dépenses rémunération au réel'!F252="","",'Dépenses rémunération au réel'!F252)</f>
        <v/>
      </c>
      <c r="G252" s="489" t="str">
        <f>IF('Dépenses rémunération au réel'!G252="","",'Dépenses rémunération au réel'!G252)</f>
        <v/>
      </c>
      <c r="H252" s="489" t="str">
        <f>IF('Dépenses rémunération au réel'!H252="","",'Dépenses rémunération au réel'!H252)</f>
        <v/>
      </c>
      <c r="I252" s="488" t="str">
        <f>IF('Dépenses rémunération au réel'!I252="","",'Dépenses rémunération au réel'!I252)</f>
        <v/>
      </c>
      <c r="J252" s="490" t="str">
        <f>IF('Dépenses rémunération au réel'!J252="","",'Dépenses rémunération au réel'!J252)</f>
        <v/>
      </c>
      <c r="K252" s="490" t="str">
        <f>IF('Dépenses rémunération au réel'!K252="","",'Dépenses rémunération au réel'!K252)</f>
        <v/>
      </c>
      <c r="L252" s="488" t="str">
        <f>IF('Dépenses rémunération au réel'!L252="","",'Dépenses rémunération au réel'!L252)</f>
        <v/>
      </c>
      <c r="M252" s="256"/>
      <c r="N252" s="257" t="str">
        <f t="shared" si="20"/>
        <v/>
      </c>
      <c r="O252" s="257" t="str">
        <f t="shared" si="21"/>
        <v/>
      </c>
      <c r="P252" s="55"/>
      <c r="Q252" s="34"/>
      <c r="R252" s="34"/>
      <c r="S252" s="494" t="str">
        <f t="shared" si="18"/>
        <v/>
      </c>
      <c r="T252" s="117"/>
      <c r="U252" s="118"/>
      <c r="V252" s="497" t="str">
        <f t="shared" si="22"/>
        <v/>
      </c>
      <c r="W252" s="121" t="str">
        <f t="shared" si="19"/>
        <v/>
      </c>
      <c r="X252" s="500" t="str">
        <f>IF(AND(OR(M252="KO",L252&lt;&gt;""),OR(M252="",N252="",O252="")),Listes!$A$74,IF(AND(L252&lt;S252,U252=""),Listes!$A$76,IF(AND(L252&lt;&gt;"",S252&lt;L252,T252=""),Listes!$A$78,IF(AND(Y252="",OR(M252&lt;&gt;"",N252&lt;&gt;"",O252&lt;&gt;"",P252&lt;&gt;"",Q252&lt;&gt;"",R252&lt;&gt;"")),Listes!$A$79,""))))</f>
        <v/>
      </c>
      <c r="Y252" s="38"/>
      <c r="Z252" s="10">
        <f t="shared" si="23"/>
        <v>0</v>
      </c>
    </row>
    <row r="253" spans="1:26" ht="20.100000000000001" customHeight="1" x14ac:dyDescent="0.25">
      <c r="A253" s="109">
        <v>247</v>
      </c>
      <c r="B253" s="488" t="str">
        <f>IF('Dépenses rémunération au réel'!B253="","",'Dépenses rémunération au réel'!B253)</f>
        <v/>
      </c>
      <c r="C253" s="488" t="str">
        <f>IF('Dépenses rémunération au réel'!C253="","",'Dépenses rémunération au réel'!C253)</f>
        <v/>
      </c>
      <c r="D253" s="488" t="str">
        <f>IF('Dépenses rémunération au réel'!D253="","",'Dépenses rémunération au réel'!D253)</f>
        <v/>
      </c>
      <c r="E253" s="488" t="str">
        <f>IF('Dépenses rémunération au réel'!E253="","",'Dépenses rémunération au réel'!E253)</f>
        <v/>
      </c>
      <c r="F253" s="488" t="str">
        <f>IF('Dépenses rémunération au réel'!F253="","",'Dépenses rémunération au réel'!F253)</f>
        <v/>
      </c>
      <c r="G253" s="489" t="str">
        <f>IF('Dépenses rémunération au réel'!G253="","",'Dépenses rémunération au réel'!G253)</f>
        <v/>
      </c>
      <c r="H253" s="489" t="str">
        <f>IF('Dépenses rémunération au réel'!H253="","",'Dépenses rémunération au réel'!H253)</f>
        <v/>
      </c>
      <c r="I253" s="488" t="str">
        <f>IF('Dépenses rémunération au réel'!I253="","",'Dépenses rémunération au réel'!I253)</f>
        <v/>
      </c>
      <c r="J253" s="490" t="str">
        <f>IF('Dépenses rémunération au réel'!J253="","",'Dépenses rémunération au réel'!J253)</f>
        <v/>
      </c>
      <c r="K253" s="490" t="str">
        <f>IF('Dépenses rémunération au réel'!K253="","",'Dépenses rémunération au réel'!K253)</f>
        <v/>
      </c>
      <c r="L253" s="488" t="str">
        <f>IF('Dépenses rémunération au réel'!L253="","",'Dépenses rémunération au réel'!L253)</f>
        <v/>
      </c>
      <c r="M253" s="256"/>
      <c r="N253" s="257" t="str">
        <f t="shared" si="20"/>
        <v/>
      </c>
      <c r="O253" s="257" t="str">
        <f t="shared" si="21"/>
        <v/>
      </c>
      <c r="P253" s="55"/>
      <c r="Q253" s="34"/>
      <c r="R253" s="34"/>
      <c r="S253" s="494" t="str">
        <f t="shared" si="18"/>
        <v/>
      </c>
      <c r="T253" s="117"/>
      <c r="U253" s="118"/>
      <c r="V253" s="497" t="str">
        <f t="shared" si="22"/>
        <v/>
      </c>
      <c r="W253" s="121" t="str">
        <f t="shared" si="19"/>
        <v/>
      </c>
      <c r="X253" s="500" t="str">
        <f>IF(AND(OR(M253="KO",L253&lt;&gt;""),OR(M253="",N253="",O253="")),Listes!$A$74,IF(AND(L253&lt;S253,U253=""),Listes!$A$76,IF(AND(L253&lt;&gt;"",S253&lt;L253,T253=""),Listes!$A$78,IF(AND(Y253="",OR(M253&lt;&gt;"",N253&lt;&gt;"",O253&lt;&gt;"",P253&lt;&gt;"",Q253&lt;&gt;"",R253&lt;&gt;"")),Listes!$A$79,""))))</f>
        <v/>
      </c>
      <c r="Y253" s="38"/>
      <c r="Z253" s="10">
        <f t="shared" si="23"/>
        <v>0</v>
      </c>
    </row>
    <row r="254" spans="1:26" ht="20.100000000000001" customHeight="1" x14ac:dyDescent="0.25">
      <c r="A254" s="109">
        <v>248</v>
      </c>
      <c r="B254" s="488" t="str">
        <f>IF('Dépenses rémunération au réel'!B254="","",'Dépenses rémunération au réel'!B254)</f>
        <v/>
      </c>
      <c r="C254" s="488" t="str">
        <f>IF('Dépenses rémunération au réel'!C254="","",'Dépenses rémunération au réel'!C254)</f>
        <v/>
      </c>
      <c r="D254" s="488" t="str">
        <f>IF('Dépenses rémunération au réel'!D254="","",'Dépenses rémunération au réel'!D254)</f>
        <v/>
      </c>
      <c r="E254" s="488" t="str">
        <f>IF('Dépenses rémunération au réel'!E254="","",'Dépenses rémunération au réel'!E254)</f>
        <v/>
      </c>
      <c r="F254" s="488" t="str">
        <f>IF('Dépenses rémunération au réel'!F254="","",'Dépenses rémunération au réel'!F254)</f>
        <v/>
      </c>
      <c r="G254" s="489" t="str">
        <f>IF('Dépenses rémunération au réel'!G254="","",'Dépenses rémunération au réel'!G254)</f>
        <v/>
      </c>
      <c r="H254" s="489" t="str">
        <f>IF('Dépenses rémunération au réel'!H254="","",'Dépenses rémunération au réel'!H254)</f>
        <v/>
      </c>
      <c r="I254" s="488" t="str">
        <f>IF('Dépenses rémunération au réel'!I254="","",'Dépenses rémunération au réel'!I254)</f>
        <v/>
      </c>
      <c r="J254" s="490" t="str">
        <f>IF('Dépenses rémunération au réel'!J254="","",'Dépenses rémunération au réel'!J254)</f>
        <v/>
      </c>
      <c r="K254" s="490" t="str">
        <f>IF('Dépenses rémunération au réel'!K254="","",'Dépenses rémunération au réel'!K254)</f>
        <v/>
      </c>
      <c r="L254" s="488" t="str">
        <f>IF('Dépenses rémunération au réel'!L254="","",'Dépenses rémunération au réel'!L254)</f>
        <v/>
      </c>
      <c r="M254" s="256"/>
      <c r="N254" s="257" t="str">
        <f t="shared" si="20"/>
        <v/>
      </c>
      <c r="O254" s="257" t="str">
        <f t="shared" si="21"/>
        <v/>
      </c>
      <c r="P254" s="55"/>
      <c r="Q254" s="34"/>
      <c r="R254" s="34"/>
      <c r="S254" s="494" t="str">
        <f t="shared" si="18"/>
        <v/>
      </c>
      <c r="T254" s="117"/>
      <c r="U254" s="118"/>
      <c r="V254" s="497" t="str">
        <f t="shared" si="22"/>
        <v/>
      </c>
      <c r="W254" s="121" t="str">
        <f t="shared" si="19"/>
        <v/>
      </c>
      <c r="X254" s="500" t="str">
        <f>IF(AND(OR(M254="KO",L254&lt;&gt;""),OR(M254="",N254="",O254="")),Listes!$A$74,IF(AND(L254&lt;S254,U254=""),Listes!$A$76,IF(AND(L254&lt;&gt;"",S254&lt;L254,T254=""),Listes!$A$78,IF(AND(Y254="",OR(M254&lt;&gt;"",N254&lt;&gt;"",O254&lt;&gt;"",P254&lt;&gt;"",Q254&lt;&gt;"",R254&lt;&gt;"")),Listes!$A$79,""))))</f>
        <v/>
      </c>
      <c r="Y254" s="38"/>
      <c r="Z254" s="10">
        <f t="shared" si="23"/>
        <v>0</v>
      </c>
    </row>
    <row r="255" spans="1:26" ht="20.100000000000001" customHeight="1" x14ac:dyDescent="0.25">
      <c r="A255" s="109">
        <v>249</v>
      </c>
      <c r="B255" s="488" t="str">
        <f>IF('Dépenses rémunération au réel'!B255="","",'Dépenses rémunération au réel'!B255)</f>
        <v/>
      </c>
      <c r="C255" s="488" t="str">
        <f>IF('Dépenses rémunération au réel'!C255="","",'Dépenses rémunération au réel'!C255)</f>
        <v/>
      </c>
      <c r="D255" s="488" t="str">
        <f>IF('Dépenses rémunération au réel'!D255="","",'Dépenses rémunération au réel'!D255)</f>
        <v/>
      </c>
      <c r="E255" s="488" t="str">
        <f>IF('Dépenses rémunération au réel'!E255="","",'Dépenses rémunération au réel'!E255)</f>
        <v/>
      </c>
      <c r="F255" s="488" t="str">
        <f>IF('Dépenses rémunération au réel'!F255="","",'Dépenses rémunération au réel'!F255)</f>
        <v/>
      </c>
      <c r="G255" s="489" t="str">
        <f>IF('Dépenses rémunération au réel'!G255="","",'Dépenses rémunération au réel'!G255)</f>
        <v/>
      </c>
      <c r="H255" s="489" t="str">
        <f>IF('Dépenses rémunération au réel'!H255="","",'Dépenses rémunération au réel'!H255)</f>
        <v/>
      </c>
      <c r="I255" s="488" t="str">
        <f>IF('Dépenses rémunération au réel'!I255="","",'Dépenses rémunération au réel'!I255)</f>
        <v/>
      </c>
      <c r="J255" s="490" t="str">
        <f>IF('Dépenses rémunération au réel'!J255="","",'Dépenses rémunération au réel'!J255)</f>
        <v/>
      </c>
      <c r="K255" s="490" t="str">
        <f>IF('Dépenses rémunération au réel'!K255="","",'Dépenses rémunération au réel'!K255)</f>
        <v/>
      </c>
      <c r="L255" s="488" t="str">
        <f>IF('Dépenses rémunération au réel'!L255="","",'Dépenses rémunération au réel'!L255)</f>
        <v/>
      </c>
      <c r="M255" s="256"/>
      <c r="N255" s="257" t="str">
        <f t="shared" si="20"/>
        <v/>
      </c>
      <c r="O255" s="257" t="str">
        <f t="shared" si="21"/>
        <v/>
      </c>
      <c r="P255" s="55"/>
      <c r="Q255" s="34"/>
      <c r="R255" s="34"/>
      <c r="S255" s="494" t="str">
        <f t="shared" si="18"/>
        <v/>
      </c>
      <c r="T255" s="117"/>
      <c r="U255" s="118"/>
      <c r="V255" s="497" t="str">
        <f t="shared" si="22"/>
        <v/>
      </c>
      <c r="W255" s="121" t="str">
        <f t="shared" si="19"/>
        <v/>
      </c>
      <c r="X255" s="500" t="str">
        <f>IF(AND(OR(M255="KO",L255&lt;&gt;""),OR(M255="",N255="",O255="")),Listes!$A$74,IF(AND(L255&lt;S255,U255=""),Listes!$A$76,IF(AND(L255&lt;&gt;"",S255&lt;L255,T255=""),Listes!$A$78,IF(AND(Y255="",OR(M255&lt;&gt;"",N255&lt;&gt;"",O255&lt;&gt;"",P255&lt;&gt;"",Q255&lt;&gt;"",R255&lt;&gt;"")),Listes!$A$79,""))))</f>
        <v/>
      </c>
      <c r="Y255" s="38"/>
      <c r="Z255" s="10">
        <f t="shared" si="23"/>
        <v>0</v>
      </c>
    </row>
    <row r="256" spans="1:26" ht="20.100000000000001" customHeight="1" x14ac:dyDescent="0.25">
      <c r="A256" s="109">
        <v>250</v>
      </c>
      <c r="B256" s="488" t="str">
        <f>IF('Dépenses rémunération au réel'!B256="","",'Dépenses rémunération au réel'!B256)</f>
        <v/>
      </c>
      <c r="C256" s="488" t="str">
        <f>IF('Dépenses rémunération au réel'!C256="","",'Dépenses rémunération au réel'!C256)</f>
        <v/>
      </c>
      <c r="D256" s="488" t="str">
        <f>IF('Dépenses rémunération au réel'!D256="","",'Dépenses rémunération au réel'!D256)</f>
        <v/>
      </c>
      <c r="E256" s="488" t="str">
        <f>IF('Dépenses rémunération au réel'!E256="","",'Dépenses rémunération au réel'!E256)</f>
        <v/>
      </c>
      <c r="F256" s="488" t="str">
        <f>IF('Dépenses rémunération au réel'!F256="","",'Dépenses rémunération au réel'!F256)</f>
        <v/>
      </c>
      <c r="G256" s="489" t="str">
        <f>IF('Dépenses rémunération au réel'!G256="","",'Dépenses rémunération au réel'!G256)</f>
        <v/>
      </c>
      <c r="H256" s="489" t="str">
        <f>IF('Dépenses rémunération au réel'!H256="","",'Dépenses rémunération au réel'!H256)</f>
        <v/>
      </c>
      <c r="I256" s="488" t="str">
        <f>IF('Dépenses rémunération au réel'!I256="","",'Dépenses rémunération au réel'!I256)</f>
        <v/>
      </c>
      <c r="J256" s="490" t="str">
        <f>IF('Dépenses rémunération au réel'!J256="","",'Dépenses rémunération au réel'!J256)</f>
        <v/>
      </c>
      <c r="K256" s="490" t="str">
        <f>IF('Dépenses rémunération au réel'!K256="","",'Dépenses rémunération au réel'!K256)</f>
        <v/>
      </c>
      <c r="L256" s="488" t="str">
        <f>IF('Dépenses rémunération au réel'!L256="","",'Dépenses rémunération au réel'!L256)</f>
        <v/>
      </c>
      <c r="M256" s="256"/>
      <c r="N256" s="257" t="str">
        <f t="shared" si="20"/>
        <v/>
      </c>
      <c r="O256" s="257" t="str">
        <f t="shared" si="21"/>
        <v/>
      </c>
      <c r="P256" s="55"/>
      <c r="Q256" s="34"/>
      <c r="R256" s="34"/>
      <c r="S256" s="494" t="str">
        <f t="shared" si="18"/>
        <v/>
      </c>
      <c r="T256" s="117"/>
      <c r="U256" s="118"/>
      <c r="V256" s="497" t="str">
        <f t="shared" si="22"/>
        <v/>
      </c>
      <c r="W256" s="121" t="str">
        <f t="shared" si="19"/>
        <v/>
      </c>
      <c r="X256" s="500" t="str">
        <f>IF(AND(OR(M256="KO",L256&lt;&gt;""),OR(M256="",N256="",O256="")),Listes!$A$74,IF(AND(L256&lt;S256,U256=""),Listes!$A$76,IF(AND(L256&lt;&gt;"",S256&lt;L256,T256=""),Listes!$A$78,IF(AND(Y256="",OR(M256&lt;&gt;"",N256&lt;&gt;"",O256&lt;&gt;"",P256&lt;&gt;"",Q256&lt;&gt;"",R256&lt;&gt;"")),Listes!$A$79,""))))</f>
        <v/>
      </c>
      <c r="Y256" s="38"/>
      <c r="Z256" s="10">
        <f t="shared" si="23"/>
        <v>0</v>
      </c>
    </row>
    <row r="257" spans="1:26" ht="20.100000000000001" customHeight="1" x14ac:dyDescent="0.25">
      <c r="A257" s="109">
        <v>251</v>
      </c>
      <c r="B257" s="488" t="str">
        <f>IF('Dépenses rémunération au réel'!B257="","",'Dépenses rémunération au réel'!B257)</f>
        <v/>
      </c>
      <c r="C257" s="488" t="str">
        <f>IF('Dépenses rémunération au réel'!C257="","",'Dépenses rémunération au réel'!C257)</f>
        <v/>
      </c>
      <c r="D257" s="488" t="str">
        <f>IF('Dépenses rémunération au réel'!D257="","",'Dépenses rémunération au réel'!D257)</f>
        <v/>
      </c>
      <c r="E257" s="488" t="str">
        <f>IF('Dépenses rémunération au réel'!E257="","",'Dépenses rémunération au réel'!E257)</f>
        <v/>
      </c>
      <c r="F257" s="488" t="str">
        <f>IF('Dépenses rémunération au réel'!F257="","",'Dépenses rémunération au réel'!F257)</f>
        <v/>
      </c>
      <c r="G257" s="489" t="str">
        <f>IF('Dépenses rémunération au réel'!G257="","",'Dépenses rémunération au réel'!G257)</f>
        <v/>
      </c>
      <c r="H257" s="489" t="str">
        <f>IF('Dépenses rémunération au réel'!H257="","",'Dépenses rémunération au réel'!H257)</f>
        <v/>
      </c>
      <c r="I257" s="488" t="str">
        <f>IF('Dépenses rémunération au réel'!I257="","",'Dépenses rémunération au réel'!I257)</f>
        <v/>
      </c>
      <c r="J257" s="490" t="str">
        <f>IF('Dépenses rémunération au réel'!J257="","",'Dépenses rémunération au réel'!J257)</f>
        <v/>
      </c>
      <c r="K257" s="490" t="str">
        <f>IF('Dépenses rémunération au réel'!K257="","",'Dépenses rémunération au réel'!K257)</f>
        <v/>
      </c>
      <c r="L257" s="488" t="str">
        <f>IF('Dépenses rémunération au réel'!L257="","",'Dépenses rémunération au réel'!L257)</f>
        <v/>
      </c>
      <c r="M257" s="256"/>
      <c r="N257" s="257" t="str">
        <f t="shared" si="20"/>
        <v/>
      </c>
      <c r="O257" s="257" t="str">
        <f t="shared" si="21"/>
        <v/>
      </c>
      <c r="P257" s="55"/>
      <c r="Q257" s="34"/>
      <c r="R257" s="34"/>
      <c r="S257" s="494" t="str">
        <f t="shared" si="18"/>
        <v/>
      </c>
      <c r="T257" s="117"/>
      <c r="U257" s="118"/>
      <c r="V257" s="497" t="str">
        <f t="shared" si="22"/>
        <v/>
      </c>
      <c r="W257" s="121" t="str">
        <f t="shared" si="19"/>
        <v/>
      </c>
      <c r="X257" s="500" t="str">
        <f>IF(AND(OR(M257="KO",L257&lt;&gt;""),OR(M257="",N257="",O257="")),Listes!$A$74,IF(AND(L257&lt;S257,U257=""),Listes!$A$76,IF(AND(L257&lt;&gt;"",S257&lt;L257,T257=""),Listes!$A$78,IF(AND(Y257="",OR(M257&lt;&gt;"",N257&lt;&gt;"",O257&lt;&gt;"",P257&lt;&gt;"",Q257&lt;&gt;"",R257&lt;&gt;"")),Listes!$A$79,""))))</f>
        <v/>
      </c>
      <c r="Y257" s="38"/>
      <c r="Z257" s="10">
        <f t="shared" si="23"/>
        <v>0</v>
      </c>
    </row>
    <row r="258" spans="1:26" ht="20.100000000000001" customHeight="1" x14ac:dyDescent="0.25">
      <c r="A258" s="109">
        <v>252</v>
      </c>
      <c r="B258" s="488" t="str">
        <f>IF('Dépenses rémunération au réel'!B258="","",'Dépenses rémunération au réel'!B258)</f>
        <v/>
      </c>
      <c r="C258" s="488" t="str">
        <f>IF('Dépenses rémunération au réel'!C258="","",'Dépenses rémunération au réel'!C258)</f>
        <v/>
      </c>
      <c r="D258" s="488" t="str">
        <f>IF('Dépenses rémunération au réel'!D258="","",'Dépenses rémunération au réel'!D258)</f>
        <v/>
      </c>
      <c r="E258" s="488" t="str">
        <f>IF('Dépenses rémunération au réel'!E258="","",'Dépenses rémunération au réel'!E258)</f>
        <v/>
      </c>
      <c r="F258" s="488" t="str">
        <f>IF('Dépenses rémunération au réel'!F258="","",'Dépenses rémunération au réel'!F258)</f>
        <v/>
      </c>
      <c r="G258" s="489" t="str">
        <f>IF('Dépenses rémunération au réel'!G258="","",'Dépenses rémunération au réel'!G258)</f>
        <v/>
      </c>
      <c r="H258" s="489" t="str">
        <f>IF('Dépenses rémunération au réel'!H258="","",'Dépenses rémunération au réel'!H258)</f>
        <v/>
      </c>
      <c r="I258" s="488" t="str">
        <f>IF('Dépenses rémunération au réel'!I258="","",'Dépenses rémunération au réel'!I258)</f>
        <v/>
      </c>
      <c r="J258" s="490" t="str">
        <f>IF('Dépenses rémunération au réel'!J258="","",'Dépenses rémunération au réel'!J258)</f>
        <v/>
      </c>
      <c r="K258" s="490" t="str">
        <f>IF('Dépenses rémunération au réel'!K258="","",'Dépenses rémunération au réel'!K258)</f>
        <v/>
      </c>
      <c r="L258" s="488" t="str">
        <f>IF('Dépenses rémunération au réel'!L258="","",'Dépenses rémunération au réel'!L258)</f>
        <v/>
      </c>
      <c r="M258" s="256"/>
      <c r="N258" s="257" t="str">
        <f t="shared" si="20"/>
        <v/>
      </c>
      <c r="O258" s="257" t="str">
        <f t="shared" si="21"/>
        <v/>
      </c>
      <c r="P258" s="55"/>
      <c r="Q258" s="34"/>
      <c r="R258" s="34"/>
      <c r="S258" s="494" t="str">
        <f t="shared" si="18"/>
        <v/>
      </c>
      <c r="T258" s="117"/>
      <c r="U258" s="118"/>
      <c r="V258" s="497" t="str">
        <f t="shared" si="22"/>
        <v/>
      </c>
      <c r="W258" s="121" t="str">
        <f t="shared" si="19"/>
        <v/>
      </c>
      <c r="X258" s="500" t="str">
        <f>IF(AND(OR(M258="KO",L258&lt;&gt;""),OR(M258="",N258="",O258="")),Listes!$A$74,IF(AND(L258&lt;S258,U258=""),Listes!$A$76,IF(AND(L258&lt;&gt;"",S258&lt;L258,T258=""),Listes!$A$78,IF(AND(Y258="",OR(M258&lt;&gt;"",N258&lt;&gt;"",O258&lt;&gt;"",P258&lt;&gt;"",Q258&lt;&gt;"",R258&lt;&gt;"")),Listes!$A$79,""))))</f>
        <v/>
      </c>
      <c r="Y258" s="38"/>
      <c r="Z258" s="10">
        <f t="shared" si="23"/>
        <v>0</v>
      </c>
    </row>
    <row r="259" spans="1:26" ht="20.100000000000001" customHeight="1" x14ac:dyDescent="0.25">
      <c r="A259" s="109">
        <v>253</v>
      </c>
      <c r="B259" s="488" t="str">
        <f>IF('Dépenses rémunération au réel'!B259="","",'Dépenses rémunération au réel'!B259)</f>
        <v/>
      </c>
      <c r="C259" s="488" t="str">
        <f>IF('Dépenses rémunération au réel'!C259="","",'Dépenses rémunération au réel'!C259)</f>
        <v/>
      </c>
      <c r="D259" s="488" t="str">
        <f>IF('Dépenses rémunération au réel'!D259="","",'Dépenses rémunération au réel'!D259)</f>
        <v/>
      </c>
      <c r="E259" s="488" t="str">
        <f>IF('Dépenses rémunération au réel'!E259="","",'Dépenses rémunération au réel'!E259)</f>
        <v/>
      </c>
      <c r="F259" s="488" t="str">
        <f>IF('Dépenses rémunération au réel'!F259="","",'Dépenses rémunération au réel'!F259)</f>
        <v/>
      </c>
      <c r="G259" s="489" t="str">
        <f>IF('Dépenses rémunération au réel'!G259="","",'Dépenses rémunération au réel'!G259)</f>
        <v/>
      </c>
      <c r="H259" s="489" t="str">
        <f>IF('Dépenses rémunération au réel'!H259="","",'Dépenses rémunération au réel'!H259)</f>
        <v/>
      </c>
      <c r="I259" s="488" t="str">
        <f>IF('Dépenses rémunération au réel'!I259="","",'Dépenses rémunération au réel'!I259)</f>
        <v/>
      </c>
      <c r="J259" s="490" t="str">
        <f>IF('Dépenses rémunération au réel'!J259="","",'Dépenses rémunération au réel'!J259)</f>
        <v/>
      </c>
      <c r="K259" s="490" t="str">
        <f>IF('Dépenses rémunération au réel'!K259="","",'Dépenses rémunération au réel'!K259)</f>
        <v/>
      </c>
      <c r="L259" s="488" t="str">
        <f>IF('Dépenses rémunération au réel'!L259="","",'Dépenses rémunération au réel'!L259)</f>
        <v/>
      </c>
      <c r="M259" s="256"/>
      <c r="N259" s="257" t="str">
        <f t="shared" si="20"/>
        <v/>
      </c>
      <c r="O259" s="257" t="str">
        <f t="shared" si="21"/>
        <v/>
      </c>
      <c r="P259" s="55"/>
      <c r="Q259" s="34"/>
      <c r="R259" s="34"/>
      <c r="S259" s="494" t="str">
        <f t="shared" si="18"/>
        <v/>
      </c>
      <c r="T259" s="117"/>
      <c r="U259" s="118"/>
      <c r="V259" s="497" t="str">
        <f t="shared" si="22"/>
        <v/>
      </c>
      <c r="W259" s="121" t="str">
        <f t="shared" si="19"/>
        <v/>
      </c>
      <c r="X259" s="500" t="str">
        <f>IF(AND(OR(M259="KO",L259&lt;&gt;""),OR(M259="",N259="",O259="")),Listes!$A$74,IF(AND(L259&lt;S259,U259=""),Listes!$A$76,IF(AND(L259&lt;&gt;"",S259&lt;L259,T259=""),Listes!$A$78,IF(AND(Y259="",OR(M259&lt;&gt;"",N259&lt;&gt;"",O259&lt;&gt;"",P259&lt;&gt;"",Q259&lt;&gt;"",R259&lt;&gt;"")),Listes!$A$79,""))))</f>
        <v/>
      </c>
      <c r="Y259" s="38"/>
      <c r="Z259" s="10">
        <f t="shared" si="23"/>
        <v>0</v>
      </c>
    </row>
    <row r="260" spans="1:26" ht="20.100000000000001" customHeight="1" x14ac:dyDescent="0.25">
      <c r="A260" s="109">
        <v>254</v>
      </c>
      <c r="B260" s="488" t="str">
        <f>IF('Dépenses rémunération au réel'!B260="","",'Dépenses rémunération au réel'!B260)</f>
        <v/>
      </c>
      <c r="C260" s="488" t="str">
        <f>IF('Dépenses rémunération au réel'!C260="","",'Dépenses rémunération au réel'!C260)</f>
        <v/>
      </c>
      <c r="D260" s="488" t="str">
        <f>IF('Dépenses rémunération au réel'!D260="","",'Dépenses rémunération au réel'!D260)</f>
        <v/>
      </c>
      <c r="E260" s="488" t="str">
        <f>IF('Dépenses rémunération au réel'!E260="","",'Dépenses rémunération au réel'!E260)</f>
        <v/>
      </c>
      <c r="F260" s="488" t="str">
        <f>IF('Dépenses rémunération au réel'!F260="","",'Dépenses rémunération au réel'!F260)</f>
        <v/>
      </c>
      <c r="G260" s="489" t="str">
        <f>IF('Dépenses rémunération au réel'!G260="","",'Dépenses rémunération au réel'!G260)</f>
        <v/>
      </c>
      <c r="H260" s="489" t="str">
        <f>IF('Dépenses rémunération au réel'!H260="","",'Dépenses rémunération au réel'!H260)</f>
        <v/>
      </c>
      <c r="I260" s="488" t="str">
        <f>IF('Dépenses rémunération au réel'!I260="","",'Dépenses rémunération au réel'!I260)</f>
        <v/>
      </c>
      <c r="J260" s="490" t="str">
        <f>IF('Dépenses rémunération au réel'!J260="","",'Dépenses rémunération au réel'!J260)</f>
        <v/>
      </c>
      <c r="K260" s="490" t="str">
        <f>IF('Dépenses rémunération au réel'!K260="","",'Dépenses rémunération au réel'!K260)</f>
        <v/>
      </c>
      <c r="L260" s="488" t="str">
        <f>IF('Dépenses rémunération au réel'!L260="","",'Dépenses rémunération au réel'!L260)</f>
        <v/>
      </c>
      <c r="M260" s="256"/>
      <c r="N260" s="257" t="str">
        <f t="shared" si="20"/>
        <v/>
      </c>
      <c r="O260" s="257" t="str">
        <f t="shared" si="21"/>
        <v/>
      </c>
      <c r="P260" s="55"/>
      <c r="Q260" s="34"/>
      <c r="R260" s="34"/>
      <c r="S260" s="494" t="str">
        <f t="shared" si="18"/>
        <v/>
      </c>
      <c r="T260" s="117"/>
      <c r="U260" s="118"/>
      <c r="V260" s="497" t="str">
        <f t="shared" si="22"/>
        <v/>
      </c>
      <c r="W260" s="121" t="str">
        <f t="shared" si="19"/>
        <v/>
      </c>
      <c r="X260" s="500" t="str">
        <f>IF(AND(OR(M260="KO",L260&lt;&gt;""),OR(M260="",N260="",O260="")),Listes!$A$74,IF(AND(L260&lt;S260,U260=""),Listes!$A$76,IF(AND(L260&lt;&gt;"",S260&lt;L260,T260=""),Listes!$A$78,IF(AND(Y260="",OR(M260&lt;&gt;"",N260&lt;&gt;"",O260&lt;&gt;"",P260&lt;&gt;"",Q260&lt;&gt;"",R260&lt;&gt;"")),Listes!$A$79,""))))</f>
        <v/>
      </c>
      <c r="Y260" s="38"/>
      <c r="Z260" s="10">
        <f t="shared" si="23"/>
        <v>0</v>
      </c>
    </row>
    <row r="261" spans="1:26" ht="20.100000000000001" customHeight="1" x14ac:dyDescent="0.25">
      <c r="A261" s="109">
        <v>255</v>
      </c>
      <c r="B261" s="488" t="str">
        <f>IF('Dépenses rémunération au réel'!B261="","",'Dépenses rémunération au réel'!B261)</f>
        <v/>
      </c>
      <c r="C261" s="488" t="str">
        <f>IF('Dépenses rémunération au réel'!C261="","",'Dépenses rémunération au réel'!C261)</f>
        <v/>
      </c>
      <c r="D261" s="488" t="str">
        <f>IF('Dépenses rémunération au réel'!D261="","",'Dépenses rémunération au réel'!D261)</f>
        <v/>
      </c>
      <c r="E261" s="488" t="str">
        <f>IF('Dépenses rémunération au réel'!E261="","",'Dépenses rémunération au réel'!E261)</f>
        <v/>
      </c>
      <c r="F261" s="488" t="str">
        <f>IF('Dépenses rémunération au réel'!F261="","",'Dépenses rémunération au réel'!F261)</f>
        <v/>
      </c>
      <c r="G261" s="489" t="str">
        <f>IF('Dépenses rémunération au réel'!G261="","",'Dépenses rémunération au réel'!G261)</f>
        <v/>
      </c>
      <c r="H261" s="489" t="str">
        <f>IF('Dépenses rémunération au réel'!H261="","",'Dépenses rémunération au réel'!H261)</f>
        <v/>
      </c>
      <c r="I261" s="488" t="str">
        <f>IF('Dépenses rémunération au réel'!I261="","",'Dépenses rémunération au réel'!I261)</f>
        <v/>
      </c>
      <c r="J261" s="490" t="str">
        <f>IF('Dépenses rémunération au réel'!J261="","",'Dépenses rémunération au réel'!J261)</f>
        <v/>
      </c>
      <c r="K261" s="490" t="str">
        <f>IF('Dépenses rémunération au réel'!K261="","",'Dépenses rémunération au réel'!K261)</f>
        <v/>
      </c>
      <c r="L261" s="488" t="str">
        <f>IF('Dépenses rémunération au réel'!L261="","",'Dépenses rémunération au réel'!L261)</f>
        <v/>
      </c>
      <c r="M261" s="256"/>
      <c r="N261" s="257" t="str">
        <f t="shared" si="20"/>
        <v/>
      </c>
      <c r="O261" s="257" t="str">
        <f t="shared" si="21"/>
        <v/>
      </c>
      <c r="P261" s="55"/>
      <c r="Q261" s="34"/>
      <c r="R261" s="34"/>
      <c r="S261" s="494" t="str">
        <f t="shared" si="18"/>
        <v/>
      </c>
      <c r="T261" s="117"/>
      <c r="U261" s="118"/>
      <c r="V261" s="497" t="str">
        <f t="shared" si="22"/>
        <v/>
      </c>
      <c r="W261" s="121" t="str">
        <f t="shared" si="19"/>
        <v/>
      </c>
      <c r="X261" s="500" t="str">
        <f>IF(AND(OR(M261="KO",L261&lt;&gt;""),OR(M261="",N261="",O261="")),Listes!$A$74,IF(AND(L261&lt;S261,U261=""),Listes!$A$76,IF(AND(L261&lt;&gt;"",S261&lt;L261,T261=""),Listes!$A$78,IF(AND(Y261="",OR(M261&lt;&gt;"",N261&lt;&gt;"",O261&lt;&gt;"",P261&lt;&gt;"",Q261&lt;&gt;"",R261&lt;&gt;"")),Listes!$A$79,""))))</f>
        <v/>
      </c>
      <c r="Y261" s="38"/>
      <c r="Z261" s="10">
        <f t="shared" si="23"/>
        <v>0</v>
      </c>
    </row>
    <row r="262" spans="1:26" ht="20.100000000000001" customHeight="1" x14ac:dyDescent="0.25">
      <c r="A262" s="109">
        <v>256</v>
      </c>
      <c r="B262" s="488" t="str">
        <f>IF('Dépenses rémunération au réel'!B262="","",'Dépenses rémunération au réel'!B262)</f>
        <v/>
      </c>
      <c r="C262" s="488" t="str">
        <f>IF('Dépenses rémunération au réel'!C262="","",'Dépenses rémunération au réel'!C262)</f>
        <v/>
      </c>
      <c r="D262" s="488" t="str">
        <f>IF('Dépenses rémunération au réel'!D262="","",'Dépenses rémunération au réel'!D262)</f>
        <v/>
      </c>
      <c r="E262" s="488" t="str">
        <f>IF('Dépenses rémunération au réel'!E262="","",'Dépenses rémunération au réel'!E262)</f>
        <v/>
      </c>
      <c r="F262" s="488" t="str">
        <f>IF('Dépenses rémunération au réel'!F262="","",'Dépenses rémunération au réel'!F262)</f>
        <v/>
      </c>
      <c r="G262" s="489" t="str">
        <f>IF('Dépenses rémunération au réel'!G262="","",'Dépenses rémunération au réel'!G262)</f>
        <v/>
      </c>
      <c r="H262" s="489" t="str">
        <f>IF('Dépenses rémunération au réel'!H262="","",'Dépenses rémunération au réel'!H262)</f>
        <v/>
      </c>
      <c r="I262" s="488" t="str">
        <f>IF('Dépenses rémunération au réel'!I262="","",'Dépenses rémunération au réel'!I262)</f>
        <v/>
      </c>
      <c r="J262" s="490" t="str">
        <f>IF('Dépenses rémunération au réel'!J262="","",'Dépenses rémunération au réel'!J262)</f>
        <v/>
      </c>
      <c r="K262" s="490" t="str">
        <f>IF('Dépenses rémunération au réel'!K262="","",'Dépenses rémunération au réel'!K262)</f>
        <v/>
      </c>
      <c r="L262" s="488" t="str">
        <f>IF('Dépenses rémunération au réel'!L262="","",'Dépenses rémunération au réel'!L262)</f>
        <v/>
      </c>
      <c r="M262" s="256"/>
      <c r="N262" s="257" t="str">
        <f t="shared" si="20"/>
        <v/>
      </c>
      <c r="O262" s="257" t="str">
        <f t="shared" si="21"/>
        <v/>
      </c>
      <c r="P262" s="55"/>
      <c r="Q262" s="34"/>
      <c r="R262" s="34"/>
      <c r="S262" s="494" t="str">
        <f t="shared" si="18"/>
        <v/>
      </c>
      <c r="T262" s="117"/>
      <c r="U262" s="118"/>
      <c r="V262" s="497" t="str">
        <f t="shared" si="22"/>
        <v/>
      </c>
      <c r="W262" s="121" t="str">
        <f t="shared" si="19"/>
        <v/>
      </c>
      <c r="X262" s="500" t="str">
        <f>IF(AND(OR(M262="KO",L262&lt;&gt;""),OR(M262="",N262="",O262="")),Listes!$A$74,IF(AND(L262&lt;S262,U262=""),Listes!$A$76,IF(AND(L262&lt;&gt;"",S262&lt;L262,T262=""),Listes!$A$78,IF(AND(Y262="",OR(M262&lt;&gt;"",N262&lt;&gt;"",O262&lt;&gt;"",P262&lt;&gt;"",Q262&lt;&gt;"",R262&lt;&gt;"")),Listes!$A$79,""))))</f>
        <v/>
      </c>
      <c r="Y262" s="38"/>
      <c r="Z262" s="10">
        <f t="shared" si="23"/>
        <v>0</v>
      </c>
    </row>
    <row r="263" spans="1:26" ht="20.100000000000001" customHeight="1" x14ac:dyDescent="0.25">
      <c r="A263" s="109">
        <v>257</v>
      </c>
      <c r="B263" s="488" t="str">
        <f>IF('Dépenses rémunération au réel'!B263="","",'Dépenses rémunération au réel'!B263)</f>
        <v/>
      </c>
      <c r="C263" s="488" t="str">
        <f>IF('Dépenses rémunération au réel'!C263="","",'Dépenses rémunération au réel'!C263)</f>
        <v/>
      </c>
      <c r="D263" s="488" t="str">
        <f>IF('Dépenses rémunération au réel'!D263="","",'Dépenses rémunération au réel'!D263)</f>
        <v/>
      </c>
      <c r="E263" s="488" t="str">
        <f>IF('Dépenses rémunération au réel'!E263="","",'Dépenses rémunération au réel'!E263)</f>
        <v/>
      </c>
      <c r="F263" s="488" t="str">
        <f>IF('Dépenses rémunération au réel'!F263="","",'Dépenses rémunération au réel'!F263)</f>
        <v/>
      </c>
      <c r="G263" s="489" t="str">
        <f>IF('Dépenses rémunération au réel'!G263="","",'Dépenses rémunération au réel'!G263)</f>
        <v/>
      </c>
      <c r="H263" s="489" t="str">
        <f>IF('Dépenses rémunération au réel'!H263="","",'Dépenses rémunération au réel'!H263)</f>
        <v/>
      </c>
      <c r="I263" s="488" t="str">
        <f>IF('Dépenses rémunération au réel'!I263="","",'Dépenses rémunération au réel'!I263)</f>
        <v/>
      </c>
      <c r="J263" s="490" t="str">
        <f>IF('Dépenses rémunération au réel'!J263="","",'Dépenses rémunération au réel'!J263)</f>
        <v/>
      </c>
      <c r="K263" s="490" t="str">
        <f>IF('Dépenses rémunération au réel'!K263="","",'Dépenses rémunération au réel'!K263)</f>
        <v/>
      </c>
      <c r="L263" s="488" t="str">
        <f>IF('Dépenses rémunération au réel'!L263="","",'Dépenses rémunération au réel'!L263)</f>
        <v/>
      </c>
      <c r="M263" s="256"/>
      <c r="N263" s="257" t="str">
        <f t="shared" si="20"/>
        <v/>
      </c>
      <c r="O263" s="257" t="str">
        <f t="shared" si="21"/>
        <v/>
      </c>
      <c r="P263" s="55"/>
      <c r="Q263" s="34"/>
      <c r="R263" s="34"/>
      <c r="S263" s="494" t="str">
        <f t="shared" ref="S263:S326" si="24">IF($E263="","",IF(OR(($P263=0),($Q263=0)),0,$P263/$Q263*$R263))</f>
        <v/>
      </c>
      <c r="T263" s="117"/>
      <c r="U263" s="118"/>
      <c r="V263" s="497" t="str">
        <f t="shared" si="22"/>
        <v/>
      </c>
      <c r="W263" s="121" t="str">
        <f t="shared" ref="W263:W326" si="25">IF(MIN(U263,V263)=0,"",MIN(U263,V263))</f>
        <v/>
      </c>
      <c r="X263" s="500" t="str">
        <f>IF(AND(OR(M263="KO",L263&lt;&gt;""),OR(M263="",N263="",O263="")),Listes!$A$74,IF(AND(L263&lt;S263,U263=""),Listes!$A$76,IF(AND(L263&lt;&gt;"",S263&lt;L263,T263=""),Listes!$A$78,IF(AND(Y263="",OR(M263&lt;&gt;"",N263&lt;&gt;"",O263&lt;&gt;"",P263&lt;&gt;"",Q263&lt;&gt;"",R263&lt;&gt;"")),Listes!$A$79,""))))</f>
        <v/>
      </c>
      <c r="Y263" s="38"/>
      <c r="Z263" s="10">
        <f t="shared" si="23"/>
        <v>0</v>
      </c>
    </row>
    <row r="264" spans="1:26" ht="20.100000000000001" customHeight="1" x14ac:dyDescent="0.25">
      <c r="A264" s="109">
        <v>258</v>
      </c>
      <c r="B264" s="488" t="str">
        <f>IF('Dépenses rémunération au réel'!B264="","",'Dépenses rémunération au réel'!B264)</f>
        <v/>
      </c>
      <c r="C264" s="488" t="str">
        <f>IF('Dépenses rémunération au réel'!C264="","",'Dépenses rémunération au réel'!C264)</f>
        <v/>
      </c>
      <c r="D264" s="488" t="str">
        <f>IF('Dépenses rémunération au réel'!D264="","",'Dépenses rémunération au réel'!D264)</f>
        <v/>
      </c>
      <c r="E264" s="488" t="str">
        <f>IF('Dépenses rémunération au réel'!E264="","",'Dépenses rémunération au réel'!E264)</f>
        <v/>
      </c>
      <c r="F264" s="488" t="str">
        <f>IF('Dépenses rémunération au réel'!F264="","",'Dépenses rémunération au réel'!F264)</f>
        <v/>
      </c>
      <c r="G264" s="489" t="str">
        <f>IF('Dépenses rémunération au réel'!G264="","",'Dépenses rémunération au réel'!G264)</f>
        <v/>
      </c>
      <c r="H264" s="489" t="str">
        <f>IF('Dépenses rémunération au réel'!H264="","",'Dépenses rémunération au réel'!H264)</f>
        <v/>
      </c>
      <c r="I264" s="488" t="str">
        <f>IF('Dépenses rémunération au réel'!I264="","",'Dépenses rémunération au réel'!I264)</f>
        <v/>
      </c>
      <c r="J264" s="490" t="str">
        <f>IF('Dépenses rémunération au réel'!J264="","",'Dépenses rémunération au réel'!J264)</f>
        <v/>
      </c>
      <c r="K264" s="490" t="str">
        <f>IF('Dépenses rémunération au réel'!K264="","",'Dépenses rémunération au réel'!K264)</f>
        <v/>
      </c>
      <c r="L264" s="488" t="str">
        <f>IF('Dépenses rémunération au réel'!L264="","",'Dépenses rémunération au réel'!L264)</f>
        <v/>
      </c>
      <c r="M264" s="256"/>
      <c r="N264" s="257" t="str">
        <f t="shared" ref="N264:N327" si="26">IF(M264="KO","",IF(M264="","",G264))</f>
        <v/>
      </c>
      <c r="O264" s="257" t="str">
        <f t="shared" ref="O264:O327" si="27">IF(M264="KO","",IF(M264="","",H264))</f>
        <v/>
      </c>
      <c r="P264" s="55"/>
      <c r="Q264" s="34"/>
      <c r="R264" s="34"/>
      <c r="S264" s="494" t="str">
        <f t="shared" si="24"/>
        <v/>
      </c>
      <c r="T264" s="117"/>
      <c r="U264" s="118"/>
      <c r="V264" s="497" t="str">
        <f t="shared" ref="V264:V327" si="28">IF(R264="","",IF(E264="Assistant administratif et/ou financier",MIN((35000/1607)*R264,35000),IF(E264="Chargé de mission GAL",MIN((45000/1607)*R264,45000),IF(E264="Animateur GAL",MIN((50000/1607)*R264,50000)))))</f>
        <v/>
      </c>
      <c r="W264" s="121" t="str">
        <f t="shared" si="25"/>
        <v/>
      </c>
      <c r="X264" s="500" t="str">
        <f>IF(AND(OR(M264="KO",L264&lt;&gt;""),OR(M264="",N264="",O264="")),Listes!$A$74,IF(AND(L264&lt;S264,U264=""),Listes!$A$76,IF(AND(L264&lt;&gt;"",S264&lt;L264,T264=""),Listes!$A$78,IF(AND(Y264="",OR(M264&lt;&gt;"",N264&lt;&gt;"",O264&lt;&gt;"",P264&lt;&gt;"",Q264&lt;&gt;"",R264&lt;&gt;"")),Listes!$A$79,""))))</f>
        <v/>
      </c>
      <c r="Y264" s="38"/>
      <c r="Z264" s="10">
        <f t="shared" ref="Z264:Z327" si="29">IF(AND(B264&lt;&gt;"",Y264&lt;&gt;"Oui"),1,0)</f>
        <v>0</v>
      </c>
    </row>
    <row r="265" spans="1:26" ht="20.100000000000001" customHeight="1" x14ac:dyDescent="0.25">
      <c r="A265" s="109">
        <v>259</v>
      </c>
      <c r="B265" s="488" t="str">
        <f>IF('Dépenses rémunération au réel'!B265="","",'Dépenses rémunération au réel'!B265)</f>
        <v/>
      </c>
      <c r="C265" s="488" t="str">
        <f>IF('Dépenses rémunération au réel'!C265="","",'Dépenses rémunération au réel'!C265)</f>
        <v/>
      </c>
      <c r="D265" s="488" t="str">
        <f>IF('Dépenses rémunération au réel'!D265="","",'Dépenses rémunération au réel'!D265)</f>
        <v/>
      </c>
      <c r="E265" s="488" t="str">
        <f>IF('Dépenses rémunération au réel'!E265="","",'Dépenses rémunération au réel'!E265)</f>
        <v/>
      </c>
      <c r="F265" s="488" t="str">
        <f>IF('Dépenses rémunération au réel'!F265="","",'Dépenses rémunération au réel'!F265)</f>
        <v/>
      </c>
      <c r="G265" s="489" t="str">
        <f>IF('Dépenses rémunération au réel'!G265="","",'Dépenses rémunération au réel'!G265)</f>
        <v/>
      </c>
      <c r="H265" s="489" t="str">
        <f>IF('Dépenses rémunération au réel'!H265="","",'Dépenses rémunération au réel'!H265)</f>
        <v/>
      </c>
      <c r="I265" s="488" t="str">
        <f>IF('Dépenses rémunération au réel'!I265="","",'Dépenses rémunération au réel'!I265)</f>
        <v/>
      </c>
      <c r="J265" s="490" t="str">
        <f>IF('Dépenses rémunération au réel'!J265="","",'Dépenses rémunération au réel'!J265)</f>
        <v/>
      </c>
      <c r="K265" s="490" t="str">
        <f>IF('Dépenses rémunération au réel'!K265="","",'Dépenses rémunération au réel'!K265)</f>
        <v/>
      </c>
      <c r="L265" s="488" t="str">
        <f>IF('Dépenses rémunération au réel'!L265="","",'Dépenses rémunération au réel'!L265)</f>
        <v/>
      </c>
      <c r="M265" s="256"/>
      <c r="N265" s="257" t="str">
        <f t="shared" si="26"/>
        <v/>
      </c>
      <c r="O265" s="257" t="str">
        <f t="shared" si="27"/>
        <v/>
      </c>
      <c r="P265" s="55"/>
      <c r="Q265" s="34"/>
      <c r="R265" s="34"/>
      <c r="S265" s="494" t="str">
        <f t="shared" si="24"/>
        <v/>
      </c>
      <c r="T265" s="117"/>
      <c r="U265" s="118"/>
      <c r="V265" s="497" t="str">
        <f t="shared" si="28"/>
        <v/>
      </c>
      <c r="W265" s="121" t="str">
        <f t="shared" si="25"/>
        <v/>
      </c>
      <c r="X265" s="500" t="str">
        <f>IF(AND(OR(M265="KO",L265&lt;&gt;""),OR(M265="",N265="",O265="")),Listes!$A$74,IF(AND(L265&lt;S265,U265=""),Listes!$A$76,IF(AND(L265&lt;&gt;"",S265&lt;L265,T265=""),Listes!$A$78,IF(AND(Y265="",OR(M265&lt;&gt;"",N265&lt;&gt;"",O265&lt;&gt;"",P265&lt;&gt;"",Q265&lt;&gt;"",R265&lt;&gt;"")),Listes!$A$79,""))))</f>
        <v/>
      </c>
      <c r="Y265" s="38"/>
      <c r="Z265" s="10">
        <f t="shared" si="29"/>
        <v>0</v>
      </c>
    </row>
    <row r="266" spans="1:26" ht="20.100000000000001" customHeight="1" x14ac:dyDescent="0.25">
      <c r="A266" s="109">
        <v>260</v>
      </c>
      <c r="B266" s="488" t="str">
        <f>IF('Dépenses rémunération au réel'!B266="","",'Dépenses rémunération au réel'!B266)</f>
        <v/>
      </c>
      <c r="C266" s="488" t="str">
        <f>IF('Dépenses rémunération au réel'!C266="","",'Dépenses rémunération au réel'!C266)</f>
        <v/>
      </c>
      <c r="D266" s="488" t="str">
        <f>IF('Dépenses rémunération au réel'!D266="","",'Dépenses rémunération au réel'!D266)</f>
        <v/>
      </c>
      <c r="E266" s="488" t="str">
        <f>IF('Dépenses rémunération au réel'!E266="","",'Dépenses rémunération au réel'!E266)</f>
        <v/>
      </c>
      <c r="F266" s="488" t="str">
        <f>IF('Dépenses rémunération au réel'!F266="","",'Dépenses rémunération au réel'!F266)</f>
        <v/>
      </c>
      <c r="G266" s="489" t="str">
        <f>IF('Dépenses rémunération au réel'!G266="","",'Dépenses rémunération au réel'!G266)</f>
        <v/>
      </c>
      <c r="H266" s="489" t="str">
        <f>IF('Dépenses rémunération au réel'!H266="","",'Dépenses rémunération au réel'!H266)</f>
        <v/>
      </c>
      <c r="I266" s="488" t="str">
        <f>IF('Dépenses rémunération au réel'!I266="","",'Dépenses rémunération au réel'!I266)</f>
        <v/>
      </c>
      <c r="J266" s="490" t="str">
        <f>IF('Dépenses rémunération au réel'!J266="","",'Dépenses rémunération au réel'!J266)</f>
        <v/>
      </c>
      <c r="K266" s="490" t="str">
        <f>IF('Dépenses rémunération au réel'!K266="","",'Dépenses rémunération au réel'!K266)</f>
        <v/>
      </c>
      <c r="L266" s="488" t="str">
        <f>IF('Dépenses rémunération au réel'!L266="","",'Dépenses rémunération au réel'!L266)</f>
        <v/>
      </c>
      <c r="M266" s="256"/>
      <c r="N266" s="257" t="str">
        <f t="shared" si="26"/>
        <v/>
      </c>
      <c r="O266" s="257" t="str">
        <f t="shared" si="27"/>
        <v/>
      </c>
      <c r="P266" s="55"/>
      <c r="Q266" s="34"/>
      <c r="R266" s="34"/>
      <c r="S266" s="494" t="str">
        <f t="shared" si="24"/>
        <v/>
      </c>
      <c r="T266" s="117"/>
      <c r="U266" s="118"/>
      <c r="V266" s="497" t="str">
        <f t="shared" si="28"/>
        <v/>
      </c>
      <c r="W266" s="121" t="str">
        <f t="shared" si="25"/>
        <v/>
      </c>
      <c r="X266" s="500" t="str">
        <f>IF(AND(OR(M266="KO",L266&lt;&gt;""),OR(M266="",N266="",O266="")),Listes!$A$74,IF(AND(L266&lt;S266,U266=""),Listes!$A$76,IF(AND(L266&lt;&gt;"",S266&lt;L266,T266=""),Listes!$A$78,IF(AND(Y266="",OR(M266&lt;&gt;"",N266&lt;&gt;"",O266&lt;&gt;"",P266&lt;&gt;"",Q266&lt;&gt;"",R266&lt;&gt;"")),Listes!$A$79,""))))</f>
        <v/>
      </c>
      <c r="Y266" s="38"/>
      <c r="Z266" s="10">
        <f t="shared" si="29"/>
        <v>0</v>
      </c>
    </row>
    <row r="267" spans="1:26" ht="20.100000000000001" customHeight="1" x14ac:dyDescent="0.25">
      <c r="A267" s="109">
        <v>261</v>
      </c>
      <c r="B267" s="488" t="str">
        <f>IF('Dépenses rémunération au réel'!B267="","",'Dépenses rémunération au réel'!B267)</f>
        <v/>
      </c>
      <c r="C267" s="488" t="str">
        <f>IF('Dépenses rémunération au réel'!C267="","",'Dépenses rémunération au réel'!C267)</f>
        <v/>
      </c>
      <c r="D267" s="488" t="str">
        <f>IF('Dépenses rémunération au réel'!D267="","",'Dépenses rémunération au réel'!D267)</f>
        <v/>
      </c>
      <c r="E267" s="488" t="str">
        <f>IF('Dépenses rémunération au réel'!E267="","",'Dépenses rémunération au réel'!E267)</f>
        <v/>
      </c>
      <c r="F267" s="488" t="str">
        <f>IF('Dépenses rémunération au réel'!F267="","",'Dépenses rémunération au réel'!F267)</f>
        <v/>
      </c>
      <c r="G267" s="489" t="str">
        <f>IF('Dépenses rémunération au réel'!G267="","",'Dépenses rémunération au réel'!G267)</f>
        <v/>
      </c>
      <c r="H267" s="489" t="str">
        <f>IF('Dépenses rémunération au réel'!H267="","",'Dépenses rémunération au réel'!H267)</f>
        <v/>
      </c>
      <c r="I267" s="488" t="str">
        <f>IF('Dépenses rémunération au réel'!I267="","",'Dépenses rémunération au réel'!I267)</f>
        <v/>
      </c>
      <c r="J267" s="490" t="str">
        <f>IF('Dépenses rémunération au réel'!J267="","",'Dépenses rémunération au réel'!J267)</f>
        <v/>
      </c>
      <c r="K267" s="490" t="str">
        <f>IF('Dépenses rémunération au réel'!K267="","",'Dépenses rémunération au réel'!K267)</f>
        <v/>
      </c>
      <c r="L267" s="488" t="str">
        <f>IF('Dépenses rémunération au réel'!L267="","",'Dépenses rémunération au réel'!L267)</f>
        <v/>
      </c>
      <c r="M267" s="256"/>
      <c r="N267" s="257" t="str">
        <f t="shared" si="26"/>
        <v/>
      </c>
      <c r="O267" s="257" t="str">
        <f t="shared" si="27"/>
        <v/>
      </c>
      <c r="P267" s="55"/>
      <c r="Q267" s="34"/>
      <c r="R267" s="34"/>
      <c r="S267" s="494" t="str">
        <f t="shared" si="24"/>
        <v/>
      </c>
      <c r="T267" s="117"/>
      <c r="U267" s="118"/>
      <c r="V267" s="497" t="str">
        <f t="shared" si="28"/>
        <v/>
      </c>
      <c r="W267" s="121" t="str">
        <f t="shared" si="25"/>
        <v/>
      </c>
      <c r="X267" s="500" t="str">
        <f>IF(AND(OR(M267="KO",L267&lt;&gt;""),OR(M267="",N267="",O267="")),Listes!$A$74,IF(AND(L267&lt;S267,U267=""),Listes!$A$76,IF(AND(L267&lt;&gt;"",S267&lt;L267,T267=""),Listes!$A$78,IF(AND(Y267="",OR(M267&lt;&gt;"",N267&lt;&gt;"",O267&lt;&gt;"",P267&lt;&gt;"",Q267&lt;&gt;"",R267&lt;&gt;"")),Listes!$A$79,""))))</f>
        <v/>
      </c>
      <c r="Y267" s="38"/>
      <c r="Z267" s="10">
        <f t="shared" si="29"/>
        <v>0</v>
      </c>
    </row>
    <row r="268" spans="1:26" ht="20.100000000000001" customHeight="1" x14ac:dyDescent="0.25">
      <c r="A268" s="109">
        <v>262</v>
      </c>
      <c r="B268" s="488" t="str">
        <f>IF('Dépenses rémunération au réel'!B268="","",'Dépenses rémunération au réel'!B268)</f>
        <v/>
      </c>
      <c r="C268" s="488" t="str">
        <f>IF('Dépenses rémunération au réel'!C268="","",'Dépenses rémunération au réel'!C268)</f>
        <v/>
      </c>
      <c r="D268" s="488" t="str">
        <f>IF('Dépenses rémunération au réel'!D268="","",'Dépenses rémunération au réel'!D268)</f>
        <v/>
      </c>
      <c r="E268" s="488" t="str">
        <f>IF('Dépenses rémunération au réel'!E268="","",'Dépenses rémunération au réel'!E268)</f>
        <v/>
      </c>
      <c r="F268" s="488" t="str">
        <f>IF('Dépenses rémunération au réel'!F268="","",'Dépenses rémunération au réel'!F268)</f>
        <v/>
      </c>
      <c r="G268" s="489" t="str">
        <f>IF('Dépenses rémunération au réel'!G268="","",'Dépenses rémunération au réel'!G268)</f>
        <v/>
      </c>
      <c r="H268" s="489" t="str">
        <f>IF('Dépenses rémunération au réel'!H268="","",'Dépenses rémunération au réel'!H268)</f>
        <v/>
      </c>
      <c r="I268" s="488" t="str">
        <f>IF('Dépenses rémunération au réel'!I268="","",'Dépenses rémunération au réel'!I268)</f>
        <v/>
      </c>
      <c r="J268" s="490" t="str">
        <f>IF('Dépenses rémunération au réel'!J268="","",'Dépenses rémunération au réel'!J268)</f>
        <v/>
      </c>
      <c r="K268" s="490" t="str">
        <f>IF('Dépenses rémunération au réel'!K268="","",'Dépenses rémunération au réel'!K268)</f>
        <v/>
      </c>
      <c r="L268" s="488" t="str">
        <f>IF('Dépenses rémunération au réel'!L268="","",'Dépenses rémunération au réel'!L268)</f>
        <v/>
      </c>
      <c r="M268" s="256"/>
      <c r="N268" s="257" t="str">
        <f t="shared" si="26"/>
        <v/>
      </c>
      <c r="O268" s="257" t="str">
        <f t="shared" si="27"/>
        <v/>
      </c>
      <c r="P268" s="55"/>
      <c r="Q268" s="34"/>
      <c r="R268" s="34"/>
      <c r="S268" s="494" t="str">
        <f t="shared" si="24"/>
        <v/>
      </c>
      <c r="T268" s="117"/>
      <c r="U268" s="118"/>
      <c r="V268" s="497" t="str">
        <f t="shared" si="28"/>
        <v/>
      </c>
      <c r="W268" s="121" t="str">
        <f t="shared" si="25"/>
        <v/>
      </c>
      <c r="X268" s="500" t="str">
        <f>IF(AND(OR(M268="KO",L268&lt;&gt;""),OR(M268="",N268="",O268="")),Listes!$A$74,IF(AND(L268&lt;S268,U268=""),Listes!$A$76,IF(AND(L268&lt;&gt;"",S268&lt;L268,T268=""),Listes!$A$78,IF(AND(Y268="",OR(M268&lt;&gt;"",N268&lt;&gt;"",O268&lt;&gt;"",P268&lt;&gt;"",Q268&lt;&gt;"",R268&lt;&gt;"")),Listes!$A$79,""))))</f>
        <v/>
      </c>
      <c r="Y268" s="38"/>
      <c r="Z268" s="10">
        <f t="shared" si="29"/>
        <v>0</v>
      </c>
    </row>
    <row r="269" spans="1:26" ht="20.100000000000001" customHeight="1" x14ac:dyDescent="0.25">
      <c r="A269" s="109">
        <v>263</v>
      </c>
      <c r="B269" s="488" t="str">
        <f>IF('Dépenses rémunération au réel'!B269="","",'Dépenses rémunération au réel'!B269)</f>
        <v/>
      </c>
      <c r="C269" s="488" t="str">
        <f>IF('Dépenses rémunération au réel'!C269="","",'Dépenses rémunération au réel'!C269)</f>
        <v/>
      </c>
      <c r="D269" s="488" t="str">
        <f>IF('Dépenses rémunération au réel'!D269="","",'Dépenses rémunération au réel'!D269)</f>
        <v/>
      </c>
      <c r="E269" s="488" t="str">
        <f>IF('Dépenses rémunération au réel'!E269="","",'Dépenses rémunération au réel'!E269)</f>
        <v/>
      </c>
      <c r="F269" s="488" t="str">
        <f>IF('Dépenses rémunération au réel'!F269="","",'Dépenses rémunération au réel'!F269)</f>
        <v/>
      </c>
      <c r="G269" s="489" t="str">
        <f>IF('Dépenses rémunération au réel'!G269="","",'Dépenses rémunération au réel'!G269)</f>
        <v/>
      </c>
      <c r="H269" s="489" t="str">
        <f>IF('Dépenses rémunération au réel'!H269="","",'Dépenses rémunération au réel'!H269)</f>
        <v/>
      </c>
      <c r="I269" s="488" t="str">
        <f>IF('Dépenses rémunération au réel'!I269="","",'Dépenses rémunération au réel'!I269)</f>
        <v/>
      </c>
      <c r="J269" s="490" t="str">
        <f>IF('Dépenses rémunération au réel'!J269="","",'Dépenses rémunération au réel'!J269)</f>
        <v/>
      </c>
      <c r="K269" s="490" t="str">
        <f>IF('Dépenses rémunération au réel'!K269="","",'Dépenses rémunération au réel'!K269)</f>
        <v/>
      </c>
      <c r="L269" s="488" t="str">
        <f>IF('Dépenses rémunération au réel'!L269="","",'Dépenses rémunération au réel'!L269)</f>
        <v/>
      </c>
      <c r="M269" s="256"/>
      <c r="N269" s="257" t="str">
        <f t="shared" si="26"/>
        <v/>
      </c>
      <c r="O269" s="257" t="str">
        <f t="shared" si="27"/>
        <v/>
      </c>
      <c r="P269" s="55"/>
      <c r="Q269" s="34"/>
      <c r="R269" s="34"/>
      <c r="S269" s="494" t="str">
        <f t="shared" si="24"/>
        <v/>
      </c>
      <c r="T269" s="117"/>
      <c r="U269" s="118"/>
      <c r="V269" s="497" t="str">
        <f t="shared" si="28"/>
        <v/>
      </c>
      <c r="W269" s="121" t="str">
        <f t="shared" si="25"/>
        <v/>
      </c>
      <c r="X269" s="500" t="str">
        <f>IF(AND(OR(M269="KO",L269&lt;&gt;""),OR(M269="",N269="",O269="")),Listes!$A$74,IF(AND(L269&lt;S269,U269=""),Listes!$A$76,IF(AND(L269&lt;&gt;"",S269&lt;L269,T269=""),Listes!$A$78,IF(AND(Y269="",OR(M269&lt;&gt;"",N269&lt;&gt;"",O269&lt;&gt;"",P269&lt;&gt;"",Q269&lt;&gt;"",R269&lt;&gt;"")),Listes!$A$79,""))))</f>
        <v/>
      </c>
      <c r="Y269" s="38"/>
      <c r="Z269" s="10">
        <f t="shared" si="29"/>
        <v>0</v>
      </c>
    </row>
    <row r="270" spans="1:26" ht="20.100000000000001" customHeight="1" x14ac:dyDescent="0.25">
      <c r="A270" s="109">
        <v>264</v>
      </c>
      <c r="B270" s="488" t="str">
        <f>IF('Dépenses rémunération au réel'!B270="","",'Dépenses rémunération au réel'!B270)</f>
        <v/>
      </c>
      <c r="C270" s="488" t="str">
        <f>IF('Dépenses rémunération au réel'!C270="","",'Dépenses rémunération au réel'!C270)</f>
        <v/>
      </c>
      <c r="D270" s="488" t="str">
        <f>IF('Dépenses rémunération au réel'!D270="","",'Dépenses rémunération au réel'!D270)</f>
        <v/>
      </c>
      <c r="E270" s="488" t="str">
        <f>IF('Dépenses rémunération au réel'!E270="","",'Dépenses rémunération au réel'!E270)</f>
        <v/>
      </c>
      <c r="F270" s="488" t="str">
        <f>IF('Dépenses rémunération au réel'!F270="","",'Dépenses rémunération au réel'!F270)</f>
        <v/>
      </c>
      <c r="G270" s="489" t="str">
        <f>IF('Dépenses rémunération au réel'!G270="","",'Dépenses rémunération au réel'!G270)</f>
        <v/>
      </c>
      <c r="H270" s="489" t="str">
        <f>IF('Dépenses rémunération au réel'!H270="","",'Dépenses rémunération au réel'!H270)</f>
        <v/>
      </c>
      <c r="I270" s="488" t="str">
        <f>IF('Dépenses rémunération au réel'!I270="","",'Dépenses rémunération au réel'!I270)</f>
        <v/>
      </c>
      <c r="J270" s="490" t="str">
        <f>IF('Dépenses rémunération au réel'!J270="","",'Dépenses rémunération au réel'!J270)</f>
        <v/>
      </c>
      <c r="K270" s="490" t="str">
        <f>IF('Dépenses rémunération au réel'!K270="","",'Dépenses rémunération au réel'!K270)</f>
        <v/>
      </c>
      <c r="L270" s="488" t="str">
        <f>IF('Dépenses rémunération au réel'!L270="","",'Dépenses rémunération au réel'!L270)</f>
        <v/>
      </c>
      <c r="M270" s="256"/>
      <c r="N270" s="257" t="str">
        <f t="shared" si="26"/>
        <v/>
      </c>
      <c r="O270" s="257" t="str">
        <f t="shared" si="27"/>
        <v/>
      </c>
      <c r="P270" s="55"/>
      <c r="Q270" s="34"/>
      <c r="R270" s="34"/>
      <c r="S270" s="494" t="str">
        <f t="shared" si="24"/>
        <v/>
      </c>
      <c r="T270" s="117"/>
      <c r="U270" s="118"/>
      <c r="V270" s="497" t="str">
        <f t="shared" si="28"/>
        <v/>
      </c>
      <c r="W270" s="121" t="str">
        <f t="shared" si="25"/>
        <v/>
      </c>
      <c r="X270" s="500" t="str">
        <f>IF(AND(OR(M270="KO",L270&lt;&gt;""),OR(M270="",N270="",O270="")),Listes!$A$74,IF(AND(L270&lt;S270,U270=""),Listes!$A$76,IF(AND(L270&lt;&gt;"",S270&lt;L270,T270=""),Listes!$A$78,IF(AND(Y270="",OR(M270&lt;&gt;"",N270&lt;&gt;"",O270&lt;&gt;"",P270&lt;&gt;"",Q270&lt;&gt;"",R270&lt;&gt;"")),Listes!$A$79,""))))</f>
        <v/>
      </c>
      <c r="Y270" s="38"/>
      <c r="Z270" s="10">
        <f t="shared" si="29"/>
        <v>0</v>
      </c>
    </row>
    <row r="271" spans="1:26" ht="20.100000000000001" customHeight="1" x14ac:dyDescent="0.25">
      <c r="A271" s="109">
        <v>265</v>
      </c>
      <c r="B271" s="488" t="str">
        <f>IF('Dépenses rémunération au réel'!B271="","",'Dépenses rémunération au réel'!B271)</f>
        <v/>
      </c>
      <c r="C271" s="488" t="str">
        <f>IF('Dépenses rémunération au réel'!C271="","",'Dépenses rémunération au réel'!C271)</f>
        <v/>
      </c>
      <c r="D271" s="488" t="str">
        <f>IF('Dépenses rémunération au réel'!D271="","",'Dépenses rémunération au réel'!D271)</f>
        <v/>
      </c>
      <c r="E271" s="488" t="str">
        <f>IF('Dépenses rémunération au réel'!E271="","",'Dépenses rémunération au réel'!E271)</f>
        <v/>
      </c>
      <c r="F271" s="488" t="str">
        <f>IF('Dépenses rémunération au réel'!F271="","",'Dépenses rémunération au réel'!F271)</f>
        <v/>
      </c>
      <c r="G271" s="489" t="str">
        <f>IF('Dépenses rémunération au réel'!G271="","",'Dépenses rémunération au réel'!G271)</f>
        <v/>
      </c>
      <c r="H271" s="489" t="str">
        <f>IF('Dépenses rémunération au réel'!H271="","",'Dépenses rémunération au réel'!H271)</f>
        <v/>
      </c>
      <c r="I271" s="488" t="str">
        <f>IF('Dépenses rémunération au réel'!I271="","",'Dépenses rémunération au réel'!I271)</f>
        <v/>
      </c>
      <c r="J271" s="490" t="str">
        <f>IF('Dépenses rémunération au réel'!J271="","",'Dépenses rémunération au réel'!J271)</f>
        <v/>
      </c>
      <c r="K271" s="490" t="str">
        <f>IF('Dépenses rémunération au réel'!K271="","",'Dépenses rémunération au réel'!K271)</f>
        <v/>
      </c>
      <c r="L271" s="488" t="str">
        <f>IF('Dépenses rémunération au réel'!L271="","",'Dépenses rémunération au réel'!L271)</f>
        <v/>
      </c>
      <c r="M271" s="256"/>
      <c r="N271" s="257" t="str">
        <f t="shared" si="26"/>
        <v/>
      </c>
      <c r="O271" s="257" t="str">
        <f t="shared" si="27"/>
        <v/>
      </c>
      <c r="P271" s="55"/>
      <c r="Q271" s="34"/>
      <c r="R271" s="34"/>
      <c r="S271" s="494" t="str">
        <f t="shared" si="24"/>
        <v/>
      </c>
      <c r="T271" s="117"/>
      <c r="U271" s="118"/>
      <c r="V271" s="497" t="str">
        <f t="shared" si="28"/>
        <v/>
      </c>
      <c r="W271" s="121" t="str">
        <f t="shared" si="25"/>
        <v/>
      </c>
      <c r="X271" s="500" t="str">
        <f>IF(AND(OR(M271="KO",L271&lt;&gt;""),OR(M271="",N271="",O271="")),Listes!$A$74,IF(AND(L271&lt;S271,U271=""),Listes!$A$76,IF(AND(L271&lt;&gt;"",S271&lt;L271,T271=""),Listes!$A$78,IF(AND(Y271="",OR(M271&lt;&gt;"",N271&lt;&gt;"",O271&lt;&gt;"",P271&lt;&gt;"",Q271&lt;&gt;"",R271&lt;&gt;"")),Listes!$A$79,""))))</f>
        <v/>
      </c>
      <c r="Y271" s="38"/>
      <c r="Z271" s="10">
        <f t="shared" si="29"/>
        <v>0</v>
      </c>
    </row>
    <row r="272" spans="1:26" ht="20.100000000000001" customHeight="1" x14ac:dyDescent="0.25">
      <c r="A272" s="109">
        <v>266</v>
      </c>
      <c r="B272" s="488" t="str">
        <f>IF('Dépenses rémunération au réel'!B272="","",'Dépenses rémunération au réel'!B272)</f>
        <v/>
      </c>
      <c r="C272" s="488" t="str">
        <f>IF('Dépenses rémunération au réel'!C272="","",'Dépenses rémunération au réel'!C272)</f>
        <v/>
      </c>
      <c r="D272" s="488" t="str">
        <f>IF('Dépenses rémunération au réel'!D272="","",'Dépenses rémunération au réel'!D272)</f>
        <v/>
      </c>
      <c r="E272" s="488" t="str">
        <f>IF('Dépenses rémunération au réel'!E272="","",'Dépenses rémunération au réel'!E272)</f>
        <v/>
      </c>
      <c r="F272" s="488" t="str">
        <f>IF('Dépenses rémunération au réel'!F272="","",'Dépenses rémunération au réel'!F272)</f>
        <v/>
      </c>
      <c r="G272" s="489" t="str">
        <f>IF('Dépenses rémunération au réel'!G272="","",'Dépenses rémunération au réel'!G272)</f>
        <v/>
      </c>
      <c r="H272" s="489" t="str">
        <f>IF('Dépenses rémunération au réel'!H272="","",'Dépenses rémunération au réel'!H272)</f>
        <v/>
      </c>
      <c r="I272" s="488" t="str">
        <f>IF('Dépenses rémunération au réel'!I272="","",'Dépenses rémunération au réel'!I272)</f>
        <v/>
      </c>
      <c r="J272" s="490" t="str">
        <f>IF('Dépenses rémunération au réel'!J272="","",'Dépenses rémunération au réel'!J272)</f>
        <v/>
      </c>
      <c r="K272" s="490" t="str">
        <f>IF('Dépenses rémunération au réel'!K272="","",'Dépenses rémunération au réel'!K272)</f>
        <v/>
      </c>
      <c r="L272" s="488" t="str">
        <f>IF('Dépenses rémunération au réel'!L272="","",'Dépenses rémunération au réel'!L272)</f>
        <v/>
      </c>
      <c r="M272" s="256"/>
      <c r="N272" s="257" t="str">
        <f t="shared" si="26"/>
        <v/>
      </c>
      <c r="O272" s="257" t="str">
        <f t="shared" si="27"/>
        <v/>
      </c>
      <c r="P272" s="55"/>
      <c r="Q272" s="34"/>
      <c r="R272" s="34"/>
      <c r="S272" s="494" t="str">
        <f t="shared" si="24"/>
        <v/>
      </c>
      <c r="T272" s="117"/>
      <c r="U272" s="118"/>
      <c r="V272" s="497" t="str">
        <f t="shared" si="28"/>
        <v/>
      </c>
      <c r="W272" s="121" t="str">
        <f t="shared" si="25"/>
        <v/>
      </c>
      <c r="X272" s="500" t="str">
        <f>IF(AND(OR(M272="KO",L272&lt;&gt;""),OR(M272="",N272="",O272="")),Listes!$A$74,IF(AND(L272&lt;S272,U272=""),Listes!$A$76,IF(AND(L272&lt;&gt;"",S272&lt;L272,T272=""),Listes!$A$78,IF(AND(Y272="",OR(M272&lt;&gt;"",N272&lt;&gt;"",O272&lt;&gt;"",P272&lt;&gt;"",Q272&lt;&gt;"",R272&lt;&gt;"")),Listes!$A$79,""))))</f>
        <v/>
      </c>
      <c r="Y272" s="38"/>
      <c r="Z272" s="10">
        <f t="shared" si="29"/>
        <v>0</v>
      </c>
    </row>
    <row r="273" spans="1:26" ht="20.100000000000001" customHeight="1" x14ac:dyDescent="0.25">
      <c r="A273" s="109">
        <v>267</v>
      </c>
      <c r="B273" s="488" t="str">
        <f>IF('Dépenses rémunération au réel'!B273="","",'Dépenses rémunération au réel'!B273)</f>
        <v/>
      </c>
      <c r="C273" s="488" t="str">
        <f>IF('Dépenses rémunération au réel'!C273="","",'Dépenses rémunération au réel'!C273)</f>
        <v/>
      </c>
      <c r="D273" s="488" t="str">
        <f>IF('Dépenses rémunération au réel'!D273="","",'Dépenses rémunération au réel'!D273)</f>
        <v/>
      </c>
      <c r="E273" s="488" t="str">
        <f>IF('Dépenses rémunération au réel'!E273="","",'Dépenses rémunération au réel'!E273)</f>
        <v/>
      </c>
      <c r="F273" s="488" t="str">
        <f>IF('Dépenses rémunération au réel'!F273="","",'Dépenses rémunération au réel'!F273)</f>
        <v/>
      </c>
      <c r="G273" s="489" t="str">
        <f>IF('Dépenses rémunération au réel'!G273="","",'Dépenses rémunération au réel'!G273)</f>
        <v/>
      </c>
      <c r="H273" s="489" t="str">
        <f>IF('Dépenses rémunération au réel'!H273="","",'Dépenses rémunération au réel'!H273)</f>
        <v/>
      </c>
      <c r="I273" s="488" t="str">
        <f>IF('Dépenses rémunération au réel'!I273="","",'Dépenses rémunération au réel'!I273)</f>
        <v/>
      </c>
      <c r="J273" s="490" t="str">
        <f>IF('Dépenses rémunération au réel'!J273="","",'Dépenses rémunération au réel'!J273)</f>
        <v/>
      </c>
      <c r="K273" s="490" t="str">
        <f>IF('Dépenses rémunération au réel'!K273="","",'Dépenses rémunération au réel'!K273)</f>
        <v/>
      </c>
      <c r="L273" s="488" t="str">
        <f>IF('Dépenses rémunération au réel'!L273="","",'Dépenses rémunération au réel'!L273)</f>
        <v/>
      </c>
      <c r="M273" s="256"/>
      <c r="N273" s="257" t="str">
        <f t="shared" si="26"/>
        <v/>
      </c>
      <c r="O273" s="257" t="str">
        <f t="shared" si="27"/>
        <v/>
      </c>
      <c r="P273" s="55"/>
      <c r="Q273" s="34"/>
      <c r="R273" s="34"/>
      <c r="S273" s="494" t="str">
        <f t="shared" si="24"/>
        <v/>
      </c>
      <c r="T273" s="117"/>
      <c r="U273" s="118"/>
      <c r="V273" s="497" t="str">
        <f t="shared" si="28"/>
        <v/>
      </c>
      <c r="W273" s="121" t="str">
        <f t="shared" si="25"/>
        <v/>
      </c>
      <c r="X273" s="500" t="str">
        <f>IF(AND(OR(M273="KO",L273&lt;&gt;""),OR(M273="",N273="",O273="")),Listes!$A$74,IF(AND(L273&lt;S273,U273=""),Listes!$A$76,IF(AND(L273&lt;&gt;"",S273&lt;L273,T273=""),Listes!$A$78,IF(AND(Y273="",OR(M273&lt;&gt;"",N273&lt;&gt;"",O273&lt;&gt;"",P273&lt;&gt;"",Q273&lt;&gt;"",R273&lt;&gt;"")),Listes!$A$79,""))))</f>
        <v/>
      </c>
      <c r="Y273" s="38"/>
      <c r="Z273" s="10">
        <f t="shared" si="29"/>
        <v>0</v>
      </c>
    </row>
    <row r="274" spans="1:26" ht="20.100000000000001" customHeight="1" x14ac:dyDescent="0.25">
      <c r="A274" s="109">
        <v>268</v>
      </c>
      <c r="B274" s="488" t="str">
        <f>IF('Dépenses rémunération au réel'!B274="","",'Dépenses rémunération au réel'!B274)</f>
        <v/>
      </c>
      <c r="C274" s="488" t="str">
        <f>IF('Dépenses rémunération au réel'!C274="","",'Dépenses rémunération au réel'!C274)</f>
        <v/>
      </c>
      <c r="D274" s="488" t="str">
        <f>IF('Dépenses rémunération au réel'!D274="","",'Dépenses rémunération au réel'!D274)</f>
        <v/>
      </c>
      <c r="E274" s="488" t="str">
        <f>IF('Dépenses rémunération au réel'!E274="","",'Dépenses rémunération au réel'!E274)</f>
        <v/>
      </c>
      <c r="F274" s="488" t="str">
        <f>IF('Dépenses rémunération au réel'!F274="","",'Dépenses rémunération au réel'!F274)</f>
        <v/>
      </c>
      <c r="G274" s="489" t="str">
        <f>IF('Dépenses rémunération au réel'!G274="","",'Dépenses rémunération au réel'!G274)</f>
        <v/>
      </c>
      <c r="H274" s="489" t="str">
        <f>IF('Dépenses rémunération au réel'!H274="","",'Dépenses rémunération au réel'!H274)</f>
        <v/>
      </c>
      <c r="I274" s="488" t="str">
        <f>IF('Dépenses rémunération au réel'!I274="","",'Dépenses rémunération au réel'!I274)</f>
        <v/>
      </c>
      <c r="J274" s="490" t="str">
        <f>IF('Dépenses rémunération au réel'!J274="","",'Dépenses rémunération au réel'!J274)</f>
        <v/>
      </c>
      <c r="K274" s="490" t="str">
        <f>IF('Dépenses rémunération au réel'!K274="","",'Dépenses rémunération au réel'!K274)</f>
        <v/>
      </c>
      <c r="L274" s="488" t="str">
        <f>IF('Dépenses rémunération au réel'!L274="","",'Dépenses rémunération au réel'!L274)</f>
        <v/>
      </c>
      <c r="M274" s="256"/>
      <c r="N274" s="257" t="str">
        <f t="shared" si="26"/>
        <v/>
      </c>
      <c r="O274" s="257" t="str">
        <f t="shared" si="27"/>
        <v/>
      </c>
      <c r="P274" s="55"/>
      <c r="Q274" s="34"/>
      <c r="R274" s="34"/>
      <c r="S274" s="494" t="str">
        <f t="shared" si="24"/>
        <v/>
      </c>
      <c r="T274" s="117"/>
      <c r="U274" s="118"/>
      <c r="V274" s="497" t="str">
        <f t="shared" si="28"/>
        <v/>
      </c>
      <c r="W274" s="121" t="str">
        <f t="shared" si="25"/>
        <v/>
      </c>
      <c r="X274" s="500" t="str">
        <f>IF(AND(OR(M274="KO",L274&lt;&gt;""),OR(M274="",N274="",O274="")),Listes!$A$74,IF(AND(L274&lt;S274,U274=""),Listes!$A$76,IF(AND(L274&lt;&gt;"",S274&lt;L274,T274=""),Listes!$A$78,IF(AND(Y274="",OR(M274&lt;&gt;"",N274&lt;&gt;"",O274&lt;&gt;"",P274&lt;&gt;"",Q274&lt;&gt;"",R274&lt;&gt;"")),Listes!$A$79,""))))</f>
        <v/>
      </c>
      <c r="Y274" s="38"/>
      <c r="Z274" s="10">
        <f t="shared" si="29"/>
        <v>0</v>
      </c>
    </row>
    <row r="275" spans="1:26" ht="20.100000000000001" customHeight="1" x14ac:dyDescent="0.25">
      <c r="A275" s="109">
        <v>269</v>
      </c>
      <c r="B275" s="488" t="str">
        <f>IF('Dépenses rémunération au réel'!B275="","",'Dépenses rémunération au réel'!B275)</f>
        <v/>
      </c>
      <c r="C275" s="488" t="str">
        <f>IF('Dépenses rémunération au réel'!C275="","",'Dépenses rémunération au réel'!C275)</f>
        <v/>
      </c>
      <c r="D275" s="488" t="str">
        <f>IF('Dépenses rémunération au réel'!D275="","",'Dépenses rémunération au réel'!D275)</f>
        <v/>
      </c>
      <c r="E275" s="488" t="str">
        <f>IF('Dépenses rémunération au réel'!E275="","",'Dépenses rémunération au réel'!E275)</f>
        <v/>
      </c>
      <c r="F275" s="488" t="str">
        <f>IF('Dépenses rémunération au réel'!F275="","",'Dépenses rémunération au réel'!F275)</f>
        <v/>
      </c>
      <c r="G275" s="489" t="str">
        <f>IF('Dépenses rémunération au réel'!G275="","",'Dépenses rémunération au réel'!G275)</f>
        <v/>
      </c>
      <c r="H275" s="489" t="str">
        <f>IF('Dépenses rémunération au réel'!H275="","",'Dépenses rémunération au réel'!H275)</f>
        <v/>
      </c>
      <c r="I275" s="488" t="str">
        <f>IF('Dépenses rémunération au réel'!I275="","",'Dépenses rémunération au réel'!I275)</f>
        <v/>
      </c>
      <c r="J275" s="490" t="str">
        <f>IF('Dépenses rémunération au réel'!J275="","",'Dépenses rémunération au réel'!J275)</f>
        <v/>
      </c>
      <c r="K275" s="490" t="str">
        <f>IF('Dépenses rémunération au réel'!K275="","",'Dépenses rémunération au réel'!K275)</f>
        <v/>
      </c>
      <c r="L275" s="488" t="str">
        <f>IF('Dépenses rémunération au réel'!L275="","",'Dépenses rémunération au réel'!L275)</f>
        <v/>
      </c>
      <c r="M275" s="256"/>
      <c r="N275" s="257" t="str">
        <f t="shared" si="26"/>
        <v/>
      </c>
      <c r="O275" s="257" t="str">
        <f t="shared" si="27"/>
        <v/>
      </c>
      <c r="P275" s="55"/>
      <c r="Q275" s="34"/>
      <c r="R275" s="34"/>
      <c r="S275" s="494" t="str">
        <f t="shared" si="24"/>
        <v/>
      </c>
      <c r="T275" s="117"/>
      <c r="U275" s="118"/>
      <c r="V275" s="497" t="str">
        <f t="shared" si="28"/>
        <v/>
      </c>
      <c r="W275" s="121" t="str">
        <f t="shared" si="25"/>
        <v/>
      </c>
      <c r="X275" s="500" t="str">
        <f>IF(AND(OR(M275="KO",L275&lt;&gt;""),OR(M275="",N275="",O275="")),Listes!$A$74,IF(AND(L275&lt;S275,U275=""),Listes!$A$76,IF(AND(L275&lt;&gt;"",S275&lt;L275,T275=""),Listes!$A$78,IF(AND(Y275="",OR(M275&lt;&gt;"",N275&lt;&gt;"",O275&lt;&gt;"",P275&lt;&gt;"",Q275&lt;&gt;"",R275&lt;&gt;"")),Listes!$A$79,""))))</f>
        <v/>
      </c>
      <c r="Y275" s="38"/>
      <c r="Z275" s="10">
        <f t="shared" si="29"/>
        <v>0</v>
      </c>
    </row>
    <row r="276" spans="1:26" ht="20.100000000000001" customHeight="1" x14ac:dyDescent="0.25">
      <c r="A276" s="109">
        <v>270</v>
      </c>
      <c r="B276" s="488" t="str">
        <f>IF('Dépenses rémunération au réel'!B276="","",'Dépenses rémunération au réel'!B276)</f>
        <v/>
      </c>
      <c r="C276" s="488" t="str">
        <f>IF('Dépenses rémunération au réel'!C276="","",'Dépenses rémunération au réel'!C276)</f>
        <v/>
      </c>
      <c r="D276" s="488" t="str">
        <f>IF('Dépenses rémunération au réel'!D276="","",'Dépenses rémunération au réel'!D276)</f>
        <v/>
      </c>
      <c r="E276" s="488" t="str">
        <f>IF('Dépenses rémunération au réel'!E276="","",'Dépenses rémunération au réel'!E276)</f>
        <v/>
      </c>
      <c r="F276" s="488" t="str">
        <f>IF('Dépenses rémunération au réel'!F276="","",'Dépenses rémunération au réel'!F276)</f>
        <v/>
      </c>
      <c r="G276" s="489" t="str">
        <f>IF('Dépenses rémunération au réel'!G276="","",'Dépenses rémunération au réel'!G276)</f>
        <v/>
      </c>
      <c r="H276" s="489" t="str">
        <f>IF('Dépenses rémunération au réel'!H276="","",'Dépenses rémunération au réel'!H276)</f>
        <v/>
      </c>
      <c r="I276" s="488" t="str">
        <f>IF('Dépenses rémunération au réel'!I276="","",'Dépenses rémunération au réel'!I276)</f>
        <v/>
      </c>
      <c r="J276" s="490" t="str">
        <f>IF('Dépenses rémunération au réel'!J276="","",'Dépenses rémunération au réel'!J276)</f>
        <v/>
      </c>
      <c r="K276" s="490" t="str">
        <f>IF('Dépenses rémunération au réel'!K276="","",'Dépenses rémunération au réel'!K276)</f>
        <v/>
      </c>
      <c r="L276" s="488" t="str">
        <f>IF('Dépenses rémunération au réel'!L276="","",'Dépenses rémunération au réel'!L276)</f>
        <v/>
      </c>
      <c r="M276" s="256"/>
      <c r="N276" s="257" t="str">
        <f t="shared" si="26"/>
        <v/>
      </c>
      <c r="O276" s="257" t="str">
        <f t="shared" si="27"/>
        <v/>
      </c>
      <c r="P276" s="55"/>
      <c r="Q276" s="34"/>
      <c r="R276" s="34"/>
      <c r="S276" s="494" t="str">
        <f t="shared" si="24"/>
        <v/>
      </c>
      <c r="T276" s="117"/>
      <c r="U276" s="118"/>
      <c r="V276" s="497" t="str">
        <f t="shared" si="28"/>
        <v/>
      </c>
      <c r="W276" s="121" t="str">
        <f t="shared" si="25"/>
        <v/>
      </c>
      <c r="X276" s="500" t="str">
        <f>IF(AND(OR(M276="KO",L276&lt;&gt;""),OR(M276="",N276="",O276="")),Listes!$A$74,IF(AND(L276&lt;S276,U276=""),Listes!$A$76,IF(AND(L276&lt;&gt;"",S276&lt;L276,T276=""),Listes!$A$78,IF(AND(Y276="",OR(M276&lt;&gt;"",N276&lt;&gt;"",O276&lt;&gt;"",P276&lt;&gt;"",Q276&lt;&gt;"",R276&lt;&gt;"")),Listes!$A$79,""))))</f>
        <v/>
      </c>
      <c r="Y276" s="38"/>
      <c r="Z276" s="10">
        <f t="shared" si="29"/>
        <v>0</v>
      </c>
    </row>
    <row r="277" spans="1:26" ht="20.100000000000001" customHeight="1" x14ac:dyDescent="0.25">
      <c r="A277" s="109">
        <v>271</v>
      </c>
      <c r="B277" s="488" t="str">
        <f>IF('Dépenses rémunération au réel'!B277="","",'Dépenses rémunération au réel'!B277)</f>
        <v/>
      </c>
      <c r="C277" s="488" t="str">
        <f>IF('Dépenses rémunération au réel'!C277="","",'Dépenses rémunération au réel'!C277)</f>
        <v/>
      </c>
      <c r="D277" s="488" t="str">
        <f>IF('Dépenses rémunération au réel'!D277="","",'Dépenses rémunération au réel'!D277)</f>
        <v/>
      </c>
      <c r="E277" s="488" t="str">
        <f>IF('Dépenses rémunération au réel'!E277="","",'Dépenses rémunération au réel'!E277)</f>
        <v/>
      </c>
      <c r="F277" s="488" t="str">
        <f>IF('Dépenses rémunération au réel'!F277="","",'Dépenses rémunération au réel'!F277)</f>
        <v/>
      </c>
      <c r="G277" s="489" t="str">
        <f>IF('Dépenses rémunération au réel'!G277="","",'Dépenses rémunération au réel'!G277)</f>
        <v/>
      </c>
      <c r="H277" s="489" t="str">
        <f>IF('Dépenses rémunération au réel'!H277="","",'Dépenses rémunération au réel'!H277)</f>
        <v/>
      </c>
      <c r="I277" s="488" t="str">
        <f>IF('Dépenses rémunération au réel'!I277="","",'Dépenses rémunération au réel'!I277)</f>
        <v/>
      </c>
      <c r="J277" s="490" t="str">
        <f>IF('Dépenses rémunération au réel'!J277="","",'Dépenses rémunération au réel'!J277)</f>
        <v/>
      </c>
      <c r="K277" s="490" t="str">
        <f>IF('Dépenses rémunération au réel'!K277="","",'Dépenses rémunération au réel'!K277)</f>
        <v/>
      </c>
      <c r="L277" s="488" t="str">
        <f>IF('Dépenses rémunération au réel'!L277="","",'Dépenses rémunération au réel'!L277)</f>
        <v/>
      </c>
      <c r="M277" s="256"/>
      <c r="N277" s="257" t="str">
        <f t="shared" si="26"/>
        <v/>
      </c>
      <c r="O277" s="257" t="str">
        <f t="shared" si="27"/>
        <v/>
      </c>
      <c r="P277" s="55"/>
      <c r="Q277" s="34"/>
      <c r="R277" s="34"/>
      <c r="S277" s="494" t="str">
        <f t="shared" si="24"/>
        <v/>
      </c>
      <c r="T277" s="117"/>
      <c r="U277" s="118"/>
      <c r="V277" s="497" t="str">
        <f t="shared" si="28"/>
        <v/>
      </c>
      <c r="W277" s="121" t="str">
        <f t="shared" si="25"/>
        <v/>
      </c>
      <c r="X277" s="500" t="str">
        <f>IF(AND(OR(M277="KO",L277&lt;&gt;""),OR(M277="",N277="",O277="")),Listes!$A$74,IF(AND(L277&lt;S277,U277=""),Listes!$A$76,IF(AND(L277&lt;&gt;"",S277&lt;L277,T277=""),Listes!$A$78,IF(AND(Y277="",OR(M277&lt;&gt;"",N277&lt;&gt;"",O277&lt;&gt;"",P277&lt;&gt;"",Q277&lt;&gt;"",R277&lt;&gt;"")),Listes!$A$79,""))))</f>
        <v/>
      </c>
      <c r="Y277" s="38"/>
      <c r="Z277" s="10">
        <f t="shared" si="29"/>
        <v>0</v>
      </c>
    </row>
    <row r="278" spans="1:26" ht="20.100000000000001" customHeight="1" x14ac:dyDescent="0.25">
      <c r="A278" s="109">
        <v>272</v>
      </c>
      <c r="B278" s="488" t="str">
        <f>IF('Dépenses rémunération au réel'!B278="","",'Dépenses rémunération au réel'!B278)</f>
        <v/>
      </c>
      <c r="C278" s="488" t="str">
        <f>IF('Dépenses rémunération au réel'!C278="","",'Dépenses rémunération au réel'!C278)</f>
        <v/>
      </c>
      <c r="D278" s="488" t="str">
        <f>IF('Dépenses rémunération au réel'!D278="","",'Dépenses rémunération au réel'!D278)</f>
        <v/>
      </c>
      <c r="E278" s="488" t="str">
        <f>IF('Dépenses rémunération au réel'!E278="","",'Dépenses rémunération au réel'!E278)</f>
        <v/>
      </c>
      <c r="F278" s="488" t="str">
        <f>IF('Dépenses rémunération au réel'!F278="","",'Dépenses rémunération au réel'!F278)</f>
        <v/>
      </c>
      <c r="G278" s="489" t="str">
        <f>IF('Dépenses rémunération au réel'!G278="","",'Dépenses rémunération au réel'!G278)</f>
        <v/>
      </c>
      <c r="H278" s="489" t="str">
        <f>IF('Dépenses rémunération au réel'!H278="","",'Dépenses rémunération au réel'!H278)</f>
        <v/>
      </c>
      <c r="I278" s="488" t="str">
        <f>IF('Dépenses rémunération au réel'!I278="","",'Dépenses rémunération au réel'!I278)</f>
        <v/>
      </c>
      <c r="J278" s="490" t="str">
        <f>IF('Dépenses rémunération au réel'!J278="","",'Dépenses rémunération au réel'!J278)</f>
        <v/>
      </c>
      <c r="K278" s="490" t="str">
        <f>IF('Dépenses rémunération au réel'!K278="","",'Dépenses rémunération au réel'!K278)</f>
        <v/>
      </c>
      <c r="L278" s="488" t="str">
        <f>IF('Dépenses rémunération au réel'!L278="","",'Dépenses rémunération au réel'!L278)</f>
        <v/>
      </c>
      <c r="M278" s="256"/>
      <c r="N278" s="257" t="str">
        <f t="shared" si="26"/>
        <v/>
      </c>
      <c r="O278" s="257" t="str">
        <f t="shared" si="27"/>
        <v/>
      </c>
      <c r="P278" s="55"/>
      <c r="Q278" s="34"/>
      <c r="R278" s="34"/>
      <c r="S278" s="494" t="str">
        <f t="shared" si="24"/>
        <v/>
      </c>
      <c r="T278" s="117"/>
      <c r="U278" s="118"/>
      <c r="V278" s="497" t="str">
        <f t="shared" si="28"/>
        <v/>
      </c>
      <c r="W278" s="121" t="str">
        <f t="shared" si="25"/>
        <v/>
      </c>
      <c r="X278" s="500" t="str">
        <f>IF(AND(OR(M278="KO",L278&lt;&gt;""),OR(M278="",N278="",O278="")),Listes!$A$74,IF(AND(L278&lt;S278,U278=""),Listes!$A$76,IF(AND(L278&lt;&gt;"",S278&lt;L278,T278=""),Listes!$A$78,IF(AND(Y278="",OR(M278&lt;&gt;"",N278&lt;&gt;"",O278&lt;&gt;"",P278&lt;&gt;"",Q278&lt;&gt;"",R278&lt;&gt;"")),Listes!$A$79,""))))</f>
        <v/>
      </c>
      <c r="Y278" s="38"/>
      <c r="Z278" s="10">
        <f t="shared" si="29"/>
        <v>0</v>
      </c>
    </row>
    <row r="279" spans="1:26" ht="20.100000000000001" customHeight="1" x14ac:dyDescent="0.25">
      <c r="A279" s="109">
        <v>273</v>
      </c>
      <c r="B279" s="488" t="str">
        <f>IF('Dépenses rémunération au réel'!B279="","",'Dépenses rémunération au réel'!B279)</f>
        <v/>
      </c>
      <c r="C279" s="488" t="str">
        <f>IF('Dépenses rémunération au réel'!C279="","",'Dépenses rémunération au réel'!C279)</f>
        <v/>
      </c>
      <c r="D279" s="488" t="str">
        <f>IF('Dépenses rémunération au réel'!D279="","",'Dépenses rémunération au réel'!D279)</f>
        <v/>
      </c>
      <c r="E279" s="488" t="str">
        <f>IF('Dépenses rémunération au réel'!E279="","",'Dépenses rémunération au réel'!E279)</f>
        <v/>
      </c>
      <c r="F279" s="488" t="str">
        <f>IF('Dépenses rémunération au réel'!F279="","",'Dépenses rémunération au réel'!F279)</f>
        <v/>
      </c>
      <c r="G279" s="489" t="str">
        <f>IF('Dépenses rémunération au réel'!G279="","",'Dépenses rémunération au réel'!G279)</f>
        <v/>
      </c>
      <c r="H279" s="489" t="str">
        <f>IF('Dépenses rémunération au réel'!H279="","",'Dépenses rémunération au réel'!H279)</f>
        <v/>
      </c>
      <c r="I279" s="488" t="str">
        <f>IF('Dépenses rémunération au réel'!I279="","",'Dépenses rémunération au réel'!I279)</f>
        <v/>
      </c>
      <c r="J279" s="490" t="str">
        <f>IF('Dépenses rémunération au réel'!J279="","",'Dépenses rémunération au réel'!J279)</f>
        <v/>
      </c>
      <c r="K279" s="490" t="str">
        <f>IF('Dépenses rémunération au réel'!K279="","",'Dépenses rémunération au réel'!K279)</f>
        <v/>
      </c>
      <c r="L279" s="488" t="str">
        <f>IF('Dépenses rémunération au réel'!L279="","",'Dépenses rémunération au réel'!L279)</f>
        <v/>
      </c>
      <c r="M279" s="256"/>
      <c r="N279" s="257" t="str">
        <f t="shared" si="26"/>
        <v/>
      </c>
      <c r="O279" s="257" t="str">
        <f t="shared" si="27"/>
        <v/>
      </c>
      <c r="P279" s="55"/>
      <c r="Q279" s="34"/>
      <c r="R279" s="34"/>
      <c r="S279" s="494" t="str">
        <f t="shared" si="24"/>
        <v/>
      </c>
      <c r="T279" s="117"/>
      <c r="U279" s="118"/>
      <c r="V279" s="497" t="str">
        <f t="shared" si="28"/>
        <v/>
      </c>
      <c r="W279" s="121" t="str">
        <f t="shared" si="25"/>
        <v/>
      </c>
      <c r="X279" s="500" t="str">
        <f>IF(AND(OR(M279="KO",L279&lt;&gt;""),OR(M279="",N279="",O279="")),Listes!$A$74,IF(AND(L279&lt;S279,U279=""),Listes!$A$76,IF(AND(L279&lt;&gt;"",S279&lt;L279,T279=""),Listes!$A$78,IF(AND(Y279="",OR(M279&lt;&gt;"",N279&lt;&gt;"",O279&lt;&gt;"",P279&lt;&gt;"",Q279&lt;&gt;"",R279&lt;&gt;"")),Listes!$A$79,""))))</f>
        <v/>
      </c>
      <c r="Y279" s="38"/>
      <c r="Z279" s="10">
        <f t="shared" si="29"/>
        <v>0</v>
      </c>
    </row>
    <row r="280" spans="1:26" ht="20.100000000000001" customHeight="1" x14ac:dyDescent="0.25">
      <c r="A280" s="109">
        <v>274</v>
      </c>
      <c r="B280" s="488" t="str">
        <f>IF('Dépenses rémunération au réel'!B280="","",'Dépenses rémunération au réel'!B280)</f>
        <v/>
      </c>
      <c r="C280" s="488" t="str">
        <f>IF('Dépenses rémunération au réel'!C280="","",'Dépenses rémunération au réel'!C280)</f>
        <v/>
      </c>
      <c r="D280" s="488" t="str">
        <f>IF('Dépenses rémunération au réel'!D280="","",'Dépenses rémunération au réel'!D280)</f>
        <v/>
      </c>
      <c r="E280" s="488" t="str">
        <f>IF('Dépenses rémunération au réel'!E280="","",'Dépenses rémunération au réel'!E280)</f>
        <v/>
      </c>
      <c r="F280" s="488" t="str">
        <f>IF('Dépenses rémunération au réel'!F280="","",'Dépenses rémunération au réel'!F280)</f>
        <v/>
      </c>
      <c r="G280" s="489" t="str">
        <f>IF('Dépenses rémunération au réel'!G280="","",'Dépenses rémunération au réel'!G280)</f>
        <v/>
      </c>
      <c r="H280" s="489" t="str">
        <f>IF('Dépenses rémunération au réel'!H280="","",'Dépenses rémunération au réel'!H280)</f>
        <v/>
      </c>
      <c r="I280" s="488" t="str">
        <f>IF('Dépenses rémunération au réel'!I280="","",'Dépenses rémunération au réel'!I280)</f>
        <v/>
      </c>
      <c r="J280" s="490" t="str">
        <f>IF('Dépenses rémunération au réel'!J280="","",'Dépenses rémunération au réel'!J280)</f>
        <v/>
      </c>
      <c r="K280" s="490" t="str">
        <f>IF('Dépenses rémunération au réel'!K280="","",'Dépenses rémunération au réel'!K280)</f>
        <v/>
      </c>
      <c r="L280" s="488" t="str">
        <f>IF('Dépenses rémunération au réel'!L280="","",'Dépenses rémunération au réel'!L280)</f>
        <v/>
      </c>
      <c r="M280" s="256"/>
      <c r="N280" s="257" t="str">
        <f t="shared" si="26"/>
        <v/>
      </c>
      <c r="O280" s="257" t="str">
        <f t="shared" si="27"/>
        <v/>
      </c>
      <c r="P280" s="55"/>
      <c r="Q280" s="34"/>
      <c r="R280" s="34"/>
      <c r="S280" s="494" t="str">
        <f t="shared" si="24"/>
        <v/>
      </c>
      <c r="T280" s="117"/>
      <c r="U280" s="118"/>
      <c r="V280" s="497" t="str">
        <f t="shared" si="28"/>
        <v/>
      </c>
      <c r="W280" s="121" t="str">
        <f t="shared" si="25"/>
        <v/>
      </c>
      <c r="X280" s="500" t="str">
        <f>IF(AND(OR(M280="KO",L280&lt;&gt;""),OR(M280="",N280="",O280="")),Listes!$A$74,IF(AND(L280&lt;S280,U280=""),Listes!$A$76,IF(AND(L280&lt;&gt;"",S280&lt;L280,T280=""),Listes!$A$78,IF(AND(Y280="",OR(M280&lt;&gt;"",N280&lt;&gt;"",O280&lt;&gt;"",P280&lt;&gt;"",Q280&lt;&gt;"",R280&lt;&gt;"")),Listes!$A$79,""))))</f>
        <v/>
      </c>
      <c r="Y280" s="38"/>
      <c r="Z280" s="10">
        <f t="shared" si="29"/>
        <v>0</v>
      </c>
    </row>
    <row r="281" spans="1:26" ht="20.100000000000001" customHeight="1" x14ac:dyDescent="0.25">
      <c r="A281" s="109">
        <v>275</v>
      </c>
      <c r="B281" s="488" t="str">
        <f>IF('Dépenses rémunération au réel'!B281="","",'Dépenses rémunération au réel'!B281)</f>
        <v/>
      </c>
      <c r="C281" s="488" t="str">
        <f>IF('Dépenses rémunération au réel'!C281="","",'Dépenses rémunération au réel'!C281)</f>
        <v/>
      </c>
      <c r="D281" s="488" t="str">
        <f>IF('Dépenses rémunération au réel'!D281="","",'Dépenses rémunération au réel'!D281)</f>
        <v/>
      </c>
      <c r="E281" s="488" t="str">
        <f>IF('Dépenses rémunération au réel'!E281="","",'Dépenses rémunération au réel'!E281)</f>
        <v/>
      </c>
      <c r="F281" s="488" t="str">
        <f>IF('Dépenses rémunération au réel'!F281="","",'Dépenses rémunération au réel'!F281)</f>
        <v/>
      </c>
      <c r="G281" s="489" t="str">
        <f>IF('Dépenses rémunération au réel'!G281="","",'Dépenses rémunération au réel'!G281)</f>
        <v/>
      </c>
      <c r="H281" s="489" t="str">
        <f>IF('Dépenses rémunération au réel'!H281="","",'Dépenses rémunération au réel'!H281)</f>
        <v/>
      </c>
      <c r="I281" s="488" t="str">
        <f>IF('Dépenses rémunération au réel'!I281="","",'Dépenses rémunération au réel'!I281)</f>
        <v/>
      </c>
      <c r="J281" s="490" t="str">
        <f>IF('Dépenses rémunération au réel'!J281="","",'Dépenses rémunération au réel'!J281)</f>
        <v/>
      </c>
      <c r="K281" s="490" t="str">
        <f>IF('Dépenses rémunération au réel'!K281="","",'Dépenses rémunération au réel'!K281)</f>
        <v/>
      </c>
      <c r="L281" s="488" t="str">
        <f>IF('Dépenses rémunération au réel'!L281="","",'Dépenses rémunération au réel'!L281)</f>
        <v/>
      </c>
      <c r="M281" s="256"/>
      <c r="N281" s="257" t="str">
        <f t="shared" si="26"/>
        <v/>
      </c>
      <c r="O281" s="257" t="str">
        <f t="shared" si="27"/>
        <v/>
      </c>
      <c r="P281" s="55"/>
      <c r="Q281" s="34"/>
      <c r="R281" s="34"/>
      <c r="S281" s="494" t="str">
        <f t="shared" si="24"/>
        <v/>
      </c>
      <c r="T281" s="117"/>
      <c r="U281" s="118"/>
      <c r="V281" s="497" t="str">
        <f t="shared" si="28"/>
        <v/>
      </c>
      <c r="W281" s="121" t="str">
        <f t="shared" si="25"/>
        <v/>
      </c>
      <c r="X281" s="500" t="str">
        <f>IF(AND(OR(M281="KO",L281&lt;&gt;""),OR(M281="",N281="",O281="")),Listes!$A$74,IF(AND(L281&lt;S281,U281=""),Listes!$A$76,IF(AND(L281&lt;&gt;"",S281&lt;L281,T281=""),Listes!$A$78,IF(AND(Y281="",OR(M281&lt;&gt;"",N281&lt;&gt;"",O281&lt;&gt;"",P281&lt;&gt;"",Q281&lt;&gt;"",R281&lt;&gt;"")),Listes!$A$79,""))))</f>
        <v/>
      </c>
      <c r="Y281" s="38"/>
      <c r="Z281" s="10">
        <f t="shared" si="29"/>
        <v>0</v>
      </c>
    </row>
    <row r="282" spans="1:26" ht="20.100000000000001" customHeight="1" x14ac:dyDescent="0.25">
      <c r="A282" s="109">
        <v>276</v>
      </c>
      <c r="B282" s="488" t="str">
        <f>IF('Dépenses rémunération au réel'!B282="","",'Dépenses rémunération au réel'!B282)</f>
        <v/>
      </c>
      <c r="C282" s="488" t="str">
        <f>IF('Dépenses rémunération au réel'!C282="","",'Dépenses rémunération au réel'!C282)</f>
        <v/>
      </c>
      <c r="D282" s="488" t="str">
        <f>IF('Dépenses rémunération au réel'!D282="","",'Dépenses rémunération au réel'!D282)</f>
        <v/>
      </c>
      <c r="E282" s="488" t="str">
        <f>IF('Dépenses rémunération au réel'!E282="","",'Dépenses rémunération au réel'!E282)</f>
        <v/>
      </c>
      <c r="F282" s="488" t="str">
        <f>IF('Dépenses rémunération au réel'!F282="","",'Dépenses rémunération au réel'!F282)</f>
        <v/>
      </c>
      <c r="G282" s="489" t="str">
        <f>IF('Dépenses rémunération au réel'!G282="","",'Dépenses rémunération au réel'!G282)</f>
        <v/>
      </c>
      <c r="H282" s="489" t="str">
        <f>IF('Dépenses rémunération au réel'!H282="","",'Dépenses rémunération au réel'!H282)</f>
        <v/>
      </c>
      <c r="I282" s="488" t="str">
        <f>IF('Dépenses rémunération au réel'!I282="","",'Dépenses rémunération au réel'!I282)</f>
        <v/>
      </c>
      <c r="J282" s="490" t="str">
        <f>IF('Dépenses rémunération au réel'!J282="","",'Dépenses rémunération au réel'!J282)</f>
        <v/>
      </c>
      <c r="K282" s="490" t="str">
        <f>IF('Dépenses rémunération au réel'!K282="","",'Dépenses rémunération au réel'!K282)</f>
        <v/>
      </c>
      <c r="L282" s="488" t="str">
        <f>IF('Dépenses rémunération au réel'!L282="","",'Dépenses rémunération au réel'!L282)</f>
        <v/>
      </c>
      <c r="M282" s="256"/>
      <c r="N282" s="257" t="str">
        <f t="shared" si="26"/>
        <v/>
      </c>
      <c r="O282" s="257" t="str">
        <f t="shared" si="27"/>
        <v/>
      </c>
      <c r="P282" s="55"/>
      <c r="Q282" s="34"/>
      <c r="R282" s="34"/>
      <c r="S282" s="494" t="str">
        <f t="shared" si="24"/>
        <v/>
      </c>
      <c r="T282" s="117"/>
      <c r="U282" s="118"/>
      <c r="V282" s="497" t="str">
        <f t="shared" si="28"/>
        <v/>
      </c>
      <c r="W282" s="121" t="str">
        <f t="shared" si="25"/>
        <v/>
      </c>
      <c r="X282" s="500" t="str">
        <f>IF(AND(OR(M282="KO",L282&lt;&gt;""),OR(M282="",N282="",O282="")),Listes!$A$74,IF(AND(L282&lt;S282,U282=""),Listes!$A$76,IF(AND(L282&lt;&gt;"",S282&lt;L282,T282=""),Listes!$A$78,IF(AND(Y282="",OR(M282&lt;&gt;"",N282&lt;&gt;"",O282&lt;&gt;"",P282&lt;&gt;"",Q282&lt;&gt;"",R282&lt;&gt;"")),Listes!$A$79,""))))</f>
        <v/>
      </c>
      <c r="Y282" s="38"/>
      <c r="Z282" s="10">
        <f t="shared" si="29"/>
        <v>0</v>
      </c>
    </row>
    <row r="283" spans="1:26" ht="20.100000000000001" customHeight="1" x14ac:dyDescent="0.25">
      <c r="A283" s="109">
        <v>277</v>
      </c>
      <c r="B283" s="488" t="str">
        <f>IF('Dépenses rémunération au réel'!B283="","",'Dépenses rémunération au réel'!B283)</f>
        <v/>
      </c>
      <c r="C283" s="488" t="str">
        <f>IF('Dépenses rémunération au réel'!C283="","",'Dépenses rémunération au réel'!C283)</f>
        <v/>
      </c>
      <c r="D283" s="488" t="str">
        <f>IF('Dépenses rémunération au réel'!D283="","",'Dépenses rémunération au réel'!D283)</f>
        <v/>
      </c>
      <c r="E283" s="488" t="str">
        <f>IF('Dépenses rémunération au réel'!E283="","",'Dépenses rémunération au réel'!E283)</f>
        <v/>
      </c>
      <c r="F283" s="488" t="str">
        <f>IF('Dépenses rémunération au réel'!F283="","",'Dépenses rémunération au réel'!F283)</f>
        <v/>
      </c>
      <c r="G283" s="489" t="str">
        <f>IF('Dépenses rémunération au réel'!G283="","",'Dépenses rémunération au réel'!G283)</f>
        <v/>
      </c>
      <c r="H283" s="489" t="str">
        <f>IF('Dépenses rémunération au réel'!H283="","",'Dépenses rémunération au réel'!H283)</f>
        <v/>
      </c>
      <c r="I283" s="488" t="str">
        <f>IF('Dépenses rémunération au réel'!I283="","",'Dépenses rémunération au réel'!I283)</f>
        <v/>
      </c>
      <c r="J283" s="490" t="str">
        <f>IF('Dépenses rémunération au réel'!J283="","",'Dépenses rémunération au réel'!J283)</f>
        <v/>
      </c>
      <c r="K283" s="490" t="str">
        <f>IF('Dépenses rémunération au réel'!K283="","",'Dépenses rémunération au réel'!K283)</f>
        <v/>
      </c>
      <c r="L283" s="488" t="str">
        <f>IF('Dépenses rémunération au réel'!L283="","",'Dépenses rémunération au réel'!L283)</f>
        <v/>
      </c>
      <c r="M283" s="256"/>
      <c r="N283" s="257" t="str">
        <f t="shared" si="26"/>
        <v/>
      </c>
      <c r="O283" s="257" t="str">
        <f t="shared" si="27"/>
        <v/>
      </c>
      <c r="P283" s="55"/>
      <c r="Q283" s="34"/>
      <c r="R283" s="34"/>
      <c r="S283" s="494" t="str">
        <f t="shared" si="24"/>
        <v/>
      </c>
      <c r="T283" s="117"/>
      <c r="U283" s="118"/>
      <c r="V283" s="497" t="str">
        <f t="shared" si="28"/>
        <v/>
      </c>
      <c r="W283" s="121" t="str">
        <f t="shared" si="25"/>
        <v/>
      </c>
      <c r="X283" s="500" t="str">
        <f>IF(AND(OR(M283="KO",L283&lt;&gt;""),OR(M283="",N283="",O283="")),Listes!$A$74,IF(AND(L283&lt;S283,U283=""),Listes!$A$76,IF(AND(L283&lt;&gt;"",S283&lt;L283,T283=""),Listes!$A$78,IF(AND(Y283="",OR(M283&lt;&gt;"",N283&lt;&gt;"",O283&lt;&gt;"",P283&lt;&gt;"",Q283&lt;&gt;"",R283&lt;&gt;"")),Listes!$A$79,""))))</f>
        <v/>
      </c>
      <c r="Y283" s="38"/>
      <c r="Z283" s="10">
        <f t="shared" si="29"/>
        <v>0</v>
      </c>
    </row>
    <row r="284" spans="1:26" ht="20.100000000000001" customHeight="1" x14ac:dyDescent="0.25">
      <c r="A284" s="109">
        <v>278</v>
      </c>
      <c r="B284" s="488" t="str">
        <f>IF('Dépenses rémunération au réel'!B284="","",'Dépenses rémunération au réel'!B284)</f>
        <v/>
      </c>
      <c r="C284" s="488" t="str">
        <f>IF('Dépenses rémunération au réel'!C284="","",'Dépenses rémunération au réel'!C284)</f>
        <v/>
      </c>
      <c r="D284" s="488" t="str">
        <f>IF('Dépenses rémunération au réel'!D284="","",'Dépenses rémunération au réel'!D284)</f>
        <v/>
      </c>
      <c r="E284" s="488" t="str">
        <f>IF('Dépenses rémunération au réel'!E284="","",'Dépenses rémunération au réel'!E284)</f>
        <v/>
      </c>
      <c r="F284" s="488" t="str">
        <f>IF('Dépenses rémunération au réel'!F284="","",'Dépenses rémunération au réel'!F284)</f>
        <v/>
      </c>
      <c r="G284" s="489" t="str">
        <f>IF('Dépenses rémunération au réel'!G284="","",'Dépenses rémunération au réel'!G284)</f>
        <v/>
      </c>
      <c r="H284" s="489" t="str">
        <f>IF('Dépenses rémunération au réel'!H284="","",'Dépenses rémunération au réel'!H284)</f>
        <v/>
      </c>
      <c r="I284" s="488" t="str">
        <f>IF('Dépenses rémunération au réel'!I284="","",'Dépenses rémunération au réel'!I284)</f>
        <v/>
      </c>
      <c r="J284" s="490" t="str">
        <f>IF('Dépenses rémunération au réel'!J284="","",'Dépenses rémunération au réel'!J284)</f>
        <v/>
      </c>
      <c r="K284" s="490" t="str">
        <f>IF('Dépenses rémunération au réel'!K284="","",'Dépenses rémunération au réel'!K284)</f>
        <v/>
      </c>
      <c r="L284" s="488" t="str">
        <f>IF('Dépenses rémunération au réel'!L284="","",'Dépenses rémunération au réel'!L284)</f>
        <v/>
      </c>
      <c r="M284" s="256"/>
      <c r="N284" s="257" t="str">
        <f t="shared" si="26"/>
        <v/>
      </c>
      <c r="O284" s="257" t="str">
        <f t="shared" si="27"/>
        <v/>
      </c>
      <c r="P284" s="55"/>
      <c r="Q284" s="34"/>
      <c r="R284" s="34"/>
      <c r="S284" s="494" t="str">
        <f t="shared" si="24"/>
        <v/>
      </c>
      <c r="T284" s="117"/>
      <c r="U284" s="118"/>
      <c r="V284" s="497" t="str">
        <f t="shared" si="28"/>
        <v/>
      </c>
      <c r="W284" s="121" t="str">
        <f t="shared" si="25"/>
        <v/>
      </c>
      <c r="X284" s="500" t="str">
        <f>IF(AND(OR(M284="KO",L284&lt;&gt;""),OR(M284="",N284="",O284="")),Listes!$A$74,IF(AND(L284&lt;S284,U284=""),Listes!$A$76,IF(AND(L284&lt;&gt;"",S284&lt;L284,T284=""),Listes!$A$78,IF(AND(Y284="",OR(M284&lt;&gt;"",N284&lt;&gt;"",O284&lt;&gt;"",P284&lt;&gt;"",Q284&lt;&gt;"",R284&lt;&gt;"")),Listes!$A$79,""))))</f>
        <v/>
      </c>
      <c r="Y284" s="38"/>
      <c r="Z284" s="10">
        <f t="shared" si="29"/>
        <v>0</v>
      </c>
    </row>
    <row r="285" spans="1:26" ht="20.100000000000001" customHeight="1" x14ac:dyDescent="0.25">
      <c r="A285" s="109">
        <v>279</v>
      </c>
      <c r="B285" s="488" t="str">
        <f>IF('Dépenses rémunération au réel'!B285="","",'Dépenses rémunération au réel'!B285)</f>
        <v/>
      </c>
      <c r="C285" s="488" t="str">
        <f>IF('Dépenses rémunération au réel'!C285="","",'Dépenses rémunération au réel'!C285)</f>
        <v/>
      </c>
      <c r="D285" s="488" t="str">
        <f>IF('Dépenses rémunération au réel'!D285="","",'Dépenses rémunération au réel'!D285)</f>
        <v/>
      </c>
      <c r="E285" s="488" t="str">
        <f>IF('Dépenses rémunération au réel'!E285="","",'Dépenses rémunération au réel'!E285)</f>
        <v/>
      </c>
      <c r="F285" s="488" t="str">
        <f>IF('Dépenses rémunération au réel'!F285="","",'Dépenses rémunération au réel'!F285)</f>
        <v/>
      </c>
      <c r="G285" s="489" t="str">
        <f>IF('Dépenses rémunération au réel'!G285="","",'Dépenses rémunération au réel'!G285)</f>
        <v/>
      </c>
      <c r="H285" s="489" t="str">
        <f>IF('Dépenses rémunération au réel'!H285="","",'Dépenses rémunération au réel'!H285)</f>
        <v/>
      </c>
      <c r="I285" s="488" t="str">
        <f>IF('Dépenses rémunération au réel'!I285="","",'Dépenses rémunération au réel'!I285)</f>
        <v/>
      </c>
      <c r="J285" s="490" t="str">
        <f>IF('Dépenses rémunération au réel'!J285="","",'Dépenses rémunération au réel'!J285)</f>
        <v/>
      </c>
      <c r="K285" s="490" t="str">
        <f>IF('Dépenses rémunération au réel'!K285="","",'Dépenses rémunération au réel'!K285)</f>
        <v/>
      </c>
      <c r="L285" s="488" t="str">
        <f>IF('Dépenses rémunération au réel'!L285="","",'Dépenses rémunération au réel'!L285)</f>
        <v/>
      </c>
      <c r="M285" s="256"/>
      <c r="N285" s="257" t="str">
        <f t="shared" si="26"/>
        <v/>
      </c>
      <c r="O285" s="257" t="str">
        <f t="shared" si="27"/>
        <v/>
      </c>
      <c r="P285" s="55"/>
      <c r="Q285" s="34"/>
      <c r="R285" s="34"/>
      <c r="S285" s="494" t="str">
        <f t="shared" si="24"/>
        <v/>
      </c>
      <c r="T285" s="117"/>
      <c r="U285" s="118"/>
      <c r="V285" s="497" t="str">
        <f t="shared" si="28"/>
        <v/>
      </c>
      <c r="W285" s="121" t="str">
        <f t="shared" si="25"/>
        <v/>
      </c>
      <c r="X285" s="500" t="str">
        <f>IF(AND(OR(M285="KO",L285&lt;&gt;""),OR(M285="",N285="",O285="")),Listes!$A$74,IF(AND(L285&lt;S285,U285=""),Listes!$A$76,IF(AND(L285&lt;&gt;"",S285&lt;L285,T285=""),Listes!$A$78,IF(AND(Y285="",OR(M285&lt;&gt;"",N285&lt;&gt;"",O285&lt;&gt;"",P285&lt;&gt;"",Q285&lt;&gt;"",R285&lt;&gt;"")),Listes!$A$79,""))))</f>
        <v/>
      </c>
      <c r="Y285" s="38"/>
      <c r="Z285" s="10">
        <f t="shared" si="29"/>
        <v>0</v>
      </c>
    </row>
    <row r="286" spans="1:26" ht="20.100000000000001" customHeight="1" x14ac:dyDescent="0.25">
      <c r="A286" s="109">
        <v>280</v>
      </c>
      <c r="B286" s="488" t="str">
        <f>IF('Dépenses rémunération au réel'!B286="","",'Dépenses rémunération au réel'!B286)</f>
        <v/>
      </c>
      <c r="C286" s="488" t="str">
        <f>IF('Dépenses rémunération au réel'!C286="","",'Dépenses rémunération au réel'!C286)</f>
        <v/>
      </c>
      <c r="D286" s="488" t="str">
        <f>IF('Dépenses rémunération au réel'!D286="","",'Dépenses rémunération au réel'!D286)</f>
        <v/>
      </c>
      <c r="E286" s="488" t="str">
        <f>IF('Dépenses rémunération au réel'!E286="","",'Dépenses rémunération au réel'!E286)</f>
        <v/>
      </c>
      <c r="F286" s="488" t="str">
        <f>IF('Dépenses rémunération au réel'!F286="","",'Dépenses rémunération au réel'!F286)</f>
        <v/>
      </c>
      <c r="G286" s="489" t="str">
        <f>IF('Dépenses rémunération au réel'!G286="","",'Dépenses rémunération au réel'!G286)</f>
        <v/>
      </c>
      <c r="H286" s="489" t="str">
        <f>IF('Dépenses rémunération au réel'!H286="","",'Dépenses rémunération au réel'!H286)</f>
        <v/>
      </c>
      <c r="I286" s="488" t="str">
        <f>IF('Dépenses rémunération au réel'!I286="","",'Dépenses rémunération au réel'!I286)</f>
        <v/>
      </c>
      <c r="J286" s="490" t="str">
        <f>IF('Dépenses rémunération au réel'!J286="","",'Dépenses rémunération au réel'!J286)</f>
        <v/>
      </c>
      <c r="K286" s="490" t="str">
        <f>IF('Dépenses rémunération au réel'!K286="","",'Dépenses rémunération au réel'!K286)</f>
        <v/>
      </c>
      <c r="L286" s="488" t="str">
        <f>IF('Dépenses rémunération au réel'!L286="","",'Dépenses rémunération au réel'!L286)</f>
        <v/>
      </c>
      <c r="M286" s="256"/>
      <c r="N286" s="257" t="str">
        <f t="shared" si="26"/>
        <v/>
      </c>
      <c r="O286" s="257" t="str">
        <f t="shared" si="27"/>
        <v/>
      </c>
      <c r="P286" s="55"/>
      <c r="Q286" s="34"/>
      <c r="R286" s="34"/>
      <c r="S286" s="494" t="str">
        <f t="shared" si="24"/>
        <v/>
      </c>
      <c r="T286" s="117"/>
      <c r="U286" s="118"/>
      <c r="V286" s="497" t="str">
        <f t="shared" si="28"/>
        <v/>
      </c>
      <c r="W286" s="121" t="str">
        <f t="shared" si="25"/>
        <v/>
      </c>
      <c r="X286" s="500" t="str">
        <f>IF(AND(OR(M286="KO",L286&lt;&gt;""),OR(M286="",N286="",O286="")),Listes!$A$74,IF(AND(L286&lt;S286,U286=""),Listes!$A$76,IF(AND(L286&lt;&gt;"",S286&lt;L286,T286=""),Listes!$A$78,IF(AND(Y286="",OR(M286&lt;&gt;"",N286&lt;&gt;"",O286&lt;&gt;"",P286&lt;&gt;"",Q286&lt;&gt;"",R286&lt;&gt;"")),Listes!$A$79,""))))</f>
        <v/>
      </c>
      <c r="Y286" s="38"/>
      <c r="Z286" s="10">
        <f t="shared" si="29"/>
        <v>0</v>
      </c>
    </row>
    <row r="287" spans="1:26" ht="20.100000000000001" customHeight="1" x14ac:dyDescent="0.25">
      <c r="A287" s="109">
        <v>281</v>
      </c>
      <c r="B287" s="488" t="str">
        <f>IF('Dépenses rémunération au réel'!B287="","",'Dépenses rémunération au réel'!B287)</f>
        <v/>
      </c>
      <c r="C287" s="488" t="str">
        <f>IF('Dépenses rémunération au réel'!C287="","",'Dépenses rémunération au réel'!C287)</f>
        <v/>
      </c>
      <c r="D287" s="488" t="str">
        <f>IF('Dépenses rémunération au réel'!D287="","",'Dépenses rémunération au réel'!D287)</f>
        <v/>
      </c>
      <c r="E287" s="488" t="str">
        <f>IF('Dépenses rémunération au réel'!E287="","",'Dépenses rémunération au réel'!E287)</f>
        <v/>
      </c>
      <c r="F287" s="488" t="str">
        <f>IF('Dépenses rémunération au réel'!F287="","",'Dépenses rémunération au réel'!F287)</f>
        <v/>
      </c>
      <c r="G287" s="489" t="str">
        <f>IF('Dépenses rémunération au réel'!G287="","",'Dépenses rémunération au réel'!G287)</f>
        <v/>
      </c>
      <c r="H287" s="489" t="str">
        <f>IF('Dépenses rémunération au réel'!H287="","",'Dépenses rémunération au réel'!H287)</f>
        <v/>
      </c>
      <c r="I287" s="488" t="str">
        <f>IF('Dépenses rémunération au réel'!I287="","",'Dépenses rémunération au réel'!I287)</f>
        <v/>
      </c>
      <c r="J287" s="490" t="str">
        <f>IF('Dépenses rémunération au réel'!J287="","",'Dépenses rémunération au réel'!J287)</f>
        <v/>
      </c>
      <c r="K287" s="490" t="str">
        <f>IF('Dépenses rémunération au réel'!K287="","",'Dépenses rémunération au réel'!K287)</f>
        <v/>
      </c>
      <c r="L287" s="488" t="str">
        <f>IF('Dépenses rémunération au réel'!L287="","",'Dépenses rémunération au réel'!L287)</f>
        <v/>
      </c>
      <c r="M287" s="256"/>
      <c r="N287" s="257" t="str">
        <f t="shared" si="26"/>
        <v/>
      </c>
      <c r="O287" s="257" t="str">
        <f t="shared" si="27"/>
        <v/>
      </c>
      <c r="P287" s="55"/>
      <c r="Q287" s="34"/>
      <c r="R287" s="34"/>
      <c r="S287" s="494" t="str">
        <f t="shared" si="24"/>
        <v/>
      </c>
      <c r="T287" s="117"/>
      <c r="U287" s="118"/>
      <c r="V287" s="497" t="str">
        <f t="shared" si="28"/>
        <v/>
      </c>
      <c r="W287" s="121" t="str">
        <f t="shared" si="25"/>
        <v/>
      </c>
      <c r="X287" s="500" t="str">
        <f>IF(AND(OR(M287="KO",L287&lt;&gt;""),OR(M287="",N287="",O287="")),Listes!$A$74,IF(AND(L287&lt;S287,U287=""),Listes!$A$76,IF(AND(L287&lt;&gt;"",S287&lt;L287,T287=""),Listes!$A$78,IF(AND(Y287="",OR(M287&lt;&gt;"",N287&lt;&gt;"",O287&lt;&gt;"",P287&lt;&gt;"",Q287&lt;&gt;"",R287&lt;&gt;"")),Listes!$A$79,""))))</f>
        <v/>
      </c>
      <c r="Y287" s="38"/>
      <c r="Z287" s="10">
        <f t="shared" si="29"/>
        <v>0</v>
      </c>
    </row>
    <row r="288" spans="1:26" ht="20.100000000000001" customHeight="1" x14ac:dyDescent="0.25">
      <c r="A288" s="109">
        <v>282</v>
      </c>
      <c r="B288" s="488" t="str">
        <f>IF('Dépenses rémunération au réel'!B288="","",'Dépenses rémunération au réel'!B288)</f>
        <v/>
      </c>
      <c r="C288" s="488" t="str">
        <f>IF('Dépenses rémunération au réel'!C288="","",'Dépenses rémunération au réel'!C288)</f>
        <v/>
      </c>
      <c r="D288" s="488" t="str">
        <f>IF('Dépenses rémunération au réel'!D288="","",'Dépenses rémunération au réel'!D288)</f>
        <v/>
      </c>
      <c r="E288" s="488" t="str">
        <f>IF('Dépenses rémunération au réel'!E288="","",'Dépenses rémunération au réel'!E288)</f>
        <v/>
      </c>
      <c r="F288" s="488" t="str">
        <f>IF('Dépenses rémunération au réel'!F288="","",'Dépenses rémunération au réel'!F288)</f>
        <v/>
      </c>
      <c r="G288" s="489" t="str">
        <f>IF('Dépenses rémunération au réel'!G288="","",'Dépenses rémunération au réel'!G288)</f>
        <v/>
      </c>
      <c r="H288" s="489" t="str">
        <f>IF('Dépenses rémunération au réel'!H288="","",'Dépenses rémunération au réel'!H288)</f>
        <v/>
      </c>
      <c r="I288" s="488" t="str">
        <f>IF('Dépenses rémunération au réel'!I288="","",'Dépenses rémunération au réel'!I288)</f>
        <v/>
      </c>
      <c r="J288" s="490" t="str">
        <f>IF('Dépenses rémunération au réel'!J288="","",'Dépenses rémunération au réel'!J288)</f>
        <v/>
      </c>
      <c r="K288" s="490" t="str">
        <f>IF('Dépenses rémunération au réel'!K288="","",'Dépenses rémunération au réel'!K288)</f>
        <v/>
      </c>
      <c r="L288" s="488" t="str">
        <f>IF('Dépenses rémunération au réel'!L288="","",'Dépenses rémunération au réel'!L288)</f>
        <v/>
      </c>
      <c r="M288" s="256"/>
      <c r="N288" s="257" t="str">
        <f t="shared" si="26"/>
        <v/>
      </c>
      <c r="O288" s="257" t="str">
        <f t="shared" si="27"/>
        <v/>
      </c>
      <c r="P288" s="55"/>
      <c r="Q288" s="34"/>
      <c r="R288" s="34"/>
      <c r="S288" s="494" t="str">
        <f t="shared" si="24"/>
        <v/>
      </c>
      <c r="T288" s="117"/>
      <c r="U288" s="118"/>
      <c r="V288" s="497" t="str">
        <f t="shared" si="28"/>
        <v/>
      </c>
      <c r="W288" s="121" t="str">
        <f t="shared" si="25"/>
        <v/>
      </c>
      <c r="X288" s="500" t="str">
        <f>IF(AND(OR(M288="KO",L288&lt;&gt;""),OR(M288="",N288="",O288="")),Listes!$A$74,IF(AND(L288&lt;S288,U288=""),Listes!$A$76,IF(AND(L288&lt;&gt;"",S288&lt;L288,T288=""),Listes!$A$78,IF(AND(Y288="",OR(M288&lt;&gt;"",N288&lt;&gt;"",O288&lt;&gt;"",P288&lt;&gt;"",Q288&lt;&gt;"",R288&lt;&gt;"")),Listes!$A$79,""))))</f>
        <v/>
      </c>
      <c r="Y288" s="38"/>
      <c r="Z288" s="10">
        <f t="shared" si="29"/>
        <v>0</v>
      </c>
    </row>
    <row r="289" spans="1:26" ht="20.100000000000001" customHeight="1" x14ac:dyDescent="0.25">
      <c r="A289" s="109">
        <v>283</v>
      </c>
      <c r="B289" s="488" t="str">
        <f>IF('Dépenses rémunération au réel'!B289="","",'Dépenses rémunération au réel'!B289)</f>
        <v/>
      </c>
      <c r="C289" s="488" t="str">
        <f>IF('Dépenses rémunération au réel'!C289="","",'Dépenses rémunération au réel'!C289)</f>
        <v/>
      </c>
      <c r="D289" s="488" t="str">
        <f>IF('Dépenses rémunération au réel'!D289="","",'Dépenses rémunération au réel'!D289)</f>
        <v/>
      </c>
      <c r="E289" s="488" t="str">
        <f>IF('Dépenses rémunération au réel'!E289="","",'Dépenses rémunération au réel'!E289)</f>
        <v/>
      </c>
      <c r="F289" s="488" t="str">
        <f>IF('Dépenses rémunération au réel'!F289="","",'Dépenses rémunération au réel'!F289)</f>
        <v/>
      </c>
      <c r="G289" s="489" t="str">
        <f>IF('Dépenses rémunération au réel'!G289="","",'Dépenses rémunération au réel'!G289)</f>
        <v/>
      </c>
      <c r="H289" s="489" t="str">
        <f>IF('Dépenses rémunération au réel'!H289="","",'Dépenses rémunération au réel'!H289)</f>
        <v/>
      </c>
      <c r="I289" s="488" t="str">
        <f>IF('Dépenses rémunération au réel'!I289="","",'Dépenses rémunération au réel'!I289)</f>
        <v/>
      </c>
      <c r="J289" s="490" t="str">
        <f>IF('Dépenses rémunération au réel'!J289="","",'Dépenses rémunération au réel'!J289)</f>
        <v/>
      </c>
      <c r="K289" s="490" t="str">
        <f>IF('Dépenses rémunération au réel'!K289="","",'Dépenses rémunération au réel'!K289)</f>
        <v/>
      </c>
      <c r="L289" s="488" t="str">
        <f>IF('Dépenses rémunération au réel'!L289="","",'Dépenses rémunération au réel'!L289)</f>
        <v/>
      </c>
      <c r="M289" s="256"/>
      <c r="N289" s="257" t="str">
        <f t="shared" si="26"/>
        <v/>
      </c>
      <c r="O289" s="257" t="str">
        <f t="shared" si="27"/>
        <v/>
      </c>
      <c r="P289" s="55"/>
      <c r="Q289" s="34"/>
      <c r="R289" s="34"/>
      <c r="S289" s="494" t="str">
        <f t="shared" si="24"/>
        <v/>
      </c>
      <c r="T289" s="117"/>
      <c r="U289" s="118"/>
      <c r="V289" s="497" t="str">
        <f t="shared" si="28"/>
        <v/>
      </c>
      <c r="W289" s="121" t="str">
        <f t="shared" si="25"/>
        <v/>
      </c>
      <c r="X289" s="500" t="str">
        <f>IF(AND(OR(M289="KO",L289&lt;&gt;""),OR(M289="",N289="",O289="")),Listes!$A$74,IF(AND(L289&lt;S289,U289=""),Listes!$A$76,IF(AND(L289&lt;&gt;"",S289&lt;L289,T289=""),Listes!$A$78,IF(AND(Y289="",OR(M289&lt;&gt;"",N289&lt;&gt;"",O289&lt;&gt;"",P289&lt;&gt;"",Q289&lt;&gt;"",R289&lt;&gt;"")),Listes!$A$79,""))))</f>
        <v/>
      </c>
      <c r="Y289" s="38"/>
      <c r="Z289" s="10">
        <f t="shared" si="29"/>
        <v>0</v>
      </c>
    </row>
    <row r="290" spans="1:26" ht="20.100000000000001" customHeight="1" x14ac:dyDescent="0.25">
      <c r="A290" s="109">
        <v>284</v>
      </c>
      <c r="B290" s="488" t="str">
        <f>IF('Dépenses rémunération au réel'!B290="","",'Dépenses rémunération au réel'!B290)</f>
        <v/>
      </c>
      <c r="C290" s="488" t="str">
        <f>IF('Dépenses rémunération au réel'!C290="","",'Dépenses rémunération au réel'!C290)</f>
        <v/>
      </c>
      <c r="D290" s="488" t="str">
        <f>IF('Dépenses rémunération au réel'!D290="","",'Dépenses rémunération au réel'!D290)</f>
        <v/>
      </c>
      <c r="E290" s="488" t="str">
        <f>IF('Dépenses rémunération au réel'!E290="","",'Dépenses rémunération au réel'!E290)</f>
        <v/>
      </c>
      <c r="F290" s="488" t="str">
        <f>IF('Dépenses rémunération au réel'!F290="","",'Dépenses rémunération au réel'!F290)</f>
        <v/>
      </c>
      <c r="G290" s="489" t="str">
        <f>IF('Dépenses rémunération au réel'!G290="","",'Dépenses rémunération au réel'!G290)</f>
        <v/>
      </c>
      <c r="H290" s="489" t="str">
        <f>IF('Dépenses rémunération au réel'!H290="","",'Dépenses rémunération au réel'!H290)</f>
        <v/>
      </c>
      <c r="I290" s="488" t="str">
        <f>IF('Dépenses rémunération au réel'!I290="","",'Dépenses rémunération au réel'!I290)</f>
        <v/>
      </c>
      <c r="J290" s="490" t="str">
        <f>IF('Dépenses rémunération au réel'!J290="","",'Dépenses rémunération au réel'!J290)</f>
        <v/>
      </c>
      <c r="K290" s="490" t="str">
        <f>IF('Dépenses rémunération au réel'!K290="","",'Dépenses rémunération au réel'!K290)</f>
        <v/>
      </c>
      <c r="L290" s="488" t="str">
        <f>IF('Dépenses rémunération au réel'!L290="","",'Dépenses rémunération au réel'!L290)</f>
        <v/>
      </c>
      <c r="M290" s="256"/>
      <c r="N290" s="257" t="str">
        <f t="shared" si="26"/>
        <v/>
      </c>
      <c r="O290" s="257" t="str">
        <f t="shared" si="27"/>
        <v/>
      </c>
      <c r="P290" s="55"/>
      <c r="Q290" s="34"/>
      <c r="R290" s="34"/>
      <c r="S290" s="494" t="str">
        <f t="shared" si="24"/>
        <v/>
      </c>
      <c r="T290" s="117"/>
      <c r="U290" s="118"/>
      <c r="V290" s="497" t="str">
        <f t="shared" si="28"/>
        <v/>
      </c>
      <c r="W290" s="121" t="str">
        <f t="shared" si="25"/>
        <v/>
      </c>
      <c r="X290" s="500" t="str">
        <f>IF(AND(OR(M290="KO",L290&lt;&gt;""),OR(M290="",N290="",O290="")),Listes!$A$74,IF(AND(L290&lt;S290,U290=""),Listes!$A$76,IF(AND(L290&lt;&gt;"",S290&lt;L290,T290=""),Listes!$A$78,IF(AND(Y290="",OR(M290&lt;&gt;"",N290&lt;&gt;"",O290&lt;&gt;"",P290&lt;&gt;"",Q290&lt;&gt;"",R290&lt;&gt;"")),Listes!$A$79,""))))</f>
        <v/>
      </c>
      <c r="Y290" s="38"/>
      <c r="Z290" s="10">
        <f t="shared" si="29"/>
        <v>0</v>
      </c>
    </row>
    <row r="291" spans="1:26" ht="20.100000000000001" customHeight="1" x14ac:dyDescent="0.25">
      <c r="A291" s="109">
        <v>285</v>
      </c>
      <c r="B291" s="488" t="str">
        <f>IF('Dépenses rémunération au réel'!B291="","",'Dépenses rémunération au réel'!B291)</f>
        <v/>
      </c>
      <c r="C291" s="488" t="str">
        <f>IF('Dépenses rémunération au réel'!C291="","",'Dépenses rémunération au réel'!C291)</f>
        <v/>
      </c>
      <c r="D291" s="488" t="str">
        <f>IF('Dépenses rémunération au réel'!D291="","",'Dépenses rémunération au réel'!D291)</f>
        <v/>
      </c>
      <c r="E291" s="488" t="str">
        <f>IF('Dépenses rémunération au réel'!E291="","",'Dépenses rémunération au réel'!E291)</f>
        <v/>
      </c>
      <c r="F291" s="488" t="str">
        <f>IF('Dépenses rémunération au réel'!F291="","",'Dépenses rémunération au réel'!F291)</f>
        <v/>
      </c>
      <c r="G291" s="489" t="str">
        <f>IF('Dépenses rémunération au réel'!G291="","",'Dépenses rémunération au réel'!G291)</f>
        <v/>
      </c>
      <c r="H291" s="489" t="str">
        <f>IF('Dépenses rémunération au réel'!H291="","",'Dépenses rémunération au réel'!H291)</f>
        <v/>
      </c>
      <c r="I291" s="488" t="str">
        <f>IF('Dépenses rémunération au réel'!I291="","",'Dépenses rémunération au réel'!I291)</f>
        <v/>
      </c>
      <c r="J291" s="490" t="str">
        <f>IF('Dépenses rémunération au réel'!J291="","",'Dépenses rémunération au réel'!J291)</f>
        <v/>
      </c>
      <c r="K291" s="490" t="str">
        <f>IF('Dépenses rémunération au réel'!K291="","",'Dépenses rémunération au réel'!K291)</f>
        <v/>
      </c>
      <c r="L291" s="488" t="str">
        <f>IF('Dépenses rémunération au réel'!L291="","",'Dépenses rémunération au réel'!L291)</f>
        <v/>
      </c>
      <c r="M291" s="256"/>
      <c r="N291" s="257" t="str">
        <f t="shared" si="26"/>
        <v/>
      </c>
      <c r="O291" s="257" t="str">
        <f t="shared" si="27"/>
        <v/>
      </c>
      <c r="P291" s="55"/>
      <c r="Q291" s="34"/>
      <c r="R291" s="34"/>
      <c r="S291" s="494" t="str">
        <f t="shared" si="24"/>
        <v/>
      </c>
      <c r="T291" s="117"/>
      <c r="U291" s="118"/>
      <c r="V291" s="497" t="str">
        <f t="shared" si="28"/>
        <v/>
      </c>
      <c r="W291" s="121" t="str">
        <f t="shared" si="25"/>
        <v/>
      </c>
      <c r="X291" s="500" t="str">
        <f>IF(AND(OR(M291="KO",L291&lt;&gt;""),OR(M291="",N291="",O291="")),Listes!$A$74,IF(AND(L291&lt;S291,U291=""),Listes!$A$76,IF(AND(L291&lt;&gt;"",S291&lt;L291,T291=""),Listes!$A$78,IF(AND(Y291="",OR(M291&lt;&gt;"",N291&lt;&gt;"",O291&lt;&gt;"",P291&lt;&gt;"",Q291&lt;&gt;"",R291&lt;&gt;"")),Listes!$A$79,""))))</f>
        <v/>
      </c>
      <c r="Y291" s="38"/>
      <c r="Z291" s="10">
        <f t="shared" si="29"/>
        <v>0</v>
      </c>
    </row>
    <row r="292" spans="1:26" ht="20.100000000000001" customHeight="1" x14ac:dyDescent="0.25">
      <c r="A292" s="109">
        <v>286</v>
      </c>
      <c r="B292" s="488" t="str">
        <f>IF('Dépenses rémunération au réel'!B292="","",'Dépenses rémunération au réel'!B292)</f>
        <v/>
      </c>
      <c r="C292" s="488" t="str">
        <f>IF('Dépenses rémunération au réel'!C292="","",'Dépenses rémunération au réel'!C292)</f>
        <v/>
      </c>
      <c r="D292" s="488" t="str">
        <f>IF('Dépenses rémunération au réel'!D292="","",'Dépenses rémunération au réel'!D292)</f>
        <v/>
      </c>
      <c r="E292" s="488" t="str">
        <f>IF('Dépenses rémunération au réel'!E292="","",'Dépenses rémunération au réel'!E292)</f>
        <v/>
      </c>
      <c r="F292" s="488" t="str">
        <f>IF('Dépenses rémunération au réel'!F292="","",'Dépenses rémunération au réel'!F292)</f>
        <v/>
      </c>
      <c r="G292" s="489" t="str">
        <f>IF('Dépenses rémunération au réel'!G292="","",'Dépenses rémunération au réel'!G292)</f>
        <v/>
      </c>
      <c r="H292" s="489" t="str">
        <f>IF('Dépenses rémunération au réel'!H292="","",'Dépenses rémunération au réel'!H292)</f>
        <v/>
      </c>
      <c r="I292" s="488" t="str">
        <f>IF('Dépenses rémunération au réel'!I292="","",'Dépenses rémunération au réel'!I292)</f>
        <v/>
      </c>
      <c r="J292" s="490" t="str">
        <f>IF('Dépenses rémunération au réel'!J292="","",'Dépenses rémunération au réel'!J292)</f>
        <v/>
      </c>
      <c r="K292" s="490" t="str">
        <f>IF('Dépenses rémunération au réel'!K292="","",'Dépenses rémunération au réel'!K292)</f>
        <v/>
      </c>
      <c r="L292" s="488" t="str">
        <f>IF('Dépenses rémunération au réel'!L292="","",'Dépenses rémunération au réel'!L292)</f>
        <v/>
      </c>
      <c r="M292" s="256"/>
      <c r="N292" s="257" t="str">
        <f t="shared" si="26"/>
        <v/>
      </c>
      <c r="O292" s="257" t="str">
        <f t="shared" si="27"/>
        <v/>
      </c>
      <c r="P292" s="55"/>
      <c r="Q292" s="34"/>
      <c r="R292" s="34"/>
      <c r="S292" s="494" t="str">
        <f t="shared" si="24"/>
        <v/>
      </c>
      <c r="T292" s="117"/>
      <c r="U292" s="118"/>
      <c r="V292" s="497" t="str">
        <f t="shared" si="28"/>
        <v/>
      </c>
      <c r="W292" s="121" t="str">
        <f t="shared" si="25"/>
        <v/>
      </c>
      <c r="X292" s="500" t="str">
        <f>IF(AND(OR(M292="KO",L292&lt;&gt;""),OR(M292="",N292="",O292="")),Listes!$A$74,IF(AND(L292&lt;S292,U292=""),Listes!$A$76,IF(AND(L292&lt;&gt;"",S292&lt;L292,T292=""),Listes!$A$78,IF(AND(Y292="",OR(M292&lt;&gt;"",N292&lt;&gt;"",O292&lt;&gt;"",P292&lt;&gt;"",Q292&lt;&gt;"",R292&lt;&gt;"")),Listes!$A$79,""))))</f>
        <v/>
      </c>
      <c r="Y292" s="38"/>
      <c r="Z292" s="10">
        <f t="shared" si="29"/>
        <v>0</v>
      </c>
    </row>
    <row r="293" spans="1:26" ht="20.100000000000001" customHeight="1" x14ac:dyDescent="0.25">
      <c r="A293" s="109">
        <v>287</v>
      </c>
      <c r="B293" s="488" t="str">
        <f>IF('Dépenses rémunération au réel'!B293="","",'Dépenses rémunération au réel'!B293)</f>
        <v/>
      </c>
      <c r="C293" s="488" t="str">
        <f>IF('Dépenses rémunération au réel'!C293="","",'Dépenses rémunération au réel'!C293)</f>
        <v/>
      </c>
      <c r="D293" s="488" t="str">
        <f>IF('Dépenses rémunération au réel'!D293="","",'Dépenses rémunération au réel'!D293)</f>
        <v/>
      </c>
      <c r="E293" s="488" t="str">
        <f>IF('Dépenses rémunération au réel'!E293="","",'Dépenses rémunération au réel'!E293)</f>
        <v/>
      </c>
      <c r="F293" s="488" t="str">
        <f>IF('Dépenses rémunération au réel'!F293="","",'Dépenses rémunération au réel'!F293)</f>
        <v/>
      </c>
      <c r="G293" s="489" t="str">
        <f>IF('Dépenses rémunération au réel'!G293="","",'Dépenses rémunération au réel'!G293)</f>
        <v/>
      </c>
      <c r="H293" s="489" t="str">
        <f>IF('Dépenses rémunération au réel'!H293="","",'Dépenses rémunération au réel'!H293)</f>
        <v/>
      </c>
      <c r="I293" s="488" t="str">
        <f>IF('Dépenses rémunération au réel'!I293="","",'Dépenses rémunération au réel'!I293)</f>
        <v/>
      </c>
      <c r="J293" s="490" t="str">
        <f>IF('Dépenses rémunération au réel'!J293="","",'Dépenses rémunération au réel'!J293)</f>
        <v/>
      </c>
      <c r="K293" s="490" t="str">
        <f>IF('Dépenses rémunération au réel'!K293="","",'Dépenses rémunération au réel'!K293)</f>
        <v/>
      </c>
      <c r="L293" s="488" t="str">
        <f>IF('Dépenses rémunération au réel'!L293="","",'Dépenses rémunération au réel'!L293)</f>
        <v/>
      </c>
      <c r="M293" s="256"/>
      <c r="N293" s="257" t="str">
        <f t="shared" si="26"/>
        <v/>
      </c>
      <c r="O293" s="257" t="str">
        <f t="shared" si="27"/>
        <v/>
      </c>
      <c r="P293" s="55"/>
      <c r="Q293" s="34"/>
      <c r="R293" s="34"/>
      <c r="S293" s="494" t="str">
        <f t="shared" si="24"/>
        <v/>
      </c>
      <c r="T293" s="117"/>
      <c r="U293" s="118"/>
      <c r="V293" s="497" t="str">
        <f t="shared" si="28"/>
        <v/>
      </c>
      <c r="W293" s="121" t="str">
        <f t="shared" si="25"/>
        <v/>
      </c>
      <c r="X293" s="500" t="str">
        <f>IF(AND(OR(M293="KO",L293&lt;&gt;""),OR(M293="",N293="",O293="")),Listes!$A$74,IF(AND(L293&lt;S293,U293=""),Listes!$A$76,IF(AND(L293&lt;&gt;"",S293&lt;L293,T293=""),Listes!$A$78,IF(AND(Y293="",OR(M293&lt;&gt;"",N293&lt;&gt;"",O293&lt;&gt;"",P293&lt;&gt;"",Q293&lt;&gt;"",R293&lt;&gt;"")),Listes!$A$79,""))))</f>
        <v/>
      </c>
      <c r="Y293" s="38"/>
      <c r="Z293" s="10">
        <f t="shared" si="29"/>
        <v>0</v>
      </c>
    </row>
    <row r="294" spans="1:26" ht="20.100000000000001" customHeight="1" x14ac:dyDescent="0.25">
      <c r="A294" s="109">
        <v>288</v>
      </c>
      <c r="B294" s="488" t="str">
        <f>IF('Dépenses rémunération au réel'!B294="","",'Dépenses rémunération au réel'!B294)</f>
        <v/>
      </c>
      <c r="C294" s="488" t="str">
        <f>IF('Dépenses rémunération au réel'!C294="","",'Dépenses rémunération au réel'!C294)</f>
        <v/>
      </c>
      <c r="D294" s="488" t="str">
        <f>IF('Dépenses rémunération au réel'!D294="","",'Dépenses rémunération au réel'!D294)</f>
        <v/>
      </c>
      <c r="E294" s="488" t="str">
        <f>IF('Dépenses rémunération au réel'!E294="","",'Dépenses rémunération au réel'!E294)</f>
        <v/>
      </c>
      <c r="F294" s="488" t="str">
        <f>IF('Dépenses rémunération au réel'!F294="","",'Dépenses rémunération au réel'!F294)</f>
        <v/>
      </c>
      <c r="G294" s="489" t="str">
        <f>IF('Dépenses rémunération au réel'!G294="","",'Dépenses rémunération au réel'!G294)</f>
        <v/>
      </c>
      <c r="H294" s="489" t="str">
        <f>IF('Dépenses rémunération au réel'!H294="","",'Dépenses rémunération au réel'!H294)</f>
        <v/>
      </c>
      <c r="I294" s="488" t="str">
        <f>IF('Dépenses rémunération au réel'!I294="","",'Dépenses rémunération au réel'!I294)</f>
        <v/>
      </c>
      <c r="J294" s="490" t="str">
        <f>IF('Dépenses rémunération au réel'!J294="","",'Dépenses rémunération au réel'!J294)</f>
        <v/>
      </c>
      <c r="K294" s="490" t="str">
        <f>IF('Dépenses rémunération au réel'!K294="","",'Dépenses rémunération au réel'!K294)</f>
        <v/>
      </c>
      <c r="L294" s="488" t="str">
        <f>IF('Dépenses rémunération au réel'!L294="","",'Dépenses rémunération au réel'!L294)</f>
        <v/>
      </c>
      <c r="M294" s="256"/>
      <c r="N294" s="257" t="str">
        <f t="shared" si="26"/>
        <v/>
      </c>
      <c r="O294" s="257" t="str">
        <f t="shared" si="27"/>
        <v/>
      </c>
      <c r="P294" s="55"/>
      <c r="Q294" s="34"/>
      <c r="R294" s="34"/>
      <c r="S294" s="494" t="str">
        <f t="shared" si="24"/>
        <v/>
      </c>
      <c r="T294" s="117"/>
      <c r="U294" s="118"/>
      <c r="V294" s="497" t="str">
        <f t="shared" si="28"/>
        <v/>
      </c>
      <c r="W294" s="121" t="str">
        <f t="shared" si="25"/>
        <v/>
      </c>
      <c r="X294" s="500" t="str">
        <f>IF(AND(OR(M294="KO",L294&lt;&gt;""),OR(M294="",N294="",O294="")),Listes!$A$74,IF(AND(L294&lt;S294,U294=""),Listes!$A$76,IF(AND(L294&lt;&gt;"",S294&lt;L294,T294=""),Listes!$A$78,IF(AND(Y294="",OR(M294&lt;&gt;"",N294&lt;&gt;"",O294&lt;&gt;"",P294&lt;&gt;"",Q294&lt;&gt;"",R294&lt;&gt;"")),Listes!$A$79,""))))</f>
        <v/>
      </c>
      <c r="Y294" s="38"/>
      <c r="Z294" s="10">
        <f t="shared" si="29"/>
        <v>0</v>
      </c>
    </row>
    <row r="295" spans="1:26" ht="20.100000000000001" customHeight="1" x14ac:dyDescent="0.25">
      <c r="A295" s="109">
        <v>289</v>
      </c>
      <c r="B295" s="488" t="str">
        <f>IF('Dépenses rémunération au réel'!B295="","",'Dépenses rémunération au réel'!B295)</f>
        <v/>
      </c>
      <c r="C295" s="488" t="str">
        <f>IF('Dépenses rémunération au réel'!C295="","",'Dépenses rémunération au réel'!C295)</f>
        <v/>
      </c>
      <c r="D295" s="488" t="str">
        <f>IF('Dépenses rémunération au réel'!D295="","",'Dépenses rémunération au réel'!D295)</f>
        <v/>
      </c>
      <c r="E295" s="488" t="str">
        <f>IF('Dépenses rémunération au réel'!E295="","",'Dépenses rémunération au réel'!E295)</f>
        <v/>
      </c>
      <c r="F295" s="488" t="str">
        <f>IF('Dépenses rémunération au réel'!F295="","",'Dépenses rémunération au réel'!F295)</f>
        <v/>
      </c>
      <c r="G295" s="489" t="str">
        <f>IF('Dépenses rémunération au réel'!G295="","",'Dépenses rémunération au réel'!G295)</f>
        <v/>
      </c>
      <c r="H295" s="489" t="str">
        <f>IF('Dépenses rémunération au réel'!H295="","",'Dépenses rémunération au réel'!H295)</f>
        <v/>
      </c>
      <c r="I295" s="488" t="str">
        <f>IF('Dépenses rémunération au réel'!I295="","",'Dépenses rémunération au réel'!I295)</f>
        <v/>
      </c>
      <c r="J295" s="490" t="str">
        <f>IF('Dépenses rémunération au réel'!J295="","",'Dépenses rémunération au réel'!J295)</f>
        <v/>
      </c>
      <c r="K295" s="490" t="str">
        <f>IF('Dépenses rémunération au réel'!K295="","",'Dépenses rémunération au réel'!K295)</f>
        <v/>
      </c>
      <c r="L295" s="488" t="str">
        <f>IF('Dépenses rémunération au réel'!L295="","",'Dépenses rémunération au réel'!L295)</f>
        <v/>
      </c>
      <c r="M295" s="256"/>
      <c r="N295" s="257" t="str">
        <f t="shared" si="26"/>
        <v/>
      </c>
      <c r="O295" s="257" t="str">
        <f t="shared" si="27"/>
        <v/>
      </c>
      <c r="P295" s="55"/>
      <c r="Q295" s="34"/>
      <c r="R295" s="34"/>
      <c r="S295" s="494" t="str">
        <f t="shared" si="24"/>
        <v/>
      </c>
      <c r="T295" s="117"/>
      <c r="U295" s="118"/>
      <c r="V295" s="497" t="str">
        <f t="shared" si="28"/>
        <v/>
      </c>
      <c r="W295" s="121" t="str">
        <f t="shared" si="25"/>
        <v/>
      </c>
      <c r="X295" s="500" t="str">
        <f>IF(AND(OR(M295="KO",L295&lt;&gt;""),OR(M295="",N295="",O295="")),Listes!$A$74,IF(AND(L295&lt;S295,U295=""),Listes!$A$76,IF(AND(L295&lt;&gt;"",S295&lt;L295,T295=""),Listes!$A$78,IF(AND(Y295="",OR(M295&lt;&gt;"",N295&lt;&gt;"",O295&lt;&gt;"",P295&lt;&gt;"",Q295&lt;&gt;"",R295&lt;&gt;"")),Listes!$A$79,""))))</f>
        <v/>
      </c>
      <c r="Y295" s="38"/>
      <c r="Z295" s="10">
        <f t="shared" si="29"/>
        <v>0</v>
      </c>
    </row>
    <row r="296" spans="1:26" ht="20.100000000000001" customHeight="1" x14ac:dyDescent="0.25">
      <c r="A296" s="109">
        <v>290</v>
      </c>
      <c r="B296" s="488" t="str">
        <f>IF('Dépenses rémunération au réel'!B296="","",'Dépenses rémunération au réel'!B296)</f>
        <v/>
      </c>
      <c r="C296" s="488" t="str">
        <f>IF('Dépenses rémunération au réel'!C296="","",'Dépenses rémunération au réel'!C296)</f>
        <v/>
      </c>
      <c r="D296" s="488" t="str">
        <f>IF('Dépenses rémunération au réel'!D296="","",'Dépenses rémunération au réel'!D296)</f>
        <v/>
      </c>
      <c r="E296" s="488" t="str">
        <f>IF('Dépenses rémunération au réel'!E296="","",'Dépenses rémunération au réel'!E296)</f>
        <v/>
      </c>
      <c r="F296" s="488" t="str">
        <f>IF('Dépenses rémunération au réel'!F296="","",'Dépenses rémunération au réel'!F296)</f>
        <v/>
      </c>
      <c r="G296" s="489" t="str">
        <f>IF('Dépenses rémunération au réel'!G296="","",'Dépenses rémunération au réel'!G296)</f>
        <v/>
      </c>
      <c r="H296" s="489" t="str">
        <f>IF('Dépenses rémunération au réel'!H296="","",'Dépenses rémunération au réel'!H296)</f>
        <v/>
      </c>
      <c r="I296" s="488" t="str">
        <f>IF('Dépenses rémunération au réel'!I296="","",'Dépenses rémunération au réel'!I296)</f>
        <v/>
      </c>
      <c r="J296" s="490" t="str">
        <f>IF('Dépenses rémunération au réel'!J296="","",'Dépenses rémunération au réel'!J296)</f>
        <v/>
      </c>
      <c r="K296" s="490" t="str">
        <f>IF('Dépenses rémunération au réel'!K296="","",'Dépenses rémunération au réel'!K296)</f>
        <v/>
      </c>
      <c r="L296" s="488" t="str">
        <f>IF('Dépenses rémunération au réel'!L296="","",'Dépenses rémunération au réel'!L296)</f>
        <v/>
      </c>
      <c r="M296" s="256"/>
      <c r="N296" s="257" t="str">
        <f t="shared" si="26"/>
        <v/>
      </c>
      <c r="O296" s="257" t="str">
        <f t="shared" si="27"/>
        <v/>
      </c>
      <c r="P296" s="55"/>
      <c r="Q296" s="34"/>
      <c r="R296" s="34"/>
      <c r="S296" s="494" t="str">
        <f t="shared" si="24"/>
        <v/>
      </c>
      <c r="T296" s="117"/>
      <c r="U296" s="118"/>
      <c r="V296" s="497" t="str">
        <f t="shared" si="28"/>
        <v/>
      </c>
      <c r="W296" s="121" t="str">
        <f t="shared" si="25"/>
        <v/>
      </c>
      <c r="X296" s="500" t="str">
        <f>IF(AND(OR(M296="KO",L296&lt;&gt;""),OR(M296="",N296="",O296="")),Listes!$A$74,IF(AND(L296&lt;S296,U296=""),Listes!$A$76,IF(AND(L296&lt;&gt;"",S296&lt;L296,T296=""),Listes!$A$78,IF(AND(Y296="",OR(M296&lt;&gt;"",N296&lt;&gt;"",O296&lt;&gt;"",P296&lt;&gt;"",Q296&lt;&gt;"",R296&lt;&gt;"")),Listes!$A$79,""))))</f>
        <v/>
      </c>
      <c r="Y296" s="38"/>
      <c r="Z296" s="10">
        <f t="shared" si="29"/>
        <v>0</v>
      </c>
    </row>
    <row r="297" spans="1:26" ht="20.100000000000001" customHeight="1" x14ac:dyDescent="0.25">
      <c r="A297" s="109">
        <v>291</v>
      </c>
      <c r="B297" s="488" t="str">
        <f>IF('Dépenses rémunération au réel'!B297="","",'Dépenses rémunération au réel'!B297)</f>
        <v/>
      </c>
      <c r="C297" s="488" t="str">
        <f>IF('Dépenses rémunération au réel'!C297="","",'Dépenses rémunération au réel'!C297)</f>
        <v/>
      </c>
      <c r="D297" s="488" t="str">
        <f>IF('Dépenses rémunération au réel'!D297="","",'Dépenses rémunération au réel'!D297)</f>
        <v/>
      </c>
      <c r="E297" s="488" t="str">
        <f>IF('Dépenses rémunération au réel'!E297="","",'Dépenses rémunération au réel'!E297)</f>
        <v/>
      </c>
      <c r="F297" s="488" t="str">
        <f>IF('Dépenses rémunération au réel'!F297="","",'Dépenses rémunération au réel'!F297)</f>
        <v/>
      </c>
      <c r="G297" s="489" t="str">
        <f>IF('Dépenses rémunération au réel'!G297="","",'Dépenses rémunération au réel'!G297)</f>
        <v/>
      </c>
      <c r="H297" s="489" t="str">
        <f>IF('Dépenses rémunération au réel'!H297="","",'Dépenses rémunération au réel'!H297)</f>
        <v/>
      </c>
      <c r="I297" s="488" t="str">
        <f>IF('Dépenses rémunération au réel'!I297="","",'Dépenses rémunération au réel'!I297)</f>
        <v/>
      </c>
      <c r="J297" s="490" t="str">
        <f>IF('Dépenses rémunération au réel'!J297="","",'Dépenses rémunération au réel'!J297)</f>
        <v/>
      </c>
      <c r="K297" s="490" t="str">
        <f>IF('Dépenses rémunération au réel'!K297="","",'Dépenses rémunération au réel'!K297)</f>
        <v/>
      </c>
      <c r="L297" s="488" t="str">
        <f>IF('Dépenses rémunération au réel'!L297="","",'Dépenses rémunération au réel'!L297)</f>
        <v/>
      </c>
      <c r="M297" s="256"/>
      <c r="N297" s="257" t="str">
        <f t="shared" si="26"/>
        <v/>
      </c>
      <c r="O297" s="257" t="str">
        <f t="shared" si="27"/>
        <v/>
      </c>
      <c r="P297" s="55"/>
      <c r="Q297" s="34"/>
      <c r="R297" s="34"/>
      <c r="S297" s="494" t="str">
        <f t="shared" si="24"/>
        <v/>
      </c>
      <c r="T297" s="117"/>
      <c r="U297" s="118"/>
      <c r="V297" s="497" t="str">
        <f t="shared" si="28"/>
        <v/>
      </c>
      <c r="W297" s="121" t="str">
        <f t="shared" si="25"/>
        <v/>
      </c>
      <c r="X297" s="500" t="str">
        <f>IF(AND(OR(M297="KO",L297&lt;&gt;""),OR(M297="",N297="",O297="")),Listes!$A$74,IF(AND(L297&lt;S297,U297=""),Listes!$A$76,IF(AND(L297&lt;&gt;"",S297&lt;L297,T297=""),Listes!$A$78,IF(AND(Y297="",OR(M297&lt;&gt;"",N297&lt;&gt;"",O297&lt;&gt;"",P297&lt;&gt;"",Q297&lt;&gt;"",R297&lt;&gt;"")),Listes!$A$79,""))))</f>
        <v/>
      </c>
      <c r="Y297" s="38"/>
      <c r="Z297" s="10">
        <f t="shared" si="29"/>
        <v>0</v>
      </c>
    </row>
    <row r="298" spans="1:26" ht="20.100000000000001" customHeight="1" x14ac:dyDescent="0.25">
      <c r="A298" s="109">
        <v>292</v>
      </c>
      <c r="B298" s="488" t="str">
        <f>IF('Dépenses rémunération au réel'!B298="","",'Dépenses rémunération au réel'!B298)</f>
        <v/>
      </c>
      <c r="C298" s="488" t="str">
        <f>IF('Dépenses rémunération au réel'!C298="","",'Dépenses rémunération au réel'!C298)</f>
        <v/>
      </c>
      <c r="D298" s="488" t="str">
        <f>IF('Dépenses rémunération au réel'!D298="","",'Dépenses rémunération au réel'!D298)</f>
        <v/>
      </c>
      <c r="E298" s="488" t="str">
        <f>IF('Dépenses rémunération au réel'!E298="","",'Dépenses rémunération au réel'!E298)</f>
        <v/>
      </c>
      <c r="F298" s="488" t="str">
        <f>IF('Dépenses rémunération au réel'!F298="","",'Dépenses rémunération au réel'!F298)</f>
        <v/>
      </c>
      <c r="G298" s="489" t="str">
        <f>IF('Dépenses rémunération au réel'!G298="","",'Dépenses rémunération au réel'!G298)</f>
        <v/>
      </c>
      <c r="H298" s="489" t="str">
        <f>IF('Dépenses rémunération au réel'!H298="","",'Dépenses rémunération au réel'!H298)</f>
        <v/>
      </c>
      <c r="I298" s="488" t="str">
        <f>IF('Dépenses rémunération au réel'!I298="","",'Dépenses rémunération au réel'!I298)</f>
        <v/>
      </c>
      <c r="J298" s="490" t="str">
        <f>IF('Dépenses rémunération au réel'!J298="","",'Dépenses rémunération au réel'!J298)</f>
        <v/>
      </c>
      <c r="K298" s="490" t="str">
        <f>IF('Dépenses rémunération au réel'!K298="","",'Dépenses rémunération au réel'!K298)</f>
        <v/>
      </c>
      <c r="L298" s="488" t="str">
        <f>IF('Dépenses rémunération au réel'!L298="","",'Dépenses rémunération au réel'!L298)</f>
        <v/>
      </c>
      <c r="M298" s="256"/>
      <c r="N298" s="257" t="str">
        <f t="shared" si="26"/>
        <v/>
      </c>
      <c r="O298" s="257" t="str">
        <f t="shared" si="27"/>
        <v/>
      </c>
      <c r="P298" s="55"/>
      <c r="Q298" s="34"/>
      <c r="R298" s="34"/>
      <c r="S298" s="494" t="str">
        <f t="shared" si="24"/>
        <v/>
      </c>
      <c r="T298" s="117"/>
      <c r="U298" s="118"/>
      <c r="V298" s="497" t="str">
        <f t="shared" si="28"/>
        <v/>
      </c>
      <c r="W298" s="121" t="str">
        <f t="shared" si="25"/>
        <v/>
      </c>
      <c r="X298" s="500" t="str">
        <f>IF(AND(OR(M298="KO",L298&lt;&gt;""),OR(M298="",N298="",O298="")),Listes!$A$74,IF(AND(L298&lt;S298,U298=""),Listes!$A$76,IF(AND(L298&lt;&gt;"",S298&lt;L298,T298=""),Listes!$A$78,IF(AND(Y298="",OR(M298&lt;&gt;"",N298&lt;&gt;"",O298&lt;&gt;"",P298&lt;&gt;"",Q298&lt;&gt;"",R298&lt;&gt;"")),Listes!$A$79,""))))</f>
        <v/>
      </c>
      <c r="Y298" s="38"/>
      <c r="Z298" s="10">
        <f t="shared" si="29"/>
        <v>0</v>
      </c>
    </row>
    <row r="299" spans="1:26" ht="20.100000000000001" customHeight="1" x14ac:dyDescent="0.25">
      <c r="A299" s="109">
        <v>293</v>
      </c>
      <c r="B299" s="488" t="str">
        <f>IF('Dépenses rémunération au réel'!B299="","",'Dépenses rémunération au réel'!B299)</f>
        <v/>
      </c>
      <c r="C299" s="488" t="str">
        <f>IF('Dépenses rémunération au réel'!C299="","",'Dépenses rémunération au réel'!C299)</f>
        <v/>
      </c>
      <c r="D299" s="488" t="str">
        <f>IF('Dépenses rémunération au réel'!D299="","",'Dépenses rémunération au réel'!D299)</f>
        <v/>
      </c>
      <c r="E299" s="488" t="str">
        <f>IF('Dépenses rémunération au réel'!E299="","",'Dépenses rémunération au réel'!E299)</f>
        <v/>
      </c>
      <c r="F299" s="488" t="str">
        <f>IF('Dépenses rémunération au réel'!F299="","",'Dépenses rémunération au réel'!F299)</f>
        <v/>
      </c>
      <c r="G299" s="489" t="str">
        <f>IF('Dépenses rémunération au réel'!G299="","",'Dépenses rémunération au réel'!G299)</f>
        <v/>
      </c>
      <c r="H299" s="489" t="str">
        <f>IF('Dépenses rémunération au réel'!H299="","",'Dépenses rémunération au réel'!H299)</f>
        <v/>
      </c>
      <c r="I299" s="488" t="str">
        <f>IF('Dépenses rémunération au réel'!I299="","",'Dépenses rémunération au réel'!I299)</f>
        <v/>
      </c>
      <c r="J299" s="490" t="str">
        <f>IF('Dépenses rémunération au réel'!J299="","",'Dépenses rémunération au réel'!J299)</f>
        <v/>
      </c>
      <c r="K299" s="490" t="str">
        <f>IF('Dépenses rémunération au réel'!K299="","",'Dépenses rémunération au réel'!K299)</f>
        <v/>
      </c>
      <c r="L299" s="488" t="str">
        <f>IF('Dépenses rémunération au réel'!L299="","",'Dépenses rémunération au réel'!L299)</f>
        <v/>
      </c>
      <c r="M299" s="256"/>
      <c r="N299" s="257" t="str">
        <f t="shared" si="26"/>
        <v/>
      </c>
      <c r="O299" s="257" t="str">
        <f t="shared" si="27"/>
        <v/>
      </c>
      <c r="P299" s="55"/>
      <c r="Q299" s="34"/>
      <c r="R299" s="34"/>
      <c r="S299" s="494" t="str">
        <f t="shared" si="24"/>
        <v/>
      </c>
      <c r="T299" s="117"/>
      <c r="U299" s="118"/>
      <c r="V299" s="497" t="str">
        <f t="shared" si="28"/>
        <v/>
      </c>
      <c r="W299" s="121" t="str">
        <f t="shared" si="25"/>
        <v/>
      </c>
      <c r="X299" s="500" t="str">
        <f>IF(AND(OR(M299="KO",L299&lt;&gt;""),OR(M299="",N299="",O299="")),Listes!$A$74,IF(AND(L299&lt;S299,U299=""),Listes!$A$76,IF(AND(L299&lt;&gt;"",S299&lt;L299,T299=""),Listes!$A$78,IF(AND(Y299="",OR(M299&lt;&gt;"",N299&lt;&gt;"",O299&lt;&gt;"",P299&lt;&gt;"",Q299&lt;&gt;"",R299&lt;&gt;"")),Listes!$A$79,""))))</f>
        <v/>
      </c>
      <c r="Y299" s="38"/>
      <c r="Z299" s="10">
        <f t="shared" si="29"/>
        <v>0</v>
      </c>
    </row>
    <row r="300" spans="1:26" ht="20.100000000000001" customHeight="1" x14ac:dyDescent="0.25">
      <c r="A300" s="109">
        <v>294</v>
      </c>
      <c r="B300" s="488" t="str">
        <f>IF('Dépenses rémunération au réel'!B300="","",'Dépenses rémunération au réel'!B300)</f>
        <v/>
      </c>
      <c r="C300" s="488" t="str">
        <f>IF('Dépenses rémunération au réel'!C300="","",'Dépenses rémunération au réel'!C300)</f>
        <v/>
      </c>
      <c r="D300" s="488" t="str">
        <f>IF('Dépenses rémunération au réel'!D300="","",'Dépenses rémunération au réel'!D300)</f>
        <v/>
      </c>
      <c r="E300" s="488" t="str">
        <f>IF('Dépenses rémunération au réel'!E300="","",'Dépenses rémunération au réel'!E300)</f>
        <v/>
      </c>
      <c r="F300" s="488" t="str">
        <f>IF('Dépenses rémunération au réel'!F300="","",'Dépenses rémunération au réel'!F300)</f>
        <v/>
      </c>
      <c r="G300" s="489" t="str">
        <f>IF('Dépenses rémunération au réel'!G300="","",'Dépenses rémunération au réel'!G300)</f>
        <v/>
      </c>
      <c r="H300" s="489" t="str">
        <f>IF('Dépenses rémunération au réel'!H300="","",'Dépenses rémunération au réel'!H300)</f>
        <v/>
      </c>
      <c r="I300" s="488" t="str">
        <f>IF('Dépenses rémunération au réel'!I300="","",'Dépenses rémunération au réel'!I300)</f>
        <v/>
      </c>
      <c r="J300" s="490" t="str">
        <f>IF('Dépenses rémunération au réel'!J300="","",'Dépenses rémunération au réel'!J300)</f>
        <v/>
      </c>
      <c r="K300" s="490" t="str">
        <f>IF('Dépenses rémunération au réel'!K300="","",'Dépenses rémunération au réel'!K300)</f>
        <v/>
      </c>
      <c r="L300" s="488" t="str">
        <f>IF('Dépenses rémunération au réel'!L300="","",'Dépenses rémunération au réel'!L300)</f>
        <v/>
      </c>
      <c r="M300" s="256"/>
      <c r="N300" s="257" t="str">
        <f t="shared" si="26"/>
        <v/>
      </c>
      <c r="O300" s="257" t="str">
        <f t="shared" si="27"/>
        <v/>
      </c>
      <c r="P300" s="55"/>
      <c r="Q300" s="34"/>
      <c r="R300" s="34"/>
      <c r="S300" s="494" t="str">
        <f t="shared" si="24"/>
        <v/>
      </c>
      <c r="T300" s="117"/>
      <c r="U300" s="118"/>
      <c r="V300" s="497" t="str">
        <f t="shared" si="28"/>
        <v/>
      </c>
      <c r="W300" s="121" t="str">
        <f t="shared" si="25"/>
        <v/>
      </c>
      <c r="X300" s="500" t="str">
        <f>IF(AND(OR(M300="KO",L300&lt;&gt;""),OR(M300="",N300="",O300="")),Listes!$A$74,IF(AND(L300&lt;S300,U300=""),Listes!$A$76,IF(AND(L300&lt;&gt;"",S300&lt;L300,T300=""),Listes!$A$78,IF(AND(Y300="",OR(M300&lt;&gt;"",N300&lt;&gt;"",O300&lt;&gt;"",P300&lt;&gt;"",Q300&lt;&gt;"",R300&lt;&gt;"")),Listes!$A$79,""))))</f>
        <v/>
      </c>
      <c r="Y300" s="38"/>
      <c r="Z300" s="10">
        <f t="shared" si="29"/>
        <v>0</v>
      </c>
    </row>
    <row r="301" spans="1:26" ht="20.100000000000001" customHeight="1" x14ac:dyDescent="0.25">
      <c r="A301" s="109">
        <v>295</v>
      </c>
      <c r="B301" s="488" t="str">
        <f>IF('Dépenses rémunération au réel'!B301="","",'Dépenses rémunération au réel'!B301)</f>
        <v/>
      </c>
      <c r="C301" s="488" t="str">
        <f>IF('Dépenses rémunération au réel'!C301="","",'Dépenses rémunération au réel'!C301)</f>
        <v/>
      </c>
      <c r="D301" s="488" t="str">
        <f>IF('Dépenses rémunération au réel'!D301="","",'Dépenses rémunération au réel'!D301)</f>
        <v/>
      </c>
      <c r="E301" s="488" t="str">
        <f>IF('Dépenses rémunération au réel'!E301="","",'Dépenses rémunération au réel'!E301)</f>
        <v/>
      </c>
      <c r="F301" s="488" t="str">
        <f>IF('Dépenses rémunération au réel'!F301="","",'Dépenses rémunération au réel'!F301)</f>
        <v/>
      </c>
      <c r="G301" s="489" t="str">
        <f>IF('Dépenses rémunération au réel'!G301="","",'Dépenses rémunération au réel'!G301)</f>
        <v/>
      </c>
      <c r="H301" s="489" t="str">
        <f>IF('Dépenses rémunération au réel'!H301="","",'Dépenses rémunération au réel'!H301)</f>
        <v/>
      </c>
      <c r="I301" s="488" t="str">
        <f>IF('Dépenses rémunération au réel'!I301="","",'Dépenses rémunération au réel'!I301)</f>
        <v/>
      </c>
      <c r="J301" s="490" t="str">
        <f>IF('Dépenses rémunération au réel'!J301="","",'Dépenses rémunération au réel'!J301)</f>
        <v/>
      </c>
      <c r="K301" s="490" t="str">
        <f>IF('Dépenses rémunération au réel'!K301="","",'Dépenses rémunération au réel'!K301)</f>
        <v/>
      </c>
      <c r="L301" s="488" t="str">
        <f>IF('Dépenses rémunération au réel'!L301="","",'Dépenses rémunération au réel'!L301)</f>
        <v/>
      </c>
      <c r="M301" s="256"/>
      <c r="N301" s="257" t="str">
        <f t="shared" si="26"/>
        <v/>
      </c>
      <c r="O301" s="257" t="str">
        <f t="shared" si="27"/>
        <v/>
      </c>
      <c r="P301" s="55"/>
      <c r="Q301" s="34"/>
      <c r="R301" s="34"/>
      <c r="S301" s="494" t="str">
        <f t="shared" si="24"/>
        <v/>
      </c>
      <c r="T301" s="117"/>
      <c r="U301" s="118"/>
      <c r="V301" s="497" t="str">
        <f t="shared" si="28"/>
        <v/>
      </c>
      <c r="W301" s="121" t="str">
        <f t="shared" si="25"/>
        <v/>
      </c>
      <c r="X301" s="500" t="str">
        <f>IF(AND(OR(M301="KO",L301&lt;&gt;""),OR(M301="",N301="",O301="")),Listes!$A$74,IF(AND(L301&lt;S301,U301=""),Listes!$A$76,IF(AND(L301&lt;&gt;"",S301&lt;L301,T301=""),Listes!$A$78,IF(AND(Y301="",OR(M301&lt;&gt;"",N301&lt;&gt;"",O301&lt;&gt;"",P301&lt;&gt;"",Q301&lt;&gt;"",R301&lt;&gt;"")),Listes!$A$79,""))))</f>
        <v/>
      </c>
      <c r="Y301" s="38"/>
      <c r="Z301" s="10">
        <f t="shared" si="29"/>
        <v>0</v>
      </c>
    </row>
    <row r="302" spans="1:26" ht="20.100000000000001" customHeight="1" x14ac:dyDescent="0.25">
      <c r="A302" s="109">
        <v>296</v>
      </c>
      <c r="B302" s="488" t="str">
        <f>IF('Dépenses rémunération au réel'!B302="","",'Dépenses rémunération au réel'!B302)</f>
        <v/>
      </c>
      <c r="C302" s="488" t="str">
        <f>IF('Dépenses rémunération au réel'!C302="","",'Dépenses rémunération au réel'!C302)</f>
        <v/>
      </c>
      <c r="D302" s="488" t="str">
        <f>IF('Dépenses rémunération au réel'!D302="","",'Dépenses rémunération au réel'!D302)</f>
        <v/>
      </c>
      <c r="E302" s="488" t="str">
        <f>IF('Dépenses rémunération au réel'!E302="","",'Dépenses rémunération au réel'!E302)</f>
        <v/>
      </c>
      <c r="F302" s="488" t="str">
        <f>IF('Dépenses rémunération au réel'!F302="","",'Dépenses rémunération au réel'!F302)</f>
        <v/>
      </c>
      <c r="G302" s="489" t="str">
        <f>IF('Dépenses rémunération au réel'!G302="","",'Dépenses rémunération au réel'!G302)</f>
        <v/>
      </c>
      <c r="H302" s="489" t="str">
        <f>IF('Dépenses rémunération au réel'!H302="","",'Dépenses rémunération au réel'!H302)</f>
        <v/>
      </c>
      <c r="I302" s="488" t="str">
        <f>IF('Dépenses rémunération au réel'!I302="","",'Dépenses rémunération au réel'!I302)</f>
        <v/>
      </c>
      <c r="J302" s="490" t="str">
        <f>IF('Dépenses rémunération au réel'!J302="","",'Dépenses rémunération au réel'!J302)</f>
        <v/>
      </c>
      <c r="K302" s="490" t="str">
        <f>IF('Dépenses rémunération au réel'!K302="","",'Dépenses rémunération au réel'!K302)</f>
        <v/>
      </c>
      <c r="L302" s="488" t="str">
        <f>IF('Dépenses rémunération au réel'!L302="","",'Dépenses rémunération au réel'!L302)</f>
        <v/>
      </c>
      <c r="M302" s="256"/>
      <c r="N302" s="257" t="str">
        <f t="shared" si="26"/>
        <v/>
      </c>
      <c r="O302" s="257" t="str">
        <f t="shared" si="27"/>
        <v/>
      </c>
      <c r="P302" s="55"/>
      <c r="Q302" s="34"/>
      <c r="R302" s="34"/>
      <c r="S302" s="494" t="str">
        <f t="shared" si="24"/>
        <v/>
      </c>
      <c r="T302" s="117"/>
      <c r="U302" s="118"/>
      <c r="V302" s="497" t="str">
        <f t="shared" si="28"/>
        <v/>
      </c>
      <c r="W302" s="121" t="str">
        <f t="shared" si="25"/>
        <v/>
      </c>
      <c r="X302" s="500" t="str">
        <f>IF(AND(OR(M302="KO",L302&lt;&gt;""),OR(M302="",N302="",O302="")),Listes!$A$74,IF(AND(L302&lt;S302,U302=""),Listes!$A$76,IF(AND(L302&lt;&gt;"",S302&lt;L302,T302=""),Listes!$A$78,IF(AND(Y302="",OR(M302&lt;&gt;"",N302&lt;&gt;"",O302&lt;&gt;"",P302&lt;&gt;"",Q302&lt;&gt;"",R302&lt;&gt;"")),Listes!$A$79,""))))</f>
        <v/>
      </c>
      <c r="Y302" s="38"/>
      <c r="Z302" s="10">
        <f t="shared" si="29"/>
        <v>0</v>
      </c>
    </row>
    <row r="303" spans="1:26" ht="20.100000000000001" customHeight="1" x14ac:dyDescent="0.25">
      <c r="A303" s="109">
        <v>297</v>
      </c>
      <c r="B303" s="488" t="str">
        <f>IF('Dépenses rémunération au réel'!B303="","",'Dépenses rémunération au réel'!B303)</f>
        <v/>
      </c>
      <c r="C303" s="488" t="str">
        <f>IF('Dépenses rémunération au réel'!C303="","",'Dépenses rémunération au réel'!C303)</f>
        <v/>
      </c>
      <c r="D303" s="488" t="str">
        <f>IF('Dépenses rémunération au réel'!D303="","",'Dépenses rémunération au réel'!D303)</f>
        <v/>
      </c>
      <c r="E303" s="488" t="str">
        <f>IF('Dépenses rémunération au réel'!E303="","",'Dépenses rémunération au réel'!E303)</f>
        <v/>
      </c>
      <c r="F303" s="488" t="str">
        <f>IF('Dépenses rémunération au réel'!F303="","",'Dépenses rémunération au réel'!F303)</f>
        <v/>
      </c>
      <c r="G303" s="489" t="str">
        <f>IF('Dépenses rémunération au réel'!G303="","",'Dépenses rémunération au réel'!G303)</f>
        <v/>
      </c>
      <c r="H303" s="489" t="str">
        <f>IF('Dépenses rémunération au réel'!H303="","",'Dépenses rémunération au réel'!H303)</f>
        <v/>
      </c>
      <c r="I303" s="488" t="str">
        <f>IF('Dépenses rémunération au réel'!I303="","",'Dépenses rémunération au réel'!I303)</f>
        <v/>
      </c>
      <c r="J303" s="490" t="str">
        <f>IF('Dépenses rémunération au réel'!J303="","",'Dépenses rémunération au réel'!J303)</f>
        <v/>
      </c>
      <c r="K303" s="490" t="str">
        <f>IF('Dépenses rémunération au réel'!K303="","",'Dépenses rémunération au réel'!K303)</f>
        <v/>
      </c>
      <c r="L303" s="488" t="str">
        <f>IF('Dépenses rémunération au réel'!L303="","",'Dépenses rémunération au réel'!L303)</f>
        <v/>
      </c>
      <c r="M303" s="256"/>
      <c r="N303" s="257" t="str">
        <f t="shared" si="26"/>
        <v/>
      </c>
      <c r="O303" s="257" t="str">
        <f t="shared" si="27"/>
        <v/>
      </c>
      <c r="P303" s="55"/>
      <c r="Q303" s="34"/>
      <c r="R303" s="34"/>
      <c r="S303" s="494" t="str">
        <f t="shared" si="24"/>
        <v/>
      </c>
      <c r="T303" s="117"/>
      <c r="U303" s="118"/>
      <c r="V303" s="497" t="str">
        <f t="shared" si="28"/>
        <v/>
      </c>
      <c r="W303" s="121" t="str">
        <f t="shared" si="25"/>
        <v/>
      </c>
      <c r="X303" s="500" t="str">
        <f>IF(AND(OR(M303="KO",L303&lt;&gt;""),OR(M303="",N303="",O303="")),Listes!$A$74,IF(AND(L303&lt;S303,U303=""),Listes!$A$76,IF(AND(L303&lt;&gt;"",S303&lt;L303,T303=""),Listes!$A$78,IF(AND(Y303="",OR(M303&lt;&gt;"",N303&lt;&gt;"",O303&lt;&gt;"",P303&lt;&gt;"",Q303&lt;&gt;"",R303&lt;&gt;"")),Listes!$A$79,""))))</f>
        <v/>
      </c>
      <c r="Y303" s="38"/>
      <c r="Z303" s="10">
        <f t="shared" si="29"/>
        <v>0</v>
      </c>
    </row>
    <row r="304" spans="1:26" ht="20.100000000000001" customHeight="1" x14ac:dyDescent="0.25">
      <c r="A304" s="109">
        <v>298</v>
      </c>
      <c r="B304" s="488" t="str">
        <f>IF('Dépenses rémunération au réel'!B304="","",'Dépenses rémunération au réel'!B304)</f>
        <v/>
      </c>
      <c r="C304" s="488" t="str">
        <f>IF('Dépenses rémunération au réel'!C304="","",'Dépenses rémunération au réel'!C304)</f>
        <v/>
      </c>
      <c r="D304" s="488" t="str">
        <f>IF('Dépenses rémunération au réel'!D304="","",'Dépenses rémunération au réel'!D304)</f>
        <v/>
      </c>
      <c r="E304" s="488" t="str">
        <f>IF('Dépenses rémunération au réel'!E304="","",'Dépenses rémunération au réel'!E304)</f>
        <v/>
      </c>
      <c r="F304" s="488" t="str">
        <f>IF('Dépenses rémunération au réel'!F304="","",'Dépenses rémunération au réel'!F304)</f>
        <v/>
      </c>
      <c r="G304" s="489" t="str">
        <f>IF('Dépenses rémunération au réel'!G304="","",'Dépenses rémunération au réel'!G304)</f>
        <v/>
      </c>
      <c r="H304" s="489" t="str">
        <f>IF('Dépenses rémunération au réel'!H304="","",'Dépenses rémunération au réel'!H304)</f>
        <v/>
      </c>
      <c r="I304" s="488" t="str">
        <f>IF('Dépenses rémunération au réel'!I304="","",'Dépenses rémunération au réel'!I304)</f>
        <v/>
      </c>
      <c r="J304" s="490" t="str">
        <f>IF('Dépenses rémunération au réel'!J304="","",'Dépenses rémunération au réel'!J304)</f>
        <v/>
      </c>
      <c r="K304" s="490" t="str">
        <f>IF('Dépenses rémunération au réel'!K304="","",'Dépenses rémunération au réel'!K304)</f>
        <v/>
      </c>
      <c r="L304" s="488" t="str">
        <f>IF('Dépenses rémunération au réel'!L304="","",'Dépenses rémunération au réel'!L304)</f>
        <v/>
      </c>
      <c r="M304" s="256"/>
      <c r="N304" s="257" t="str">
        <f t="shared" si="26"/>
        <v/>
      </c>
      <c r="O304" s="257" t="str">
        <f t="shared" si="27"/>
        <v/>
      </c>
      <c r="P304" s="55"/>
      <c r="Q304" s="34"/>
      <c r="R304" s="34"/>
      <c r="S304" s="494" t="str">
        <f t="shared" si="24"/>
        <v/>
      </c>
      <c r="T304" s="117"/>
      <c r="U304" s="118"/>
      <c r="V304" s="497" t="str">
        <f t="shared" si="28"/>
        <v/>
      </c>
      <c r="W304" s="121" t="str">
        <f t="shared" si="25"/>
        <v/>
      </c>
      <c r="X304" s="500" t="str">
        <f>IF(AND(OR(M304="KO",L304&lt;&gt;""),OR(M304="",N304="",O304="")),Listes!$A$74,IF(AND(L304&lt;S304,U304=""),Listes!$A$76,IF(AND(L304&lt;&gt;"",S304&lt;L304,T304=""),Listes!$A$78,IF(AND(Y304="",OR(M304&lt;&gt;"",N304&lt;&gt;"",O304&lt;&gt;"",P304&lt;&gt;"",Q304&lt;&gt;"",R304&lt;&gt;"")),Listes!$A$79,""))))</f>
        <v/>
      </c>
      <c r="Y304" s="38"/>
      <c r="Z304" s="10">
        <f t="shared" si="29"/>
        <v>0</v>
      </c>
    </row>
    <row r="305" spans="1:26" ht="20.100000000000001" customHeight="1" x14ac:dyDescent="0.25">
      <c r="A305" s="109">
        <v>299</v>
      </c>
      <c r="B305" s="488" t="str">
        <f>IF('Dépenses rémunération au réel'!B305="","",'Dépenses rémunération au réel'!B305)</f>
        <v/>
      </c>
      <c r="C305" s="488" t="str">
        <f>IF('Dépenses rémunération au réel'!C305="","",'Dépenses rémunération au réel'!C305)</f>
        <v/>
      </c>
      <c r="D305" s="488" t="str">
        <f>IF('Dépenses rémunération au réel'!D305="","",'Dépenses rémunération au réel'!D305)</f>
        <v/>
      </c>
      <c r="E305" s="488" t="str">
        <f>IF('Dépenses rémunération au réel'!E305="","",'Dépenses rémunération au réel'!E305)</f>
        <v/>
      </c>
      <c r="F305" s="488" t="str">
        <f>IF('Dépenses rémunération au réel'!F305="","",'Dépenses rémunération au réel'!F305)</f>
        <v/>
      </c>
      <c r="G305" s="489" t="str">
        <f>IF('Dépenses rémunération au réel'!G305="","",'Dépenses rémunération au réel'!G305)</f>
        <v/>
      </c>
      <c r="H305" s="489" t="str">
        <f>IF('Dépenses rémunération au réel'!H305="","",'Dépenses rémunération au réel'!H305)</f>
        <v/>
      </c>
      <c r="I305" s="488" t="str">
        <f>IF('Dépenses rémunération au réel'!I305="","",'Dépenses rémunération au réel'!I305)</f>
        <v/>
      </c>
      <c r="J305" s="490" t="str">
        <f>IF('Dépenses rémunération au réel'!J305="","",'Dépenses rémunération au réel'!J305)</f>
        <v/>
      </c>
      <c r="K305" s="490" t="str">
        <f>IF('Dépenses rémunération au réel'!K305="","",'Dépenses rémunération au réel'!K305)</f>
        <v/>
      </c>
      <c r="L305" s="488" t="str">
        <f>IF('Dépenses rémunération au réel'!L305="","",'Dépenses rémunération au réel'!L305)</f>
        <v/>
      </c>
      <c r="M305" s="256"/>
      <c r="N305" s="257" t="str">
        <f t="shared" si="26"/>
        <v/>
      </c>
      <c r="O305" s="257" t="str">
        <f t="shared" si="27"/>
        <v/>
      </c>
      <c r="P305" s="55"/>
      <c r="Q305" s="34"/>
      <c r="R305" s="34"/>
      <c r="S305" s="494" t="str">
        <f t="shared" si="24"/>
        <v/>
      </c>
      <c r="T305" s="117"/>
      <c r="U305" s="118"/>
      <c r="V305" s="497" t="str">
        <f t="shared" si="28"/>
        <v/>
      </c>
      <c r="W305" s="121" t="str">
        <f t="shared" si="25"/>
        <v/>
      </c>
      <c r="X305" s="500" t="str">
        <f>IF(AND(OR(M305="KO",L305&lt;&gt;""),OR(M305="",N305="",O305="")),Listes!$A$74,IF(AND(L305&lt;S305,U305=""),Listes!$A$76,IF(AND(L305&lt;&gt;"",S305&lt;L305,T305=""),Listes!$A$78,IF(AND(Y305="",OR(M305&lt;&gt;"",N305&lt;&gt;"",O305&lt;&gt;"",P305&lt;&gt;"",Q305&lt;&gt;"",R305&lt;&gt;"")),Listes!$A$79,""))))</f>
        <v/>
      </c>
      <c r="Y305" s="38"/>
      <c r="Z305" s="10">
        <f t="shared" si="29"/>
        <v>0</v>
      </c>
    </row>
    <row r="306" spans="1:26" ht="20.100000000000001" customHeight="1" x14ac:dyDescent="0.25">
      <c r="A306" s="109">
        <v>300</v>
      </c>
      <c r="B306" s="488" t="str">
        <f>IF('Dépenses rémunération au réel'!B306="","",'Dépenses rémunération au réel'!B306)</f>
        <v/>
      </c>
      <c r="C306" s="488" t="str">
        <f>IF('Dépenses rémunération au réel'!C306="","",'Dépenses rémunération au réel'!C306)</f>
        <v/>
      </c>
      <c r="D306" s="488" t="str">
        <f>IF('Dépenses rémunération au réel'!D306="","",'Dépenses rémunération au réel'!D306)</f>
        <v/>
      </c>
      <c r="E306" s="488" t="str">
        <f>IF('Dépenses rémunération au réel'!E306="","",'Dépenses rémunération au réel'!E306)</f>
        <v/>
      </c>
      <c r="F306" s="488" t="str">
        <f>IF('Dépenses rémunération au réel'!F306="","",'Dépenses rémunération au réel'!F306)</f>
        <v/>
      </c>
      <c r="G306" s="489" t="str">
        <f>IF('Dépenses rémunération au réel'!G306="","",'Dépenses rémunération au réel'!G306)</f>
        <v/>
      </c>
      <c r="H306" s="489" t="str">
        <f>IF('Dépenses rémunération au réel'!H306="","",'Dépenses rémunération au réel'!H306)</f>
        <v/>
      </c>
      <c r="I306" s="488" t="str">
        <f>IF('Dépenses rémunération au réel'!I306="","",'Dépenses rémunération au réel'!I306)</f>
        <v/>
      </c>
      <c r="J306" s="490" t="str">
        <f>IF('Dépenses rémunération au réel'!J306="","",'Dépenses rémunération au réel'!J306)</f>
        <v/>
      </c>
      <c r="K306" s="490" t="str">
        <f>IF('Dépenses rémunération au réel'!K306="","",'Dépenses rémunération au réel'!K306)</f>
        <v/>
      </c>
      <c r="L306" s="488" t="str">
        <f>IF('Dépenses rémunération au réel'!L306="","",'Dépenses rémunération au réel'!L306)</f>
        <v/>
      </c>
      <c r="M306" s="256"/>
      <c r="N306" s="257" t="str">
        <f t="shared" si="26"/>
        <v/>
      </c>
      <c r="O306" s="257" t="str">
        <f t="shared" si="27"/>
        <v/>
      </c>
      <c r="P306" s="55"/>
      <c r="Q306" s="34"/>
      <c r="R306" s="34"/>
      <c r="S306" s="494" t="str">
        <f t="shared" si="24"/>
        <v/>
      </c>
      <c r="T306" s="117"/>
      <c r="U306" s="118"/>
      <c r="V306" s="497" t="str">
        <f t="shared" si="28"/>
        <v/>
      </c>
      <c r="W306" s="121" t="str">
        <f t="shared" si="25"/>
        <v/>
      </c>
      <c r="X306" s="500" t="str">
        <f>IF(AND(OR(M306="KO",L306&lt;&gt;""),OR(M306="",N306="",O306="")),Listes!$A$74,IF(AND(L306&lt;S306,U306=""),Listes!$A$76,IF(AND(L306&lt;&gt;"",S306&lt;L306,T306=""),Listes!$A$78,IF(AND(Y306="",OR(M306&lt;&gt;"",N306&lt;&gt;"",O306&lt;&gt;"",P306&lt;&gt;"",Q306&lt;&gt;"",R306&lt;&gt;"")),Listes!$A$79,""))))</f>
        <v/>
      </c>
      <c r="Y306" s="38"/>
      <c r="Z306" s="10">
        <f t="shared" si="29"/>
        <v>0</v>
      </c>
    </row>
    <row r="307" spans="1:26" ht="20.100000000000001" customHeight="1" x14ac:dyDescent="0.25">
      <c r="A307" s="109">
        <v>301</v>
      </c>
      <c r="B307" s="488" t="str">
        <f>IF('Dépenses rémunération au réel'!B307="","",'Dépenses rémunération au réel'!B307)</f>
        <v/>
      </c>
      <c r="C307" s="488" t="str">
        <f>IF('Dépenses rémunération au réel'!C307="","",'Dépenses rémunération au réel'!C307)</f>
        <v/>
      </c>
      <c r="D307" s="488" t="str">
        <f>IF('Dépenses rémunération au réel'!D307="","",'Dépenses rémunération au réel'!D307)</f>
        <v/>
      </c>
      <c r="E307" s="488" t="str">
        <f>IF('Dépenses rémunération au réel'!E307="","",'Dépenses rémunération au réel'!E307)</f>
        <v/>
      </c>
      <c r="F307" s="488" t="str">
        <f>IF('Dépenses rémunération au réel'!F307="","",'Dépenses rémunération au réel'!F307)</f>
        <v/>
      </c>
      <c r="G307" s="489" t="str">
        <f>IF('Dépenses rémunération au réel'!G307="","",'Dépenses rémunération au réel'!G307)</f>
        <v/>
      </c>
      <c r="H307" s="489" t="str">
        <f>IF('Dépenses rémunération au réel'!H307="","",'Dépenses rémunération au réel'!H307)</f>
        <v/>
      </c>
      <c r="I307" s="488" t="str">
        <f>IF('Dépenses rémunération au réel'!I307="","",'Dépenses rémunération au réel'!I307)</f>
        <v/>
      </c>
      <c r="J307" s="490" t="str">
        <f>IF('Dépenses rémunération au réel'!J307="","",'Dépenses rémunération au réel'!J307)</f>
        <v/>
      </c>
      <c r="K307" s="490" t="str">
        <f>IF('Dépenses rémunération au réel'!K307="","",'Dépenses rémunération au réel'!K307)</f>
        <v/>
      </c>
      <c r="L307" s="488" t="str">
        <f>IF('Dépenses rémunération au réel'!L307="","",'Dépenses rémunération au réel'!L307)</f>
        <v/>
      </c>
      <c r="M307" s="256"/>
      <c r="N307" s="257" t="str">
        <f t="shared" si="26"/>
        <v/>
      </c>
      <c r="O307" s="257" t="str">
        <f t="shared" si="27"/>
        <v/>
      </c>
      <c r="P307" s="55"/>
      <c r="Q307" s="34"/>
      <c r="R307" s="34"/>
      <c r="S307" s="494" t="str">
        <f t="shared" si="24"/>
        <v/>
      </c>
      <c r="T307" s="117"/>
      <c r="U307" s="118"/>
      <c r="V307" s="497" t="str">
        <f t="shared" si="28"/>
        <v/>
      </c>
      <c r="W307" s="121" t="str">
        <f t="shared" si="25"/>
        <v/>
      </c>
      <c r="X307" s="500" t="str">
        <f>IF(AND(OR(M307="KO",L307&lt;&gt;""),OR(M307="",N307="",O307="")),Listes!$A$74,IF(AND(L307&lt;S307,U307=""),Listes!$A$76,IF(AND(L307&lt;&gt;"",S307&lt;L307,T307=""),Listes!$A$78,IF(AND(Y307="",OR(M307&lt;&gt;"",N307&lt;&gt;"",O307&lt;&gt;"",P307&lt;&gt;"",Q307&lt;&gt;"",R307&lt;&gt;"")),Listes!$A$79,""))))</f>
        <v/>
      </c>
      <c r="Y307" s="38"/>
      <c r="Z307" s="10">
        <f t="shared" si="29"/>
        <v>0</v>
      </c>
    </row>
    <row r="308" spans="1:26" ht="20.100000000000001" customHeight="1" x14ac:dyDescent="0.25">
      <c r="A308" s="109">
        <v>302</v>
      </c>
      <c r="B308" s="488" t="str">
        <f>IF('Dépenses rémunération au réel'!B308="","",'Dépenses rémunération au réel'!B308)</f>
        <v/>
      </c>
      <c r="C308" s="488" t="str">
        <f>IF('Dépenses rémunération au réel'!C308="","",'Dépenses rémunération au réel'!C308)</f>
        <v/>
      </c>
      <c r="D308" s="488" t="str">
        <f>IF('Dépenses rémunération au réel'!D308="","",'Dépenses rémunération au réel'!D308)</f>
        <v/>
      </c>
      <c r="E308" s="488" t="str">
        <f>IF('Dépenses rémunération au réel'!E308="","",'Dépenses rémunération au réel'!E308)</f>
        <v/>
      </c>
      <c r="F308" s="488" t="str">
        <f>IF('Dépenses rémunération au réel'!F308="","",'Dépenses rémunération au réel'!F308)</f>
        <v/>
      </c>
      <c r="G308" s="489" t="str">
        <f>IF('Dépenses rémunération au réel'!G308="","",'Dépenses rémunération au réel'!G308)</f>
        <v/>
      </c>
      <c r="H308" s="489" t="str">
        <f>IF('Dépenses rémunération au réel'!H308="","",'Dépenses rémunération au réel'!H308)</f>
        <v/>
      </c>
      <c r="I308" s="488" t="str">
        <f>IF('Dépenses rémunération au réel'!I308="","",'Dépenses rémunération au réel'!I308)</f>
        <v/>
      </c>
      <c r="J308" s="490" t="str">
        <f>IF('Dépenses rémunération au réel'!J308="","",'Dépenses rémunération au réel'!J308)</f>
        <v/>
      </c>
      <c r="K308" s="490" t="str">
        <f>IF('Dépenses rémunération au réel'!K308="","",'Dépenses rémunération au réel'!K308)</f>
        <v/>
      </c>
      <c r="L308" s="488" t="str">
        <f>IF('Dépenses rémunération au réel'!L308="","",'Dépenses rémunération au réel'!L308)</f>
        <v/>
      </c>
      <c r="M308" s="256"/>
      <c r="N308" s="257" t="str">
        <f t="shared" si="26"/>
        <v/>
      </c>
      <c r="O308" s="257" t="str">
        <f t="shared" si="27"/>
        <v/>
      </c>
      <c r="P308" s="55"/>
      <c r="Q308" s="34"/>
      <c r="R308" s="34"/>
      <c r="S308" s="494" t="str">
        <f t="shared" si="24"/>
        <v/>
      </c>
      <c r="T308" s="117"/>
      <c r="U308" s="118"/>
      <c r="V308" s="497" t="str">
        <f t="shared" si="28"/>
        <v/>
      </c>
      <c r="W308" s="121" t="str">
        <f t="shared" si="25"/>
        <v/>
      </c>
      <c r="X308" s="500" t="str">
        <f>IF(AND(OR(M308="KO",L308&lt;&gt;""),OR(M308="",N308="",O308="")),Listes!$A$74,IF(AND(L308&lt;S308,U308=""),Listes!$A$76,IF(AND(L308&lt;&gt;"",S308&lt;L308,T308=""),Listes!$A$78,IF(AND(Y308="",OR(M308&lt;&gt;"",N308&lt;&gt;"",O308&lt;&gt;"",P308&lt;&gt;"",Q308&lt;&gt;"",R308&lt;&gt;"")),Listes!$A$79,""))))</f>
        <v/>
      </c>
      <c r="Y308" s="38"/>
      <c r="Z308" s="10">
        <f t="shared" si="29"/>
        <v>0</v>
      </c>
    </row>
    <row r="309" spans="1:26" ht="20.100000000000001" customHeight="1" x14ac:dyDescent="0.25">
      <c r="A309" s="109">
        <v>303</v>
      </c>
      <c r="B309" s="488" t="str">
        <f>IF('Dépenses rémunération au réel'!B309="","",'Dépenses rémunération au réel'!B309)</f>
        <v/>
      </c>
      <c r="C309" s="488" t="str">
        <f>IF('Dépenses rémunération au réel'!C309="","",'Dépenses rémunération au réel'!C309)</f>
        <v/>
      </c>
      <c r="D309" s="488" t="str">
        <f>IF('Dépenses rémunération au réel'!D309="","",'Dépenses rémunération au réel'!D309)</f>
        <v/>
      </c>
      <c r="E309" s="488" t="str">
        <f>IF('Dépenses rémunération au réel'!E309="","",'Dépenses rémunération au réel'!E309)</f>
        <v/>
      </c>
      <c r="F309" s="488" t="str">
        <f>IF('Dépenses rémunération au réel'!F309="","",'Dépenses rémunération au réel'!F309)</f>
        <v/>
      </c>
      <c r="G309" s="489" t="str">
        <f>IF('Dépenses rémunération au réel'!G309="","",'Dépenses rémunération au réel'!G309)</f>
        <v/>
      </c>
      <c r="H309" s="489" t="str">
        <f>IF('Dépenses rémunération au réel'!H309="","",'Dépenses rémunération au réel'!H309)</f>
        <v/>
      </c>
      <c r="I309" s="488" t="str">
        <f>IF('Dépenses rémunération au réel'!I309="","",'Dépenses rémunération au réel'!I309)</f>
        <v/>
      </c>
      <c r="J309" s="490" t="str">
        <f>IF('Dépenses rémunération au réel'!J309="","",'Dépenses rémunération au réel'!J309)</f>
        <v/>
      </c>
      <c r="K309" s="490" t="str">
        <f>IF('Dépenses rémunération au réel'!K309="","",'Dépenses rémunération au réel'!K309)</f>
        <v/>
      </c>
      <c r="L309" s="488" t="str">
        <f>IF('Dépenses rémunération au réel'!L309="","",'Dépenses rémunération au réel'!L309)</f>
        <v/>
      </c>
      <c r="M309" s="256"/>
      <c r="N309" s="257" t="str">
        <f t="shared" si="26"/>
        <v/>
      </c>
      <c r="O309" s="257" t="str">
        <f t="shared" si="27"/>
        <v/>
      </c>
      <c r="P309" s="55"/>
      <c r="Q309" s="34"/>
      <c r="R309" s="34"/>
      <c r="S309" s="494" t="str">
        <f t="shared" si="24"/>
        <v/>
      </c>
      <c r="T309" s="117"/>
      <c r="U309" s="118"/>
      <c r="V309" s="497" t="str">
        <f t="shared" si="28"/>
        <v/>
      </c>
      <c r="W309" s="121" t="str">
        <f t="shared" si="25"/>
        <v/>
      </c>
      <c r="X309" s="500" t="str">
        <f>IF(AND(OR(M309="KO",L309&lt;&gt;""),OR(M309="",N309="",O309="")),Listes!$A$74,IF(AND(L309&lt;S309,U309=""),Listes!$A$76,IF(AND(L309&lt;&gt;"",S309&lt;L309,T309=""),Listes!$A$78,IF(AND(Y309="",OR(M309&lt;&gt;"",N309&lt;&gt;"",O309&lt;&gt;"",P309&lt;&gt;"",Q309&lt;&gt;"",R309&lt;&gt;"")),Listes!$A$79,""))))</f>
        <v/>
      </c>
      <c r="Y309" s="38"/>
      <c r="Z309" s="10">
        <f t="shared" si="29"/>
        <v>0</v>
      </c>
    </row>
    <row r="310" spans="1:26" ht="20.100000000000001" customHeight="1" x14ac:dyDescent="0.25">
      <c r="A310" s="109">
        <v>304</v>
      </c>
      <c r="B310" s="488" t="str">
        <f>IF('Dépenses rémunération au réel'!B310="","",'Dépenses rémunération au réel'!B310)</f>
        <v/>
      </c>
      <c r="C310" s="488" t="str">
        <f>IF('Dépenses rémunération au réel'!C310="","",'Dépenses rémunération au réel'!C310)</f>
        <v/>
      </c>
      <c r="D310" s="488" t="str">
        <f>IF('Dépenses rémunération au réel'!D310="","",'Dépenses rémunération au réel'!D310)</f>
        <v/>
      </c>
      <c r="E310" s="488" t="str">
        <f>IF('Dépenses rémunération au réel'!E310="","",'Dépenses rémunération au réel'!E310)</f>
        <v/>
      </c>
      <c r="F310" s="488" t="str">
        <f>IF('Dépenses rémunération au réel'!F310="","",'Dépenses rémunération au réel'!F310)</f>
        <v/>
      </c>
      <c r="G310" s="489" t="str">
        <f>IF('Dépenses rémunération au réel'!G310="","",'Dépenses rémunération au réel'!G310)</f>
        <v/>
      </c>
      <c r="H310" s="489" t="str">
        <f>IF('Dépenses rémunération au réel'!H310="","",'Dépenses rémunération au réel'!H310)</f>
        <v/>
      </c>
      <c r="I310" s="488" t="str">
        <f>IF('Dépenses rémunération au réel'!I310="","",'Dépenses rémunération au réel'!I310)</f>
        <v/>
      </c>
      <c r="J310" s="490" t="str">
        <f>IF('Dépenses rémunération au réel'!J310="","",'Dépenses rémunération au réel'!J310)</f>
        <v/>
      </c>
      <c r="K310" s="490" t="str">
        <f>IF('Dépenses rémunération au réel'!K310="","",'Dépenses rémunération au réel'!K310)</f>
        <v/>
      </c>
      <c r="L310" s="488" t="str">
        <f>IF('Dépenses rémunération au réel'!L310="","",'Dépenses rémunération au réel'!L310)</f>
        <v/>
      </c>
      <c r="M310" s="256"/>
      <c r="N310" s="257" t="str">
        <f t="shared" si="26"/>
        <v/>
      </c>
      <c r="O310" s="257" t="str">
        <f t="shared" si="27"/>
        <v/>
      </c>
      <c r="P310" s="55"/>
      <c r="Q310" s="34"/>
      <c r="R310" s="34"/>
      <c r="S310" s="494" t="str">
        <f t="shared" si="24"/>
        <v/>
      </c>
      <c r="T310" s="117"/>
      <c r="U310" s="118"/>
      <c r="V310" s="497" t="str">
        <f t="shared" si="28"/>
        <v/>
      </c>
      <c r="W310" s="121" t="str">
        <f t="shared" si="25"/>
        <v/>
      </c>
      <c r="X310" s="500" t="str">
        <f>IF(AND(OR(M310="KO",L310&lt;&gt;""),OR(M310="",N310="",O310="")),Listes!$A$74,IF(AND(L310&lt;S310,U310=""),Listes!$A$76,IF(AND(L310&lt;&gt;"",S310&lt;L310,T310=""),Listes!$A$78,IF(AND(Y310="",OR(M310&lt;&gt;"",N310&lt;&gt;"",O310&lt;&gt;"",P310&lt;&gt;"",Q310&lt;&gt;"",R310&lt;&gt;"")),Listes!$A$79,""))))</f>
        <v/>
      </c>
      <c r="Y310" s="38"/>
      <c r="Z310" s="10">
        <f t="shared" si="29"/>
        <v>0</v>
      </c>
    </row>
    <row r="311" spans="1:26" ht="20.100000000000001" customHeight="1" x14ac:dyDescent="0.25">
      <c r="A311" s="109">
        <v>305</v>
      </c>
      <c r="B311" s="488" t="str">
        <f>IF('Dépenses rémunération au réel'!B311="","",'Dépenses rémunération au réel'!B311)</f>
        <v/>
      </c>
      <c r="C311" s="488" t="str">
        <f>IF('Dépenses rémunération au réel'!C311="","",'Dépenses rémunération au réel'!C311)</f>
        <v/>
      </c>
      <c r="D311" s="488" t="str">
        <f>IF('Dépenses rémunération au réel'!D311="","",'Dépenses rémunération au réel'!D311)</f>
        <v/>
      </c>
      <c r="E311" s="488" t="str">
        <f>IF('Dépenses rémunération au réel'!E311="","",'Dépenses rémunération au réel'!E311)</f>
        <v/>
      </c>
      <c r="F311" s="488" t="str">
        <f>IF('Dépenses rémunération au réel'!F311="","",'Dépenses rémunération au réel'!F311)</f>
        <v/>
      </c>
      <c r="G311" s="489" t="str">
        <f>IF('Dépenses rémunération au réel'!G311="","",'Dépenses rémunération au réel'!G311)</f>
        <v/>
      </c>
      <c r="H311" s="489" t="str">
        <f>IF('Dépenses rémunération au réel'!H311="","",'Dépenses rémunération au réel'!H311)</f>
        <v/>
      </c>
      <c r="I311" s="488" t="str">
        <f>IF('Dépenses rémunération au réel'!I311="","",'Dépenses rémunération au réel'!I311)</f>
        <v/>
      </c>
      <c r="J311" s="490" t="str">
        <f>IF('Dépenses rémunération au réel'!J311="","",'Dépenses rémunération au réel'!J311)</f>
        <v/>
      </c>
      <c r="K311" s="490" t="str">
        <f>IF('Dépenses rémunération au réel'!K311="","",'Dépenses rémunération au réel'!K311)</f>
        <v/>
      </c>
      <c r="L311" s="488" t="str">
        <f>IF('Dépenses rémunération au réel'!L311="","",'Dépenses rémunération au réel'!L311)</f>
        <v/>
      </c>
      <c r="M311" s="256"/>
      <c r="N311" s="257" t="str">
        <f t="shared" si="26"/>
        <v/>
      </c>
      <c r="O311" s="257" t="str">
        <f t="shared" si="27"/>
        <v/>
      </c>
      <c r="P311" s="55"/>
      <c r="Q311" s="34"/>
      <c r="R311" s="34"/>
      <c r="S311" s="494" t="str">
        <f t="shared" si="24"/>
        <v/>
      </c>
      <c r="T311" s="117"/>
      <c r="U311" s="118"/>
      <c r="V311" s="497" t="str">
        <f t="shared" si="28"/>
        <v/>
      </c>
      <c r="W311" s="121" t="str">
        <f t="shared" si="25"/>
        <v/>
      </c>
      <c r="X311" s="500" t="str">
        <f>IF(AND(OR(M311="KO",L311&lt;&gt;""),OR(M311="",N311="",O311="")),Listes!$A$74,IF(AND(L311&lt;S311,U311=""),Listes!$A$76,IF(AND(L311&lt;&gt;"",S311&lt;L311,T311=""),Listes!$A$78,IF(AND(Y311="",OR(M311&lt;&gt;"",N311&lt;&gt;"",O311&lt;&gt;"",P311&lt;&gt;"",Q311&lt;&gt;"",R311&lt;&gt;"")),Listes!$A$79,""))))</f>
        <v/>
      </c>
      <c r="Y311" s="38"/>
      <c r="Z311" s="10">
        <f t="shared" si="29"/>
        <v>0</v>
      </c>
    </row>
    <row r="312" spans="1:26" ht="20.100000000000001" customHeight="1" x14ac:dyDescent="0.25">
      <c r="A312" s="109">
        <v>306</v>
      </c>
      <c r="B312" s="488" t="str">
        <f>IF('Dépenses rémunération au réel'!B312="","",'Dépenses rémunération au réel'!B312)</f>
        <v/>
      </c>
      <c r="C312" s="488" t="str">
        <f>IF('Dépenses rémunération au réel'!C312="","",'Dépenses rémunération au réel'!C312)</f>
        <v/>
      </c>
      <c r="D312" s="488" t="str">
        <f>IF('Dépenses rémunération au réel'!D312="","",'Dépenses rémunération au réel'!D312)</f>
        <v/>
      </c>
      <c r="E312" s="488" t="str">
        <f>IF('Dépenses rémunération au réel'!E312="","",'Dépenses rémunération au réel'!E312)</f>
        <v/>
      </c>
      <c r="F312" s="488" t="str">
        <f>IF('Dépenses rémunération au réel'!F312="","",'Dépenses rémunération au réel'!F312)</f>
        <v/>
      </c>
      <c r="G312" s="489" t="str">
        <f>IF('Dépenses rémunération au réel'!G312="","",'Dépenses rémunération au réel'!G312)</f>
        <v/>
      </c>
      <c r="H312" s="489" t="str">
        <f>IF('Dépenses rémunération au réel'!H312="","",'Dépenses rémunération au réel'!H312)</f>
        <v/>
      </c>
      <c r="I312" s="488" t="str">
        <f>IF('Dépenses rémunération au réel'!I312="","",'Dépenses rémunération au réel'!I312)</f>
        <v/>
      </c>
      <c r="J312" s="490" t="str">
        <f>IF('Dépenses rémunération au réel'!J312="","",'Dépenses rémunération au réel'!J312)</f>
        <v/>
      </c>
      <c r="K312" s="490" t="str">
        <f>IF('Dépenses rémunération au réel'!K312="","",'Dépenses rémunération au réel'!K312)</f>
        <v/>
      </c>
      <c r="L312" s="488" t="str">
        <f>IF('Dépenses rémunération au réel'!L312="","",'Dépenses rémunération au réel'!L312)</f>
        <v/>
      </c>
      <c r="M312" s="256"/>
      <c r="N312" s="257" t="str">
        <f t="shared" si="26"/>
        <v/>
      </c>
      <c r="O312" s="257" t="str">
        <f t="shared" si="27"/>
        <v/>
      </c>
      <c r="P312" s="55"/>
      <c r="Q312" s="34"/>
      <c r="R312" s="34"/>
      <c r="S312" s="494" t="str">
        <f t="shared" si="24"/>
        <v/>
      </c>
      <c r="T312" s="117"/>
      <c r="U312" s="118"/>
      <c r="V312" s="497" t="str">
        <f t="shared" si="28"/>
        <v/>
      </c>
      <c r="W312" s="121" t="str">
        <f t="shared" si="25"/>
        <v/>
      </c>
      <c r="X312" s="500" t="str">
        <f>IF(AND(OR(M312="KO",L312&lt;&gt;""),OR(M312="",N312="",O312="")),Listes!$A$74,IF(AND(L312&lt;S312,U312=""),Listes!$A$76,IF(AND(L312&lt;&gt;"",S312&lt;L312,T312=""),Listes!$A$78,IF(AND(Y312="",OR(M312&lt;&gt;"",N312&lt;&gt;"",O312&lt;&gt;"",P312&lt;&gt;"",Q312&lt;&gt;"",R312&lt;&gt;"")),Listes!$A$79,""))))</f>
        <v/>
      </c>
      <c r="Y312" s="38"/>
      <c r="Z312" s="10">
        <f t="shared" si="29"/>
        <v>0</v>
      </c>
    </row>
    <row r="313" spans="1:26" ht="20.100000000000001" customHeight="1" x14ac:dyDescent="0.25">
      <c r="A313" s="109">
        <v>307</v>
      </c>
      <c r="B313" s="488" t="str">
        <f>IF('Dépenses rémunération au réel'!B313="","",'Dépenses rémunération au réel'!B313)</f>
        <v/>
      </c>
      <c r="C313" s="488" t="str">
        <f>IF('Dépenses rémunération au réel'!C313="","",'Dépenses rémunération au réel'!C313)</f>
        <v/>
      </c>
      <c r="D313" s="488" t="str">
        <f>IF('Dépenses rémunération au réel'!D313="","",'Dépenses rémunération au réel'!D313)</f>
        <v/>
      </c>
      <c r="E313" s="488" t="str">
        <f>IF('Dépenses rémunération au réel'!E313="","",'Dépenses rémunération au réel'!E313)</f>
        <v/>
      </c>
      <c r="F313" s="488" t="str">
        <f>IF('Dépenses rémunération au réel'!F313="","",'Dépenses rémunération au réel'!F313)</f>
        <v/>
      </c>
      <c r="G313" s="489" t="str">
        <f>IF('Dépenses rémunération au réel'!G313="","",'Dépenses rémunération au réel'!G313)</f>
        <v/>
      </c>
      <c r="H313" s="489" t="str">
        <f>IF('Dépenses rémunération au réel'!H313="","",'Dépenses rémunération au réel'!H313)</f>
        <v/>
      </c>
      <c r="I313" s="488" t="str">
        <f>IF('Dépenses rémunération au réel'!I313="","",'Dépenses rémunération au réel'!I313)</f>
        <v/>
      </c>
      <c r="J313" s="490" t="str">
        <f>IF('Dépenses rémunération au réel'!J313="","",'Dépenses rémunération au réel'!J313)</f>
        <v/>
      </c>
      <c r="K313" s="490" t="str">
        <f>IF('Dépenses rémunération au réel'!K313="","",'Dépenses rémunération au réel'!K313)</f>
        <v/>
      </c>
      <c r="L313" s="488" t="str">
        <f>IF('Dépenses rémunération au réel'!L313="","",'Dépenses rémunération au réel'!L313)</f>
        <v/>
      </c>
      <c r="M313" s="256"/>
      <c r="N313" s="257" t="str">
        <f t="shared" si="26"/>
        <v/>
      </c>
      <c r="O313" s="257" t="str">
        <f t="shared" si="27"/>
        <v/>
      </c>
      <c r="P313" s="55"/>
      <c r="Q313" s="34"/>
      <c r="R313" s="34"/>
      <c r="S313" s="494" t="str">
        <f t="shared" si="24"/>
        <v/>
      </c>
      <c r="T313" s="117"/>
      <c r="U313" s="118"/>
      <c r="V313" s="497" t="str">
        <f t="shared" si="28"/>
        <v/>
      </c>
      <c r="W313" s="121" t="str">
        <f t="shared" si="25"/>
        <v/>
      </c>
      <c r="X313" s="500" t="str">
        <f>IF(AND(OR(M313="KO",L313&lt;&gt;""),OR(M313="",N313="",O313="")),Listes!$A$74,IF(AND(L313&lt;S313,U313=""),Listes!$A$76,IF(AND(L313&lt;&gt;"",S313&lt;L313,T313=""),Listes!$A$78,IF(AND(Y313="",OR(M313&lt;&gt;"",N313&lt;&gt;"",O313&lt;&gt;"",P313&lt;&gt;"",Q313&lt;&gt;"",R313&lt;&gt;"")),Listes!$A$79,""))))</f>
        <v/>
      </c>
      <c r="Y313" s="38"/>
      <c r="Z313" s="10">
        <f t="shared" si="29"/>
        <v>0</v>
      </c>
    </row>
    <row r="314" spans="1:26" ht="20.100000000000001" customHeight="1" x14ac:dyDescent="0.25">
      <c r="A314" s="109">
        <v>308</v>
      </c>
      <c r="B314" s="488" t="str">
        <f>IF('Dépenses rémunération au réel'!B314="","",'Dépenses rémunération au réel'!B314)</f>
        <v/>
      </c>
      <c r="C314" s="488" t="str">
        <f>IF('Dépenses rémunération au réel'!C314="","",'Dépenses rémunération au réel'!C314)</f>
        <v/>
      </c>
      <c r="D314" s="488" t="str">
        <f>IF('Dépenses rémunération au réel'!D314="","",'Dépenses rémunération au réel'!D314)</f>
        <v/>
      </c>
      <c r="E314" s="488" t="str">
        <f>IF('Dépenses rémunération au réel'!E314="","",'Dépenses rémunération au réel'!E314)</f>
        <v/>
      </c>
      <c r="F314" s="488" t="str">
        <f>IF('Dépenses rémunération au réel'!F314="","",'Dépenses rémunération au réel'!F314)</f>
        <v/>
      </c>
      <c r="G314" s="489" t="str">
        <f>IF('Dépenses rémunération au réel'!G314="","",'Dépenses rémunération au réel'!G314)</f>
        <v/>
      </c>
      <c r="H314" s="489" t="str">
        <f>IF('Dépenses rémunération au réel'!H314="","",'Dépenses rémunération au réel'!H314)</f>
        <v/>
      </c>
      <c r="I314" s="488" t="str">
        <f>IF('Dépenses rémunération au réel'!I314="","",'Dépenses rémunération au réel'!I314)</f>
        <v/>
      </c>
      <c r="J314" s="490" t="str">
        <f>IF('Dépenses rémunération au réel'!J314="","",'Dépenses rémunération au réel'!J314)</f>
        <v/>
      </c>
      <c r="K314" s="490" t="str">
        <f>IF('Dépenses rémunération au réel'!K314="","",'Dépenses rémunération au réel'!K314)</f>
        <v/>
      </c>
      <c r="L314" s="488" t="str">
        <f>IF('Dépenses rémunération au réel'!L314="","",'Dépenses rémunération au réel'!L314)</f>
        <v/>
      </c>
      <c r="M314" s="256"/>
      <c r="N314" s="257" t="str">
        <f t="shared" si="26"/>
        <v/>
      </c>
      <c r="O314" s="257" t="str">
        <f t="shared" si="27"/>
        <v/>
      </c>
      <c r="P314" s="55"/>
      <c r="Q314" s="34"/>
      <c r="R314" s="34"/>
      <c r="S314" s="494" t="str">
        <f t="shared" si="24"/>
        <v/>
      </c>
      <c r="T314" s="117"/>
      <c r="U314" s="118"/>
      <c r="V314" s="497" t="str">
        <f t="shared" si="28"/>
        <v/>
      </c>
      <c r="W314" s="121" t="str">
        <f t="shared" si="25"/>
        <v/>
      </c>
      <c r="X314" s="500" t="str">
        <f>IF(AND(OR(M314="KO",L314&lt;&gt;""),OR(M314="",N314="",O314="")),Listes!$A$74,IF(AND(L314&lt;S314,U314=""),Listes!$A$76,IF(AND(L314&lt;&gt;"",S314&lt;L314,T314=""),Listes!$A$78,IF(AND(Y314="",OR(M314&lt;&gt;"",N314&lt;&gt;"",O314&lt;&gt;"",P314&lt;&gt;"",Q314&lt;&gt;"",R314&lt;&gt;"")),Listes!$A$79,""))))</f>
        <v/>
      </c>
      <c r="Y314" s="38"/>
      <c r="Z314" s="10">
        <f t="shared" si="29"/>
        <v>0</v>
      </c>
    </row>
    <row r="315" spans="1:26" ht="20.100000000000001" customHeight="1" x14ac:dyDescent="0.25">
      <c r="A315" s="109">
        <v>309</v>
      </c>
      <c r="B315" s="488" t="str">
        <f>IF('Dépenses rémunération au réel'!B315="","",'Dépenses rémunération au réel'!B315)</f>
        <v/>
      </c>
      <c r="C315" s="488" t="str">
        <f>IF('Dépenses rémunération au réel'!C315="","",'Dépenses rémunération au réel'!C315)</f>
        <v/>
      </c>
      <c r="D315" s="488" t="str">
        <f>IF('Dépenses rémunération au réel'!D315="","",'Dépenses rémunération au réel'!D315)</f>
        <v/>
      </c>
      <c r="E315" s="488" t="str">
        <f>IF('Dépenses rémunération au réel'!E315="","",'Dépenses rémunération au réel'!E315)</f>
        <v/>
      </c>
      <c r="F315" s="488" t="str">
        <f>IF('Dépenses rémunération au réel'!F315="","",'Dépenses rémunération au réel'!F315)</f>
        <v/>
      </c>
      <c r="G315" s="489" t="str">
        <f>IF('Dépenses rémunération au réel'!G315="","",'Dépenses rémunération au réel'!G315)</f>
        <v/>
      </c>
      <c r="H315" s="489" t="str">
        <f>IF('Dépenses rémunération au réel'!H315="","",'Dépenses rémunération au réel'!H315)</f>
        <v/>
      </c>
      <c r="I315" s="488" t="str">
        <f>IF('Dépenses rémunération au réel'!I315="","",'Dépenses rémunération au réel'!I315)</f>
        <v/>
      </c>
      <c r="J315" s="490" t="str">
        <f>IF('Dépenses rémunération au réel'!J315="","",'Dépenses rémunération au réel'!J315)</f>
        <v/>
      </c>
      <c r="K315" s="490" t="str">
        <f>IF('Dépenses rémunération au réel'!K315="","",'Dépenses rémunération au réel'!K315)</f>
        <v/>
      </c>
      <c r="L315" s="488" t="str">
        <f>IF('Dépenses rémunération au réel'!L315="","",'Dépenses rémunération au réel'!L315)</f>
        <v/>
      </c>
      <c r="M315" s="256"/>
      <c r="N315" s="257" t="str">
        <f t="shared" si="26"/>
        <v/>
      </c>
      <c r="O315" s="257" t="str">
        <f t="shared" si="27"/>
        <v/>
      </c>
      <c r="P315" s="55"/>
      <c r="Q315" s="34"/>
      <c r="R315" s="34"/>
      <c r="S315" s="494" t="str">
        <f t="shared" si="24"/>
        <v/>
      </c>
      <c r="T315" s="117"/>
      <c r="U315" s="118"/>
      <c r="V315" s="497" t="str">
        <f t="shared" si="28"/>
        <v/>
      </c>
      <c r="W315" s="121" t="str">
        <f t="shared" si="25"/>
        <v/>
      </c>
      <c r="X315" s="500" t="str">
        <f>IF(AND(OR(M315="KO",L315&lt;&gt;""),OR(M315="",N315="",O315="")),Listes!$A$74,IF(AND(L315&lt;S315,U315=""),Listes!$A$76,IF(AND(L315&lt;&gt;"",S315&lt;L315,T315=""),Listes!$A$78,IF(AND(Y315="",OR(M315&lt;&gt;"",N315&lt;&gt;"",O315&lt;&gt;"",P315&lt;&gt;"",Q315&lt;&gt;"",R315&lt;&gt;"")),Listes!$A$79,""))))</f>
        <v/>
      </c>
      <c r="Y315" s="38"/>
      <c r="Z315" s="10">
        <f t="shared" si="29"/>
        <v>0</v>
      </c>
    </row>
    <row r="316" spans="1:26" ht="20.100000000000001" customHeight="1" x14ac:dyDescent="0.25">
      <c r="A316" s="109">
        <v>310</v>
      </c>
      <c r="B316" s="488" t="str">
        <f>IF('Dépenses rémunération au réel'!B316="","",'Dépenses rémunération au réel'!B316)</f>
        <v/>
      </c>
      <c r="C316" s="488" t="str">
        <f>IF('Dépenses rémunération au réel'!C316="","",'Dépenses rémunération au réel'!C316)</f>
        <v/>
      </c>
      <c r="D316" s="488" t="str">
        <f>IF('Dépenses rémunération au réel'!D316="","",'Dépenses rémunération au réel'!D316)</f>
        <v/>
      </c>
      <c r="E316" s="488" t="str">
        <f>IF('Dépenses rémunération au réel'!E316="","",'Dépenses rémunération au réel'!E316)</f>
        <v/>
      </c>
      <c r="F316" s="488" t="str">
        <f>IF('Dépenses rémunération au réel'!F316="","",'Dépenses rémunération au réel'!F316)</f>
        <v/>
      </c>
      <c r="G316" s="489" t="str">
        <f>IF('Dépenses rémunération au réel'!G316="","",'Dépenses rémunération au réel'!G316)</f>
        <v/>
      </c>
      <c r="H316" s="489" t="str">
        <f>IF('Dépenses rémunération au réel'!H316="","",'Dépenses rémunération au réel'!H316)</f>
        <v/>
      </c>
      <c r="I316" s="488" t="str">
        <f>IF('Dépenses rémunération au réel'!I316="","",'Dépenses rémunération au réel'!I316)</f>
        <v/>
      </c>
      <c r="J316" s="490" t="str">
        <f>IF('Dépenses rémunération au réel'!J316="","",'Dépenses rémunération au réel'!J316)</f>
        <v/>
      </c>
      <c r="K316" s="490" t="str">
        <f>IF('Dépenses rémunération au réel'!K316="","",'Dépenses rémunération au réel'!K316)</f>
        <v/>
      </c>
      <c r="L316" s="488" t="str">
        <f>IF('Dépenses rémunération au réel'!L316="","",'Dépenses rémunération au réel'!L316)</f>
        <v/>
      </c>
      <c r="M316" s="256"/>
      <c r="N316" s="257" t="str">
        <f t="shared" si="26"/>
        <v/>
      </c>
      <c r="O316" s="257" t="str">
        <f t="shared" si="27"/>
        <v/>
      </c>
      <c r="P316" s="55"/>
      <c r="Q316" s="34"/>
      <c r="R316" s="34"/>
      <c r="S316" s="494" t="str">
        <f t="shared" si="24"/>
        <v/>
      </c>
      <c r="T316" s="117"/>
      <c r="U316" s="118"/>
      <c r="V316" s="497" t="str">
        <f t="shared" si="28"/>
        <v/>
      </c>
      <c r="W316" s="121" t="str">
        <f t="shared" si="25"/>
        <v/>
      </c>
      <c r="X316" s="500" t="str">
        <f>IF(AND(OR(M316="KO",L316&lt;&gt;""),OR(M316="",N316="",O316="")),Listes!$A$74,IF(AND(L316&lt;S316,U316=""),Listes!$A$76,IF(AND(L316&lt;&gt;"",S316&lt;L316,T316=""),Listes!$A$78,IF(AND(Y316="",OR(M316&lt;&gt;"",N316&lt;&gt;"",O316&lt;&gt;"",P316&lt;&gt;"",Q316&lt;&gt;"",R316&lt;&gt;"")),Listes!$A$79,""))))</f>
        <v/>
      </c>
      <c r="Y316" s="38"/>
      <c r="Z316" s="10">
        <f t="shared" si="29"/>
        <v>0</v>
      </c>
    </row>
    <row r="317" spans="1:26" ht="20.100000000000001" customHeight="1" x14ac:dyDescent="0.25">
      <c r="A317" s="109">
        <v>311</v>
      </c>
      <c r="B317" s="488" t="str">
        <f>IF('Dépenses rémunération au réel'!B317="","",'Dépenses rémunération au réel'!B317)</f>
        <v/>
      </c>
      <c r="C317" s="488" t="str">
        <f>IF('Dépenses rémunération au réel'!C317="","",'Dépenses rémunération au réel'!C317)</f>
        <v/>
      </c>
      <c r="D317" s="488" t="str">
        <f>IF('Dépenses rémunération au réel'!D317="","",'Dépenses rémunération au réel'!D317)</f>
        <v/>
      </c>
      <c r="E317" s="488" t="str">
        <f>IF('Dépenses rémunération au réel'!E317="","",'Dépenses rémunération au réel'!E317)</f>
        <v/>
      </c>
      <c r="F317" s="488" t="str">
        <f>IF('Dépenses rémunération au réel'!F317="","",'Dépenses rémunération au réel'!F317)</f>
        <v/>
      </c>
      <c r="G317" s="489" t="str">
        <f>IF('Dépenses rémunération au réel'!G317="","",'Dépenses rémunération au réel'!G317)</f>
        <v/>
      </c>
      <c r="H317" s="489" t="str">
        <f>IF('Dépenses rémunération au réel'!H317="","",'Dépenses rémunération au réel'!H317)</f>
        <v/>
      </c>
      <c r="I317" s="488" t="str">
        <f>IF('Dépenses rémunération au réel'!I317="","",'Dépenses rémunération au réel'!I317)</f>
        <v/>
      </c>
      <c r="J317" s="490" t="str">
        <f>IF('Dépenses rémunération au réel'!J317="","",'Dépenses rémunération au réel'!J317)</f>
        <v/>
      </c>
      <c r="K317" s="490" t="str">
        <f>IF('Dépenses rémunération au réel'!K317="","",'Dépenses rémunération au réel'!K317)</f>
        <v/>
      </c>
      <c r="L317" s="488" t="str">
        <f>IF('Dépenses rémunération au réel'!L317="","",'Dépenses rémunération au réel'!L317)</f>
        <v/>
      </c>
      <c r="M317" s="256"/>
      <c r="N317" s="257" t="str">
        <f t="shared" si="26"/>
        <v/>
      </c>
      <c r="O317" s="257" t="str">
        <f t="shared" si="27"/>
        <v/>
      </c>
      <c r="P317" s="55"/>
      <c r="Q317" s="34"/>
      <c r="R317" s="34"/>
      <c r="S317" s="494" t="str">
        <f t="shared" si="24"/>
        <v/>
      </c>
      <c r="T317" s="117"/>
      <c r="U317" s="118"/>
      <c r="V317" s="497" t="str">
        <f t="shared" si="28"/>
        <v/>
      </c>
      <c r="W317" s="121" t="str">
        <f t="shared" si="25"/>
        <v/>
      </c>
      <c r="X317" s="500" t="str">
        <f>IF(AND(OR(M317="KO",L317&lt;&gt;""),OR(M317="",N317="",O317="")),Listes!$A$74,IF(AND(L317&lt;S317,U317=""),Listes!$A$76,IF(AND(L317&lt;&gt;"",S317&lt;L317,T317=""),Listes!$A$78,IF(AND(Y317="",OR(M317&lt;&gt;"",N317&lt;&gt;"",O317&lt;&gt;"",P317&lt;&gt;"",Q317&lt;&gt;"",R317&lt;&gt;"")),Listes!$A$79,""))))</f>
        <v/>
      </c>
      <c r="Y317" s="38"/>
      <c r="Z317" s="10">
        <f t="shared" si="29"/>
        <v>0</v>
      </c>
    </row>
    <row r="318" spans="1:26" ht="20.100000000000001" customHeight="1" x14ac:dyDescent="0.25">
      <c r="A318" s="109">
        <v>312</v>
      </c>
      <c r="B318" s="488" t="str">
        <f>IF('Dépenses rémunération au réel'!B318="","",'Dépenses rémunération au réel'!B318)</f>
        <v/>
      </c>
      <c r="C318" s="488" t="str">
        <f>IF('Dépenses rémunération au réel'!C318="","",'Dépenses rémunération au réel'!C318)</f>
        <v/>
      </c>
      <c r="D318" s="488" t="str">
        <f>IF('Dépenses rémunération au réel'!D318="","",'Dépenses rémunération au réel'!D318)</f>
        <v/>
      </c>
      <c r="E318" s="488" t="str">
        <f>IF('Dépenses rémunération au réel'!E318="","",'Dépenses rémunération au réel'!E318)</f>
        <v/>
      </c>
      <c r="F318" s="488" t="str">
        <f>IF('Dépenses rémunération au réel'!F318="","",'Dépenses rémunération au réel'!F318)</f>
        <v/>
      </c>
      <c r="G318" s="489" t="str">
        <f>IF('Dépenses rémunération au réel'!G318="","",'Dépenses rémunération au réel'!G318)</f>
        <v/>
      </c>
      <c r="H318" s="489" t="str">
        <f>IF('Dépenses rémunération au réel'!H318="","",'Dépenses rémunération au réel'!H318)</f>
        <v/>
      </c>
      <c r="I318" s="488" t="str">
        <f>IF('Dépenses rémunération au réel'!I318="","",'Dépenses rémunération au réel'!I318)</f>
        <v/>
      </c>
      <c r="J318" s="490" t="str">
        <f>IF('Dépenses rémunération au réel'!J318="","",'Dépenses rémunération au réel'!J318)</f>
        <v/>
      </c>
      <c r="K318" s="490" t="str">
        <f>IF('Dépenses rémunération au réel'!K318="","",'Dépenses rémunération au réel'!K318)</f>
        <v/>
      </c>
      <c r="L318" s="488" t="str">
        <f>IF('Dépenses rémunération au réel'!L318="","",'Dépenses rémunération au réel'!L318)</f>
        <v/>
      </c>
      <c r="M318" s="256"/>
      <c r="N318" s="257" t="str">
        <f t="shared" si="26"/>
        <v/>
      </c>
      <c r="O318" s="257" t="str">
        <f t="shared" si="27"/>
        <v/>
      </c>
      <c r="P318" s="55"/>
      <c r="Q318" s="34"/>
      <c r="R318" s="34"/>
      <c r="S318" s="494" t="str">
        <f t="shared" si="24"/>
        <v/>
      </c>
      <c r="T318" s="117"/>
      <c r="U318" s="118"/>
      <c r="V318" s="497" t="str">
        <f t="shared" si="28"/>
        <v/>
      </c>
      <c r="W318" s="121" t="str">
        <f t="shared" si="25"/>
        <v/>
      </c>
      <c r="X318" s="500" t="str">
        <f>IF(AND(OR(M318="KO",L318&lt;&gt;""),OR(M318="",N318="",O318="")),Listes!$A$74,IF(AND(L318&lt;S318,U318=""),Listes!$A$76,IF(AND(L318&lt;&gt;"",S318&lt;L318,T318=""),Listes!$A$78,IF(AND(Y318="",OR(M318&lt;&gt;"",N318&lt;&gt;"",O318&lt;&gt;"",P318&lt;&gt;"",Q318&lt;&gt;"",R318&lt;&gt;"")),Listes!$A$79,""))))</f>
        <v/>
      </c>
      <c r="Y318" s="38"/>
      <c r="Z318" s="10">
        <f t="shared" si="29"/>
        <v>0</v>
      </c>
    </row>
    <row r="319" spans="1:26" ht="20.100000000000001" customHeight="1" x14ac:dyDescent="0.25">
      <c r="A319" s="109">
        <v>313</v>
      </c>
      <c r="B319" s="488" t="str">
        <f>IF('Dépenses rémunération au réel'!B319="","",'Dépenses rémunération au réel'!B319)</f>
        <v/>
      </c>
      <c r="C319" s="488" t="str">
        <f>IF('Dépenses rémunération au réel'!C319="","",'Dépenses rémunération au réel'!C319)</f>
        <v/>
      </c>
      <c r="D319" s="488" t="str">
        <f>IF('Dépenses rémunération au réel'!D319="","",'Dépenses rémunération au réel'!D319)</f>
        <v/>
      </c>
      <c r="E319" s="488" t="str">
        <f>IF('Dépenses rémunération au réel'!E319="","",'Dépenses rémunération au réel'!E319)</f>
        <v/>
      </c>
      <c r="F319" s="488" t="str">
        <f>IF('Dépenses rémunération au réel'!F319="","",'Dépenses rémunération au réel'!F319)</f>
        <v/>
      </c>
      <c r="G319" s="489" t="str">
        <f>IF('Dépenses rémunération au réel'!G319="","",'Dépenses rémunération au réel'!G319)</f>
        <v/>
      </c>
      <c r="H319" s="489" t="str">
        <f>IF('Dépenses rémunération au réel'!H319="","",'Dépenses rémunération au réel'!H319)</f>
        <v/>
      </c>
      <c r="I319" s="488" t="str">
        <f>IF('Dépenses rémunération au réel'!I319="","",'Dépenses rémunération au réel'!I319)</f>
        <v/>
      </c>
      <c r="J319" s="490" t="str">
        <f>IF('Dépenses rémunération au réel'!J319="","",'Dépenses rémunération au réel'!J319)</f>
        <v/>
      </c>
      <c r="K319" s="490" t="str">
        <f>IF('Dépenses rémunération au réel'!K319="","",'Dépenses rémunération au réel'!K319)</f>
        <v/>
      </c>
      <c r="L319" s="488" t="str">
        <f>IF('Dépenses rémunération au réel'!L319="","",'Dépenses rémunération au réel'!L319)</f>
        <v/>
      </c>
      <c r="M319" s="256"/>
      <c r="N319" s="257" t="str">
        <f t="shared" si="26"/>
        <v/>
      </c>
      <c r="O319" s="257" t="str">
        <f t="shared" si="27"/>
        <v/>
      </c>
      <c r="P319" s="55"/>
      <c r="Q319" s="34"/>
      <c r="R319" s="34"/>
      <c r="S319" s="494" t="str">
        <f t="shared" si="24"/>
        <v/>
      </c>
      <c r="T319" s="117"/>
      <c r="U319" s="118"/>
      <c r="V319" s="497" t="str">
        <f t="shared" si="28"/>
        <v/>
      </c>
      <c r="W319" s="121" t="str">
        <f t="shared" si="25"/>
        <v/>
      </c>
      <c r="X319" s="500" t="str">
        <f>IF(AND(OR(M319="KO",L319&lt;&gt;""),OR(M319="",N319="",O319="")),Listes!$A$74,IF(AND(L319&lt;S319,U319=""),Listes!$A$76,IF(AND(L319&lt;&gt;"",S319&lt;L319,T319=""),Listes!$A$78,IF(AND(Y319="",OR(M319&lt;&gt;"",N319&lt;&gt;"",O319&lt;&gt;"",P319&lt;&gt;"",Q319&lt;&gt;"",R319&lt;&gt;"")),Listes!$A$79,""))))</f>
        <v/>
      </c>
      <c r="Y319" s="38"/>
      <c r="Z319" s="10">
        <f t="shared" si="29"/>
        <v>0</v>
      </c>
    </row>
    <row r="320" spans="1:26" ht="20.100000000000001" customHeight="1" x14ac:dyDescent="0.25">
      <c r="A320" s="109">
        <v>314</v>
      </c>
      <c r="B320" s="488" t="str">
        <f>IF('Dépenses rémunération au réel'!B320="","",'Dépenses rémunération au réel'!B320)</f>
        <v/>
      </c>
      <c r="C320" s="488" t="str">
        <f>IF('Dépenses rémunération au réel'!C320="","",'Dépenses rémunération au réel'!C320)</f>
        <v/>
      </c>
      <c r="D320" s="488" t="str">
        <f>IF('Dépenses rémunération au réel'!D320="","",'Dépenses rémunération au réel'!D320)</f>
        <v/>
      </c>
      <c r="E320" s="488" t="str">
        <f>IF('Dépenses rémunération au réel'!E320="","",'Dépenses rémunération au réel'!E320)</f>
        <v/>
      </c>
      <c r="F320" s="488" t="str">
        <f>IF('Dépenses rémunération au réel'!F320="","",'Dépenses rémunération au réel'!F320)</f>
        <v/>
      </c>
      <c r="G320" s="489" t="str">
        <f>IF('Dépenses rémunération au réel'!G320="","",'Dépenses rémunération au réel'!G320)</f>
        <v/>
      </c>
      <c r="H320" s="489" t="str">
        <f>IF('Dépenses rémunération au réel'!H320="","",'Dépenses rémunération au réel'!H320)</f>
        <v/>
      </c>
      <c r="I320" s="488" t="str">
        <f>IF('Dépenses rémunération au réel'!I320="","",'Dépenses rémunération au réel'!I320)</f>
        <v/>
      </c>
      <c r="J320" s="490" t="str">
        <f>IF('Dépenses rémunération au réel'!J320="","",'Dépenses rémunération au réel'!J320)</f>
        <v/>
      </c>
      <c r="K320" s="490" t="str">
        <f>IF('Dépenses rémunération au réel'!K320="","",'Dépenses rémunération au réel'!K320)</f>
        <v/>
      </c>
      <c r="L320" s="488" t="str">
        <f>IF('Dépenses rémunération au réel'!L320="","",'Dépenses rémunération au réel'!L320)</f>
        <v/>
      </c>
      <c r="M320" s="256"/>
      <c r="N320" s="257" t="str">
        <f t="shared" si="26"/>
        <v/>
      </c>
      <c r="O320" s="257" t="str">
        <f t="shared" si="27"/>
        <v/>
      </c>
      <c r="P320" s="55"/>
      <c r="Q320" s="34"/>
      <c r="R320" s="34"/>
      <c r="S320" s="494" t="str">
        <f t="shared" si="24"/>
        <v/>
      </c>
      <c r="T320" s="117"/>
      <c r="U320" s="118"/>
      <c r="V320" s="497" t="str">
        <f t="shared" si="28"/>
        <v/>
      </c>
      <c r="W320" s="121" t="str">
        <f t="shared" si="25"/>
        <v/>
      </c>
      <c r="X320" s="500" t="str">
        <f>IF(AND(OR(M320="KO",L320&lt;&gt;""),OR(M320="",N320="",O320="")),Listes!$A$74,IF(AND(L320&lt;S320,U320=""),Listes!$A$76,IF(AND(L320&lt;&gt;"",S320&lt;L320,T320=""),Listes!$A$78,IF(AND(Y320="",OR(M320&lt;&gt;"",N320&lt;&gt;"",O320&lt;&gt;"",P320&lt;&gt;"",Q320&lt;&gt;"",R320&lt;&gt;"")),Listes!$A$79,""))))</f>
        <v/>
      </c>
      <c r="Y320" s="38"/>
      <c r="Z320" s="10">
        <f t="shared" si="29"/>
        <v>0</v>
      </c>
    </row>
    <row r="321" spans="1:26" ht="20.100000000000001" customHeight="1" x14ac:dyDescent="0.25">
      <c r="A321" s="109">
        <v>315</v>
      </c>
      <c r="B321" s="488" t="str">
        <f>IF('Dépenses rémunération au réel'!B321="","",'Dépenses rémunération au réel'!B321)</f>
        <v/>
      </c>
      <c r="C321" s="488" t="str">
        <f>IF('Dépenses rémunération au réel'!C321="","",'Dépenses rémunération au réel'!C321)</f>
        <v/>
      </c>
      <c r="D321" s="488" t="str">
        <f>IF('Dépenses rémunération au réel'!D321="","",'Dépenses rémunération au réel'!D321)</f>
        <v/>
      </c>
      <c r="E321" s="488" t="str">
        <f>IF('Dépenses rémunération au réel'!E321="","",'Dépenses rémunération au réel'!E321)</f>
        <v/>
      </c>
      <c r="F321" s="488" t="str">
        <f>IF('Dépenses rémunération au réel'!F321="","",'Dépenses rémunération au réel'!F321)</f>
        <v/>
      </c>
      <c r="G321" s="489" t="str">
        <f>IF('Dépenses rémunération au réel'!G321="","",'Dépenses rémunération au réel'!G321)</f>
        <v/>
      </c>
      <c r="H321" s="489" t="str">
        <f>IF('Dépenses rémunération au réel'!H321="","",'Dépenses rémunération au réel'!H321)</f>
        <v/>
      </c>
      <c r="I321" s="488" t="str">
        <f>IF('Dépenses rémunération au réel'!I321="","",'Dépenses rémunération au réel'!I321)</f>
        <v/>
      </c>
      <c r="J321" s="490" t="str">
        <f>IF('Dépenses rémunération au réel'!J321="","",'Dépenses rémunération au réel'!J321)</f>
        <v/>
      </c>
      <c r="K321" s="490" t="str">
        <f>IF('Dépenses rémunération au réel'!K321="","",'Dépenses rémunération au réel'!K321)</f>
        <v/>
      </c>
      <c r="L321" s="488" t="str">
        <f>IF('Dépenses rémunération au réel'!L321="","",'Dépenses rémunération au réel'!L321)</f>
        <v/>
      </c>
      <c r="M321" s="256"/>
      <c r="N321" s="257" t="str">
        <f t="shared" si="26"/>
        <v/>
      </c>
      <c r="O321" s="257" t="str">
        <f t="shared" si="27"/>
        <v/>
      </c>
      <c r="P321" s="55"/>
      <c r="Q321" s="34"/>
      <c r="R321" s="34"/>
      <c r="S321" s="494" t="str">
        <f t="shared" si="24"/>
        <v/>
      </c>
      <c r="T321" s="117"/>
      <c r="U321" s="118"/>
      <c r="V321" s="497" t="str">
        <f t="shared" si="28"/>
        <v/>
      </c>
      <c r="W321" s="121" t="str">
        <f t="shared" si="25"/>
        <v/>
      </c>
      <c r="X321" s="500" t="str">
        <f>IF(AND(OR(M321="KO",L321&lt;&gt;""),OR(M321="",N321="",O321="")),Listes!$A$74,IF(AND(L321&lt;S321,U321=""),Listes!$A$76,IF(AND(L321&lt;&gt;"",S321&lt;L321,T321=""),Listes!$A$78,IF(AND(Y321="",OR(M321&lt;&gt;"",N321&lt;&gt;"",O321&lt;&gt;"",P321&lt;&gt;"",Q321&lt;&gt;"",R321&lt;&gt;"")),Listes!$A$79,""))))</f>
        <v/>
      </c>
      <c r="Y321" s="38"/>
      <c r="Z321" s="10">
        <f t="shared" si="29"/>
        <v>0</v>
      </c>
    </row>
    <row r="322" spans="1:26" ht="20.100000000000001" customHeight="1" x14ac:dyDescent="0.25">
      <c r="A322" s="109">
        <v>316</v>
      </c>
      <c r="B322" s="488" t="str">
        <f>IF('Dépenses rémunération au réel'!B322="","",'Dépenses rémunération au réel'!B322)</f>
        <v/>
      </c>
      <c r="C322" s="488" t="str">
        <f>IF('Dépenses rémunération au réel'!C322="","",'Dépenses rémunération au réel'!C322)</f>
        <v/>
      </c>
      <c r="D322" s="488" t="str">
        <f>IF('Dépenses rémunération au réel'!D322="","",'Dépenses rémunération au réel'!D322)</f>
        <v/>
      </c>
      <c r="E322" s="488" t="str">
        <f>IF('Dépenses rémunération au réel'!E322="","",'Dépenses rémunération au réel'!E322)</f>
        <v/>
      </c>
      <c r="F322" s="488" t="str">
        <f>IF('Dépenses rémunération au réel'!F322="","",'Dépenses rémunération au réel'!F322)</f>
        <v/>
      </c>
      <c r="G322" s="489" t="str">
        <f>IF('Dépenses rémunération au réel'!G322="","",'Dépenses rémunération au réel'!G322)</f>
        <v/>
      </c>
      <c r="H322" s="489" t="str">
        <f>IF('Dépenses rémunération au réel'!H322="","",'Dépenses rémunération au réel'!H322)</f>
        <v/>
      </c>
      <c r="I322" s="488" t="str">
        <f>IF('Dépenses rémunération au réel'!I322="","",'Dépenses rémunération au réel'!I322)</f>
        <v/>
      </c>
      <c r="J322" s="490" t="str">
        <f>IF('Dépenses rémunération au réel'!J322="","",'Dépenses rémunération au réel'!J322)</f>
        <v/>
      </c>
      <c r="K322" s="490" t="str">
        <f>IF('Dépenses rémunération au réel'!K322="","",'Dépenses rémunération au réel'!K322)</f>
        <v/>
      </c>
      <c r="L322" s="488" t="str">
        <f>IF('Dépenses rémunération au réel'!L322="","",'Dépenses rémunération au réel'!L322)</f>
        <v/>
      </c>
      <c r="M322" s="256"/>
      <c r="N322" s="257" t="str">
        <f t="shared" si="26"/>
        <v/>
      </c>
      <c r="O322" s="257" t="str">
        <f t="shared" si="27"/>
        <v/>
      </c>
      <c r="P322" s="55"/>
      <c r="Q322" s="34"/>
      <c r="R322" s="34"/>
      <c r="S322" s="494" t="str">
        <f t="shared" si="24"/>
        <v/>
      </c>
      <c r="T322" s="117"/>
      <c r="U322" s="118"/>
      <c r="V322" s="497" t="str">
        <f t="shared" si="28"/>
        <v/>
      </c>
      <c r="W322" s="121" t="str">
        <f t="shared" si="25"/>
        <v/>
      </c>
      <c r="X322" s="500" t="str">
        <f>IF(AND(OR(M322="KO",L322&lt;&gt;""),OR(M322="",N322="",O322="")),Listes!$A$74,IF(AND(L322&lt;S322,U322=""),Listes!$A$76,IF(AND(L322&lt;&gt;"",S322&lt;L322,T322=""),Listes!$A$78,IF(AND(Y322="",OR(M322&lt;&gt;"",N322&lt;&gt;"",O322&lt;&gt;"",P322&lt;&gt;"",Q322&lt;&gt;"",R322&lt;&gt;"")),Listes!$A$79,""))))</f>
        <v/>
      </c>
      <c r="Y322" s="38"/>
      <c r="Z322" s="10">
        <f t="shared" si="29"/>
        <v>0</v>
      </c>
    </row>
    <row r="323" spans="1:26" ht="20.100000000000001" customHeight="1" x14ac:dyDescent="0.25">
      <c r="A323" s="109">
        <v>317</v>
      </c>
      <c r="B323" s="488" t="str">
        <f>IF('Dépenses rémunération au réel'!B323="","",'Dépenses rémunération au réel'!B323)</f>
        <v/>
      </c>
      <c r="C323" s="488" t="str">
        <f>IF('Dépenses rémunération au réel'!C323="","",'Dépenses rémunération au réel'!C323)</f>
        <v/>
      </c>
      <c r="D323" s="488" t="str">
        <f>IF('Dépenses rémunération au réel'!D323="","",'Dépenses rémunération au réel'!D323)</f>
        <v/>
      </c>
      <c r="E323" s="488" t="str">
        <f>IF('Dépenses rémunération au réel'!E323="","",'Dépenses rémunération au réel'!E323)</f>
        <v/>
      </c>
      <c r="F323" s="488" t="str">
        <f>IF('Dépenses rémunération au réel'!F323="","",'Dépenses rémunération au réel'!F323)</f>
        <v/>
      </c>
      <c r="G323" s="489" t="str">
        <f>IF('Dépenses rémunération au réel'!G323="","",'Dépenses rémunération au réel'!G323)</f>
        <v/>
      </c>
      <c r="H323" s="489" t="str">
        <f>IF('Dépenses rémunération au réel'!H323="","",'Dépenses rémunération au réel'!H323)</f>
        <v/>
      </c>
      <c r="I323" s="488" t="str">
        <f>IF('Dépenses rémunération au réel'!I323="","",'Dépenses rémunération au réel'!I323)</f>
        <v/>
      </c>
      <c r="J323" s="490" t="str">
        <f>IF('Dépenses rémunération au réel'!J323="","",'Dépenses rémunération au réel'!J323)</f>
        <v/>
      </c>
      <c r="K323" s="490" t="str">
        <f>IF('Dépenses rémunération au réel'!K323="","",'Dépenses rémunération au réel'!K323)</f>
        <v/>
      </c>
      <c r="L323" s="488" t="str">
        <f>IF('Dépenses rémunération au réel'!L323="","",'Dépenses rémunération au réel'!L323)</f>
        <v/>
      </c>
      <c r="M323" s="256"/>
      <c r="N323" s="257" t="str">
        <f t="shared" si="26"/>
        <v/>
      </c>
      <c r="O323" s="257" t="str">
        <f t="shared" si="27"/>
        <v/>
      </c>
      <c r="P323" s="55"/>
      <c r="Q323" s="34"/>
      <c r="R323" s="34"/>
      <c r="S323" s="494" t="str">
        <f t="shared" si="24"/>
        <v/>
      </c>
      <c r="T323" s="117"/>
      <c r="U323" s="118"/>
      <c r="V323" s="497" t="str">
        <f t="shared" si="28"/>
        <v/>
      </c>
      <c r="W323" s="121" t="str">
        <f t="shared" si="25"/>
        <v/>
      </c>
      <c r="X323" s="500" t="str">
        <f>IF(AND(OR(M323="KO",L323&lt;&gt;""),OR(M323="",N323="",O323="")),Listes!$A$74,IF(AND(L323&lt;S323,U323=""),Listes!$A$76,IF(AND(L323&lt;&gt;"",S323&lt;L323,T323=""),Listes!$A$78,IF(AND(Y323="",OR(M323&lt;&gt;"",N323&lt;&gt;"",O323&lt;&gt;"",P323&lt;&gt;"",Q323&lt;&gt;"",R323&lt;&gt;"")),Listes!$A$79,""))))</f>
        <v/>
      </c>
      <c r="Y323" s="38"/>
      <c r="Z323" s="10">
        <f t="shared" si="29"/>
        <v>0</v>
      </c>
    </row>
    <row r="324" spans="1:26" ht="20.100000000000001" customHeight="1" x14ac:dyDescent="0.25">
      <c r="A324" s="109">
        <v>318</v>
      </c>
      <c r="B324" s="488" t="str">
        <f>IF('Dépenses rémunération au réel'!B324="","",'Dépenses rémunération au réel'!B324)</f>
        <v/>
      </c>
      <c r="C324" s="488" t="str">
        <f>IF('Dépenses rémunération au réel'!C324="","",'Dépenses rémunération au réel'!C324)</f>
        <v/>
      </c>
      <c r="D324" s="488" t="str">
        <f>IF('Dépenses rémunération au réel'!D324="","",'Dépenses rémunération au réel'!D324)</f>
        <v/>
      </c>
      <c r="E324" s="488" t="str">
        <f>IF('Dépenses rémunération au réel'!E324="","",'Dépenses rémunération au réel'!E324)</f>
        <v/>
      </c>
      <c r="F324" s="488" t="str">
        <f>IF('Dépenses rémunération au réel'!F324="","",'Dépenses rémunération au réel'!F324)</f>
        <v/>
      </c>
      <c r="G324" s="489" t="str">
        <f>IF('Dépenses rémunération au réel'!G324="","",'Dépenses rémunération au réel'!G324)</f>
        <v/>
      </c>
      <c r="H324" s="489" t="str">
        <f>IF('Dépenses rémunération au réel'!H324="","",'Dépenses rémunération au réel'!H324)</f>
        <v/>
      </c>
      <c r="I324" s="488" t="str">
        <f>IF('Dépenses rémunération au réel'!I324="","",'Dépenses rémunération au réel'!I324)</f>
        <v/>
      </c>
      <c r="J324" s="490" t="str">
        <f>IF('Dépenses rémunération au réel'!J324="","",'Dépenses rémunération au réel'!J324)</f>
        <v/>
      </c>
      <c r="K324" s="490" t="str">
        <f>IF('Dépenses rémunération au réel'!K324="","",'Dépenses rémunération au réel'!K324)</f>
        <v/>
      </c>
      <c r="L324" s="488" t="str">
        <f>IF('Dépenses rémunération au réel'!L324="","",'Dépenses rémunération au réel'!L324)</f>
        <v/>
      </c>
      <c r="M324" s="256"/>
      <c r="N324" s="257" t="str">
        <f t="shared" si="26"/>
        <v/>
      </c>
      <c r="O324" s="257" t="str">
        <f t="shared" si="27"/>
        <v/>
      </c>
      <c r="P324" s="55"/>
      <c r="Q324" s="34"/>
      <c r="R324" s="34"/>
      <c r="S324" s="494" t="str">
        <f t="shared" si="24"/>
        <v/>
      </c>
      <c r="T324" s="117"/>
      <c r="U324" s="118"/>
      <c r="V324" s="497" t="str">
        <f t="shared" si="28"/>
        <v/>
      </c>
      <c r="W324" s="121" t="str">
        <f t="shared" si="25"/>
        <v/>
      </c>
      <c r="X324" s="500" t="str">
        <f>IF(AND(OR(M324="KO",L324&lt;&gt;""),OR(M324="",N324="",O324="")),Listes!$A$74,IF(AND(L324&lt;S324,U324=""),Listes!$A$76,IF(AND(L324&lt;&gt;"",S324&lt;L324,T324=""),Listes!$A$78,IF(AND(Y324="",OR(M324&lt;&gt;"",N324&lt;&gt;"",O324&lt;&gt;"",P324&lt;&gt;"",Q324&lt;&gt;"",R324&lt;&gt;"")),Listes!$A$79,""))))</f>
        <v/>
      </c>
      <c r="Y324" s="38"/>
      <c r="Z324" s="10">
        <f t="shared" si="29"/>
        <v>0</v>
      </c>
    </row>
    <row r="325" spans="1:26" ht="20.100000000000001" customHeight="1" x14ac:dyDescent="0.25">
      <c r="A325" s="109">
        <v>319</v>
      </c>
      <c r="B325" s="488" t="str">
        <f>IF('Dépenses rémunération au réel'!B325="","",'Dépenses rémunération au réel'!B325)</f>
        <v/>
      </c>
      <c r="C325" s="488" t="str">
        <f>IF('Dépenses rémunération au réel'!C325="","",'Dépenses rémunération au réel'!C325)</f>
        <v/>
      </c>
      <c r="D325" s="488" t="str">
        <f>IF('Dépenses rémunération au réel'!D325="","",'Dépenses rémunération au réel'!D325)</f>
        <v/>
      </c>
      <c r="E325" s="488" t="str">
        <f>IF('Dépenses rémunération au réel'!E325="","",'Dépenses rémunération au réel'!E325)</f>
        <v/>
      </c>
      <c r="F325" s="488" t="str">
        <f>IF('Dépenses rémunération au réel'!F325="","",'Dépenses rémunération au réel'!F325)</f>
        <v/>
      </c>
      <c r="G325" s="489" t="str">
        <f>IF('Dépenses rémunération au réel'!G325="","",'Dépenses rémunération au réel'!G325)</f>
        <v/>
      </c>
      <c r="H325" s="489" t="str">
        <f>IF('Dépenses rémunération au réel'!H325="","",'Dépenses rémunération au réel'!H325)</f>
        <v/>
      </c>
      <c r="I325" s="488" t="str">
        <f>IF('Dépenses rémunération au réel'!I325="","",'Dépenses rémunération au réel'!I325)</f>
        <v/>
      </c>
      <c r="J325" s="490" t="str">
        <f>IF('Dépenses rémunération au réel'!J325="","",'Dépenses rémunération au réel'!J325)</f>
        <v/>
      </c>
      <c r="K325" s="490" t="str">
        <f>IF('Dépenses rémunération au réel'!K325="","",'Dépenses rémunération au réel'!K325)</f>
        <v/>
      </c>
      <c r="L325" s="488" t="str">
        <f>IF('Dépenses rémunération au réel'!L325="","",'Dépenses rémunération au réel'!L325)</f>
        <v/>
      </c>
      <c r="M325" s="256"/>
      <c r="N325" s="257" t="str">
        <f t="shared" si="26"/>
        <v/>
      </c>
      <c r="O325" s="257" t="str">
        <f t="shared" si="27"/>
        <v/>
      </c>
      <c r="P325" s="55"/>
      <c r="Q325" s="34"/>
      <c r="R325" s="34"/>
      <c r="S325" s="494" t="str">
        <f t="shared" si="24"/>
        <v/>
      </c>
      <c r="T325" s="117"/>
      <c r="U325" s="118"/>
      <c r="V325" s="497" t="str">
        <f t="shared" si="28"/>
        <v/>
      </c>
      <c r="W325" s="121" t="str">
        <f t="shared" si="25"/>
        <v/>
      </c>
      <c r="X325" s="500" t="str">
        <f>IF(AND(OR(M325="KO",L325&lt;&gt;""),OR(M325="",N325="",O325="")),Listes!$A$74,IF(AND(L325&lt;S325,U325=""),Listes!$A$76,IF(AND(L325&lt;&gt;"",S325&lt;L325,T325=""),Listes!$A$78,IF(AND(Y325="",OR(M325&lt;&gt;"",N325&lt;&gt;"",O325&lt;&gt;"",P325&lt;&gt;"",Q325&lt;&gt;"",R325&lt;&gt;"")),Listes!$A$79,""))))</f>
        <v/>
      </c>
      <c r="Y325" s="38"/>
      <c r="Z325" s="10">
        <f t="shared" si="29"/>
        <v>0</v>
      </c>
    </row>
    <row r="326" spans="1:26" ht="20.100000000000001" customHeight="1" x14ac:dyDescent="0.25">
      <c r="A326" s="109">
        <v>320</v>
      </c>
      <c r="B326" s="488" t="str">
        <f>IF('Dépenses rémunération au réel'!B326="","",'Dépenses rémunération au réel'!B326)</f>
        <v/>
      </c>
      <c r="C326" s="488" t="str">
        <f>IF('Dépenses rémunération au réel'!C326="","",'Dépenses rémunération au réel'!C326)</f>
        <v/>
      </c>
      <c r="D326" s="488" t="str">
        <f>IF('Dépenses rémunération au réel'!D326="","",'Dépenses rémunération au réel'!D326)</f>
        <v/>
      </c>
      <c r="E326" s="488" t="str">
        <f>IF('Dépenses rémunération au réel'!E326="","",'Dépenses rémunération au réel'!E326)</f>
        <v/>
      </c>
      <c r="F326" s="488" t="str">
        <f>IF('Dépenses rémunération au réel'!F326="","",'Dépenses rémunération au réel'!F326)</f>
        <v/>
      </c>
      <c r="G326" s="489" t="str">
        <f>IF('Dépenses rémunération au réel'!G326="","",'Dépenses rémunération au réel'!G326)</f>
        <v/>
      </c>
      <c r="H326" s="489" t="str">
        <f>IF('Dépenses rémunération au réel'!H326="","",'Dépenses rémunération au réel'!H326)</f>
        <v/>
      </c>
      <c r="I326" s="488" t="str">
        <f>IF('Dépenses rémunération au réel'!I326="","",'Dépenses rémunération au réel'!I326)</f>
        <v/>
      </c>
      <c r="J326" s="490" t="str">
        <f>IF('Dépenses rémunération au réel'!J326="","",'Dépenses rémunération au réel'!J326)</f>
        <v/>
      </c>
      <c r="K326" s="490" t="str">
        <f>IF('Dépenses rémunération au réel'!K326="","",'Dépenses rémunération au réel'!K326)</f>
        <v/>
      </c>
      <c r="L326" s="488" t="str">
        <f>IF('Dépenses rémunération au réel'!L326="","",'Dépenses rémunération au réel'!L326)</f>
        <v/>
      </c>
      <c r="M326" s="256"/>
      <c r="N326" s="257" t="str">
        <f t="shared" si="26"/>
        <v/>
      </c>
      <c r="O326" s="257" t="str">
        <f t="shared" si="27"/>
        <v/>
      </c>
      <c r="P326" s="55"/>
      <c r="Q326" s="34"/>
      <c r="R326" s="34"/>
      <c r="S326" s="494" t="str">
        <f t="shared" si="24"/>
        <v/>
      </c>
      <c r="T326" s="117"/>
      <c r="U326" s="118"/>
      <c r="V326" s="497" t="str">
        <f t="shared" si="28"/>
        <v/>
      </c>
      <c r="W326" s="121" t="str">
        <f t="shared" si="25"/>
        <v/>
      </c>
      <c r="X326" s="500" t="str">
        <f>IF(AND(OR(M326="KO",L326&lt;&gt;""),OR(M326="",N326="",O326="")),Listes!$A$74,IF(AND(L326&lt;S326,U326=""),Listes!$A$76,IF(AND(L326&lt;&gt;"",S326&lt;L326,T326=""),Listes!$A$78,IF(AND(Y326="",OR(M326&lt;&gt;"",N326&lt;&gt;"",O326&lt;&gt;"",P326&lt;&gt;"",Q326&lt;&gt;"",R326&lt;&gt;"")),Listes!$A$79,""))))</f>
        <v/>
      </c>
      <c r="Y326" s="38"/>
      <c r="Z326" s="10">
        <f t="shared" si="29"/>
        <v>0</v>
      </c>
    </row>
    <row r="327" spans="1:26" ht="20.100000000000001" customHeight="1" x14ac:dyDescent="0.25">
      <c r="A327" s="109">
        <v>321</v>
      </c>
      <c r="B327" s="488" t="str">
        <f>IF('Dépenses rémunération au réel'!B327="","",'Dépenses rémunération au réel'!B327)</f>
        <v/>
      </c>
      <c r="C327" s="488" t="str">
        <f>IF('Dépenses rémunération au réel'!C327="","",'Dépenses rémunération au réel'!C327)</f>
        <v/>
      </c>
      <c r="D327" s="488" t="str">
        <f>IF('Dépenses rémunération au réel'!D327="","",'Dépenses rémunération au réel'!D327)</f>
        <v/>
      </c>
      <c r="E327" s="488" t="str">
        <f>IF('Dépenses rémunération au réel'!E327="","",'Dépenses rémunération au réel'!E327)</f>
        <v/>
      </c>
      <c r="F327" s="488" t="str">
        <f>IF('Dépenses rémunération au réel'!F327="","",'Dépenses rémunération au réel'!F327)</f>
        <v/>
      </c>
      <c r="G327" s="489" t="str">
        <f>IF('Dépenses rémunération au réel'!G327="","",'Dépenses rémunération au réel'!G327)</f>
        <v/>
      </c>
      <c r="H327" s="489" t="str">
        <f>IF('Dépenses rémunération au réel'!H327="","",'Dépenses rémunération au réel'!H327)</f>
        <v/>
      </c>
      <c r="I327" s="488" t="str">
        <f>IF('Dépenses rémunération au réel'!I327="","",'Dépenses rémunération au réel'!I327)</f>
        <v/>
      </c>
      <c r="J327" s="490" t="str">
        <f>IF('Dépenses rémunération au réel'!J327="","",'Dépenses rémunération au réel'!J327)</f>
        <v/>
      </c>
      <c r="K327" s="490" t="str">
        <f>IF('Dépenses rémunération au réel'!K327="","",'Dépenses rémunération au réel'!K327)</f>
        <v/>
      </c>
      <c r="L327" s="488" t="str">
        <f>IF('Dépenses rémunération au réel'!L327="","",'Dépenses rémunération au réel'!L327)</f>
        <v/>
      </c>
      <c r="M327" s="256"/>
      <c r="N327" s="257" t="str">
        <f t="shared" si="26"/>
        <v/>
      </c>
      <c r="O327" s="257" t="str">
        <f t="shared" si="27"/>
        <v/>
      </c>
      <c r="P327" s="55"/>
      <c r="Q327" s="34"/>
      <c r="R327" s="34"/>
      <c r="S327" s="494" t="str">
        <f t="shared" ref="S327:S390" si="30">IF($E327="","",IF(OR(($P327=0),($Q327=0)),0,$P327/$Q327*$R327))</f>
        <v/>
      </c>
      <c r="T327" s="117"/>
      <c r="U327" s="118"/>
      <c r="V327" s="497" t="str">
        <f t="shared" si="28"/>
        <v/>
      </c>
      <c r="W327" s="121" t="str">
        <f t="shared" ref="W327:W390" si="31">IF(MIN(U327,V327)=0,"",MIN(U327,V327))</f>
        <v/>
      </c>
      <c r="X327" s="500" t="str">
        <f>IF(AND(OR(M327="KO",L327&lt;&gt;""),OR(M327="",N327="",O327="")),Listes!$A$74,IF(AND(L327&lt;S327,U327=""),Listes!$A$76,IF(AND(L327&lt;&gt;"",S327&lt;L327,T327=""),Listes!$A$78,IF(AND(Y327="",OR(M327&lt;&gt;"",N327&lt;&gt;"",O327&lt;&gt;"",P327&lt;&gt;"",Q327&lt;&gt;"",R327&lt;&gt;"")),Listes!$A$79,""))))</f>
        <v/>
      </c>
      <c r="Y327" s="38"/>
      <c r="Z327" s="10">
        <f t="shared" si="29"/>
        <v>0</v>
      </c>
    </row>
    <row r="328" spans="1:26" ht="20.100000000000001" customHeight="1" x14ac:dyDescent="0.25">
      <c r="A328" s="109">
        <v>322</v>
      </c>
      <c r="B328" s="488" t="str">
        <f>IF('Dépenses rémunération au réel'!B328="","",'Dépenses rémunération au réel'!B328)</f>
        <v/>
      </c>
      <c r="C328" s="488" t="str">
        <f>IF('Dépenses rémunération au réel'!C328="","",'Dépenses rémunération au réel'!C328)</f>
        <v/>
      </c>
      <c r="D328" s="488" t="str">
        <f>IF('Dépenses rémunération au réel'!D328="","",'Dépenses rémunération au réel'!D328)</f>
        <v/>
      </c>
      <c r="E328" s="488" t="str">
        <f>IF('Dépenses rémunération au réel'!E328="","",'Dépenses rémunération au réel'!E328)</f>
        <v/>
      </c>
      <c r="F328" s="488" t="str">
        <f>IF('Dépenses rémunération au réel'!F328="","",'Dépenses rémunération au réel'!F328)</f>
        <v/>
      </c>
      <c r="G328" s="489" t="str">
        <f>IF('Dépenses rémunération au réel'!G328="","",'Dépenses rémunération au réel'!G328)</f>
        <v/>
      </c>
      <c r="H328" s="489" t="str">
        <f>IF('Dépenses rémunération au réel'!H328="","",'Dépenses rémunération au réel'!H328)</f>
        <v/>
      </c>
      <c r="I328" s="488" t="str">
        <f>IF('Dépenses rémunération au réel'!I328="","",'Dépenses rémunération au réel'!I328)</f>
        <v/>
      </c>
      <c r="J328" s="490" t="str">
        <f>IF('Dépenses rémunération au réel'!J328="","",'Dépenses rémunération au réel'!J328)</f>
        <v/>
      </c>
      <c r="K328" s="490" t="str">
        <f>IF('Dépenses rémunération au réel'!K328="","",'Dépenses rémunération au réel'!K328)</f>
        <v/>
      </c>
      <c r="L328" s="488" t="str">
        <f>IF('Dépenses rémunération au réel'!L328="","",'Dépenses rémunération au réel'!L328)</f>
        <v/>
      </c>
      <c r="M328" s="256"/>
      <c r="N328" s="257" t="str">
        <f t="shared" ref="N328:N391" si="32">IF(M328="KO","",IF(M328="","",G328))</f>
        <v/>
      </c>
      <c r="O328" s="257" t="str">
        <f t="shared" ref="O328:O391" si="33">IF(M328="KO","",IF(M328="","",H328))</f>
        <v/>
      </c>
      <c r="P328" s="55"/>
      <c r="Q328" s="34"/>
      <c r="R328" s="34"/>
      <c r="S328" s="494" t="str">
        <f t="shared" si="30"/>
        <v/>
      </c>
      <c r="T328" s="117"/>
      <c r="U328" s="118"/>
      <c r="V328" s="497" t="str">
        <f t="shared" ref="V328:V391" si="34">IF(R328="","",IF(E328="Assistant administratif et/ou financier",MIN((35000/1607)*R328,35000),IF(E328="Chargé de mission GAL",MIN((45000/1607)*R328,45000),IF(E328="Animateur GAL",MIN((50000/1607)*R328,50000)))))</f>
        <v/>
      </c>
      <c r="W328" s="121" t="str">
        <f t="shared" si="31"/>
        <v/>
      </c>
      <c r="X328" s="500" t="str">
        <f>IF(AND(OR(M328="KO",L328&lt;&gt;""),OR(M328="",N328="",O328="")),Listes!$A$74,IF(AND(L328&lt;S328,U328=""),Listes!$A$76,IF(AND(L328&lt;&gt;"",S328&lt;L328,T328=""),Listes!$A$78,IF(AND(Y328="",OR(M328&lt;&gt;"",N328&lt;&gt;"",O328&lt;&gt;"",P328&lt;&gt;"",Q328&lt;&gt;"",R328&lt;&gt;"")),Listes!$A$79,""))))</f>
        <v/>
      </c>
      <c r="Y328" s="38"/>
      <c r="Z328" s="10">
        <f t="shared" ref="Z328:Z391" si="35">IF(AND(B328&lt;&gt;"",Y328&lt;&gt;"Oui"),1,0)</f>
        <v>0</v>
      </c>
    </row>
    <row r="329" spans="1:26" ht="20.100000000000001" customHeight="1" x14ac:dyDescent="0.25">
      <c r="A329" s="109">
        <v>323</v>
      </c>
      <c r="B329" s="488" t="str">
        <f>IF('Dépenses rémunération au réel'!B329="","",'Dépenses rémunération au réel'!B329)</f>
        <v/>
      </c>
      <c r="C329" s="488" t="str">
        <f>IF('Dépenses rémunération au réel'!C329="","",'Dépenses rémunération au réel'!C329)</f>
        <v/>
      </c>
      <c r="D329" s="488" t="str">
        <f>IF('Dépenses rémunération au réel'!D329="","",'Dépenses rémunération au réel'!D329)</f>
        <v/>
      </c>
      <c r="E329" s="488" t="str">
        <f>IF('Dépenses rémunération au réel'!E329="","",'Dépenses rémunération au réel'!E329)</f>
        <v/>
      </c>
      <c r="F329" s="488" t="str">
        <f>IF('Dépenses rémunération au réel'!F329="","",'Dépenses rémunération au réel'!F329)</f>
        <v/>
      </c>
      <c r="G329" s="489" t="str">
        <f>IF('Dépenses rémunération au réel'!G329="","",'Dépenses rémunération au réel'!G329)</f>
        <v/>
      </c>
      <c r="H329" s="489" t="str">
        <f>IF('Dépenses rémunération au réel'!H329="","",'Dépenses rémunération au réel'!H329)</f>
        <v/>
      </c>
      <c r="I329" s="488" t="str">
        <f>IF('Dépenses rémunération au réel'!I329="","",'Dépenses rémunération au réel'!I329)</f>
        <v/>
      </c>
      <c r="J329" s="490" t="str">
        <f>IF('Dépenses rémunération au réel'!J329="","",'Dépenses rémunération au réel'!J329)</f>
        <v/>
      </c>
      <c r="K329" s="490" t="str">
        <f>IF('Dépenses rémunération au réel'!K329="","",'Dépenses rémunération au réel'!K329)</f>
        <v/>
      </c>
      <c r="L329" s="488" t="str">
        <f>IF('Dépenses rémunération au réel'!L329="","",'Dépenses rémunération au réel'!L329)</f>
        <v/>
      </c>
      <c r="M329" s="256"/>
      <c r="N329" s="257" t="str">
        <f t="shared" si="32"/>
        <v/>
      </c>
      <c r="O329" s="257" t="str">
        <f t="shared" si="33"/>
        <v/>
      </c>
      <c r="P329" s="55"/>
      <c r="Q329" s="34"/>
      <c r="R329" s="34"/>
      <c r="S329" s="494" t="str">
        <f t="shared" si="30"/>
        <v/>
      </c>
      <c r="T329" s="117"/>
      <c r="U329" s="118"/>
      <c r="V329" s="497" t="str">
        <f t="shared" si="34"/>
        <v/>
      </c>
      <c r="W329" s="121" t="str">
        <f t="shared" si="31"/>
        <v/>
      </c>
      <c r="X329" s="500" t="str">
        <f>IF(AND(OR(M329="KO",L329&lt;&gt;""),OR(M329="",N329="",O329="")),Listes!$A$74,IF(AND(L329&lt;S329,U329=""),Listes!$A$76,IF(AND(L329&lt;&gt;"",S329&lt;L329,T329=""),Listes!$A$78,IF(AND(Y329="",OR(M329&lt;&gt;"",N329&lt;&gt;"",O329&lt;&gt;"",P329&lt;&gt;"",Q329&lt;&gt;"",R329&lt;&gt;"")),Listes!$A$79,""))))</f>
        <v/>
      </c>
      <c r="Y329" s="38"/>
      <c r="Z329" s="10">
        <f t="shared" si="35"/>
        <v>0</v>
      </c>
    </row>
    <row r="330" spans="1:26" ht="20.100000000000001" customHeight="1" x14ac:dyDescent="0.25">
      <c r="A330" s="109">
        <v>324</v>
      </c>
      <c r="B330" s="488" t="str">
        <f>IF('Dépenses rémunération au réel'!B330="","",'Dépenses rémunération au réel'!B330)</f>
        <v/>
      </c>
      <c r="C330" s="488" t="str">
        <f>IF('Dépenses rémunération au réel'!C330="","",'Dépenses rémunération au réel'!C330)</f>
        <v/>
      </c>
      <c r="D330" s="488" t="str">
        <f>IF('Dépenses rémunération au réel'!D330="","",'Dépenses rémunération au réel'!D330)</f>
        <v/>
      </c>
      <c r="E330" s="488" t="str">
        <f>IF('Dépenses rémunération au réel'!E330="","",'Dépenses rémunération au réel'!E330)</f>
        <v/>
      </c>
      <c r="F330" s="488" t="str">
        <f>IF('Dépenses rémunération au réel'!F330="","",'Dépenses rémunération au réel'!F330)</f>
        <v/>
      </c>
      <c r="G330" s="489" t="str">
        <f>IF('Dépenses rémunération au réel'!G330="","",'Dépenses rémunération au réel'!G330)</f>
        <v/>
      </c>
      <c r="H330" s="489" t="str">
        <f>IF('Dépenses rémunération au réel'!H330="","",'Dépenses rémunération au réel'!H330)</f>
        <v/>
      </c>
      <c r="I330" s="488" t="str">
        <f>IF('Dépenses rémunération au réel'!I330="","",'Dépenses rémunération au réel'!I330)</f>
        <v/>
      </c>
      <c r="J330" s="490" t="str">
        <f>IF('Dépenses rémunération au réel'!J330="","",'Dépenses rémunération au réel'!J330)</f>
        <v/>
      </c>
      <c r="K330" s="490" t="str">
        <f>IF('Dépenses rémunération au réel'!K330="","",'Dépenses rémunération au réel'!K330)</f>
        <v/>
      </c>
      <c r="L330" s="488" t="str">
        <f>IF('Dépenses rémunération au réel'!L330="","",'Dépenses rémunération au réel'!L330)</f>
        <v/>
      </c>
      <c r="M330" s="256"/>
      <c r="N330" s="257" t="str">
        <f t="shared" si="32"/>
        <v/>
      </c>
      <c r="O330" s="257" t="str">
        <f t="shared" si="33"/>
        <v/>
      </c>
      <c r="P330" s="55"/>
      <c r="Q330" s="34"/>
      <c r="R330" s="34"/>
      <c r="S330" s="494" t="str">
        <f t="shared" si="30"/>
        <v/>
      </c>
      <c r="T330" s="117"/>
      <c r="U330" s="118"/>
      <c r="V330" s="497" t="str">
        <f t="shared" si="34"/>
        <v/>
      </c>
      <c r="W330" s="121" t="str">
        <f t="shared" si="31"/>
        <v/>
      </c>
      <c r="X330" s="500" t="str">
        <f>IF(AND(OR(M330="KO",L330&lt;&gt;""),OR(M330="",N330="",O330="")),Listes!$A$74,IF(AND(L330&lt;S330,U330=""),Listes!$A$76,IF(AND(L330&lt;&gt;"",S330&lt;L330,T330=""),Listes!$A$78,IF(AND(Y330="",OR(M330&lt;&gt;"",N330&lt;&gt;"",O330&lt;&gt;"",P330&lt;&gt;"",Q330&lt;&gt;"",R330&lt;&gt;"")),Listes!$A$79,""))))</f>
        <v/>
      </c>
      <c r="Y330" s="38"/>
      <c r="Z330" s="10">
        <f t="shared" si="35"/>
        <v>0</v>
      </c>
    </row>
    <row r="331" spans="1:26" ht="20.100000000000001" customHeight="1" x14ac:dyDescent="0.25">
      <c r="A331" s="109">
        <v>325</v>
      </c>
      <c r="B331" s="488" t="str">
        <f>IF('Dépenses rémunération au réel'!B331="","",'Dépenses rémunération au réel'!B331)</f>
        <v/>
      </c>
      <c r="C331" s="488" t="str">
        <f>IF('Dépenses rémunération au réel'!C331="","",'Dépenses rémunération au réel'!C331)</f>
        <v/>
      </c>
      <c r="D331" s="488" t="str">
        <f>IF('Dépenses rémunération au réel'!D331="","",'Dépenses rémunération au réel'!D331)</f>
        <v/>
      </c>
      <c r="E331" s="488" t="str">
        <f>IF('Dépenses rémunération au réel'!E331="","",'Dépenses rémunération au réel'!E331)</f>
        <v/>
      </c>
      <c r="F331" s="488" t="str">
        <f>IF('Dépenses rémunération au réel'!F331="","",'Dépenses rémunération au réel'!F331)</f>
        <v/>
      </c>
      <c r="G331" s="489" t="str">
        <f>IF('Dépenses rémunération au réel'!G331="","",'Dépenses rémunération au réel'!G331)</f>
        <v/>
      </c>
      <c r="H331" s="489" t="str">
        <f>IF('Dépenses rémunération au réel'!H331="","",'Dépenses rémunération au réel'!H331)</f>
        <v/>
      </c>
      <c r="I331" s="488" t="str">
        <f>IF('Dépenses rémunération au réel'!I331="","",'Dépenses rémunération au réel'!I331)</f>
        <v/>
      </c>
      <c r="J331" s="490" t="str">
        <f>IF('Dépenses rémunération au réel'!J331="","",'Dépenses rémunération au réel'!J331)</f>
        <v/>
      </c>
      <c r="K331" s="490" t="str">
        <f>IF('Dépenses rémunération au réel'!K331="","",'Dépenses rémunération au réel'!K331)</f>
        <v/>
      </c>
      <c r="L331" s="488" t="str">
        <f>IF('Dépenses rémunération au réel'!L331="","",'Dépenses rémunération au réel'!L331)</f>
        <v/>
      </c>
      <c r="M331" s="256"/>
      <c r="N331" s="257" t="str">
        <f t="shared" si="32"/>
        <v/>
      </c>
      <c r="O331" s="257" t="str">
        <f t="shared" si="33"/>
        <v/>
      </c>
      <c r="P331" s="55"/>
      <c r="Q331" s="34"/>
      <c r="R331" s="34"/>
      <c r="S331" s="494" t="str">
        <f t="shared" si="30"/>
        <v/>
      </c>
      <c r="T331" s="117"/>
      <c r="U331" s="118"/>
      <c r="V331" s="497" t="str">
        <f t="shared" si="34"/>
        <v/>
      </c>
      <c r="W331" s="121" t="str">
        <f t="shared" si="31"/>
        <v/>
      </c>
      <c r="X331" s="500" t="str">
        <f>IF(AND(OR(M331="KO",L331&lt;&gt;""),OR(M331="",N331="",O331="")),Listes!$A$74,IF(AND(L331&lt;S331,U331=""),Listes!$A$76,IF(AND(L331&lt;&gt;"",S331&lt;L331,T331=""),Listes!$A$78,IF(AND(Y331="",OR(M331&lt;&gt;"",N331&lt;&gt;"",O331&lt;&gt;"",P331&lt;&gt;"",Q331&lt;&gt;"",R331&lt;&gt;"")),Listes!$A$79,""))))</f>
        <v/>
      </c>
      <c r="Y331" s="38"/>
      <c r="Z331" s="10">
        <f t="shared" si="35"/>
        <v>0</v>
      </c>
    </row>
    <row r="332" spans="1:26" ht="20.100000000000001" customHeight="1" x14ac:dyDescent="0.25">
      <c r="A332" s="109">
        <v>326</v>
      </c>
      <c r="B332" s="488" t="str">
        <f>IF('Dépenses rémunération au réel'!B332="","",'Dépenses rémunération au réel'!B332)</f>
        <v/>
      </c>
      <c r="C332" s="488" t="str">
        <f>IF('Dépenses rémunération au réel'!C332="","",'Dépenses rémunération au réel'!C332)</f>
        <v/>
      </c>
      <c r="D332" s="488" t="str">
        <f>IF('Dépenses rémunération au réel'!D332="","",'Dépenses rémunération au réel'!D332)</f>
        <v/>
      </c>
      <c r="E332" s="488" t="str">
        <f>IF('Dépenses rémunération au réel'!E332="","",'Dépenses rémunération au réel'!E332)</f>
        <v/>
      </c>
      <c r="F332" s="488" t="str">
        <f>IF('Dépenses rémunération au réel'!F332="","",'Dépenses rémunération au réel'!F332)</f>
        <v/>
      </c>
      <c r="G332" s="489" t="str">
        <f>IF('Dépenses rémunération au réel'!G332="","",'Dépenses rémunération au réel'!G332)</f>
        <v/>
      </c>
      <c r="H332" s="489" t="str">
        <f>IF('Dépenses rémunération au réel'!H332="","",'Dépenses rémunération au réel'!H332)</f>
        <v/>
      </c>
      <c r="I332" s="488" t="str">
        <f>IF('Dépenses rémunération au réel'!I332="","",'Dépenses rémunération au réel'!I332)</f>
        <v/>
      </c>
      <c r="J332" s="490" t="str">
        <f>IF('Dépenses rémunération au réel'!J332="","",'Dépenses rémunération au réel'!J332)</f>
        <v/>
      </c>
      <c r="K332" s="490" t="str">
        <f>IF('Dépenses rémunération au réel'!K332="","",'Dépenses rémunération au réel'!K332)</f>
        <v/>
      </c>
      <c r="L332" s="488" t="str">
        <f>IF('Dépenses rémunération au réel'!L332="","",'Dépenses rémunération au réel'!L332)</f>
        <v/>
      </c>
      <c r="M332" s="256"/>
      <c r="N332" s="257" t="str">
        <f t="shared" si="32"/>
        <v/>
      </c>
      <c r="O332" s="257" t="str">
        <f t="shared" si="33"/>
        <v/>
      </c>
      <c r="P332" s="55"/>
      <c r="Q332" s="34"/>
      <c r="R332" s="34"/>
      <c r="S332" s="494" t="str">
        <f t="shared" si="30"/>
        <v/>
      </c>
      <c r="T332" s="117"/>
      <c r="U332" s="118"/>
      <c r="V332" s="497" t="str">
        <f t="shared" si="34"/>
        <v/>
      </c>
      <c r="W332" s="121" t="str">
        <f t="shared" si="31"/>
        <v/>
      </c>
      <c r="X332" s="500" t="str">
        <f>IF(AND(OR(M332="KO",L332&lt;&gt;""),OR(M332="",N332="",O332="")),Listes!$A$74,IF(AND(L332&lt;S332,U332=""),Listes!$A$76,IF(AND(L332&lt;&gt;"",S332&lt;L332,T332=""),Listes!$A$78,IF(AND(Y332="",OR(M332&lt;&gt;"",N332&lt;&gt;"",O332&lt;&gt;"",P332&lt;&gt;"",Q332&lt;&gt;"",R332&lt;&gt;"")),Listes!$A$79,""))))</f>
        <v/>
      </c>
      <c r="Y332" s="38"/>
      <c r="Z332" s="10">
        <f t="shared" si="35"/>
        <v>0</v>
      </c>
    </row>
    <row r="333" spans="1:26" ht="20.100000000000001" customHeight="1" x14ac:dyDescent="0.25">
      <c r="A333" s="109">
        <v>327</v>
      </c>
      <c r="B333" s="488" t="str">
        <f>IF('Dépenses rémunération au réel'!B333="","",'Dépenses rémunération au réel'!B333)</f>
        <v/>
      </c>
      <c r="C333" s="488" t="str">
        <f>IF('Dépenses rémunération au réel'!C333="","",'Dépenses rémunération au réel'!C333)</f>
        <v/>
      </c>
      <c r="D333" s="488" t="str">
        <f>IF('Dépenses rémunération au réel'!D333="","",'Dépenses rémunération au réel'!D333)</f>
        <v/>
      </c>
      <c r="E333" s="488" t="str">
        <f>IF('Dépenses rémunération au réel'!E333="","",'Dépenses rémunération au réel'!E333)</f>
        <v/>
      </c>
      <c r="F333" s="488" t="str">
        <f>IF('Dépenses rémunération au réel'!F333="","",'Dépenses rémunération au réel'!F333)</f>
        <v/>
      </c>
      <c r="G333" s="489" t="str">
        <f>IF('Dépenses rémunération au réel'!G333="","",'Dépenses rémunération au réel'!G333)</f>
        <v/>
      </c>
      <c r="H333" s="489" t="str">
        <f>IF('Dépenses rémunération au réel'!H333="","",'Dépenses rémunération au réel'!H333)</f>
        <v/>
      </c>
      <c r="I333" s="488" t="str">
        <f>IF('Dépenses rémunération au réel'!I333="","",'Dépenses rémunération au réel'!I333)</f>
        <v/>
      </c>
      <c r="J333" s="490" t="str">
        <f>IF('Dépenses rémunération au réel'!J333="","",'Dépenses rémunération au réel'!J333)</f>
        <v/>
      </c>
      <c r="K333" s="490" t="str">
        <f>IF('Dépenses rémunération au réel'!K333="","",'Dépenses rémunération au réel'!K333)</f>
        <v/>
      </c>
      <c r="L333" s="488" t="str">
        <f>IF('Dépenses rémunération au réel'!L333="","",'Dépenses rémunération au réel'!L333)</f>
        <v/>
      </c>
      <c r="M333" s="256"/>
      <c r="N333" s="257" t="str">
        <f t="shared" si="32"/>
        <v/>
      </c>
      <c r="O333" s="257" t="str">
        <f t="shared" si="33"/>
        <v/>
      </c>
      <c r="P333" s="55"/>
      <c r="Q333" s="34"/>
      <c r="R333" s="34"/>
      <c r="S333" s="494" t="str">
        <f t="shared" si="30"/>
        <v/>
      </c>
      <c r="T333" s="117"/>
      <c r="U333" s="118"/>
      <c r="V333" s="497" t="str">
        <f t="shared" si="34"/>
        <v/>
      </c>
      <c r="W333" s="121" t="str">
        <f t="shared" si="31"/>
        <v/>
      </c>
      <c r="X333" s="500" t="str">
        <f>IF(AND(OR(M333="KO",L333&lt;&gt;""),OR(M333="",N333="",O333="")),Listes!$A$74,IF(AND(L333&lt;S333,U333=""),Listes!$A$76,IF(AND(L333&lt;&gt;"",S333&lt;L333,T333=""),Listes!$A$78,IF(AND(Y333="",OR(M333&lt;&gt;"",N333&lt;&gt;"",O333&lt;&gt;"",P333&lt;&gt;"",Q333&lt;&gt;"",R333&lt;&gt;"")),Listes!$A$79,""))))</f>
        <v/>
      </c>
      <c r="Y333" s="38"/>
      <c r="Z333" s="10">
        <f t="shared" si="35"/>
        <v>0</v>
      </c>
    </row>
    <row r="334" spans="1:26" ht="20.100000000000001" customHeight="1" x14ac:dyDescent="0.25">
      <c r="A334" s="109">
        <v>328</v>
      </c>
      <c r="B334" s="488" t="str">
        <f>IF('Dépenses rémunération au réel'!B334="","",'Dépenses rémunération au réel'!B334)</f>
        <v/>
      </c>
      <c r="C334" s="488" t="str">
        <f>IF('Dépenses rémunération au réel'!C334="","",'Dépenses rémunération au réel'!C334)</f>
        <v/>
      </c>
      <c r="D334" s="488" t="str">
        <f>IF('Dépenses rémunération au réel'!D334="","",'Dépenses rémunération au réel'!D334)</f>
        <v/>
      </c>
      <c r="E334" s="488" t="str">
        <f>IF('Dépenses rémunération au réel'!E334="","",'Dépenses rémunération au réel'!E334)</f>
        <v/>
      </c>
      <c r="F334" s="488" t="str">
        <f>IF('Dépenses rémunération au réel'!F334="","",'Dépenses rémunération au réel'!F334)</f>
        <v/>
      </c>
      <c r="G334" s="489" t="str">
        <f>IF('Dépenses rémunération au réel'!G334="","",'Dépenses rémunération au réel'!G334)</f>
        <v/>
      </c>
      <c r="H334" s="489" t="str">
        <f>IF('Dépenses rémunération au réel'!H334="","",'Dépenses rémunération au réel'!H334)</f>
        <v/>
      </c>
      <c r="I334" s="488" t="str">
        <f>IF('Dépenses rémunération au réel'!I334="","",'Dépenses rémunération au réel'!I334)</f>
        <v/>
      </c>
      <c r="J334" s="490" t="str">
        <f>IF('Dépenses rémunération au réel'!J334="","",'Dépenses rémunération au réel'!J334)</f>
        <v/>
      </c>
      <c r="K334" s="490" t="str">
        <f>IF('Dépenses rémunération au réel'!K334="","",'Dépenses rémunération au réel'!K334)</f>
        <v/>
      </c>
      <c r="L334" s="488" t="str">
        <f>IF('Dépenses rémunération au réel'!L334="","",'Dépenses rémunération au réel'!L334)</f>
        <v/>
      </c>
      <c r="M334" s="256"/>
      <c r="N334" s="257" t="str">
        <f t="shared" si="32"/>
        <v/>
      </c>
      <c r="O334" s="257" t="str">
        <f t="shared" si="33"/>
        <v/>
      </c>
      <c r="P334" s="55"/>
      <c r="Q334" s="34"/>
      <c r="R334" s="34"/>
      <c r="S334" s="494" t="str">
        <f t="shared" si="30"/>
        <v/>
      </c>
      <c r="T334" s="117"/>
      <c r="U334" s="118"/>
      <c r="V334" s="497" t="str">
        <f t="shared" si="34"/>
        <v/>
      </c>
      <c r="W334" s="121" t="str">
        <f t="shared" si="31"/>
        <v/>
      </c>
      <c r="X334" s="500" t="str">
        <f>IF(AND(OR(M334="KO",L334&lt;&gt;""),OR(M334="",N334="",O334="")),Listes!$A$74,IF(AND(L334&lt;S334,U334=""),Listes!$A$76,IF(AND(L334&lt;&gt;"",S334&lt;L334,T334=""),Listes!$A$78,IF(AND(Y334="",OR(M334&lt;&gt;"",N334&lt;&gt;"",O334&lt;&gt;"",P334&lt;&gt;"",Q334&lt;&gt;"",R334&lt;&gt;"")),Listes!$A$79,""))))</f>
        <v/>
      </c>
      <c r="Y334" s="38"/>
      <c r="Z334" s="10">
        <f t="shared" si="35"/>
        <v>0</v>
      </c>
    </row>
    <row r="335" spans="1:26" ht="20.100000000000001" customHeight="1" x14ac:dyDescent="0.25">
      <c r="A335" s="109">
        <v>329</v>
      </c>
      <c r="B335" s="488" t="str">
        <f>IF('Dépenses rémunération au réel'!B335="","",'Dépenses rémunération au réel'!B335)</f>
        <v/>
      </c>
      <c r="C335" s="488" t="str">
        <f>IF('Dépenses rémunération au réel'!C335="","",'Dépenses rémunération au réel'!C335)</f>
        <v/>
      </c>
      <c r="D335" s="488" t="str">
        <f>IF('Dépenses rémunération au réel'!D335="","",'Dépenses rémunération au réel'!D335)</f>
        <v/>
      </c>
      <c r="E335" s="488" t="str">
        <f>IF('Dépenses rémunération au réel'!E335="","",'Dépenses rémunération au réel'!E335)</f>
        <v/>
      </c>
      <c r="F335" s="488" t="str">
        <f>IF('Dépenses rémunération au réel'!F335="","",'Dépenses rémunération au réel'!F335)</f>
        <v/>
      </c>
      <c r="G335" s="489" t="str">
        <f>IF('Dépenses rémunération au réel'!G335="","",'Dépenses rémunération au réel'!G335)</f>
        <v/>
      </c>
      <c r="H335" s="489" t="str">
        <f>IF('Dépenses rémunération au réel'!H335="","",'Dépenses rémunération au réel'!H335)</f>
        <v/>
      </c>
      <c r="I335" s="488" t="str">
        <f>IF('Dépenses rémunération au réel'!I335="","",'Dépenses rémunération au réel'!I335)</f>
        <v/>
      </c>
      <c r="J335" s="490" t="str">
        <f>IF('Dépenses rémunération au réel'!J335="","",'Dépenses rémunération au réel'!J335)</f>
        <v/>
      </c>
      <c r="K335" s="490" t="str">
        <f>IF('Dépenses rémunération au réel'!K335="","",'Dépenses rémunération au réel'!K335)</f>
        <v/>
      </c>
      <c r="L335" s="488" t="str">
        <f>IF('Dépenses rémunération au réel'!L335="","",'Dépenses rémunération au réel'!L335)</f>
        <v/>
      </c>
      <c r="M335" s="256"/>
      <c r="N335" s="257" t="str">
        <f t="shared" si="32"/>
        <v/>
      </c>
      <c r="O335" s="257" t="str">
        <f t="shared" si="33"/>
        <v/>
      </c>
      <c r="P335" s="55"/>
      <c r="Q335" s="34"/>
      <c r="R335" s="34"/>
      <c r="S335" s="494" t="str">
        <f t="shared" si="30"/>
        <v/>
      </c>
      <c r="T335" s="117"/>
      <c r="U335" s="118"/>
      <c r="V335" s="497" t="str">
        <f t="shared" si="34"/>
        <v/>
      </c>
      <c r="W335" s="121" t="str">
        <f t="shared" si="31"/>
        <v/>
      </c>
      <c r="X335" s="500" t="str">
        <f>IF(AND(OR(M335="KO",L335&lt;&gt;""),OR(M335="",N335="",O335="")),Listes!$A$74,IF(AND(L335&lt;S335,U335=""),Listes!$A$76,IF(AND(L335&lt;&gt;"",S335&lt;L335,T335=""),Listes!$A$78,IF(AND(Y335="",OR(M335&lt;&gt;"",N335&lt;&gt;"",O335&lt;&gt;"",P335&lt;&gt;"",Q335&lt;&gt;"",R335&lt;&gt;"")),Listes!$A$79,""))))</f>
        <v/>
      </c>
      <c r="Y335" s="38"/>
      <c r="Z335" s="10">
        <f t="shared" si="35"/>
        <v>0</v>
      </c>
    </row>
    <row r="336" spans="1:26" ht="20.100000000000001" customHeight="1" x14ac:dyDescent="0.25">
      <c r="A336" s="109">
        <v>330</v>
      </c>
      <c r="B336" s="488" t="str">
        <f>IF('Dépenses rémunération au réel'!B336="","",'Dépenses rémunération au réel'!B336)</f>
        <v/>
      </c>
      <c r="C336" s="488" t="str">
        <f>IF('Dépenses rémunération au réel'!C336="","",'Dépenses rémunération au réel'!C336)</f>
        <v/>
      </c>
      <c r="D336" s="488" t="str">
        <f>IF('Dépenses rémunération au réel'!D336="","",'Dépenses rémunération au réel'!D336)</f>
        <v/>
      </c>
      <c r="E336" s="488" t="str">
        <f>IF('Dépenses rémunération au réel'!E336="","",'Dépenses rémunération au réel'!E336)</f>
        <v/>
      </c>
      <c r="F336" s="488" t="str">
        <f>IF('Dépenses rémunération au réel'!F336="","",'Dépenses rémunération au réel'!F336)</f>
        <v/>
      </c>
      <c r="G336" s="489" t="str">
        <f>IF('Dépenses rémunération au réel'!G336="","",'Dépenses rémunération au réel'!G336)</f>
        <v/>
      </c>
      <c r="H336" s="489" t="str">
        <f>IF('Dépenses rémunération au réel'!H336="","",'Dépenses rémunération au réel'!H336)</f>
        <v/>
      </c>
      <c r="I336" s="488" t="str">
        <f>IF('Dépenses rémunération au réel'!I336="","",'Dépenses rémunération au réel'!I336)</f>
        <v/>
      </c>
      <c r="J336" s="490" t="str">
        <f>IF('Dépenses rémunération au réel'!J336="","",'Dépenses rémunération au réel'!J336)</f>
        <v/>
      </c>
      <c r="K336" s="490" t="str">
        <f>IF('Dépenses rémunération au réel'!K336="","",'Dépenses rémunération au réel'!K336)</f>
        <v/>
      </c>
      <c r="L336" s="488" t="str">
        <f>IF('Dépenses rémunération au réel'!L336="","",'Dépenses rémunération au réel'!L336)</f>
        <v/>
      </c>
      <c r="M336" s="256"/>
      <c r="N336" s="257" t="str">
        <f t="shared" si="32"/>
        <v/>
      </c>
      <c r="O336" s="257" t="str">
        <f t="shared" si="33"/>
        <v/>
      </c>
      <c r="P336" s="55"/>
      <c r="Q336" s="34"/>
      <c r="R336" s="34"/>
      <c r="S336" s="494" t="str">
        <f t="shared" si="30"/>
        <v/>
      </c>
      <c r="T336" s="117"/>
      <c r="U336" s="118"/>
      <c r="V336" s="497" t="str">
        <f t="shared" si="34"/>
        <v/>
      </c>
      <c r="W336" s="121" t="str">
        <f t="shared" si="31"/>
        <v/>
      </c>
      <c r="X336" s="500" t="str">
        <f>IF(AND(OR(M336="KO",L336&lt;&gt;""),OR(M336="",N336="",O336="")),Listes!$A$74,IF(AND(L336&lt;S336,U336=""),Listes!$A$76,IF(AND(L336&lt;&gt;"",S336&lt;L336,T336=""),Listes!$A$78,IF(AND(Y336="",OR(M336&lt;&gt;"",N336&lt;&gt;"",O336&lt;&gt;"",P336&lt;&gt;"",Q336&lt;&gt;"",R336&lt;&gt;"")),Listes!$A$79,""))))</f>
        <v/>
      </c>
      <c r="Y336" s="38"/>
      <c r="Z336" s="10">
        <f t="shared" si="35"/>
        <v>0</v>
      </c>
    </row>
    <row r="337" spans="1:26" ht="20.100000000000001" customHeight="1" x14ac:dyDescent="0.25">
      <c r="A337" s="109">
        <v>331</v>
      </c>
      <c r="B337" s="488" t="str">
        <f>IF('Dépenses rémunération au réel'!B337="","",'Dépenses rémunération au réel'!B337)</f>
        <v/>
      </c>
      <c r="C337" s="488" t="str">
        <f>IF('Dépenses rémunération au réel'!C337="","",'Dépenses rémunération au réel'!C337)</f>
        <v/>
      </c>
      <c r="D337" s="488" t="str">
        <f>IF('Dépenses rémunération au réel'!D337="","",'Dépenses rémunération au réel'!D337)</f>
        <v/>
      </c>
      <c r="E337" s="488" t="str">
        <f>IF('Dépenses rémunération au réel'!E337="","",'Dépenses rémunération au réel'!E337)</f>
        <v/>
      </c>
      <c r="F337" s="488" t="str">
        <f>IF('Dépenses rémunération au réel'!F337="","",'Dépenses rémunération au réel'!F337)</f>
        <v/>
      </c>
      <c r="G337" s="489" t="str">
        <f>IF('Dépenses rémunération au réel'!G337="","",'Dépenses rémunération au réel'!G337)</f>
        <v/>
      </c>
      <c r="H337" s="489" t="str">
        <f>IF('Dépenses rémunération au réel'!H337="","",'Dépenses rémunération au réel'!H337)</f>
        <v/>
      </c>
      <c r="I337" s="488" t="str">
        <f>IF('Dépenses rémunération au réel'!I337="","",'Dépenses rémunération au réel'!I337)</f>
        <v/>
      </c>
      <c r="J337" s="490" t="str">
        <f>IF('Dépenses rémunération au réel'!J337="","",'Dépenses rémunération au réel'!J337)</f>
        <v/>
      </c>
      <c r="K337" s="490" t="str">
        <f>IF('Dépenses rémunération au réel'!K337="","",'Dépenses rémunération au réel'!K337)</f>
        <v/>
      </c>
      <c r="L337" s="488" t="str">
        <f>IF('Dépenses rémunération au réel'!L337="","",'Dépenses rémunération au réel'!L337)</f>
        <v/>
      </c>
      <c r="M337" s="256"/>
      <c r="N337" s="257" t="str">
        <f t="shared" si="32"/>
        <v/>
      </c>
      <c r="O337" s="257" t="str">
        <f t="shared" si="33"/>
        <v/>
      </c>
      <c r="P337" s="55"/>
      <c r="Q337" s="34"/>
      <c r="R337" s="34"/>
      <c r="S337" s="494" t="str">
        <f t="shared" si="30"/>
        <v/>
      </c>
      <c r="T337" s="117"/>
      <c r="U337" s="118"/>
      <c r="V337" s="497" t="str">
        <f t="shared" si="34"/>
        <v/>
      </c>
      <c r="W337" s="121" t="str">
        <f t="shared" si="31"/>
        <v/>
      </c>
      <c r="X337" s="500" t="str">
        <f>IF(AND(OR(M337="KO",L337&lt;&gt;""),OR(M337="",N337="",O337="")),Listes!$A$74,IF(AND(L337&lt;S337,U337=""),Listes!$A$76,IF(AND(L337&lt;&gt;"",S337&lt;L337,T337=""),Listes!$A$78,IF(AND(Y337="",OR(M337&lt;&gt;"",N337&lt;&gt;"",O337&lt;&gt;"",P337&lt;&gt;"",Q337&lt;&gt;"",R337&lt;&gt;"")),Listes!$A$79,""))))</f>
        <v/>
      </c>
      <c r="Y337" s="38"/>
      <c r="Z337" s="10">
        <f t="shared" si="35"/>
        <v>0</v>
      </c>
    </row>
    <row r="338" spans="1:26" ht="20.100000000000001" customHeight="1" x14ac:dyDescent="0.25">
      <c r="A338" s="109">
        <v>332</v>
      </c>
      <c r="B338" s="488" t="str">
        <f>IF('Dépenses rémunération au réel'!B338="","",'Dépenses rémunération au réel'!B338)</f>
        <v/>
      </c>
      <c r="C338" s="488" t="str">
        <f>IF('Dépenses rémunération au réel'!C338="","",'Dépenses rémunération au réel'!C338)</f>
        <v/>
      </c>
      <c r="D338" s="488" t="str">
        <f>IF('Dépenses rémunération au réel'!D338="","",'Dépenses rémunération au réel'!D338)</f>
        <v/>
      </c>
      <c r="E338" s="488" t="str">
        <f>IF('Dépenses rémunération au réel'!E338="","",'Dépenses rémunération au réel'!E338)</f>
        <v/>
      </c>
      <c r="F338" s="488" t="str">
        <f>IF('Dépenses rémunération au réel'!F338="","",'Dépenses rémunération au réel'!F338)</f>
        <v/>
      </c>
      <c r="G338" s="489" t="str">
        <f>IF('Dépenses rémunération au réel'!G338="","",'Dépenses rémunération au réel'!G338)</f>
        <v/>
      </c>
      <c r="H338" s="489" t="str">
        <f>IF('Dépenses rémunération au réel'!H338="","",'Dépenses rémunération au réel'!H338)</f>
        <v/>
      </c>
      <c r="I338" s="488" t="str">
        <f>IF('Dépenses rémunération au réel'!I338="","",'Dépenses rémunération au réel'!I338)</f>
        <v/>
      </c>
      <c r="J338" s="490" t="str">
        <f>IF('Dépenses rémunération au réel'!J338="","",'Dépenses rémunération au réel'!J338)</f>
        <v/>
      </c>
      <c r="K338" s="490" t="str">
        <f>IF('Dépenses rémunération au réel'!K338="","",'Dépenses rémunération au réel'!K338)</f>
        <v/>
      </c>
      <c r="L338" s="488" t="str">
        <f>IF('Dépenses rémunération au réel'!L338="","",'Dépenses rémunération au réel'!L338)</f>
        <v/>
      </c>
      <c r="M338" s="256"/>
      <c r="N338" s="257" t="str">
        <f t="shared" si="32"/>
        <v/>
      </c>
      <c r="O338" s="257" t="str">
        <f t="shared" si="33"/>
        <v/>
      </c>
      <c r="P338" s="55"/>
      <c r="Q338" s="34"/>
      <c r="R338" s="34"/>
      <c r="S338" s="494" t="str">
        <f t="shared" si="30"/>
        <v/>
      </c>
      <c r="T338" s="117"/>
      <c r="U338" s="118"/>
      <c r="V338" s="497" t="str">
        <f t="shared" si="34"/>
        <v/>
      </c>
      <c r="W338" s="121" t="str">
        <f t="shared" si="31"/>
        <v/>
      </c>
      <c r="X338" s="500" t="str">
        <f>IF(AND(OR(M338="KO",L338&lt;&gt;""),OR(M338="",N338="",O338="")),Listes!$A$74,IF(AND(L338&lt;S338,U338=""),Listes!$A$76,IF(AND(L338&lt;&gt;"",S338&lt;L338,T338=""),Listes!$A$78,IF(AND(Y338="",OR(M338&lt;&gt;"",N338&lt;&gt;"",O338&lt;&gt;"",P338&lt;&gt;"",Q338&lt;&gt;"",R338&lt;&gt;"")),Listes!$A$79,""))))</f>
        <v/>
      </c>
      <c r="Y338" s="38"/>
      <c r="Z338" s="10">
        <f t="shared" si="35"/>
        <v>0</v>
      </c>
    </row>
    <row r="339" spans="1:26" ht="20.100000000000001" customHeight="1" x14ac:dyDescent="0.25">
      <c r="A339" s="109">
        <v>333</v>
      </c>
      <c r="B339" s="488" t="str">
        <f>IF('Dépenses rémunération au réel'!B339="","",'Dépenses rémunération au réel'!B339)</f>
        <v/>
      </c>
      <c r="C339" s="488" t="str">
        <f>IF('Dépenses rémunération au réel'!C339="","",'Dépenses rémunération au réel'!C339)</f>
        <v/>
      </c>
      <c r="D339" s="488" t="str">
        <f>IF('Dépenses rémunération au réel'!D339="","",'Dépenses rémunération au réel'!D339)</f>
        <v/>
      </c>
      <c r="E339" s="488" t="str">
        <f>IF('Dépenses rémunération au réel'!E339="","",'Dépenses rémunération au réel'!E339)</f>
        <v/>
      </c>
      <c r="F339" s="488" t="str">
        <f>IF('Dépenses rémunération au réel'!F339="","",'Dépenses rémunération au réel'!F339)</f>
        <v/>
      </c>
      <c r="G339" s="489" t="str">
        <f>IF('Dépenses rémunération au réel'!G339="","",'Dépenses rémunération au réel'!G339)</f>
        <v/>
      </c>
      <c r="H339" s="489" t="str">
        <f>IF('Dépenses rémunération au réel'!H339="","",'Dépenses rémunération au réel'!H339)</f>
        <v/>
      </c>
      <c r="I339" s="488" t="str">
        <f>IF('Dépenses rémunération au réel'!I339="","",'Dépenses rémunération au réel'!I339)</f>
        <v/>
      </c>
      <c r="J339" s="490" t="str">
        <f>IF('Dépenses rémunération au réel'!J339="","",'Dépenses rémunération au réel'!J339)</f>
        <v/>
      </c>
      <c r="K339" s="490" t="str">
        <f>IF('Dépenses rémunération au réel'!K339="","",'Dépenses rémunération au réel'!K339)</f>
        <v/>
      </c>
      <c r="L339" s="488" t="str">
        <f>IF('Dépenses rémunération au réel'!L339="","",'Dépenses rémunération au réel'!L339)</f>
        <v/>
      </c>
      <c r="M339" s="256"/>
      <c r="N339" s="257" t="str">
        <f t="shared" si="32"/>
        <v/>
      </c>
      <c r="O339" s="257" t="str">
        <f t="shared" si="33"/>
        <v/>
      </c>
      <c r="P339" s="55"/>
      <c r="Q339" s="34"/>
      <c r="R339" s="34"/>
      <c r="S339" s="494" t="str">
        <f t="shared" si="30"/>
        <v/>
      </c>
      <c r="T339" s="117"/>
      <c r="U339" s="118"/>
      <c r="V339" s="497" t="str">
        <f t="shared" si="34"/>
        <v/>
      </c>
      <c r="W339" s="121" t="str">
        <f t="shared" si="31"/>
        <v/>
      </c>
      <c r="X339" s="500" t="str">
        <f>IF(AND(OR(M339="KO",L339&lt;&gt;""),OR(M339="",N339="",O339="")),Listes!$A$74,IF(AND(L339&lt;S339,U339=""),Listes!$A$76,IF(AND(L339&lt;&gt;"",S339&lt;L339,T339=""),Listes!$A$78,IF(AND(Y339="",OR(M339&lt;&gt;"",N339&lt;&gt;"",O339&lt;&gt;"",P339&lt;&gt;"",Q339&lt;&gt;"",R339&lt;&gt;"")),Listes!$A$79,""))))</f>
        <v/>
      </c>
      <c r="Y339" s="38"/>
      <c r="Z339" s="10">
        <f t="shared" si="35"/>
        <v>0</v>
      </c>
    </row>
    <row r="340" spans="1:26" ht="20.100000000000001" customHeight="1" x14ac:dyDescent="0.25">
      <c r="A340" s="109">
        <v>334</v>
      </c>
      <c r="B340" s="488" t="str">
        <f>IF('Dépenses rémunération au réel'!B340="","",'Dépenses rémunération au réel'!B340)</f>
        <v/>
      </c>
      <c r="C340" s="488" t="str">
        <f>IF('Dépenses rémunération au réel'!C340="","",'Dépenses rémunération au réel'!C340)</f>
        <v/>
      </c>
      <c r="D340" s="488" t="str">
        <f>IF('Dépenses rémunération au réel'!D340="","",'Dépenses rémunération au réel'!D340)</f>
        <v/>
      </c>
      <c r="E340" s="488" t="str">
        <f>IF('Dépenses rémunération au réel'!E340="","",'Dépenses rémunération au réel'!E340)</f>
        <v/>
      </c>
      <c r="F340" s="488" t="str">
        <f>IF('Dépenses rémunération au réel'!F340="","",'Dépenses rémunération au réel'!F340)</f>
        <v/>
      </c>
      <c r="G340" s="489" t="str">
        <f>IF('Dépenses rémunération au réel'!G340="","",'Dépenses rémunération au réel'!G340)</f>
        <v/>
      </c>
      <c r="H340" s="489" t="str">
        <f>IF('Dépenses rémunération au réel'!H340="","",'Dépenses rémunération au réel'!H340)</f>
        <v/>
      </c>
      <c r="I340" s="488" t="str">
        <f>IF('Dépenses rémunération au réel'!I340="","",'Dépenses rémunération au réel'!I340)</f>
        <v/>
      </c>
      <c r="J340" s="490" t="str">
        <f>IF('Dépenses rémunération au réel'!J340="","",'Dépenses rémunération au réel'!J340)</f>
        <v/>
      </c>
      <c r="K340" s="490" t="str">
        <f>IF('Dépenses rémunération au réel'!K340="","",'Dépenses rémunération au réel'!K340)</f>
        <v/>
      </c>
      <c r="L340" s="488" t="str">
        <f>IF('Dépenses rémunération au réel'!L340="","",'Dépenses rémunération au réel'!L340)</f>
        <v/>
      </c>
      <c r="M340" s="256"/>
      <c r="N340" s="257" t="str">
        <f t="shared" si="32"/>
        <v/>
      </c>
      <c r="O340" s="257" t="str">
        <f t="shared" si="33"/>
        <v/>
      </c>
      <c r="P340" s="55"/>
      <c r="Q340" s="34"/>
      <c r="R340" s="34"/>
      <c r="S340" s="494" t="str">
        <f t="shared" si="30"/>
        <v/>
      </c>
      <c r="T340" s="117"/>
      <c r="U340" s="118"/>
      <c r="V340" s="497" t="str">
        <f t="shared" si="34"/>
        <v/>
      </c>
      <c r="W340" s="121" t="str">
        <f t="shared" si="31"/>
        <v/>
      </c>
      <c r="X340" s="500" t="str">
        <f>IF(AND(OR(M340="KO",L340&lt;&gt;""),OR(M340="",N340="",O340="")),Listes!$A$74,IF(AND(L340&lt;S340,U340=""),Listes!$A$76,IF(AND(L340&lt;&gt;"",S340&lt;L340,T340=""),Listes!$A$78,IF(AND(Y340="",OR(M340&lt;&gt;"",N340&lt;&gt;"",O340&lt;&gt;"",P340&lt;&gt;"",Q340&lt;&gt;"",R340&lt;&gt;"")),Listes!$A$79,""))))</f>
        <v/>
      </c>
      <c r="Y340" s="38"/>
      <c r="Z340" s="10">
        <f t="shared" si="35"/>
        <v>0</v>
      </c>
    </row>
    <row r="341" spans="1:26" ht="20.100000000000001" customHeight="1" x14ac:dyDescent="0.25">
      <c r="A341" s="109">
        <v>335</v>
      </c>
      <c r="B341" s="488" t="str">
        <f>IF('Dépenses rémunération au réel'!B341="","",'Dépenses rémunération au réel'!B341)</f>
        <v/>
      </c>
      <c r="C341" s="488" t="str">
        <f>IF('Dépenses rémunération au réel'!C341="","",'Dépenses rémunération au réel'!C341)</f>
        <v/>
      </c>
      <c r="D341" s="488" t="str">
        <f>IF('Dépenses rémunération au réel'!D341="","",'Dépenses rémunération au réel'!D341)</f>
        <v/>
      </c>
      <c r="E341" s="488" t="str">
        <f>IF('Dépenses rémunération au réel'!E341="","",'Dépenses rémunération au réel'!E341)</f>
        <v/>
      </c>
      <c r="F341" s="488" t="str">
        <f>IF('Dépenses rémunération au réel'!F341="","",'Dépenses rémunération au réel'!F341)</f>
        <v/>
      </c>
      <c r="G341" s="489" t="str">
        <f>IF('Dépenses rémunération au réel'!G341="","",'Dépenses rémunération au réel'!G341)</f>
        <v/>
      </c>
      <c r="H341" s="489" t="str">
        <f>IF('Dépenses rémunération au réel'!H341="","",'Dépenses rémunération au réel'!H341)</f>
        <v/>
      </c>
      <c r="I341" s="488" t="str">
        <f>IF('Dépenses rémunération au réel'!I341="","",'Dépenses rémunération au réel'!I341)</f>
        <v/>
      </c>
      <c r="J341" s="490" t="str">
        <f>IF('Dépenses rémunération au réel'!J341="","",'Dépenses rémunération au réel'!J341)</f>
        <v/>
      </c>
      <c r="K341" s="490" t="str">
        <f>IF('Dépenses rémunération au réel'!K341="","",'Dépenses rémunération au réel'!K341)</f>
        <v/>
      </c>
      <c r="L341" s="488" t="str">
        <f>IF('Dépenses rémunération au réel'!L341="","",'Dépenses rémunération au réel'!L341)</f>
        <v/>
      </c>
      <c r="M341" s="256"/>
      <c r="N341" s="257" t="str">
        <f t="shared" si="32"/>
        <v/>
      </c>
      <c r="O341" s="257" t="str">
        <f t="shared" si="33"/>
        <v/>
      </c>
      <c r="P341" s="55"/>
      <c r="Q341" s="34"/>
      <c r="R341" s="34"/>
      <c r="S341" s="494" t="str">
        <f t="shared" si="30"/>
        <v/>
      </c>
      <c r="T341" s="117"/>
      <c r="U341" s="118"/>
      <c r="V341" s="497" t="str">
        <f t="shared" si="34"/>
        <v/>
      </c>
      <c r="W341" s="121" t="str">
        <f t="shared" si="31"/>
        <v/>
      </c>
      <c r="X341" s="500" t="str">
        <f>IF(AND(OR(M341="KO",L341&lt;&gt;""),OR(M341="",N341="",O341="")),Listes!$A$74,IF(AND(L341&lt;S341,U341=""),Listes!$A$76,IF(AND(L341&lt;&gt;"",S341&lt;L341,T341=""),Listes!$A$78,IF(AND(Y341="",OR(M341&lt;&gt;"",N341&lt;&gt;"",O341&lt;&gt;"",P341&lt;&gt;"",Q341&lt;&gt;"",R341&lt;&gt;"")),Listes!$A$79,""))))</f>
        <v/>
      </c>
      <c r="Y341" s="38"/>
      <c r="Z341" s="10">
        <f t="shared" si="35"/>
        <v>0</v>
      </c>
    </row>
    <row r="342" spans="1:26" ht="20.100000000000001" customHeight="1" x14ac:dyDescent="0.25">
      <c r="A342" s="109">
        <v>336</v>
      </c>
      <c r="B342" s="488" t="str">
        <f>IF('Dépenses rémunération au réel'!B342="","",'Dépenses rémunération au réel'!B342)</f>
        <v/>
      </c>
      <c r="C342" s="488" t="str">
        <f>IF('Dépenses rémunération au réel'!C342="","",'Dépenses rémunération au réel'!C342)</f>
        <v/>
      </c>
      <c r="D342" s="488" t="str">
        <f>IF('Dépenses rémunération au réel'!D342="","",'Dépenses rémunération au réel'!D342)</f>
        <v/>
      </c>
      <c r="E342" s="488" t="str">
        <f>IF('Dépenses rémunération au réel'!E342="","",'Dépenses rémunération au réel'!E342)</f>
        <v/>
      </c>
      <c r="F342" s="488" t="str">
        <f>IF('Dépenses rémunération au réel'!F342="","",'Dépenses rémunération au réel'!F342)</f>
        <v/>
      </c>
      <c r="G342" s="489" t="str">
        <f>IF('Dépenses rémunération au réel'!G342="","",'Dépenses rémunération au réel'!G342)</f>
        <v/>
      </c>
      <c r="H342" s="489" t="str">
        <f>IF('Dépenses rémunération au réel'!H342="","",'Dépenses rémunération au réel'!H342)</f>
        <v/>
      </c>
      <c r="I342" s="488" t="str">
        <f>IF('Dépenses rémunération au réel'!I342="","",'Dépenses rémunération au réel'!I342)</f>
        <v/>
      </c>
      <c r="J342" s="490" t="str">
        <f>IF('Dépenses rémunération au réel'!J342="","",'Dépenses rémunération au réel'!J342)</f>
        <v/>
      </c>
      <c r="K342" s="490" t="str">
        <f>IF('Dépenses rémunération au réel'!K342="","",'Dépenses rémunération au réel'!K342)</f>
        <v/>
      </c>
      <c r="L342" s="488" t="str">
        <f>IF('Dépenses rémunération au réel'!L342="","",'Dépenses rémunération au réel'!L342)</f>
        <v/>
      </c>
      <c r="M342" s="256"/>
      <c r="N342" s="257" t="str">
        <f t="shared" si="32"/>
        <v/>
      </c>
      <c r="O342" s="257" t="str">
        <f t="shared" si="33"/>
        <v/>
      </c>
      <c r="P342" s="55"/>
      <c r="Q342" s="34"/>
      <c r="R342" s="34"/>
      <c r="S342" s="494" t="str">
        <f t="shared" si="30"/>
        <v/>
      </c>
      <c r="T342" s="117"/>
      <c r="U342" s="118"/>
      <c r="V342" s="497" t="str">
        <f t="shared" si="34"/>
        <v/>
      </c>
      <c r="W342" s="121" t="str">
        <f t="shared" si="31"/>
        <v/>
      </c>
      <c r="X342" s="500" t="str">
        <f>IF(AND(OR(M342="KO",L342&lt;&gt;""),OR(M342="",N342="",O342="")),Listes!$A$74,IF(AND(L342&lt;S342,U342=""),Listes!$A$76,IF(AND(L342&lt;&gt;"",S342&lt;L342,T342=""),Listes!$A$78,IF(AND(Y342="",OR(M342&lt;&gt;"",N342&lt;&gt;"",O342&lt;&gt;"",P342&lt;&gt;"",Q342&lt;&gt;"",R342&lt;&gt;"")),Listes!$A$79,""))))</f>
        <v/>
      </c>
      <c r="Y342" s="38"/>
      <c r="Z342" s="10">
        <f t="shared" si="35"/>
        <v>0</v>
      </c>
    </row>
    <row r="343" spans="1:26" ht="20.100000000000001" customHeight="1" x14ac:dyDescent="0.25">
      <c r="A343" s="109">
        <v>337</v>
      </c>
      <c r="B343" s="488" t="str">
        <f>IF('Dépenses rémunération au réel'!B343="","",'Dépenses rémunération au réel'!B343)</f>
        <v/>
      </c>
      <c r="C343" s="488" t="str">
        <f>IF('Dépenses rémunération au réel'!C343="","",'Dépenses rémunération au réel'!C343)</f>
        <v/>
      </c>
      <c r="D343" s="488" t="str">
        <f>IF('Dépenses rémunération au réel'!D343="","",'Dépenses rémunération au réel'!D343)</f>
        <v/>
      </c>
      <c r="E343" s="488" t="str">
        <f>IF('Dépenses rémunération au réel'!E343="","",'Dépenses rémunération au réel'!E343)</f>
        <v/>
      </c>
      <c r="F343" s="488" t="str">
        <f>IF('Dépenses rémunération au réel'!F343="","",'Dépenses rémunération au réel'!F343)</f>
        <v/>
      </c>
      <c r="G343" s="489" t="str">
        <f>IF('Dépenses rémunération au réel'!G343="","",'Dépenses rémunération au réel'!G343)</f>
        <v/>
      </c>
      <c r="H343" s="489" t="str">
        <f>IF('Dépenses rémunération au réel'!H343="","",'Dépenses rémunération au réel'!H343)</f>
        <v/>
      </c>
      <c r="I343" s="488" t="str">
        <f>IF('Dépenses rémunération au réel'!I343="","",'Dépenses rémunération au réel'!I343)</f>
        <v/>
      </c>
      <c r="J343" s="490" t="str">
        <f>IF('Dépenses rémunération au réel'!J343="","",'Dépenses rémunération au réel'!J343)</f>
        <v/>
      </c>
      <c r="K343" s="490" t="str">
        <f>IF('Dépenses rémunération au réel'!K343="","",'Dépenses rémunération au réel'!K343)</f>
        <v/>
      </c>
      <c r="L343" s="488" t="str">
        <f>IF('Dépenses rémunération au réel'!L343="","",'Dépenses rémunération au réel'!L343)</f>
        <v/>
      </c>
      <c r="M343" s="256"/>
      <c r="N343" s="257" t="str">
        <f t="shared" si="32"/>
        <v/>
      </c>
      <c r="O343" s="257" t="str">
        <f t="shared" si="33"/>
        <v/>
      </c>
      <c r="P343" s="55"/>
      <c r="Q343" s="34"/>
      <c r="R343" s="34"/>
      <c r="S343" s="494" t="str">
        <f t="shared" si="30"/>
        <v/>
      </c>
      <c r="T343" s="117"/>
      <c r="U343" s="118"/>
      <c r="V343" s="497" t="str">
        <f t="shared" si="34"/>
        <v/>
      </c>
      <c r="W343" s="121" t="str">
        <f t="shared" si="31"/>
        <v/>
      </c>
      <c r="X343" s="500" t="str">
        <f>IF(AND(OR(M343="KO",L343&lt;&gt;""),OR(M343="",N343="",O343="")),Listes!$A$74,IF(AND(L343&lt;S343,U343=""),Listes!$A$76,IF(AND(L343&lt;&gt;"",S343&lt;L343,T343=""),Listes!$A$78,IF(AND(Y343="",OR(M343&lt;&gt;"",N343&lt;&gt;"",O343&lt;&gt;"",P343&lt;&gt;"",Q343&lt;&gt;"",R343&lt;&gt;"")),Listes!$A$79,""))))</f>
        <v/>
      </c>
      <c r="Y343" s="38"/>
      <c r="Z343" s="10">
        <f t="shared" si="35"/>
        <v>0</v>
      </c>
    </row>
    <row r="344" spans="1:26" ht="20.100000000000001" customHeight="1" x14ac:dyDescent="0.25">
      <c r="A344" s="109">
        <v>338</v>
      </c>
      <c r="B344" s="488" t="str">
        <f>IF('Dépenses rémunération au réel'!B344="","",'Dépenses rémunération au réel'!B344)</f>
        <v/>
      </c>
      <c r="C344" s="488" t="str">
        <f>IF('Dépenses rémunération au réel'!C344="","",'Dépenses rémunération au réel'!C344)</f>
        <v/>
      </c>
      <c r="D344" s="488" t="str">
        <f>IF('Dépenses rémunération au réel'!D344="","",'Dépenses rémunération au réel'!D344)</f>
        <v/>
      </c>
      <c r="E344" s="488" t="str">
        <f>IF('Dépenses rémunération au réel'!E344="","",'Dépenses rémunération au réel'!E344)</f>
        <v/>
      </c>
      <c r="F344" s="488" t="str">
        <f>IF('Dépenses rémunération au réel'!F344="","",'Dépenses rémunération au réel'!F344)</f>
        <v/>
      </c>
      <c r="G344" s="489" t="str">
        <f>IF('Dépenses rémunération au réel'!G344="","",'Dépenses rémunération au réel'!G344)</f>
        <v/>
      </c>
      <c r="H344" s="489" t="str">
        <f>IF('Dépenses rémunération au réel'!H344="","",'Dépenses rémunération au réel'!H344)</f>
        <v/>
      </c>
      <c r="I344" s="488" t="str">
        <f>IF('Dépenses rémunération au réel'!I344="","",'Dépenses rémunération au réel'!I344)</f>
        <v/>
      </c>
      <c r="J344" s="490" t="str">
        <f>IF('Dépenses rémunération au réel'!J344="","",'Dépenses rémunération au réel'!J344)</f>
        <v/>
      </c>
      <c r="K344" s="490" t="str">
        <f>IF('Dépenses rémunération au réel'!K344="","",'Dépenses rémunération au réel'!K344)</f>
        <v/>
      </c>
      <c r="L344" s="488" t="str">
        <f>IF('Dépenses rémunération au réel'!L344="","",'Dépenses rémunération au réel'!L344)</f>
        <v/>
      </c>
      <c r="M344" s="256"/>
      <c r="N344" s="257" t="str">
        <f t="shared" si="32"/>
        <v/>
      </c>
      <c r="O344" s="257" t="str">
        <f t="shared" si="33"/>
        <v/>
      </c>
      <c r="P344" s="55"/>
      <c r="Q344" s="34"/>
      <c r="R344" s="34"/>
      <c r="S344" s="494" t="str">
        <f t="shared" si="30"/>
        <v/>
      </c>
      <c r="T344" s="117"/>
      <c r="U344" s="118"/>
      <c r="V344" s="497" t="str">
        <f t="shared" si="34"/>
        <v/>
      </c>
      <c r="W344" s="121" t="str">
        <f t="shared" si="31"/>
        <v/>
      </c>
      <c r="X344" s="500" t="str">
        <f>IF(AND(OR(M344="KO",L344&lt;&gt;""),OR(M344="",N344="",O344="")),Listes!$A$74,IF(AND(L344&lt;S344,U344=""),Listes!$A$76,IF(AND(L344&lt;&gt;"",S344&lt;L344,T344=""),Listes!$A$78,IF(AND(Y344="",OR(M344&lt;&gt;"",N344&lt;&gt;"",O344&lt;&gt;"",P344&lt;&gt;"",Q344&lt;&gt;"",R344&lt;&gt;"")),Listes!$A$79,""))))</f>
        <v/>
      </c>
      <c r="Y344" s="38"/>
      <c r="Z344" s="10">
        <f t="shared" si="35"/>
        <v>0</v>
      </c>
    </row>
    <row r="345" spans="1:26" ht="20.100000000000001" customHeight="1" x14ac:dyDescent="0.25">
      <c r="A345" s="109">
        <v>339</v>
      </c>
      <c r="B345" s="488" t="str">
        <f>IF('Dépenses rémunération au réel'!B345="","",'Dépenses rémunération au réel'!B345)</f>
        <v/>
      </c>
      <c r="C345" s="488" t="str">
        <f>IF('Dépenses rémunération au réel'!C345="","",'Dépenses rémunération au réel'!C345)</f>
        <v/>
      </c>
      <c r="D345" s="488" t="str">
        <f>IF('Dépenses rémunération au réel'!D345="","",'Dépenses rémunération au réel'!D345)</f>
        <v/>
      </c>
      <c r="E345" s="488" t="str">
        <f>IF('Dépenses rémunération au réel'!E345="","",'Dépenses rémunération au réel'!E345)</f>
        <v/>
      </c>
      <c r="F345" s="488" t="str">
        <f>IF('Dépenses rémunération au réel'!F345="","",'Dépenses rémunération au réel'!F345)</f>
        <v/>
      </c>
      <c r="G345" s="489" t="str">
        <f>IF('Dépenses rémunération au réel'!G345="","",'Dépenses rémunération au réel'!G345)</f>
        <v/>
      </c>
      <c r="H345" s="489" t="str">
        <f>IF('Dépenses rémunération au réel'!H345="","",'Dépenses rémunération au réel'!H345)</f>
        <v/>
      </c>
      <c r="I345" s="488" t="str">
        <f>IF('Dépenses rémunération au réel'!I345="","",'Dépenses rémunération au réel'!I345)</f>
        <v/>
      </c>
      <c r="J345" s="490" t="str">
        <f>IF('Dépenses rémunération au réel'!J345="","",'Dépenses rémunération au réel'!J345)</f>
        <v/>
      </c>
      <c r="K345" s="490" t="str">
        <f>IF('Dépenses rémunération au réel'!K345="","",'Dépenses rémunération au réel'!K345)</f>
        <v/>
      </c>
      <c r="L345" s="488" t="str">
        <f>IF('Dépenses rémunération au réel'!L345="","",'Dépenses rémunération au réel'!L345)</f>
        <v/>
      </c>
      <c r="M345" s="256"/>
      <c r="N345" s="257" t="str">
        <f t="shared" si="32"/>
        <v/>
      </c>
      <c r="O345" s="257" t="str">
        <f t="shared" si="33"/>
        <v/>
      </c>
      <c r="P345" s="55"/>
      <c r="Q345" s="34"/>
      <c r="R345" s="34"/>
      <c r="S345" s="494" t="str">
        <f t="shared" si="30"/>
        <v/>
      </c>
      <c r="T345" s="117"/>
      <c r="U345" s="118"/>
      <c r="V345" s="497" t="str">
        <f t="shared" si="34"/>
        <v/>
      </c>
      <c r="W345" s="121" t="str">
        <f t="shared" si="31"/>
        <v/>
      </c>
      <c r="X345" s="500" t="str">
        <f>IF(AND(OR(M345="KO",L345&lt;&gt;""),OR(M345="",N345="",O345="")),Listes!$A$74,IF(AND(L345&lt;S345,U345=""),Listes!$A$76,IF(AND(L345&lt;&gt;"",S345&lt;L345,T345=""),Listes!$A$78,IF(AND(Y345="",OR(M345&lt;&gt;"",N345&lt;&gt;"",O345&lt;&gt;"",P345&lt;&gt;"",Q345&lt;&gt;"",R345&lt;&gt;"")),Listes!$A$79,""))))</f>
        <v/>
      </c>
      <c r="Y345" s="38"/>
      <c r="Z345" s="10">
        <f t="shared" si="35"/>
        <v>0</v>
      </c>
    </row>
    <row r="346" spans="1:26" ht="20.100000000000001" customHeight="1" x14ac:dyDescent="0.25">
      <c r="A346" s="109">
        <v>340</v>
      </c>
      <c r="B346" s="488" t="str">
        <f>IF('Dépenses rémunération au réel'!B346="","",'Dépenses rémunération au réel'!B346)</f>
        <v/>
      </c>
      <c r="C346" s="488" t="str">
        <f>IF('Dépenses rémunération au réel'!C346="","",'Dépenses rémunération au réel'!C346)</f>
        <v/>
      </c>
      <c r="D346" s="488" t="str">
        <f>IF('Dépenses rémunération au réel'!D346="","",'Dépenses rémunération au réel'!D346)</f>
        <v/>
      </c>
      <c r="E346" s="488" t="str">
        <f>IF('Dépenses rémunération au réel'!E346="","",'Dépenses rémunération au réel'!E346)</f>
        <v/>
      </c>
      <c r="F346" s="488" t="str">
        <f>IF('Dépenses rémunération au réel'!F346="","",'Dépenses rémunération au réel'!F346)</f>
        <v/>
      </c>
      <c r="G346" s="489" t="str">
        <f>IF('Dépenses rémunération au réel'!G346="","",'Dépenses rémunération au réel'!G346)</f>
        <v/>
      </c>
      <c r="H346" s="489" t="str">
        <f>IF('Dépenses rémunération au réel'!H346="","",'Dépenses rémunération au réel'!H346)</f>
        <v/>
      </c>
      <c r="I346" s="488" t="str">
        <f>IF('Dépenses rémunération au réel'!I346="","",'Dépenses rémunération au réel'!I346)</f>
        <v/>
      </c>
      <c r="J346" s="490" t="str">
        <f>IF('Dépenses rémunération au réel'!J346="","",'Dépenses rémunération au réel'!J346)</f>
        <v/>
      </c>
      <c r="K346" s="490" t="str">
        <f>IF('Dépenses rémunération au réel'!K346="","",'Dépenses rémunération au réel'!K346)</f>
        <v/>
      </c>
      <c r="L346" s="488" t="str">
        <f>IF('Dépenses rémunération au réel'!L346="","",'Dépenses rémunération au réel'!L346)</f>
        <v/>
      </c>
      <c r="M346" s="256"/>
      <c r="N346" s="257" t="str">
        <f t="shared" si="32"/>
        <v/>
      </c>
      <c r="O346" s="257" t="str">
        <f t="shared" si="33"/>
        <v/>
      </c>
      <c r="P346" s="55"/>
      <c r="Q346" s="34"/>
      <c r="R346" s="34"/>
      <c r="S346" s="494" t="str">
        <f t="shared" si="30"/>
        <v/>
      </c>
      <c r="T346" s="117"/>
      <c r="U346" s="118"/>
      <c r="V346" s="497" t="str">
        <f t="shared" si="34"/>
        <v/>
      </c>
      <c r="W346" s="121" t="str">
        <f t="shared" si="31"/>
        <v/>
      </c>
      <c r="X346" s="500" t="str">
        <f>IF(AND(OR(M346="KO",L346&lt;&gt;""),OR(M346="",N346="",O346="")),Listes!$A$74,IF(AND(L346&lt;S346,U346=""),Listes!$A$76,IF(AND(L346&lt;&gt;"",S346&lt;L346,T346=""),Listes!$A$78,IF(AND(Y346="",OR(M346&lt;&gt;"",N346&lt;&gt;"",O346&lt;&gt;"",P346&lt;&gt;"",Q346&lt;&gt;"",R346&lt;&gt;"")),Listes!$A$79,""))))</f>
        <v/>
      </c>
      <c r="Y346" s="38"/>
      <c r="Z346" s="10">
        <f t="shared" si="35"/>
        <v>0</v>
      </c>
    </row>
    <row r="347" spans="1:26" ht="20.100000000000001" customHeight="1" x14ac:dyDescent="0.25">
      <c r="A347" s="109">
        <v>341</v>
      </c>
      <c r="B347" s="488" t="str">
        <f>IF('Dépenses rémunération au réel'!B347="","",'Dépenses rémunération au réel'!B347)</f>
        <v/>
      </c>
      <c r="C347" s="488" t="str">
        <f>IF('Dépenses rémunération au réel'!C347="","",'Dépenses rémunération au réel'!C347)</f>
        <v/>
      </c>
      <c r="D347" s="488" t="str">
        <f>IF('Dépenses rémunération au réel'!D347="","",'Dépenses rémunération au réel'!D347)</f>
        <v/>
      </c>
      <c r="E347" s="488" t="str">
        <f>IF('Dépenses rémunération au réel'!E347="","",'Dépenses rémunération au réel'!E347)</f>
        <v/>
      </c>
      <c r="F347" s="488" t="str">
        <f>IF('Dépenses rémunération au réel'!F347="","",'Dépenses rémunération au réel'!F347)</f>
        <v/>
      </c>
      <c r="G347" s="489" t="str">
        <f>IF('Dépenses rémunération au réel'!G347="","",'Dépenses rémunération au réel'!G347)</f>
        <v/>
      </c>
      <c r="H347" s="489" t="str">
        <f>IF('Dépenses rémunération au réel'!H347="","",'Dépenses rémunération au réel'!H347)</f>
        <v/>
      </c>
      <c r="I347" s="488" t="str">
        <f>IF('Dépenses rémunération au réel'!I347="","",'Dépenses rémunération au réel'!I347)</f>
        <v/>
      </c>
      <c r="J347" s="490" t="str">
        <f>IF('Dépenses rémunération au réel'!J347="","",'Dépenses rémunération au réel'!J347)</f>
        <v/>
      </c>
      <c r="K347" s="490" t="str">
        <f>IF('Dépenses rémunération au réel'!K347="","",'Dépenses rémunération au réel'!K347)</f>
        <v/>
      </c>
      <c r="L347" s="488" t="str">
        <f>IF('Dépenses rémunération au réel'!L347="","",'Dépenses rémunération au réel'!L347)</f>
        <v/>
      </c>
      <c r="M347" s="256"/>
      <c r="N347" s="257" t="str">
        <f t="shared" si="32"/>
        <v/>
      </c>
      <c r="O347" s="257" t="str">
        <f t="shared" si="33"/>
        <v/>
      </c>
      <c r="P347" s="55"/>
      <c r="Q347" s="34"/>
      <c r="R347" s="34"/>
      <c r="S347" s="494" t="str">
        <f t="shared" si="30"/>
        <v/>
      </c>
      <c r="T347" s="117"/>
      <c r="U347" s="118"/>
      <c r="V347" s="497" t="str">
        <f t="shared" si="34"/>
        <v/>
      </c>
      <c r="W347" s="121" t="str">
        <f t="shared" si="31"/>
        <v/>
      </c>
      <c r="X347" s="500" t="str">
        <f>IF(AND(OR(M347="KO",L347&lt;&gt;""),OR(M347="",N347="",O347="")),Listes!$A$74,IF(AND(L347&lt;S347,U347=""),Listes!$A$76,IF(AND(L347&lt;&gt;"",S347&lt;L347,T347=""),Listes!$A$78,IF(AND(Y347="",OR(M347&lt;&gt;"",N347&lt;&gt;"",O347&lt;&gt;"",P347&lt;&gt;"",Q347&lt;&gt;"",R347&lt;&gt;"")),Listes!$A$79,""))))</f>
        <v/>
      </c>
      <c r="Y347" s="38"/>
      <c r="Z347" s="10">
        <f t="shared" si="35"/>
        <v>0</v>
      </c>
    </row>
    <row r="348" spans="1:26" ht="20.100000000000001" customHeight="1" x14ac:dyDescent="0.25">
      <c r="A348" s="109">
        <v>342</v>
      </c>
      <c r="B348" s="488" t="str">
        <f>IF('Dépenses rémunération au réel'!B348="","",'Dépenses rémunération au réel'!B348)</f>
        <v/>
      </c>
      <c r="C348" s="488" t="str">
        <f>IF('Dépenses rémunération au réel'!C348="","",'Dépenses rémunération au réel'!C348)</f>
        <v/>
      </c>
      <c r="D348" s="488" t="str">
        <f>IF('Dépenses rémunération au réel'!D348="","",'Dépenses rémunération au réel'!D348)</f>
        <v/>
      </c>
      <c r="E348" s="488" t="str">
        <f>IF('Dépenses rémunération au réel'!E348="","",'Dépenses rémunération au réel'!E348)</f>
        <v/>
      </c>
      <c r="F348" s="488" t="str">
        <f>IF('Dépenses rémunération au réel'!F348="","",'Dépenses rémunération au réel'!F348)</f>
        <v/>
      </c>
      <c r="G348" s="489" t="str">
        <f>IF('Dépenses rémunération au réel'!G348="","",'Dépenses rémunération au réel'!G348)</f>
        <v/>
      </c>
      <c r="H348" s="489" t="str">
        <f>IF('Dépenses rémunération au réel'!H348="","",'Dépenses rémunération au réel'!H348)</f>
        <v/>
      </c>
      <c r="I348" s="488" t="str">
        <f>IF('Dépenses rémunération au réel'!I348="","",'Dépenses rémunération au réel'!I348)</f>
        <v/>
      </c>
      <c r="J348" s="490" t="str">
        <f>IF('Dépenses rémunération au réel'!J348="","",'Dépenses rémunération au réel'!J348)</f>
        <v/>
      </c>
      <c r="K348" s="490" t="str">
        <f>IF('Dépenses rémunération au réel'!K348="","",'Dépenses rémunération au réel'!K348)</f>
        <v/>
      </c>
      <c r="L348" s="488" t="str">
        <f>IF('Dépenses rémunération au réel'!L348="","",'Dépenses rémunération au réel'!L348)</f>
        <v/>
      </c>
      <c r="M348" s="256"/>
      <c r="N348" s="257" t="str">
        <f t="shared" si="32"/>
        <v/>
      </c>
      <c r="O348" s="257" t="str">
        <f t="shared" si="33"/>
        <v/>
      </c>
      <c r="P348" s="55"/>
      <c r="Q348" s="34"/>
      <c r="R348" s="34"/>
      <c r="S348" s="494" t="str">
        <f t="shared" si="30"/>
        <v/>
      </c>
      <c r="T348" s="117"/>
      <c r="U348" s="118"/>
      <c r="V348" s="497" t="str">
        <f t="shared" si="34"/>
        <v/>
      </c>
      <c r="W348" s="121" t="str">
        <f t="shared" si="31"/>
        <v/>
      </c>
      <c r="X348" s="500" t="str">
        <f>IF(AND(OR(M348="KO",L348&lt;&gt;""),OR(M348="",N348="",O348="")),Listes!$A$74,IF(AND(L348&lt;S348,U348=""),Listes!$A$76,IF(AND(L348&lt;&gt;"",S348&lt;L348,T348=""),Listes!$A$78,IF(AND(Y348="",OR(M348&lt;&gt;"",N348&lt;&gt;"",O348&lt;&gt;"",P348&lt;&gt;"",Q348&lt;&gt;"",R348&lt;&gt;"")),Listes!$A$79,""))))</f>
        <v/>
      </c>
      <c r="Y348" s="38"/>
      <c r="Z348" s="10">
        <f t="shared" si="35"/>
        <v>0</v>
      </c>
    </row>
    <row r="349" spans="1:26" ht="20.100000000000001" customHeight="1" x14ac:dyDescent="0.25">
      <c r="A349" s="109">
        <v>343</v>
      </c>
      <c r="B349" s="488" t="str">
        <f>IF('Dépenses rémunération au réel'!B349="","",'Dépenses rémunération au réel'!B349)</f>
        <v/>
      </c>
      <c r="C349" s="488" t="str">
        <f>IF('Dépenses rémunération au réel'!C349="","",'Dépenses rémunération au réel'!C349)</f>
        <v/>
      </c>
      <c r="D349" s="488" t="str">
        <f>IF('Dépenses rémunération au réel'!D349="","",'Dépenses rémunération au réel'!D349)</f>
        <v/>
      </c>
      <c r="E349" s="488" t="str">
        <f>IF('Dépenses rémunération au réel'!E349="","",'Dépenses rémunération au réel'!E349)</f>
        <v/>
      </c>
      <c r="F349" s="488" t="str">
        <f>IF('Dépenses rémunération au réel'!F349="","",'Dépenses rémunération au réel'!F349)</f>
        <v/>
      </c>
      <c r="G349" s="489" t="str">
        <f>IF('Dépenses rémunération au réel'!G349="","",'Dépenses rémunération au réel'!G349)</f>
        <v/>
      </c>
      <c r="H349" s="489" t="str">
        <f>IF('Dépenses rémunération au réel'!H349="","",'Dépenses rémunération au réel'!H349)</f>
        <v/>
      </c>
      <c r="I349" s="488" t="str">
        <f>IF('Dépenses rémunération au réel'!I349="","",'Dépenses rémunération au réel'!I349)</f>
        <v/>
      </c>
      <c r="J349" s="490" t="str">
        <f>IF('Dépenses rémunération au réel'!J349="","",'Dépenses rémunération au réel'!J349)</f>
        <v/>
      </c>
      <c r="K349" s="490" t="str">
        <f>IF('Dépenses rémunération au réel'!K349="","",'Dépenses rémunération au réel'!K349)</f>
        <v/>
      </c>
      <c r="L349" s="488" t="str">
        <f>IF('Dépenses rémunération au réel'!L349="","",'Dépenses rémunération au réel'!L349)</f>
        <v/>
      </c>
      <c r="M349" s="256"/>
      <c r="N349" s="257" t="str">
        <f t="shared" si="32"/>
        <v/>
      </c>
      <c r="O349" s="257" t="str">
        <f t="shared" si="33"/>
        <v/>
      </c>
      <c r="P349" s="55"/>
      <c r="Q349" s="34"/>
      <c r="R349" s="34"/>
      <c r="S349" s="494" t="str">
        <f t="shared" si="30"/>
        <v/>
      </c>
      <c r="T349" s="117"/>
      <c r="U349" s="118"/>
      <c r="V349" s="497" t="str">
        <f t="shared" si="34"/>
        <v/>
      </c>
      <c r="W349" s="121" t="str">
        <f t="shared" si="31"/>
        <v/>
      </c>
      <c r="X349" s="500" t="str">
        <f>IF(AND(OR(M349="KO",L349&lt;&gt;""),OR(M349="",N349="",O349="")),Listes!$A$74,IF(AND(L349&lt;S349,U349=""),Listes!$A$76,IF(AND(L349&lt;&gt;"",S349&lt;L349,T349=""),Listes!$A$78,IF(AND(Y349="",OR(M349&lt;&gt;"",N349&lt;&gt;"",O349&lt;&gt;"",P349&lt;&gt;"",Q349&lt;&gt;"",R349&lt;&gt;"")),Listes!$A$79,""))))</f>
        <v/>
      </c>
      <c r="Y349" s="38"/>
      <c r="Z349" s="10">
        <f t="shared" si="35"/>
        <v>0</v>
      </c>
    </row>
    <row r="350" spans="1:26" ht="20.100000000000001" customHeight="1" x14ac:dyDescent="0.25">
      <c r="A350" s="109">
        <v>344</v>
      </c>
      <c r="B350" s="488" t="str">
        <f>IF('Dépenses rémunération au réel'!B350="","",'Dépenses rémunération au réel'!B350)</f>
        <v/>
      </c>
      <c r="C350" s="488" t="str">
        <f>IF('Dépenses rémunération au réel'!C350="","",'Dépenses rémunération au réel'!C350)</f>
        <v/>
      </c>
      <c r="D350" s="488" t="str">
        <f>IF('Dépenses rémunération au réel'!D350="","",'Dépenses rémunération au réel'!D350)</f>
        <v/>
      </c>
      <c r="E350" s="488" t="str">
        <f>IF('Dépenses rémunération au réel'!E350="","",'Dépenses rémunération au réel'!E350)</f>
        <v/>
      </c>
      <c r="F350" s="488" t="str">
        <f>IF('Dépenses rémunération au réel'!F350="","",'Dépenses rémunération au réel'!F350)</f>
        <v/>
      </c>
      <c r="G350" s="489" t="str">
        <f>IF('Dépenses rémunération au réel'!G350="","",'Dépenses rémunération au réel'!G350)</f>
        <v/>
      </c>
      <c r="H350" s="489" t="str">
        <f>IF('Dépenses rémunération au réel'!H350="","",'Dépenses rémunération au réel'!H350)</f>
        <v/>
      </c>
      <c r="I350" s="488" t="str">
        <f>IF('Dépenses rémunération au réel'!I350="","",'Dépenses rémunération au réel'!I350)</f>
        <v/>
      </c>
      <c r="J350" s="490" t="str">
        <f>IF('Dépenses rémunération au réel'!J350="","",'Dépenses rémunération au réel'!J350)</f>
        <v/>
      </c>
      <c r="K350" s="490" t="str">
        <f>IF('Dépenses rémunération au réel'!K350="","",'Dépenses rémunération au réel'!K350)</f>
        <v/>
      </c>
      <c r="L350" s="488" t="str">
        <f>IF('Dépenses rémunération au réel'!L350="","",'Dépenses rémunération au réel'!L350)</f>
        <v/>
      </c>
      <c r="M350" s="256"/>
      <c r="N350" s="257" t="str">
        <f t="shared" si="32"/>
        <v/>
      </c>
      <c r="O350" s="257" t="str">
        <f t="shared" si="33"/>
        <v/>
      </c>
      <c r="P350" s="55"/>
      <c r="Q350" s="34"/>
      <c r="R350" s="34"/>
      <c r="S350" s="494" t="str">
        <f t="shared" si="30"/>
        <v/>
      </c>
      <c r="T350" s="117"/>
      <c r="U350" s="118"/>
      <c r="V350" s="497" t="str">
        <f t="shared" si="34"/>
        <v/>
      </c>
      <c r="W350" s="121" t="str">
        <f t="shared" si="31"/>
        <v/>
      </c>
      <c r="X350" s="500" t="str">
        <f>IF(AND(OR(M350="KO",L350&lt;&gt;""),OR(M350="",N350="",O350="")),Listes!$A$74,IF(AND(L350&lt;S350,U350=""),Listes!$A$76,IF(AND(L350&lt;&gt;"",S350&lt;L350,T350=""),Listes!$A$78,IF(AND(Y350="",OR(M350&lt;&gt;"",N350&lt;&gt;"",O350&lt;&gt;"",P350&lt;&gt;"",Q350&lt;&gt;"",R350&lt;&gt;"")),Listes!$A$79,""))))</f>
        <v/>
      </c>
      <c r="Y350" s="38"/>
      <c r="Z350" s="10">
        <f t="shared" si="35"/>
        <v>0</v>
      </c>
    </row>
    <row r="351" spans="1:26" ht="20.100000000000001" customHeight="1" x14ac:dyDescent="0.25">
      <c r="A351" s="109">
        <v>345</v>
      </c>
      <c r="B351" s="488" t="str">
        <f>IF('Dépenses rémunération au réel'!B351="","",'Dépenses rémunération au réel'!B351)</f>
        <v/>
      </c>
      <c r="C351" s="488" t="str">
        <f>IF('Dépenses rémunération au réel'!C351="","",'Dépenses rémunération au réel'!C351)</f>
        <v/>
      </c>
      <c r="D351" s="488" t="str">
        <f>IF('Dépenses rémunération au réel'!D351="","",'Dépenses rémunération au réel'!D351)</f>
        <v/>
      </c>
      <c r="E351" s="488" t="str">
        <f>IF('Dépenses rémunération au réel'!E351="","",'Dépenses rémunération au réel'!E351)</f>
        <v/>
      </c>
      <c r="F351" s="488" t="str">
        <f>IF('Dépenses rémunération au réel'!F351="","",'Dépenses rémunération au réel'!F351)</f>
        <v/>
      </c>
      <c r="G351" s="489" t="str">
        <f>IF('Dépenses rémunération au réel'!G351="","",'Dépenses rémunération au réel'!G351)</f>
        <v/>
      </c>
      <c r="H351" s="489" t="str">
        <f>IF('Dépenses rémunération au réel'!H351="","",'Dépenses rémunération au réel'!H351)</f>
        <v/>
      </c>
      <c r="I351" s="488" t="str">
        <f>IF('Dépenses rémunération au réel'!I351="","",'Dépenses rémunération au réel'!I351)</f>
        <v/>
      </c>
      <c r="J351" s="490" t="str">
        <f>IF('Dépenses rémunération au réel'!J351="","",'Dépenses rémunération au réel'!J351)</f>
        <v/>
      </c>
      <c r="K351" s="490" t="str">
        <f>IF('Dépenses rémunération au réel'!K351="","",'Dépenses rémunération au réel'!K351)</f>
        <v/>
      </c>
      <c r="L351" s="488" t="str">
        <f>IF('Dépenses rémunération au réel'!L351="","",'Dépenses rémunération au réel'!L351)</f>
        <v/>
      </c>
      <c r="M351" s="256"/>
      <c r="N351" s="257" t="str">
        <f t="shared" si="32"/>
        <v/>
      </c>
      <c r="O351" s="257" t="str">
        <f t="shared" si="33"/>
        <v/>
      </c>
      <c r="P351" s="55"/>
      <c r="Q351" s="34"/>
      <c r="R351" s="34"/>
      <c r="S351" s="494" t="str">
        <f t="shared" si="30"/>
        <v/>
      </c>
      <c r="T351" s="117"/>
      <c r="U351" s="118"/>
      <c r="V351" s="497" t="str">
        <f t="shared" si="34"/>
        <v/>
      </c>
      <c r="W351" s="121" t="str">
        <f t="shared" si="31"/>
        <v/>
      </c>
      <c r="X351" s="500" t="str">
        <f>IF(AND(OR(M351="KO",L351&lt;&gt;""),OR(M351="",N351="",O351="")),Listes!$A$74,IF(AND(L351&lt;S351,U351=""),Listes!$A$76,IF(AND(L351&lt;&gt;"",S351&lt;L351,T351=""),Listes!$A$78,IF(AND(Y351="",OR(M351&lt;&gt;"",N351&lt;&gt;"",O351&lt;&gt;"",P351&lt;&gt;"",Q351&lt;&gt;"",R351&lt;&gt;"")),Listes!$A$79,""))))</f>
        <v/>
      </c>
      <c r="Y351" s="38"/>
      <c r="Z351" s="10">
        <f t="shared" si="35"/>
        <v>0</v>
      </c>
    </row>
    <row r="352" spans="1:26" ht="20.100000000000001" customHeight="1" x14ac:dyDescent="0.25">
      <c r="A352" s="109">
        <v>346</v>
      </c>
      <c r="B352" s="488" t="str">
        <f>IF('Dépenses rémunération au réel'!B352="","",'Dépenses rémunération au réel'!B352)</f>
        <v/>
      </c>
      <c r="C352" s="488" t="str">
        <f>IF('Dépenses rémunération au réel'!C352="","",'Dépenses rémunération au réel'!C352)</f>
        <v/>
      </c>
      <c r="D352" s="488" t="str">
        <f>IF('Dépenses rémunération au réel'!D352="","",'Dépenses rémunération au réel'!D352)</f>
        <v/>
      </c>
      <c r="E352" s="488" t="str">
        <f>IF('Dépenses rémunération au réel'!E352="","",'Dépenses rémunération au réel'!E352)</f>
        <v/>
      </c>
      <c r="F352" s="488" t="str">
        <f>IF('Dépenses rémunération au réel'!F352="","",'Dépenses rémunération au réel'!F352)</f>
        <v/>
      </c>
      <c r="G352" s="489" t="str">
        <f>IF('Dépenses rémunération au réel'!G352="","",'Dépenses rémunération au réel'!G352)</f>
        <v/>
      </c>
      <c r="H352" s="489" t="str">
        <f>IF('Dépenses rémunération au réel'!H352="","",'Dépenses rémunération au réel'!H352)</f>
        <v/>
      </c>
      <c r="I352" s="488" t="str">
        <f>IF('Dépenses rémunération au réel'!I352="","",'Dépenses rémunération au réel'!I352)</f>
        <v/>
      </c>
      <c r="J352" s="490" t="str">
        <f>IF('Dépenses rémunération au réel'!J352="","",'Dépenses rémunération au réel'!J352)</f>
        <v/>
      </c>
      <c r="K352" s="490" t="str">
        <f>IF('Dépenses rémunération au réel'!K352="","",'Dépenses rémunération au réel'!K352)</f>
        <v/>
      </c>
      <c r="L352" s="488" t="str">
        <f>IF('Dépenses rémunération au réel'!L352="","",'Dépenses rémunération au réel'!L352)</f>
        <v/>
      </c>
      <c r="M352" s="256"/>
      <c r="N352" s="257" t="str">
        <f t="shared" si="32"/>
        <v/>
      </c>
      <c r="O352" s="257" t="str">
        <f t="shared" si="33"/>
        <v/>
      </c>
      <c r="P352" s="55"/>
      <c r="Q352" s="34"/>
      <c r="R352" s="34"/>
      <c r="S352" s="494" t="str">
        <f t="shared" si="30"/>
        <v/>
      </c>
      <c r="T352" s="117"/>
      <c r="U352" s="118"/>
      <c r="V352" s="497" t="str">
        <f t="shared" si="34"/>
        <v/>
      </c>
      <c r="W352" s="121" t="str">
        <f t="shared" si="31"/>
        <v/>
      </c>
      <c r="X352" s="500" t="str">
        <f>IF(AND(OR(M352="KO",L352&lt;&gt;""),OR(M352="",N352="",O352="")),Listes!$A$74,IF(AND(L352&lt;S352,U352=""),Listes!$A$76,IF(AND(L352&lt;&gt;"",S352&lt;L352,T352=""),Listes!$A$78,IF(AND(Y352="",OR(M352&lt;&gt;"",N352&lt;&gt;"",O352&lt;&gt;"",P352&lt;&gt;"",Q352&lt;&gt;"",R352&lt;&gt;"")),Listes!$A$79,""))))</f>
        <v/>
      </c>
      <c r="Y352" s="38"/>
      <c r="Z352" s="10">
        <f t="shared" si="35"/>
        <v>0</v>
      </c>
    </row>
    <row r="353" spans="1:26" ht="20.100000000000001" customHeight="1" x14ac:dyDescent="0.25">
      <c r="A353" s="109">
        <v>347</v>
      </c>
      <c r="B353" s="488" t="str">
        <f>IF('Dépenses rémunération au réel'!B353="","",'Dépenses rémunération au réel'!B353)</f>
        <v/>
      </c>
      <c r="C353" s="488" t="str">
        <f>IF('Dépenses rémunération au réel'!C353="","",'Dépenses rémunération au réel'!C353)</f>
        <v/>
      </c>
      <c r="D353" s="488" t="str">
        <f>IF('Dépenses rémunération au réel'!D353="","",'Dépenses rémunération au réel'!D353)</f>
        <v/>
      </c>
      <c r="E353" s="488" t="str">
        <f>IF('Dépenses rémunération au réel'!E353="","",'Dépenses rémunération au réel'!E353)</f>
        <v/>
      </c>
      <c r="F353" s="488" t="str">
        <f>IF('Dépenses rémunération au réel'!F353="","",'Dépenses rémunération au réel'!F353)</f>
        <v/>
      </c>
      <c r="G353" s="489" t="str">
        <f>IF('Dépenses rémunération au réel'!G353="","",'Dépenses rémunération au réel'!G353)</f>
        <v/>
      </c>
      <c r="H353" s="489" t="str">
        <f>IF('Dépenses rémunération au réel'!H353="","",'Dépenses rémunération au réel'!H353)</f>
        <v/>
      </c>
      <c r="I353" s="488" t="str">
        <f>IF('Dépenses rémunération au réel'!I353="","",'Dépenses rémunération au réel'!I353)</f>
        <v/>
      </c>
      <c r="J353" s="490" t="str">
        <f>IF('Dépenses rémunération au réel'!J353="","",'Dépenses rémunération au réel'!J353)</f>
        <v/>
      </c>
      <c r="K353" s="490" t="str">
        <f>IF('Dépenses rémunération au réel'!K353="","",'Dépenses rémunération au réel'!K353)</f>
        <v/>
      </c>
      <c r="L353" s="488" t="str">
        <f>IF('Dépenses rémunération au réel'!L353="","",'Dépenses rémunération au réel'!L353)</f>
        <v/>
      </c>
      <c r="M353" s="256"/>
      <c r="N353" s="257" t="str">
        <f t="shared" si="32"/>
        <v/>
      </c>
      <c r="O353" s="257" t="str">
        <f t="shared" si="33"/>
        <v/>
      </c>
      <c r="P353" s="55"/>
      <c r="Q353" s="34"/>
      <c r="R353" s="34"/>
      <c r="S353" s="494" t="str">
        <f t="shared" si="30"/>
        <v/>
      </c>
      <c r="T353" s="117"/>
      <c r="U353" s="118"/>
      <c r="V353" s="497" t="str">
        <f t="shared" si="34"/>
        <v/>
      </c>
      <c r="W353" s="121" t="str">
        <f t="shared" si="31"/>
        <v/>
      </c>
      <c r="X353" s="500" t="str">
        <f>IF(AND(OR(M353="KO",L353&lt;&gt;""),OR(M353="",N353="",O353="")),Listes!$A$74,IF(AND(L353&lt;S353,U353=""),Listes!$A$76,IF(AND(L353&lt;&gt;"",S353&lt;L353,T353=""),Listes!$A$78,IF(AND(Y353="",OR(M353&lt;&gt;"",N353&lt;&gt;"",O353&lt;&gt;"",P353&lt;&gt;"",Q353&lt;&gt;"",R353&lt;&gt;"")),Listes!$A$79,""))))</f>
        <v/>
      </c>
      <c r="Y353" s="38"/>
      <c r="Z353" s="10">
        <f t="shared" si="35"/>
        <v>0</v>
      </c>
    </row>
    <row r="354" spans="1:26" ht="20.100000000000001" customHeight="1" x14ac:dyDescent="0.25">
      <c r="A354" s="109">
        <v>348</v>
      </c>
      <c r="B354" s="488" t="str">
        <f>IF('Dépenses rémunération au réel'!B354="","",'Dépenses rémunération au réel'!B354)</f>
        <v/>
      </c>
      <c r="C354" s="488" t="str">
        <f>IF('Dépenses rémunération au réel'!C354="","",'Dépenses rémunération au réel'!C354)</f>
        <v/>
      </c>
      <c r="D354" s="488" t="str">
        <f>IF('Dépenses rémunération au réel'!D354="","",'Dépenses rémunération au réel'!D354)</f>
        <v/>
      </c>
      <c r="E354" s="488" t="str">
        <f>IF('Dépenses rémunération au réel'!E354="","",'Dépenses rémunération au réel'!E354)</f>
        <v/>
      </c>
      <c r="F354" s="488" t="str">
        <f>IF('Dépenses rémunération au réel'!F354="","",'Dépenses rémunération au réel'!F354)</f>
        <v/>
      </c>
      <c r="G354" s="489" t="str">
        <f>IF('Dépenses rémunération au réel'!G354="","",'Dépenses rémunération au réel'!G354)</f>
        <v/>
      </c>
      <c r="H354" s="489" t="str">
        <f>IF('Dépenses rémunération au réel'!H354="","",'Dépenses rémunération au réel'!H354)</f>
        <v/>
      </c>
      <c r="I354" s="488" t="str">
        <f>IF('Dépenses rémunération au réel'!I354="","",'Dépenses rémunération au réel'!I354)</f>
        <v/>
      </c>
      <c r="J354" s="490" t="str">
        <f>IF('Dépenses rémunération au réel'!J354="","",'Dépenses rémunération au réel'!J354)</f>
        <v/>
      </c>
      <c r="K354" s="490" t="str">
        <f>IF('Dépenses rémunération au réel'!K354="","",'Dépenses rémunération au réel'!K354)</f>
        <v/>
      </c>
      <c r="L354" s="488" t="str">
        <f>IF('Dépenses rémunération au réel'!L354="","",'Dépenses rémunération au réel'!L354)</f>
        <v/>
      </c>
      <c r="M354" s="256"/>
      <c r="N354" s="257" t="str">
        <f t="shared" si="32"/>
        <v/>
      </c>
      <c r="O354" s="257" t="str">
        <f t="shared" si="33"/>
        <v/>
      </c>
      <c r="P354" s="55"/>
      <c r="Q354" s="34"/>
      <c r="R354" s="34"/>
      <c r="S354" s="494" t="str">
        <f t="shared" si="30"/>
        <v/>
      </c>
      <c r="T354" s="117"/>
      <c r="U354" s="118"/>
      <c r="V354" s="497" t="str">
        <f t="shared" si="34"/>
        <v/>
      </c>
      <c r="W354" s="121" t="str">
        <f t="shared" si="31"/>
        <v/>
      </c>
      <c r="X354" s="500" t="str">
        <f>IF(AND(OR(M354="KO",L354&lt;&gt;""),OR(M354="",N354="",O354="")),Listes!$A$74,IF(AND(L354&lt;S354,U354=""),Listes!$A$76,IF(AND(L354&lt;&gt;"",S354&lt;L354,T354=""),Listes!$A$78,IF(AND(Y354="",OR(M354&lt;&gt;"",N354&lt;&gt;"",O354&lt;&gt;"",P354&lt;&gt;"",Q354&lt;&gt;"",R354&lt;&gt;"")),Listes!$A$79,""))))</f>
        <v/>
      </c>
      <c r="Y354" s="38"/>
      <c r="Z354" s="10">
        <f t="shared" si="35"/>
        <v>0</v>
      </c>
    </row>
    <row r="355" spans="1:26" ht="20.100000000000001" customHeight="1" x14ac:dyDescent="0.25">
      <c r="A355" s="109">
        <v>349</v>
      </c>
      <c r="B355" s="488" t="str">
        <f>IF('Dépenses rémunération au réel'!B355="","",'Dépenses rémunération au réel'!B355)</f>
        <v/>
      </c>
      <c r="C355" s="488" t="str">
        <f>IF('Dépenses rémunération au réel'!C355="","",'Dépenses rémunération au réel'!C355)</f>
        <v/>
      </c>
      <c r="D355" s="488" t="str">
        <f>IF('Dépenses rémunération au réel'!D355="","",'Dépenses rémunération au réel'!D355)</f>
        <v/>
      </c>
      <c r="E355" s="488" t="str">
        <f>IF('Dépenses rémunération au réel'!E355="","",'Dépenses rémunération au réel'!E355)</f>
        <v/>
      </c>
      <c r="F355" s="488" t="str">
        <f>IF('Dépenses rémunération au réel'!F355="","",'Dépenses rémunération au réel'!F355)</f>
        <v/>
      </c>
      <c r="G355" s="489" t="str">
        <f>IF('Dépenses rémunération au réel'!G355="","",'Dépenses rémunération au réel'!G355)</f>
        <v/>
      </c>
      <c r="H355" s="489" t="str">
        <f>IF('Dépenses rémunération au réel'!H355="","",'Dépenses rémunération au réel'!H355)</f>
        <v/>
      </c>
      <c r="I355" s="488" t="str">
        <f>IF('Dépenses rémunération au réel'!I355="","",'Dépenses rémunération au réel'!I355)</f>
        <v/>
      </c>
      <c r="J355" s="490" t="str">
        <f>IF('Dépenses rémunération au réel'!J355="","",'Dépenses rémunération au réel'!J355)</f>
        <v/>
      </c>
      <c r="K355" s="490" t="str">
        <f>IF('Dépenses rémunération au réel'!K355="","",'Dépenses rémunération au réel'!K355)</f>
        <v/>
      </c>
      <c r="L355" s="488" t="str">
        <f>IF('Dépenses rémunération au réel'!L355="","",'Dépenses rémunération au réel'!L355)</f>
        <v/>
      </c>
      <c r="M355" s="256"/>
      <c r="N355" s="257" t="str">
        <f t="shared" si="32"/>
        <v/>
      </c>
      <c r="O355" s="257" t="str">
        <f t="shared" si="33"/>
        <v/>
      </c>
      <c r="P355" s="55"/>
      <c r="Q355" s="34"/>
      <c r="R355" s="34"/>
      <c r="S355" s="494" t="str">
        <f t="shared" si="30"/>
        <v/>
      </c>
      <c r="T355" s="117"/>
      <c r="U355" s="118"/>
      <c r="V355" s="497" t="str">
        <f t="shared" si="34"/>
        <v/>
      </c>
      <c r="W355" s="121" t="str">
        <f t="shared" si="31"/>
        <v/>
      </c>
      <c r="X355" s="500" t="str">
        <f>IF(AND(OR(M355="KO",L355&lt;&gt;""),OR(M355="",N355="",O355="")),Listes!$A$74,IF(AND(L355&lt;S355,U355=""),Listes!$A$76,IF(AND(L355&lt;&gt;"",S355&lt;L355,T355=""),Listes!$A$78,IF(AND(Y355="",OR(M355&lt;&gt;"",N355&lt;&gt;"",O355&lt;&gt;"",P355&lt;&gt;"",Q355&lt;&gt;"",R355&lt;&gt;"")),Listes!$A$79,""))))</f>
        <v/>
      </c>
      <c r="Y355" s="38"/>
      <c r="Z355" s="10">
        <f t="shared" si="35"/>
        <v>0</v>
      </c>
    </row>
    <row r="356" spans="1:26" ht="20.100000000000001" customHeight="1" x14ac:dyDescent="0.25">
      <c r="A356" s="109">
        <v>350</v>
      </c>
      <c r="B356" s="488" t="str">
        <f>IF('Dépenses rémunération au réel'!B356="","",'Dépenses rémunération au réel'!B356)</f>
        <v/>
      </c>
      <c r="C356" s="488" t="str">
        <f>IF('Dépenses rémunération au réel'!C356="","",'Dépenses rémunération au réel'!C356)</f>
        <v/>
      </c>
      <c r="D356" s="488" t="str">
        <f>IF('Dépenses rémunération au réel'!D356="","",'Dépenses rémunération au réel'!D356)</f>
        <v/>
      </c>
      <c r="E356" s="488" t="str">
        <f>IF('Dépenses rémunération au réel'!E356="","",'Dépenses rémunération au réel'!E356)</f>
        <v/>
      </c>
      <c r="F356" s="488" t="str">
        <f>IF('Dépenses rémunération au réel'!F356="","",'Dépenses rémunération au réel'!F356)</f>
        <v/>
      </c>
      <c r="G356" s="489" t="str">
        <f>IF('Dépenses rémunération au réel'!G356="","",'Dépenses rémunération au réel'!G356)</f>
        <v/>
      </c>
      <c r="H356" s="489" t="str">
        <f>IF('Dépenses rémunération au réel'!H356="","",'Dépenses rémunération au réel'!H356)</f>
        <v/>
      </c>
      <c r="I356" s="488" t="str">
        <f>IF('Dépenses rémunération au réel'!I356="","",'Dépenses rémunération au réel'!I356)</f>
        <v/>
      </c>
      <c r="J356" s="490" t="str">
        <f>IF('Dépenses rémunération au réel'!J356="","",'Dépenses rémunération au réel'!J356)</f>
        <v/>
      </c>
      <c r="K356" s="490" t="str">
        <f>IF('Dépenses rémunération au réel'!K356="","",'Dépenses rémunération au réel'!K356)</f>
        <v/>
      </c>
      <c r="L356" s="488" t="str">
        <f>IF('Dépenses rémunération au réel'!L356="","",'Dépenses rémunération au réel'!L356)</f>
        <v/>
      </c>
      <c r="M356" s="256"/>
      <c r="N356" s="257" t="str">
        <f t="shared" si="32"/>
        <v/>
      </c>
      <c r="O356" s="257" t="str">
        <f t="shared" si="33"/>
        <v/>
      </c>
      <c r="P356" s="55"/>
      <c r="Q356" s="34"/>
      <c r="R356" s="34"/>
      <c r="S356" s="494" t="str">
        <f t="shared" si="30"/>
        <v/>
      </c>
      <c r="T356" s="117"/>
      <c r="U356" s="118"/>
      <c r="V356" s="497" t="str">
        <f t="shared" si="34"/>
        <v/>
      </c>
      <c r="W356" s="121" t="str">
        <f t="shared" si="31"/>
        <v/>
      </c>
      <c r="X356" s="500" t="str">
        <f>IF(AND(OR(M356="KO",L356&lt;&gt;""),OR(M356="",N356="",O356="")),Listes!$A$74,IF(AND(L356&lt;S356,U356=""),Listes!$A$76,IF(AND(L356&lt;&gt;"",S356&lt;L356,T356=""),Listes!$A$78,IF(AND(Y356="",OR(M356&lt;&gt;"",N356&lt;&gt;"",O356&lt;&gt;"",P356&lt;&gt;"",Q356&lt;&gt;"",R356&lt;&gt;"")),Listes!$A$79,""))))</f>
        <v/>
      </c>
      <c r="Y356" s="38"/>
      <c r="Z356" s="10">
        <f t="shared" si="35"/>
        <v>0</v>
      </c>
    </row>
    <row r="357" spans="1:26" ht="20.100000000000001" customHeight="1" x14ac:dyDescent="0.25">
      <c r="A357" s="109">
        <v>351</v>
      </c>
      <c r="B357" s="488" t="str">
        <f>IF('Dépenses rémunération au réel'!B357="","",'Dépenses rémunération au réel'!B357)</f>
        <v/>
      </c>
      <c r="C357" s="488" t="str">
        <f>IF('Dépenses rémunération au réel'!C357="","",'Dépenses rémunération au réel'!C357)</f>
        <v/>
      </c>
      <c r="D357" s="488" t="str">
        <f>IF('Dépenses rémunération au réel'!D357="","",'Dépenses rémunération au réel'!D357)</f>
        <v/>
      </c>
      <c r="E357" s="488" t="str">
        <f>IF('Dépenses rémunération au réel'!E357="","",'Dépenses rémunération au réel'!E357)</f>
        <v/>
      </c>
      <c r="F357" s="488" t="str">
        <f>IF('Dépenses rémunération au réel'!F357="","",'Dépenses rémunération au réel'!F357)</f>
        <v/>
      </c>
      <c r="G357" s="489" t="str">
        <f>IF('Dépenses rémunération au réel'!G357="","",'Dépenses rémunération au réel'!G357)</f>
        <v/>
      </c>
      <c r="H357" s="489" t="str">
        <f>IF('Dépenses rémunération au réel'!H357="","",'Dépenses rémunération au réel'!H357)</f>
        <v/>
      </c>
      <c r="I357" s="488" t="str">
        <f>IF('Dépenses rémunération au réel'!I357="","",'Dépenses rémunération au réel'!I357)</f>
        <v/>
      </c>
      <c r="J357" s="490" t="str">
        <f>IF('Dépenses rémunération au réel'!J357="","",'Dépenses rémunération au réel'!J357)</f>
        <v/>
      </c>
      <c r="K357" s="490" t="str">
        <f>IF('Dépenses rémunération au réel'!K357="","",'Dépenses rémunération au réel'!K357)</f>
        <v/>
      </c>
      <c r="L357" s="488" t="str">
        <f>IF('Dépenses rémunération au réel'!L357="","",'Dépenses rémunération au réel'!L357)</f>
        <v/>
      </c>
      <c r="M357" s="256"/>
      <c r="N357" s="257" t="str">
        <f t="shared" si="32"/>
        <v/>
      </c>
      <c r="O357" s="257" t="str">
        <f t="shared" si="33"/>
        <v/>
      </c>
      <c r="P357" s="55"/>
      <c r="Q357" s="34"/>
      <c r="R357" s="34"/>
      <c r="S357" s="494" t="str">
        <f t="shared" si="30"/>
        <v/>
      </c>
      <c r="T357" s="117"/>
      <c r="U357" s="118"/>
      <c r="V357" s="497" t="str">
        <f t="shared" si="34"/>
        <v/>
      </c>
      <c r="W357" s="121" t="str">
        <f t="shared" si="31"/>
        <v/>
      </c>
      <c r="X357" s="500" t="str">
        <f>IF(AND(OR(M357="KO",L357&lt;&gt;""),OR(M357="",N357="",O357="")),Listes!$A$74,IF(AND(L357&lt;S357,U357=""),Listes!$A$76,IF(AND(L357&lt;&gt;"",S357&lt;L357,T357=""),Listes!$A$78,IF(AND(Y357="",OR(M357&lt;&gt;"",N357&lt;&gt;"",O357&lt;&gt;"",P357&lt;&gt;"",Q357&lt;&gt;"",R357&lt;&gt;"")),Listes!$A$79,""))))</f>
        <v/>
      </c>
      <c r="Y357" s="38"/>
      <c r="Z357" s="10">
        <f t="shared" si="35"/>
        <v>0</v>
      </c>
    </row>
    <row r="358" spans="1:26" ht="20.100000000000001" customHeight="1" x14ac:dyDescent="0.25">
      <c r="A358" s="109">
        <v>352</v>
      </c>
      <c r="B358" s="488" t="str">
        <f>IF('Dépenses rémunération au réel'!B358="","",'Dépenses rémunération au réel'!B358)</f>
        <v/>
      </c>
      <c r="C358" s="488" t="str">
        <f>IF('Dépenses rémunération au réel'!C358="","",'Dépenses rémunération au réel'!C358)</f>
        <v/>
      </c>
      <c r="D358" s="488" t="str">
        <f>IF('Dépenses rémunération au réel'!D358="","",'Dépenses rémunération au réel'!D358)</f>
        <v/>
      </c>
      <c r="E358" s="488" t="str">
        <f>IF('Dépenses rémunération au réel'!E358="","",'Dépenses rémunération au réel'!E358)</f>
        <v/>
      </c>
      <c r="F358" s="488" t="str">
        <f>IF('Dépenses rémunération au réel'!F358="","",'Dépenses rémunération au réel'!F358)</f>
        <v/>
      </c>
      <c r="G358" s="489" t="str">
        <f>IF('Dépenses rémunération au réel'!G358="","",'Dépenses rémunération au réel'!G358)</f>
        <v/>
      </c>
      <c r="H358" s="489" t="str">
        <f>IF('Dépenses rémunération au réel'!H358="","",'Dépenses rémunération au réel'!H358)</f>
        <v/>
      </c>
      <c r="I358" s="488" t="str">
        <f>IF('Dépenses rémunération au réel'!I358="","",'Dépenses rémunération au réel'!I358)</f>
        <v/>
      </c>
      <c r="J358" s="490" t="str">
        <f>IF('Dépenses rémunération au réel'!J358="","",'Dépenses rémunération au réel'!J358)</f>
        <v/>
      </c>
      <c r="K358" s="490" t="str">
        <f>IF('Dépenses rémunération au réel'!K358="","",'Dépenses rémunération au réel'!K358)</f>
        <v/>
      </c>
      <c r="L358" s="488" t="str">
        <f>IF('Dépenses rémunération au réel'!L358="","",'Dépenses rémunération au réel'!L358)</f>
        <v/>
      </c>
      <c r="M358" s="256"/>
      <c r="N358" s="257" t="str">
        <f t="shared" si="32"/>
        <v/>
      </c>
      <c r="O358" s="257" t="str">
        <f t="shared" si="33"/>
        <v/>
      </c>
      <c r="P358" s="55"/>
      <c r="Q358" s="34"/>
      <c r="R358" s="34"/>
      <c r="S358" s="494" t="str">
        <f t="shared" si="30"/>
        <v/>
      </c>
      <c r="T358" s="117"/>
      <c r="U358" s="118"/>
      <c r="V358" s="497" t="str">
        <f t="shared" si="34"/>
        <v/>
      </c>
      <c r="W358" s="121" t="str">
        <f t="shared" si="31"/>
        <v/>
      </c>
      <c r="X358" s="500" t="str">
        <f>IF(AND(OR(M358="KO",L358&lt;&gt;""),OR(M358="",N358="",O358="")),Listes!$A$74,IF(AND(L358&lt;S358,U358=""),Listes!$A$76,IF(AND(L358&lt;&gt;"",S358&lt;L358,T358=""),Listes!$A$78,IF(AND(Y358="",OR(M358&lt;&gt;"",N358&lt;&gt;"",O358&lt;&gt;"",P358&lt;&gt;"",Q358&lt;&gt;"",R358&lt;&gt;"")),Listes!$A$79,""))))</f>
        <v/>
      </c>
      <c r="Y358" s="38"/>
      <c r="Z358" s="10">
        <f t="shared" si="35"/>
        <v>0</v>
      </c>
    </row>
    <row r="359" spans="1:26" ht="20.100000000000001" customHeight="1" x14ac:dyDescent="0.25">
      <c r="A359" s="109">
        <v>353</v>
      </c>
      <c r="B359" s="488" t="str">
        <f>IF('Dépenses rémunération au réel'!B359="","",'Dépenses rémunération au réel'!B359)</f>
        <v/>
      </c>
      <c r="C359" s="488" t="str">
        <f>IF('Dépenses rémunération au réel'!C359="","",'Dépenses rémunération au réel'!C359)</f>
        <v/>
      </c>
      <c r="D359" s="488" t="str">
        <f>IF('Dépenses rémunération au réel'!D359="","",'Dépenses rémunération au réel'!D359)</f>
        <v/>
      </c>
      <c r="E359" s="488" t="str">
        <f>IF('Dépenses rémunération au réel'!E359="","",'Dépenses rémunération au réel'!E359)</f>
        <v/>
      </c>
      <c r="F359" s="488" t="str">
        <f>IF('Dépenses rémunération au réel'!F359="","",'Dépenses rémunération au réel'!F359)</f>
        <v/>
      </c>
      <c r="G359" s="489" t="str">
        <f>IF('Dépenses rémunération au réel'!G359="","",'Dépenses rémunération au réel'!G359)</f>
        <v/>
      </c>
      <c r="H359" s="489" t="str">
        <f>IF('Dépenses rémunération au réel'!H359="","",'Dépenses rémunération au réel'!H359)</f>
        <v/>
      </c>
      <c r="I359" s="488" t="str">
        <f>IF('Dépenses rémunération au réel'!I359="","",'Dépenses rémunération au réel'!I359)</f>
        <v/>
      </c>
      <c r="J359" s="490" t="str">
        <f>IF('Dépenses rémunération au réel'!J359="","",'Dépenses rémunération au réel'!J359)</f>
        <v/>
      </c>
      <c r="K359" s="490" t="str">
        <f>IF('Dépenses rémunération au réel'!K359="","",'Dépenses rémunération au réel'!K359)</f>
        <v/>
      </c>
      <c r="L359" s="488" t="str">
        <f>IF('Dépenses rémunération au réel'!L359="","",'Dépenses rémunération au réel'!L359)</f>
        <v/>
      </c>
      <c r="M359" s="256"/>
      <c r="N359" s="257" t="str">
        <f t="shared" si="32"/>
        <v/>
      </c>
      <c r="O359" s="257" t="str">
        <f t="shared" si="33"/>
        <v/>
      </c>
      <c r="P359" s="55"/>
      <c r="Q359" s="34"/>
      <c r="R359" s="34"/>
      <c r="S359" s="494" t="str">
        <f t="shared" si="30"/>
        <v/>
      </c>
      <c r="T359" s="117"/>
      <c r="U359" s="118"/>
      <c r="V359" s="497" t="str">
        <f t="shared" si="34"/>
        <v/>
      </c>
      <c r="W359" s="121" t="str">
        <f t="shared" si="31"/>
        <v/>
      </c>
      <c r="X359" s="500" t="str">
        <f>IF(AND(OR(M359="KO",L359&lt;&gt;""),OR(M359="",N359="",O359="")),Listes!$A$74,IF(AND(L359&lt;S359,U359=""),Listes!$A$76,IF(AND(L359&lt;&gt;"",S359&lt;L359,T359=""),Listes!$A$78,IF(AND(Y359="",OR(M359&lt;&gt;"",N359&lt;&gt;"",O359&lt;&gt;"",P359&lt;&gt;"",Q359&lt;&gt;"",R359&lt;&gt;"")),Listes!$A$79,""))))</f>
        <v/>
      </c>
      <c r="Y359" s="38"/>
      <c r="Z359" s="10">
        <f t="shared" si="35"/>
        <v>0</v>
      </c>
    </row>
    <row r="360" spans="1:26" ht="20.100000000000001" customHeight="1" x14ac:dyDescent="0.25">
      <c r="A360" s="109">
        <v>354</v>
      </c>
      <c r="B360" s="488" t="str">
        <f>IF('Dépenses rémunération au réel'!B360="","",'Dépenses rémunération au réel'!B360)</f>
        <v/>
      </c>
      <c r="C360" s="488" t="str">
        <f>IF('Dépenses rémunération au réel'!C360="","",'Dépenses rémunération au réel'!C360)</f>
        <v/>
      </c>
      <c r="D360" s="488" t="str">
        <f>IF('Dépenses rémunération au réel'!D360="","",'Dépenses rémunération au réel'!D360)</f>
        <v/>
      </c>
      <c r="E360" s="488" t="str">
        <f>IF('Dépenses rémunération au réel'!E360="","",'Dépenses rémunération au réel'!E360)</f>
        <v/>
      </c>
      <c r="F360" s="488" t="str">
        <f>IF('Dépenses rémunération au réel'!F360="","",'Dépenses rémunération au réel'!F360)</f>
        <v/>
      </c>
      <c r="G360" s="489" t="str">
        <f>IF('Dépenses rémunération au réel'!G360="","",'Dépenses rémunération au réel'!G360)</f>
        <v/>
      </c>
      <c r="H360" s="489" t="str">
        <f>IF('Dépenses rémunération au réel'!H360="","",'Dépenses rémunération au réel'!H360)</f>
        <v/>
      </c>
      <c r="I360" s="488" t="str">
        <f>IF('Dépenses rémunération au réel'!I360="","",'Dépenses rémunération au réel'!I360)</f>
        <v/>
      </c>
      <c r="J360" s="490" t="str">
        <f>IF('Dépenses rémunération au réel'!J360="","",'Dépenses rémunération au réel'!J360)</f>
        <v/>
      </c>
      <c r="K360" s="490" t="str">
        <f>IF('Dépenses rémunération au réel'!K360="","",'Dépenses rémunération au réel'!K360)</f>
        <v/>
      </c>
      <c r="L360" s="488" t="str">
        <f>IF('Dépenses rémunération au réel'!L360="","",'Dépenses rémunération au réel'!L360)</f>
        <v/>
      </c>
      <c r="M360" s="256"/>
      <c r="N360" s="257" t="str">
        <f t="shared" si="32"/>
        <v/>
      </c>
      <c r="O360" s="257" t="str">
        <f t="shared" si="33"/>
        <v/>
      </c>
      <c r="P360" s="55"/>
      <c r="Q360" s="34"/>
      <c r="R360" s="34"/>
      <c r="S360" s="494" t="str">
        <f t="shared" si="30"/>
        <v/>
      </c>
      <c r="T360" s="117"/>
      <c r="U360" s="118"/>
      <c r="V360" s="497" t="str">
        <f t="shared" si="34"/>
        <v/>
      </c>
      <c r="W360" s="121" t="str">
        <f t="shared" si="31"/>
        <v/>
      </c>
      <c r="X360" s="500" t="str">
        <f>IF(AND(OR(M360="KO",L360&lt;&gt;""),OR(M360="",N360="",O360="")),Listes!$A$74,IF(AND(L360&lt;S360,U360=""),Listes!$A$76,IF(AND(L360&lt;&gt;"",S360&lt;L360,T360=""),Listes!$A$78,IF(AND(Y360="",OR(M360&lt;&gt;"",N360&lt;&gt;"",O360&lt;&gt;"",P360&lt;&gt;"",Q360&lt;&gt;"",R360&lt;&gt;"")),Listes!$A$79,""))))</f>
        <v/>
      </c>
      <c r="Y360" s="38"/>
      <c r="Z360" s="10">
        <f t="shared" si="35"/>
        <v>0</v>
      </c>
    </row>
    <row r="361" spans="1:26" ht="20.100000000000001" customHeight="1" x14ac:dyDescent="0.25">
      <c r="A361" s="109">
        <v>355</v>
      </c>
      <c r="B361" s="488" t="str">
        <f>IF('Dépenses rémunération au réel'!B361="","",'Dépenses rémunération au réel'!B361)</f>
        <v/>
      </c>
      <c r="C361" s="488" t="str">
        <f>IF('Dépenses rémunération au réel'!C361="","",'Dépenses rémunération au réel'!C361)</f>
        <v/>
      </c>
      <c r="D361" s="488" t="str">
        <f>IF('Dépenses rémunération au réel'!D361="","",'Dépenses rémunération au réel'!D361)</f>
        <v/>
      </c>
      <c r="E361" s="488" t="str">
        <f>IF('Dépenses rémunération au réel'!E361="","",'Dépenses rémunération au réel'!E361)</f>
        <v/>
      </c>
      <c r="F361" s="488" t="str">
        <f>IF('Dépenses rémunération au réel'!F361="","",'Dépenses rémunération au réel'!F361)</f>
        <v/>
      </c>
      <c r="G361" s="489" t="str">
        <f>IF('Dépenses rémunération au réel'!G361="","",'Dépenses rémunération au réel'!G361)</f>
        <v/>
      </c>
      <c r="H361" s="489" t="str">
        <f>IF('Dépenses rémunération au réel'!H361="","",'Dépenses rémunération au réel'!H361)</f>
        <v/>
      </c>
      <c r="I361" s="488" t="str">
        <f>IF('Dépenses rémunération au réel'!I361="","",'Dépenses rémunération au réel'!I361)</f>
        <v/>
      </c>
      <c r="J361" s="490" t="str">
        <f>IF('Dépenses rémunération au réel'!J361="","",'Dépenses rémunération au réel'!J361)</f>
        <v/>
      </c>
      <c r="K361" s="490" t="str">
        <f>IF('Dépenses rémunération au réel'!K361="","",'Dépenses rémunération au réel'!K361)</f>
        <v/>
      </c>
      <c r="L361" s="488" t="str">
        <f>IF('Dépenses rémunération au réel'!L361="","",'Dépenses rémunération au réel'!L361)</f>
        <v/>
      </c>
      <c r="M361" s="256"/>
      <c r="N361" s="257" t="str">
        <f t="shared" si="32"/>
        <v/>
      </c>
      <c r="O361" s="257" t="str">
        <f t="shared" si="33"/>
        <v/>
      </c>
      <c r="P361" s="55"/>
      <c r="Q361" s="34"/>
      <c r="R361" s="34"/>
      <c r="S361" s="494" t="str">
        <f t="shared" si="30"/>
        <v/>
      </c>
      <c r="T361" s="117"/>
      <c r="U361" s="118"/>
      <c r="V361" s="497" t="str">
        <f t="shared" si="34"/>
        <v/>
      </c>
      <c r="W361" s="121" t="str">
        <f t="shared" si="31"/>
        <v/>
      </c>
      <c r="X361" s="500" t="str">
        <f>IF(AND(OR(M361="KO",L361&lt;&gt;""),OR(M361="",N361="",O361="")),Listes!$A$74,IF(AND(L361&lt;S361,U361=""),Listes!$A$76,IF(AND(L361&lt;&gt;"",S361&lt;L361,T361=""),Listes!$A$78,IF(AND(Y361="",OR(M361&lt;&gt;"",N361&lt;&gt;"",O361&lt;&gt;"",P361&lt;&gt;"",Q361&lt;&gt;"",R361&lt;&gt;"")),Listes!$A$79,""))))</f>
        <v/>
      </c>
      <c r="Y361" s="38"/>
      <c r="Z361" s="10">
        <f t="shared" si="35"/>
        <v>0</v>
      </c>
    </row>
    <row r="362" spans="1:26" ht="20.100000000000001" customHeight="1" x14ac:dyDescent="0.25">
      <c r="A362" s="109">
        <v>356</v>
      </c>
      <c r="B362" s="488" t="str">
        <f>IF('Dépenses rémunération au réel'!B362="","",'Dépenses rémunération au réel'!B362)</f>
        <v/>
      </c>
      <c r="C362" s="488" t="str">
        <f>IF('Dépenses rémunération au réel'!C362="","",'Dépenses rémunération au réel'!C362)</f>
        <v/>
      </c>
      <c r="D362" s="488" t="str">
        <f>IF('Dépenses rémunération au réel'!D362="","",'Dépenses rémunération au réel'!D362)</f>
        <v/>
      </c>
      <c r="E362" s="488" t="str">
        <f>IF('Dépenses rémunération au réel'!E362="","",'Dépenses rémunération au réel'!E362)</f>
        <v/>
      </c>
      <c r="F362" s="488" t="str">
        <f>IF('Dépenses rémunération au réel'!F362="","",'Dépenses rémunération au réel'!F362)</f>
        <v/>
      </c>
      <c r="G362" s="489" t="str">
        <f>IF('Dépenses rémunération au réel'!G362="","",'Dépenses rémunération au réel'!G362)</f>
        <v/>
      </c>
      <c r="H362" s="489" t="str">
        <f>IF('Dépenses rémunération au réel'!H362="","",'Dépenses rémunération au réel'!H362)</f>
        <v/>
      </c>
      <c r="I362" s="488" t="str">
        <f>IF('Dépenses rémunération au réel'!I362="","",'Dépenses rémunération au réel'!I362)</f>
        <v/>
      </c>
      <c r="J362" s="490" t="str">
        <f>IF('Dépenses rémunération au réel'!J362="","",'Dépenses rémunération au réel'!J362)</f>
        <v/>
      </c>
      <c r="K362" s="490" t="str">
        <f>IF('Dépenses rémunération au réel'!K362="","",'Dépenses rémunération au réel'!K362)</f>
        <v/>
      </c>
      <c r="L362" s="488" t="str">
        <f>IF('Dépenses rémunération au réel'!L362="","",'Dépenses rémunération au réel'!L362)</f>
        <v/>
      </c>
      <c r="M362" s="256"/>
      <c r="N362" s="257" t="str">
        <f t="shared" si="32"/>
        <v/>
      </c>
      <c r="O362" s="257" t="str">
        <f t="shared" si="33"/>
        <v/>
      </c>
      <c r="P362" s="55"/>
      <c r="Q362" s="34"/>
      <c r="R362" s="34"/>
      <c r="S362" s="494" t="str">
        <f t="shared" si="30"/>
        <v/>
      </c>
      <c r="T362" s="117"/>
      <c r="U362" s="118"/>
      <c r="V362" s="497" t="str">
        <f t="shared" si="34"/>
        <v/>
      </c>
      <c r="W362" s="121" t="str">
        <f t="shared" si="31"/>
        <v/>
      </c>
      <c r="X362" s="500" t="str">
        <f>IF(AND(OR(M362="KO",L362&lt;&gt;""),OR(M362="",N362="",O362="")),Listes!$A$74,IF(AND(L362&lt;S362,U362=""),Listes!$A$76,IF(AND(L362&lt;&gt;"",S362&lt;L362,T362=""),Listes!$A$78,IF(AND(Y362="",OR(M362&lt;&gt;"",N362&lt;&gt;"",O362&lt;&gt;"",P362&lt;&gt;"",Q362&lt;&gt;"",R362&lt;&gt;"")),Listes!$A$79,""))))</f>
        <v/>
      </c>
      <c r="Y362" s="38"/>
      <c r="Z362" s="10">
        <f t="shared" si="35"/>
        <v>0</v>
      </c>
    </row>
    <row r="363" spans="1:26" ht="20.100000000000001" customHeight="1" x14ac:dyDescent="0.25">
      <c r="A363" s="109">
        <v>357</v>
      </c>
      <c r="B363" s="488" t="str">
        <f>IF('Dépenses rémunération au réel'!B363="","",'Dépenses rémunération au réel'!B363)</f>
        <v/>
      </c>
      <c r="C363" s="488" t="str">
        <f>IF('Dépenses rémunération au réel'!C363="","",'Dépenses rémunération au réel'!C363)</f>
        <v/>
      </c>
      <c r="D363" s="488" t="str">
        <f>IF('Dépenses rémunération au réel'!D363="","",'Dépenses rémunération au réel'!D363)</f>
        <v/>
      </c>
      <c r="E363" s="488" t="str">
        <f>IF('Dépenses rémunération au réel'!E363="","",'Dépenses rémunération au réel'!E363)</f>
        <v/>
      </c>
      <c r="F363" s="488" t="str">
        <f>IF('Dépenses rémunération au réel'!F363="","",'Dépenses rémunération au réel'!F363)</f>
        <v/>
      </c>
      <c r="G363" s="489" t="str">
        <f>IF('Dépenses rémunération au réel'!G363="","",'Dépenses rémunération au réel'!G363)</f>
        <v/>
      </c>
      <c r="H363" s="489" t="str">
        <f>IF('Dépenses rémunération au réel'!H363="","",'Dépenses rémunération au réel'!H363)</f>
        <v/>
      </c>
      <c r="I363" s="488" t="str">
        <f>IF('Dépenses rémunération au réel'!I363="","",'Dépenses rémunération au réel'!I363)</f>
        <v/>
      </c>
      <c r="J363" s="490" t="str">
        <f>IF('Dépenses rémunération au réel'!J363="","",'Dépenses rémunération au réel'!J363)</f>
        <v/>
      </c>
      <c r="K363" s="490" t="str">
        <f>IF('Dépenses rémunération au réel'!K363="","",'Dépenses rémunération au réel'!K363)</f>
        <v/>
      </c>
      <c r="L363" s="488" t="str">
        <f>IF('Dépenses rémunération au réel'!L363="","",'Dépenses rémunération au réel'!L363)</f>
        <v/>
      </c>
      <c r="M363" s="256"/>
      <c r="N363" s="257" t="str">
        <f t="shared" si="32"/>
        <v/>
      </c>
      <c r="O363" s="257" t="str">
        <f t="shared" si="33"/>
        <v/>
      </c>
      <c r="P363" s="55"/>
      <c r="Q363" s="34"/>
      <c r="R363" s="34"/>
      <c r="S363" s="494" t="str">
        <f t="shared" si="30"/>
        <v/>
      </c>
      <c r="T363" s="117"/>
      <c r="U363" s="118"/>
      <c r="V363" s="497" t="str">
        <f t="shared" si="34"/>
        <v/>
      </c>
      <c r="W363" s="121" t="str">
        <f t="shared" si="31"/>
        <v/>
      </c>
      <c r="X363" s="500" t="str">
        <f>IF(AND(OR(M363="KO",L363&lt;&gt;""),OR(M363="",N363="",O363="")),Listes!$A$74,IF(AND(L363&lt;S363,U363=""),Listes!$A$76,IF(AND(L363&lt;&gt;"",S363&lt;L363,T363=""),Listes!$A$78,IF(AND(Y363="",OR(M363&lt;&gt;"",N363&lt;&gt;"",O363&lt;&gt;"",P363&lt;&gt;"",Q363&lt;&gt;"",R363&lt;&gt;"")),Listes!$A$79,""))))</f>
        <v/>
      </c>
      <c r="Y363" s="38"/>
      <c r="Z363" s="10">
        <f t="shared" si="35"/>
        <v>0</v>
      </c>
    </row>
    <row r="364" spans="1:26" ht="20.100000000000001" customHeight="1" x14ac:dyDescent="0.25">
      <c r="A364" s="109">
        <v>358</v>
      </c>
      <c r="B364" s="488" t="str">
        <f>IF('Dépenses rémunération au réel'!B364="","",'Dépenses rémunération au réel'!B364)</f>
        <v/>
      </c>
      <c r="C364" s="488" t="str">
        <f>IF('Dépenses rémunération au réel'!C364="","",'Dépenses rémunération au réel'!C364)</f>
        <v/>
      </c>
      <c r="D364" s="488" t="str">
        <f>IF('Dépenses rémunération au réel'!D364="","",'Dépenses rémunération au réel'!D364)</f>
        <v/>
      </c>
      <c r="E364" s="488" t="str">
        <f>IF('Dépenses rémunération au réel'!E364="","",'Dépenses rémunération au réel'!E364)</f>
        <v/>
      </c>
      <c r="F364" s="488" t="str">
        <f>IF('Dépenses rémunération au réel'!F364="","",'Dépenses rémunération au réel'!F364)</f>
        <v/>
      </c>
      <c r="G364" s="489" t="str">
        <f>IF('Dépenses rémunération au réel'!G364="","",'Dépenses rémunération au réel'!G364)</f>
        <v/>
      </c>
      <c r="H364" s="489" t="str">
        <f>IF('Dépenses rémunération au réel'!H364="","",'Dépenses rémunération au réel'!H364)</f>
        <v/>
      </c>
      <c r="I364" s="488" t="str">
        <f>IF('Dépenses rémunération au réel'!I364="","",'Dépenses rémunération au réel'!I364)</f>
        <v/>
      </c>
      <c r="J364" s="490" t="str">
        <f>IF('Dépenses rémunération au réel'!J364="","",'Dépenses rémunération au réel'!J364)</f>
        <v/>
      </c>
      <c r="K364" s="490" t="str">
        <f>IF('Dépenses rémunération au réel'!K364="","",'Dépenses rémunération au réel'!K364)</f>
        <v/>
      </c>
      <c r="L364" s="488" t="str">
        <f>IF('Dépenses rémunération au réel'!L364="","",'Dépenses rémunération au réel'!L364)</f>
        <v/>
      </c>
      <c r="M364" s="256"/>
      <c r="N364" s="257" t="str">
        <f t="shared" si="32"/>
        <v/>
      </c>
      <c r="O364" s="257" t="str">
        <f t="shared" si="33"/>
        <v/>
      </c>
      <c r="P364" s="55"/>
      <c r="Q364" s="34"/>
      <c r="R364" s="34"/>
      <c r="S364" s="494" t="str">
        <f t="shared" si="30"/>
        <v/>
      </c>
      <c r="T364" s="117"/>
      <c r="U364" s="118"/>
      <c r="V364" s="497" t="str">
        <f t="shared" si="34"/>
        <v/>
      </c>
      <c r="W364" s="121" t="str">
        <f t="shared" si="31"/>
        <v/>
      </c>
      <c r="X364" s="500" t="str">
        <f>IF(AND(OR(M364="KO",L364&lt;&gt;""),OR(M364="",N364="",O364="")),Listes!$A$74,IF(AND(L364&lt;S364,U364=""),Listes!$A$76,IF(AND(L364&lt;&gt;"",S364&lt;L364,T364=""),Listes!$A$78,IF(AND(Y364="",OR(M364&lt;&gt;"",N364&lt;&gt;"",O364&lt;&gt;"",P364&lt;&gt;"",Q364&lt;&gt;"",R364&lt;&gt;"")),Listes!$A$79,""))))</f>
        <v/>
      </c>
      <c r="Y364" s="38"/>
      <c r="Z364" s="10">
        <f t="shared" si="35"/>
        <v>0</v>
      </c>
    </row>
    <row r="365" spans="1:26" ht="20.100000000000001" customHeight="1" x14ac:dyDescent="0.25">
      <c r="A365" s="109">
        <v>359</v>
      </c>
      <c r="B365" s="488" t="str">
        <f>IF('Dépenses rémunération au réel'!B365="","",'Dépenses rémunération au réel'!B365)</f>
        <v/>
      </c>
      <c r="C365" s="488" t="str">
        <f>IF('Dépenses rémunération au réel'!C365="","",'Dépenses rémunération au réel'!C365)</f>
        <v/>
      </c>
      <c r="D365" s="488" t="str">
        <f>IF('Dépenses rémunération au réel'!D365="","",'Dépenses rémunération au réel'!D365)</f>
        <v/>
      </c>
      <c r="E365" s="488" t="str">
        <f>IF('Dépenses rémunération au réel'!E365="","",'Dépenses rémunération au réel'!E365)</f>
        <v/>
      </c>
      <c r="F365" s="488" t="str">
        <f>IF('Dépenses rémunération au réel'!F365="","",'Dépenses rémunération au réel'!F365)</f>
        <v/>
      </c>
      <c r="G365" s="489" t="str">
        <f>IF('Dépenses rémunération au réel'!G365="","",'Dépenses rémunération au réel'!G365)</f>
        <v/>
      </c>
      <c r="H365" s="489" t="str">
        <f>IF('Dépenses rémunération au réel'!H365="","",'Dépenses rémunération au réel'!H365)</f>
        <v/>
      </c>
      <c r="I365" s="488" t="str">
        <f>IF('Dépenses rémunération au réel'!I365="","",'Dépenses rémunération au réel'!I365)</f>
        <v/>
      </c>
      <c r="J365" s="490" t="str">
        <f>IF('Dépenses rémunération au réel'!J365="","",'Dépenses rémunération au réel'!J365)</f>
        <v/>
      </c>
      <c r="K365" s="490" t="str">
        <f>IF('Dépenses rémunération au réel'!K365="","",'Dépenses rémunération au réel'!K365)</f>
        <v/>
      </c>
      <c r="L365" s="488" t="str">
        <f>IF('Dépenses rémunération au réel'!L365="","",'Dépenses rémunération au réel'!L365)</f>
        <v/>
      </c>
      <c r="M365" s="256"/>
      <c r="N365" s="257" t="str">
        <f t="shared" si="32"/>
        <v/>
      </c>
      <c r="O365" s="257" t="str">
        <f t="shared" si="33"/>
        <v/>
      </c>
      <c r="P365" s="55"/>
      <c r="Q365" s="34"/>
      <c r="R365" s="34"/>
      <c r="S365" s="494" t="str">
        <f t="shared" si="30"/>
        <v/>
      </c>
      <c r="T365" s="117"/>
      <c r="U365" s="118"/>
      <c r="V365" s="497" t="str">
        <f t="shared" si="34"/>
        <v/>
      </c>
      <c r="W365" s="121" t="str">
        <f t="shared" si="31"/>
        <v/>
      </c>
      <c r="X365" s="500" t="str">
        <f>IF(AND(OR(M365="KO",L365&lt;&gt;""),OR(M365="",N365="",O365="")),Listes!$A$74,IF(AND(L365&lt;S365,U365=""),Listes!$A$76,IF(AND(L365&lt;&gt;"",S365&lt;L365,T365=""),Listes!$A$78,IF(AND(Y365="",OR(M365&lt;&gt;"",N365&lt;&gt;"",O365&lt;&gt;"",P365&lt;&gt;"",Q365&lt;&gt;"",R365&lt;&gt;"")),Listes!$A$79,""))))</f>
        <v/>
      </c>
      <c r="Y365" s="38"/>
      <c r="Z365" s="10">
        <f t="shared" si="35"/>
        <v>0</v>
      </c>
    </row>
    <row r="366" spans="1:26" ht="20.100000000000001" customHeight="1" x14ac:dyDescent="0.25">
      <c r="A366" s="109">
        <v>360</v>
      </c>
      <c r="B366" s="488" t="str">
        <f>IF('Dépenses rémunération au réel'!B366="","",'Dépenses rémunération au réel'!B366)</f>
        <v/>
      </c>
      <c r="C366" s="488" t="str">
        <f>IF('Dépenses rémunération au réel'!C366="","",'Dépenses rémunération au réel'!C366)</f>
        <v/>
      </c>
      <c r="D366" s="488" t="str">
        <f>IF('Dépenses rémunération au réel'!D366="","",'Dépenses rémunération au réel'!D366)</f>
        <v/>
      </c>
      <c r="E366" s="488" t="str">
        <f>IF('Dépenses rémunération au réel'!E366="","",'Dépenses rémunération au réel'!E366)</f>
        <v/>
      </c>
      <c r="F366" s="488" t="str">
        <f>IF('Dépenses rémunération au réel'!F366="","",'Dépenses rémunération au réel'!F366)</f>
        <v/>
      </c>
      <c r="G366" s="489" t="str">
        <f>IF('Dépenses rémunération au réel'!G366="","",'Dépenses rémunération au réel'!G366)</f>
        <v/>
      </c>
      <c r="H366" s="489" t="str">
        <f>IF('Dépenses rémunération au réel'!H366="","",'Dépenses rémunération au réel'!H366)</f>
        <v/>
      </c>
      <c r="I366" s="488" t="str">
        <f>IF('Dépenses rémunération au réel'!I366="","",'Dépenses rémunération au réel'!I366)</f>
        <v/>
      </c>
      <c r="J366" s="490" t="str">
        <f>IF('Dépenses rémunération au réel'!J366="","",'Dépenses rémunération au réel'!J366)</f>
        <v/>
      </c>
      <c r="K366" s="490" t="str">
        <f>IF('Dépenses rémunération au réel'!K366="","",'Dépenses rémunération au réel'!K366)</f>
        <v/>
      </c>
      <c r="L366" s="488" t="str">
        <f>IF('Dépenses rémunération au réel'!L366="","",'Dépenses rémunération au réel'!L366)</f>
        <v/>
      </c>
      <c r="M366" s="256"/>
      <c r="N366" s="257" t="str">
        <f t="shared" si="32"/>
        <v/>
      </c>
      <c r="O366" s="257" t="str">
        <f t="shared" si="33"/>
        <v/>
      </c>
      <c r="P366" s="55"/>
      <c r="Q366" s="34"/>
      <c r="R366" s="34"/>
      <c r="S366" s="494" t="str">
        <f t="shared" si="30"/>
        <v/>
      </c>
      <c r="T366" s="117"/>
      <c r="U366" s="118"/>
      <c r="V366" s="497" t="str">
        <f t="shared" si="34"/>
        <v/>
      </c>
      <c r="W366" s="121" t="str">
        <f t="shared" si="31"/>
        <v/>
      </c>
      <c r="X366" s="500" t="str">
        <f>IF(AND(OR(M366="KO",L366&lt;&gt;""),OR(M366="",N366="",O366="")),Listes!$A$74,IF(AND(L366&lt;S366,U366=""),Listes!$A$76,IF(AND(L366&lt;&gt;"",S366&lt;L366,T366=""),Listes!$A$78,IF(AND(Y366="",OR(M366&lt;&gt;"",N366&lt;&gt;"",O366&lt;&gt;"",P366&lt;&gt;"",Q366&lt;&gt;"",R366&lt;&gt;"")),Listes!$A$79,""))))</f>
        <v/>
      </c>
      <c r="Y366" s="38"/>
      <c r="Z366" s="10">
        <f t="shared" si="35"/>
        <v>0</v>
      </c>
    </row>
    <row r="367" spans="1:26" ht="20.100000000000001" customHeight="1" x14ac:dyDescent="0.25">
      <c r="A367" s="109">
        <v>361</v>
      </c>
      <c r="B367" s="488" t="str">
        <f>IF('Dépenses rémunération au réel'!B367="","",'Dépenses rémunération au réel'!B367)</f>
        <v/>
      </c>
      <c r="C367" s="488" t="str">
        <f>IF('Dépenses rémunération au réel'!C367="","",'Dépenses rémunération au réel'!C367)</f>
        <v/>
      </c>
      <c r="D367" s="488" t="str">
        <f>IF('Dépenses rémunération au réel'!D367="","",'Dépenses rémunération au réel'!D367)</f>
        <v/>
      </c>
      <c r="E367" s="488" t="str">
        <f>IF('Dépenses rémunération au réel'!E367="","",'Dépenses rémunération au réel'!E367)</f>
        <v/>
      </c>
      <c r="F367" s="488" t="str">
        <f>IF('Dépenses rémunération au réel'!F367="","",'Dépenses rémunération au réel'!F367)</f>
        <v/>
      </c>
      <c r="G367" s="489" t="str">
        <f>IF('Dépenses rémunération au réel'!G367="","",'Dépenses rémunération au réel'!G367)</f>
        <v/>
      </c>
      <c r="H367" s="489" t="str">
        <f>IF('Dépenses rémunération au réel'!H367="","",'Dépenses rémunération au réel'!H367)</f>
        <v/>
      </c>
      <c r="I367" s="488" t="str">
        <f>IF('Dépenses rémunération au réel'!I367="","",'Dépenses rémunération au réel'!I367)</f>
        <v/>
      </c>
      <c r="J367" s="490" t="str">
        <f>IF('Dépenses rémunération au réel'!J367="","",'Dépenses rémunération au réel'!J367)</f>
        <v/>
      </c>
      <c r="K367" s="490" t="str">
        <f>IF('Dépenses rémunération au réel'!K367="","",'Dépenses rémunération au réel'!K367)</f>
        <v/>
      </c>
      <c r="L367" s="488" t="str">
        <f>IF('Dépenses rémunération au réel'!L367="","",'Dépenses rémunération au réel'!L367)</f>
        <v/>
      </c>
      <c r="M367" s="256"/>
      <c r="N367" s="257" t="str">
        <f t="shared" si="32"/>
        <v/>
      </c>
      <c r="O367" s="257" t="str">
        <f t="shared" si="33"/>
        <v/>
      </c>
      <c r="P367" s="55"/>
      <c r="Q367" s="34"/>
      <c r="R367" s="34"/>
      <c r="S367" s="494" t="str">
        <f t="shared" si="30"/>
        <v/>
      </c>
      <c r="T367" s="117"/>
      <c r="U367" s="118"/>
      <c r="V367" s="497" t="str">
        <f t="shared" si="34"/>
        <v/>
      </c>
      <c r="W367" s="121" t="str">
        <f t="shared" si="31"/>
        <v/>
      </c>
      <c r="X367" s="500" t="str">
        <f>IF(AND(OR(M367="KO",L367&lt;&gt;""),OR(M367="",N367="",O367="")),Listes!$A$74,IF(AND(L367&lt;S367,U367=""),Listes!$A$76,IF(AND(L367&lt;&gt;"",S367&lt;L367,T367=""),Listes!$A$78,IF(AND(Y367="",OR(M367&lt;&gt;"",N367&lt;&gt;"",O367&lt;&gt;"",P367&lt;&gt;"",Q367&lt;&gt;"",R367&lt;&gt;"")),Listes!$A$79,""))))</f>
        <v/>
      </c>
      <c r="Y367" s="38"/>
      <c r="Z367" s="10">
        <f t="shared" si="35"/>
        <v>0</v>
      </c>
    </row>
    <row r="368" spans="1:26" ht="20.100000000000001" customHeight="1" x14ac:dyDescent="0.25">
      <c r="A368" s="109">
        <v>362</v>
      </c>
      <c r="B368" s="488" t="str">
        <f>IF('Dépenses rémunération au réel'!B368="","",'Dépenses rémunération au réel'!B368)</f>
        <v/>
      </c>
      <c r="C368" s="488" t="str">
        <f>IF('Dépenses rémunération au réel'!C368="","",'Dépenses rémunération au réel'!C368)</f>
        <v/>
      </c>
      <c r="D368" s="488" t="str">
        <f>IF('Dépenses rémunération au réel'!D368="","",'Dépenses rémunération au réel'!D368)</f>
        <v/>
      </c>
      <c r="E368" s="488" t="str">
        <f>IF('Dépenses rémunération au réel'!E368="","",'Dépenses rémunération au réel'!E368)</f>
        <v/>
      </c>
      <c r="F368" s="488" t="str">
        <f>IF('Dépenses rémunération au réel'!F368="","",'Dépenses rémunération au réel'!F368)</f>
        <v/>
      </c>
      <c r="G368" s="489" t="str">
        <f>IF('Dépenses rémunération au réel'!G368="","",'Dépenses rémunération au réel'!G368)</f>
        <v/>
      </c>
      <c r="H368" s="489" t="str">
        <f>IF('Dépenses rémunération au réel'!H368="","",'Dépenses rémunération au réel'!H368)</f>
        <v/>
      </c>
      <c r="I368" s="488" t="str">
        <f>IF('Dépenses rémunération au réel'!I368="","",'Dépenses rémunération au réel'!I368)</f>
        <v/>
      </c>
      <c r="J368" s="490" t="str">
        <f>IF('Dépenses rémunération au réel'!J368="","",'Dépenses rémunération au réel'!J368)</f>
        <v/>
      </c>
      <c r="K368" s="490" t="str">
        <f>IF('Dépenses rémunération au réel'!K368="","",'Dépenses rémunération au réel'!K368)</f>
        <v/>
      </c>
      <c r="L368" s="488" t="str">
        <f>IF('Dépenses rémunération au réel'!L368="","",'Dépenses rémunération au réel'!L368)</f>
        <v/>
      </c>
      <c r="M368" s="256"/>
      <c r="N368" s="257" t="str">
        <f t="shared" si="32"/>
        <v/>
      </c>
      <c r="O368" s="257" t="str">
        <f t="shared" si="33"/>
        <v/>
      </c>
      <c r="P368" s="55"/>
      <c r="Q368" s="34"/>
      <c r="R368" s="34"/>
      <c r="S368" s="494" t="str">
        <f t="shared" si="30"/>
        <v/>
      </c>
      <c r="T368" s="117"/>
      <c r="U368" s="118"/>
      <c r="V368" s="497" t="str">
        <f t="shared" si="34"/>
        <v/>
      </c>
      <c r="W368" s="121" t="str">
        <f t="shared" si="31"/>
        <v/>
      </c>
      <c r="X368" s="500" t="str">
        <f>IF(AND(OR(M368="KO",L368&lt;&gt;""),OR(M368="",N368="",O368="")),Listes!$A$74,IF(AND(L368&lt;S368,U368=""),Listes!$A$76,IF(AND(L368&lt;&gt;"",S368&lt;L368,T368=""),Listes!$A$78,IF(AND(Y368="",OR(M368&lt;&gt;"",N368&lt;&gt;"",O368&lt;&gt;"",P368&lt;&gt;"",Q368&lt;&gt;"",R368&lt;&gt;"")),Listes!$A$79,""))))</f>
        <v/>
      </c>
      <c r="Y368" s="38"/>
      <c r="Z368" s="10">
        <f t="shared" si="35"/>
        <v>0</v>
      </c>
    </row>
    <row r="369" spans="1:26" ht="20.100000000000001" customHeight="1" x14ac:dyDescent="0.25">
      <c r="A369" s="109">
        <v>363</v>
      </c>
      <c r="B369" s="488" t="str">
        <f>IF('Dépenses rémunération au réel'!B369="","",'Dépenses rémunération au réel'!B369)</f>
        <v/>
      </c>
      <c r="C369" s="488" t="str">
        <f>IF('Dépenses rémunération au réel'!C369="","",'Dépenses rémunération au réel'!C369)</f>
        <v/>
      </c>
      <c r="D369" s="488" t="str">
        <f>IF('Dépenses rémunération au réel'!D369="","",'Dépenses rémunération au réel'!D369)</f>
        <v/>
      </c>
      <c r="E369" s="488" t="str">
        <f>IF('Dépenses rémunération au réel'!E369="","",'Dépenses rémunération au réel'!E369)</f>
        <v/>
      </c>
      <c r="F369" s="488" t="str">
        <f>IF('Dépenses rémunération au réel'!F369="","",'Dépenses rémunération au réel'!F369)</f>
        <v/>
      </c>
      <c r="G369" s="489" t="str">
        <f>IF('Dépenses rémunération au réel'!G369="","",'Dépenses rémunération au réel'!G369)</f>
        <v/>
      </c>
      <c r="H369" s="489" t="str">
        <f>IF('Dépenses rémunération au réel'!H369="","",'Dépenses rémunération au réel'!H369)</f>
        <v/>
      </c>
      <c r="I369" s="488" t="str">
        <f>IF('Dépenses rémunération au réel'!I369="","",'Dépenses rémunération au réel'!I369)</f>
        <v/>
      </c>
      <c r="J369" s="490" t="str">
        <f>IF('Dépenses rémunération au réel'!J369="","",'Dépenses rémunération au réel'!J369)</f>
        <v/>
      </c>
      <c r="K369" s="490" t="str">
        <f>IF('Dépenses rémunération au réel'!K369="","",'Dépenses rémunération au réel'!K369)</f>
        <v/>
      </c>
      <c r="L369" s="488" t="str">
        <f>IF('Dépenses rémunération au réel'!L369="","",'Dépenses rémunération au réel'!L369)</f>
        <v/>
      </c>
      <c r="M369" s="256"/>
      <c r="N369" s="257" t="str">
        <f t="shared" si="32"/>
        <v/>
      </c>
      <c r="O369" s="257" t="str">
        <f t="shared" si="33"/>
        <v/>
      </c>
      <c r="P369" s="55"/>
      <c r="Q369" s="34"/>
      <c r="R369" s="34"/>
      <c r="S369" s="494" t="str">
        <f t="shared" si="30"/>
        <v/>
      </c>
      <c r="T369" s="117"/>
      <c r="U369" s="118"/>
      <c r="V369" s="497" t="str">
        <f t="shared" si="34"/>
        <v/>
      </c>
      <c r="W369" s="121" t="str">
        <f t="shared" si="31"/>
        <v/>
      </c>
      <c r="X369" s="500" t="str">
        <f>IF(AND(OR(M369="KO",L369&lt;&gt;""),OR(M369="",N369="",O369="")),Listes!$A$74,IF(AND(L369&lt;S369,U369=""),Listes!$A$76,IF(AND(L369&lt;&gt;"",S369&lt;L369,T369=""),Listes!$A$78,IF(AND(Y369="",OR(M369&lt;&gt;"",N369&lt;&gt;"",O369&lt;&gt;"",P369&lt;&gt;"",Q369&lt;&gt;"",R369&lt;&gt;"")),Listes!$A$79,""))))</f>
        <v/>
      </c>
      <c r="Y369" s="38"/>
      <c r="Z369" s="10">
        <f t="shared" si="35"/>
        <v>0</v>
      </c>
    </row>
    <row r="370" spans="1:26" ht="20.100000000000001" customHeight="1" x14ac:dyDescent="0.25">
      <c r="A370" s="109">
        <v>364</v>
      </c>
      <c r="B370" s="488" t="str">
        <f>IF('Dépenses rémunération au réel'!B370="","",'Dépenses rémunération au réel'!B370)</f>
        <v/>
      </c>
      <c r="C370" s="488" t="str">
        <f>IF('Dépenses rémunération au réel'!C370="","",'Dépenses rémunération au réel'!C370)</f>
        <v/>
      </c>
      <c r="D370" s="488" t="str">
        <f>IF('Dépenses rémunération au réel'!D370="","",'Dépenses rémunération au réel'!D370)</f>
        <v/>
      </c>
      <c r="E370" s="488" t="str">
        <f>IF('Dépenses rémunération au réel'!E370="","",'Dépenses rémunération au réel'!E370)</f>
        <v/>
      </c>
      <c r="F370" s="488" t="str">
        <f>IF('Dépenses rémunération au réel'!F370="","",'Dépenses rémunération au réel'!F370)</f>
        <v/>
      </c>
      <c r="G370" s="489" t="str">
        <f>IF('Dépenses rémunération au réel'!G370="","",'Dépenses rémunération au réel'!G370)</f>
        <v/>
      </c>
      <c r="H370" s="489" t="str">
        <f>IF('Dépenses rémunération au réel'!H370="","",'Dépenses rémunération au réel'!H370)</f>
        <v/>
      </c>
      <c r="I370" s="488" t="str">
        <f>IF('Dépenses rémunération au réel'!I370="","",'Dépenses rémunération au réel'!I370)</f>
        <v/>
      </c>
      <c r="J370" s="490" t="str">
        <f>IF('Dépenses rémunération au réel'!J370="","",'Dépenses rémunération au réel'!J370)</f>
        <v/>
      </c>
      <c r="K370" s="490" t="str">
        <f>IF('Dépenses rémunération au réel'!K370="","",'Dépenses rémunération au réel'!K370)</f>
        <v/>
      </c>
      <c r="L370" s="488" t="str">
        <f>IF('Dépenses rémunération au réel'!L370="","",'Dépenses rémunération au réel'!L370)</f>
        <v/>
      </c>
      <c r="M370" s="256"/>
      <c r="N370" s="257" t="str">
        <f t="shared" si="32"/>
        <v/>
      </c>
      <c r="O370" s="257" t="str">
        <f t="shared" si="33"/>
        <v/>
      </c>
      <c r="P370" s="55"/>
      <c r="Q370" s="34"/>
      <c r="R370" s="34"/>
      <c r="S370" s="494" t="str">
        <f t="shared" si="30"/>
        <v/>
      </c>
      <c r="T370" s="117"/>
      <c r="U370" s="118"/>
      <c r="V370" s="497" t="str">
        <f t="shared" si="34"/>
        <v/>
      </c>
      <c r="W370" s="121" t="str">
        <f t="shared" si="31"/>
        <v/>
      </c>
      <c r="X370" s="500" t="str">
        <f>IF(AND(OR(M370="KO",L370&lt;&gt;""),OR(M370="",N370="",O370="")),Listes!$A$74,IF(AND(L370&lt;S370,U370=""),Listes!$A$76,IF(AND(L370&lt;&gt;"",S370&lt;L370,T370=""),Listes!$A$78,IF(AND(Y370="",OR(M370&lt;&gt;"",N370&lt;&gt;"",O370&lt;&gt;"",P370&lt;&gt;"",Q370&lt;&gt;"",R370&lt;&gt;"")),Listes!$A$79,""))))</f>
        <v/>
      </c>
      <c r="Y370" s="38"/>
      <c r="Z370" s="10">
        <f t="shared" si="35"/>
        <v>0</v>
      </c>
    </row>
    <row r="371" spans="1:26" ht="20.100000000000001" customHeight="1" x14ac:dyDescent="0.25">
      <c r="A371" s="109">
        <v>365</v>
      </c>
      <c r="B371" s="488" t="str">
        <f>IF('Dépenses rémunération au réel'!B371="","",'Dépenses rémunération au réel'!B371)</f>
        <v/>
      </c>
      <c r="C371" s="488" t="str">
        <f>IF('Dépenses rémunération au réel'!C371="","",'Dépenses rémunération au réel'!C371)</f>
        <v/>
      </c>
      <c r="D371" s="488" t="str">
        <f>IF('Dépenses rémunération au réel'!D371="","",'Dépenses rémunération au réel'!D371)</f>
        <v/>
      </c>
      <c r="E371" s="488" t="str">
        <f>IF('Dépenses rémunération au réel'!E371="","",'Dépenses rémunération au réel'!E371)</f>
        <v/>
      </c>
      <c r="F371" s="488" t="str">
        <f>IF('Dépenses rémunération au réel'!F371="","",'Dépenses rémunération au réel'!F371)</f>
        <v/>
      </c>
      <c r="G371" s="489" t="str">
        <f>IF('Dépenses rémunération au réel'!G371="","",'Dépenses rémunération au réel'!G371)</f>
        <v/>
      </c>
      <c r="H371" s="489" t="str">
        <f>IF('Dépenses rémunération au réel'!H371="","",'Dépenses rémunération au réel'!H371)</f>
        <v/>
      </c>
      <c r="I371" s="488" t="str">
        <f>IF('Dépenses rémunération au réel'!I371="","",'Dépenses rémunération au réel'!I371)</f>
        <v/>
      </c>
      <c r="J371" s="490" t="str">
        <f>IF('Dépenses rémunération au réel'!J371="","",'Dépenses rémunération au réel'!J371)</f>
        <v/>
      </c>
      <c r="K371" s="490" t="str">
        <f>IF('Dépenses rémunération au réel'!K371="","",'Dépenses rémunération au réel'!K371)</f>
        <v/>
      </c>
      <c r="L371" s="488" t="str">
        <f>IF('Dépenses rémunération au réel'!L371="","",'Dépenses rémunération au réel'!L371)</f>
        <v/>
      </c>
      <c r="M371" s="256"/>
      <c r="N371" s="257" t="str">
        <f t="shared" si="32"/>
        <v/>
      </c>
      <c r="O371" s="257" t="str">
        <f t="shared" si="33"/>
        <v/>
      </c>
      <c r="P371" s="55"/>
      <c r="Q371" s="34"/>
      <c r="R371" s="34"/>
      <c r="S371" s="494" t="str">
        <f t="shared" si="30"/>
        <v/>
      </c>
      <c r="T371" s="117"/>
      <c r="U371" s="118"/>
      <c r="V371" s="497" t="str">
        <f t="shared" si="34"/>
        <v/>
      </c>
      <c r="W371" s="121" t="str">
        <f t="shared" si="31"/>
        <v/>
      </c>
      <c r="X371" s="500" t="str">
        <f>IF(AND(OR(M371="KO",L371&lt;&gt;""),OR(M371="",N371="",O371="")),Listes!$A$74,IF(AND(L371&lt;S371,U371=""),Listes!$A$76,IF(AND(L371&lt;&gt;"",S371&lt;L371,T371=""),Listes!$A$78,IF(AND(Y371="",OR(M371&lt;&gt;"",N371&lt;&gt;"",O371&lt;&gt;"",P371&lt;&gt;"",Q371&lt;&gt;"",R371&lt;&gt;"")),Listes!$A$79,""))))</f>
        <v/>
      </c>
      <c r="Y371" s="38"/>
      <c r="Z371" s="10">
        <f t="shared" si="35"/>
        <v>0</v>
      </c>
    </row>
    <row r="372" spans="1:26" ht="20.100000000000001" customHeight="1" x14ac:dyDescent="0.25">
      <c r="A372" s="109">
        <v>366</v>
      </c>
      <c r="B372" s="488" t="str">
        <f>IF('Dépenses rémunération au réel'!B372="","",'Dépenses rémunération au réel'!B372)</f>
        <v/>
      </c>
      <c r="C372" s="488" t="str">
        <f>IF('Dépenses rémunération au réel'!C372="","",'Dépenses rémunération au réel'!C372)</f>
        <v/>
      </c>
      <c r="D372" s="488" t="str">
        <f>IF('Dépenses rémunération au réel'!D372="","",'Dépenses rémunération au réel'!D372)</f>
        <v/>
      </c>
      <c r="E372" s="488" t="str">
        <f>IF('Dépenses rémunération au réel'!E372="","",'Dépenses rémunération au réel'!E372)</f>
        <v/>
      </c>
      <c r="F372" s="488" t="str">
        <f>IF('Dépenses rémunération au réel'!F372="","",'Dépenses rémunération au réel'!F372)</f>
        <v/>
      </c>
      <c r="G372" s="489" t="str">
        <f>IF('Dépenses rémunération au réel'!G372="","",'Dépenses rémunération au réel'!G372)</f>
        <v/>
      </c>
      <c r="H372" s="489" t="str">
        <f>IF('Dépenses rémunération au réel'!H372="","",'Dépenses rémunération au réel'!H372)</f>
        <v/>
      </c>
      <c r="I372" s="488" t="str">
        <f>IF('Dépenses rémunération au réel'!I372="","",'Dépenses rémunération au réel'!I372)</f>
        <v/>
      </c>
      <c r="J372" s="490" t="str">
        <f>IF('Dépenses rémunération au réel'!J372="","",'Dépenses rémunération au réel'!J372)</f>
        <v/>
      </c>
      <c r="K372" s="490" t="str">
        <f>IF('Dépenses rémunération au réel'!K372="","",'Dépenses rémunération au réel'!K372)</f>
        <v/>
      </c>
      <c r="L372" s="488" t="str">
        <f>IF('Dépenses rémunération au réel'!L372="","",'Dépenses rémunération au réel'!L372)</f>
        <v/>
      </c>
      <c r="M372" s="256"/>
      <c r="N372" s="257" t="str">
        <f t="shared" si="32"/>
        <v/>
      </c>
      <c r="O372" s="257" t="str">
        <f t="shared" si="33"/>
        <v/>
      </c>
      <c r="P372" s="55"/>
      <c r="Q372" s="34"/>
      <c r="R372" s="34"/>
      <c r="S372" s="494" t="str">
        <f t="shared" si="30"/>
        <v/>
      </c>
      <c r="T372" s="117"/>
      <c r="U372" s="118"/>
      <c r="V372" s="497" t="str">
        <f t="shared" si="34"/>
        <v/>
      </c>
      <c r="W372" s="121" t="str">
        <f t="shared" si="31"/>
        <v/>
      </c>
      <c r="X372" s="500" t="str">
        <f>IF(AND(OR(M372="KO",L372&lt;&gt;""),OR(M372="",N372="",O372="")),Listes!$A$74,IF(AND(L372&lt;S372,U372=""),Listes!$A$76,IF(AND(L372&lt;&gt;"",S372&lt;L372,T372=""),Listes!$A$78,IF(AND(Y372="",OR(M372&lt;&gt;"",N372&lt;&gt;"",O372&lt;&gt;"",P372&lt;&gt;"",Q372&lt;&gt;"",R372&lt;&gt;"")),Listes!$A$79,""))))</f>
        <v/>
      </c>
      <c r="Y372" s="38"/>
      <c r="Z372" s="10">
        <f t="shared" si="35"/>
        <v>0</v>
      </c>
    </row>
    <row r="373" spans="1:26" ht="20.100000000000001" customHeight="1" x14ac:dyDescent="0.25">
      <c r="A373" s="109">
        <v>367</v>
      </c>
      <c r="B373" s="488" t="str">
        <f>IF('Dépenses rémunération au réel'!B373="","",'Dépenses rémunération au réel'!B373)</f>
        <v/>
      </c>
      <c r="C373" s="488" t="str">
        <f>IF('Dépenses rémunération au réel'!C373="","",'Dépenses rémunération au réel'!C373)</f>
        <v/>
      </c>
      <c r="D373" s="488" t="str">
        <f>IF('Dépenses rémunération au réel'!D373="","",'Dépenses rémunération au réel'!D373)</f>
        <v/>
      </c>
      <c r="E373" s="488" t="str">
        <f>IF('Dépenses rémunération au réel'!E373="","",'Dépenses rémunération au réel'!E373)</f>
        <v/>
      </c>
      <c r="F373" s="488" t="str">
        <f>IF('Dépenses rémunération au réel'!F373="","",'Dépenses rémunération au réel'!F373)</f>
        <v/>
      </c>
      <c r="G373" s="489" t="str">
        <f>IF('Dépenses rémunération au réel'!G373="","",'Dépenses rémunération au réel'!G373)</f>
        <v/>
      </c>
      <c r="H373" s="489" t="str">
        <f>IF('Dépenses rémunération au réel'!H373="","",'Dépenses rémunération au réel'!H373)</f>
        <v/>
      </c>
      <c r="I373" s="488" t="str">
        <f>IF('Dépenses rémunération au réel'!I373="","",'Dépenses rémunération au réel'!I373)</f>
        <v/>
      </c>
      <c r="J373" s="490" t="str">
        <f>IF('Dépenses rémunération au réel'!J373="","",'Dépenses rémunération au réel'!J373)</f>
        <v/>
      </c>
      <c r="K373" s="490" t="str">
        <f>IF('Dépenses rémunération au réel'!K373="","",'Dépenses rémunération au réel'!K373)</f>
        <v/>
      </c>
      <c r="L373" s="488" t="str">
        <f>IF('Dépenses rémunération au réel'!L373="","",'Dépenses rémunération au réel'!L373)</f>
        <v/>
      </c>
      <c r="M373" s="256"/>
      <c r="N373" s="257" t="str">
        <f t="shared" si="32"/>
        <v/>
      </c>
      <c r="O373" s="257" t="str">
        <f t="shared" si="33"/>
        <v/>
      </c>
      <c r="P373" s="55"/>
      <c r="Q373" s="34"/>
      <c r="R373" s="34"/>
      <c r="S373" s="494" t="str">
        <f t="shared" si="30"/>
        <v/>
      </c>
      <c r="T373" s="117"/>
      <c r="U373" s="118"/>
      <c r="V373" s="497" t="str">
        <f t="shared" si="34"/>
        <v/>
      </c>
      <c r="W373" s="121" t="str">
        <f t="shared" si="31"/>
        <v/>
      </c>
      <c r="X373" s="500" t="str">
        <f>IF(AND(OR(M373="KO",L373&lt;&gt;""),OR(M373="",N373="",O373="")),Listes!$A$74,IF(AND(L373&lt;S373,U373=""),Listes!$A$76,IF(AND(L373&lt;&gt;"",S373&lt;L373,T373=""),Listes!$A$78,IF(AND(Y373="",OR(M373&lt;&gt;"",N373&lt;&gt;"",O373&lt;&gt;"",P373&lt;&gt;"",Q373&lt;&gt;"",R373&lt;&gt;"")),Listes!$A$79,""))))</f>
        <v/>
      </c>
      <c r="Y373" s="38"/>
      <c r="Z373" s="10">
        <f t="shared" si="35"/>
        <v>0</v>
      </c>
    </row>
    <row r="374" spans="1:26" ht="20.100000000000001" customHeight="1" x14ac:dyDescent="0.25">
      <c r="A374" s="109">
        <v>368</v>
      </c>
      <c r="B374" s="488" t="str">
        <f>IF('Dépenses rémunération au réel'!B374="","",'Dépenses rémunération au réel'!B374)</f>
        <v/>
      </c>
      <c r="C374" s="488" t="str">
        <f>IF('Dépenses rémunération au réel'!C374="","",'Dépenses rémunération au réel'!C374)</f>
        <v/>
      </c>
      <c r="D374" s="488" t="str">
        <f>IF('Dépenses rémunération au réel'!D374="","",'Dépenses rémunération au réel'!D374)</f>
        <v/>
      </c>
      <c r="E374" s="488" t="str">
        <f>IF('Dépenses rémunération au réel'!E374="","",'Dépenses rémunération au réel'!E374)</f>
        <v/>
      </c>
      <c r="F374" s="488" t="str">
        <f>IF('Dépenses rémunération au réel'!F374="","",'Dépenses rémunération au réel'!F374)</f>
        <v/>
      </c>
      <c r="G374" s="489" t="str">
        <f>IF('Dépenses rémunération au réel'!G374="","",'Dépenses rémunération au réel'!G374)</f>
        <v/>
      </c>
      <c r="H374" s="489" t="str">
        <f>IF('Dépenses rémunération au réel'!H374="","",'Dépenses rémunération au réel'!H374)</f>
        <v/>
      </c>
      <c r="I374" s="488" t="str">
        <f>IF('Dépenses rémunération au réel'!I374="","",'Dépenses rémunération au réel'!I374)</f>
        <v/>
      </c>
      <c r="J374" s="490" t="str">
        <f>IF('Dépenses rémunération au réel'!J374="","",'Dépenses rémunération au réel'!J374)</f>
        <v/>
      </c>
      <c r="K374" s="490" t="str">
        <f>IF('Dépenses rémunération au réel'!K374="","",'Dépenses rémunération au réel'!K374)</f>
        <v/>
      </c>
      <c r="L374" s="488" t="str">
        <f>IF('Dépenses rémunération au réel'!L374="","",'Dépenses rémunération au réel'!L374)</f>
        <v/>
      </c>
      <c r="M374" s="256"/>
      <c r="N374" s="257" t="str">
        <f t="shared" si="32"/>
        <v/>
      </c>
      <c r="O374" s="257" t="str">
        <f t="shared" si="33"/>
        <v/>
      </c>
      <c r="P374" s="55"/>
      <c r="Q374" s="34"/>
      <c r="R374" s="34"/>
      <c r="S374" s="494" t="str">
        <f t="shared" si="30"/>
        <v/>
      </c>
      <c r="T374" s="117"/>
      <c r="U374" s="118"/>
      <c r="V374" s="497" t="str">
        <f t="shared" si="34"/>
        <v/>
      </c>
      <c r="W374" s="121" t="str">
        <f t="shared" si="31"/>
        <v/>
      </c>
      <c r="X374" s="500" t="str">
        <f>IF(AND(OR(M374="KO",L374&lt;&gt;""),OR(M374="",N374="",O374="")),Listes!$A$74,IF(AND(L374&lt;S374,U374=""),Listes!$A$76,IF(AND(L374&lt;&gt;"",S374&lt;L374,T374=""),Listes!$A$78,IF(AND(Y374="",OR(M374&lt;&gt;"",N374&lt;&gt;"",O374&lt;&gt;"",P374&lt;&gt;"",Q374&lt;&gt;"",R374&lt;&gt;"")),Listes!$A$79,""))))</f>
        <v/>
      </c>
      <c r="Y374" s="38"/>
      <c r="Z374" s="10">
        <f t="shared" si="35"/>
        <v>0</v>
      </c>
    </row>
    <row r="375" spans="1:26" ht="20.100000000000001" customHeight="1" x14ac:dyDescent="0.25">
      <c r="A375" s="109">
        <v>369</v>
      </c>
      <c r="B375" s="488" t="str">
        <f>IF('Dépenses rémunération au réel'!B375="","",'Dépenses rémunération au réel'!B375)</f>
        <v/>
      </c>
      <c r="C375" s="488" t="str">
        <f>IF('Dépenses rémunération au réel'!C375="","",'Dépenses rémunération au réel'!C375)</f>
        <v/>
      </c>
      <c r="D375" s="488" t="str">
        <f>IF('Dépenses rémunération au réel'!D375="","",'Dépenses rémunération au réel'!D375)</f>
        <v/>
      </c>
      <c r="E375" s="488" t="str">
        <f>IF('Dépenses rémunération au réel'!E375="","",'Dépenses rémunération au réel'!E375)</f>
        <v/>
      </c>
      <c r="F375" s="488" t="str">
        <f>IF('Dépenses rémunération au réel'!F375="","",'Dépenses rémunération au réel'!F375)</f>
        <v/>
      </c>
      <c r="G375" s="489" t="str">
        <f>IF('Dépenses rémunération au réel'!G375="","",'Dépenses rémunération au réel'!G375)</f>
        <v/>
      </c>
      <c r="H375" s="489" t="str">
        <f>IF('Dépenses rémunération au réel'!H375="","",'Dépenses rémunération au réel'!H375)</f>
        <v/>
      </c>
      <c r="I375" s="488" t="str">
        <f>IF('Dépenses rémunération au réel'!I375="","",'Dépenses rémunération au réel'!I375)</f>
        <v/>
      </c>
      <c r="J375" s="490" t="str">
        <f>IF('Dépenses rémunération au réel'!J375="","",'Dépenses rémunération au réel'!J375)</f>
        <v/>
      </c>
      <c r="K375" s="490" t="str">
        <f>IF('Dépenses rémunération au réel'!K375="","",'Dépenses rémunération au réel'!K375)</f>
        <v/>
      </c>
      <c r="L375" s="488" t="str">
        <f>IF('Dépenses rémunération au réel'!L375="","",'Dépenses rémunération au réel'!L375)</f>
        <v/>
      </c>
      <c r="M375" s="256"/>
      <c r="N375" s="257" t="str">
        <f t="shared" si="32"/>
        <v/>
      </c>
      <c r="O375" s="257" t="str">
        <f t="shared" si="33"/>
        <v/>
      </c>
      <c r="P375" s="55"/>
      <c r="Q375" s="34"/>
      <c r="R375" s="34"/>
      <c r="S375" s="494" t="str">
        <f t="shared" si="30"/>
        <v/>
      </c>
      <c r="T375" s="117"/>
      <c r="U375" s="118"/>
      <c r="V375" s="497" t="str">
        <f t="shared" si="34"/>
        <v/>
      </c>
      <c r="W375" s="121" t="str">
        <f t="shared" si="31"/>
        <v/>
      </c>
      <c r="X375" s="500" t="str">
        <f>IF(AND(OR(M375="KO",L375&lt;&gt;""),OR(M375="",N375="",O375="")),Listes!$A$74,IF(AND(L375&lt;S375,U375=""),Listes!$A$76,IF(AND(L375&lt;&gt;"",S375&lt;L375,T375=""),Listes!$A$78,IF(AND(Y375="",OR(M375&lt;&gt;"",N375&lt;&gt;"",O375&lt;&gt;"",P375&lt;&gt;"",Q375&lt;&gt;"",R375&lt;&gt;"")),Listes!$A$79,""))))</f>
        <v/>
      </c>
      <c r="Y375" s="38"/>
      <c r="Z375" s="10">
        <f t="shared" si="35"/>
        <v>0</v>
      </c>
    </row>
    <row r="376" spans="1:26" ht="20.100000000000001" customHeight="1" x14ac:dyDescent="0.25">
      <c r="A376" s="109">
        <v>370</v>
      </c>
      <c r="B376" s="488" t="str">
        <f>IF('Dépenses rémunération au réel'!B376="","",'Dépenses rémunération au réel'!B376)</f>
        <v/>
      </c>
      <c r="C376" s="488" t="str">
        <f>IF('Dépenses rémunération au réel'!C376="","",'Dépenses rémunération au réel'!C376)</f>
        <v/>
      </c>
      <c r="D376" s="488" t="str">
        <f>IF('Dépenses rémunération au réel'!D376="","",'Dépenses rémunération au réel'!D376)</f>
        <v/>
      </c>
      <c r="E376" s="488" t="str">
        <f>IF('Dépenses rémunération au réel'!E376="","",'Dépenses rémunération au réel'!E376)</f>
        <v/>
      </c>
      <c r="F376" s="488" t="str">
        <f>IF('Dépenses rémunération au réel'!F376="","",'Dépenses rémunération au réel'!F376)</f>
        <v/>
      </c>
      <c r="G376" s="489" t="str">
        <f>IF('Dépenses rémunération au réel'!G376="","",'Dépenses rémunération au réel'!G376)</f>
        <v/>
      </c>
      <c r="H376" s="489" t="str">
        <f>IF('Dépenses rémunération au réel'!H376="","",'Dépenses rémunération au réel'!H376)</f>
        <v/>
      </c>
      <c r="I376" s="488" t="str">
        <f>IF('Dépenses rémunération au réel'!I376="","",'Dépenses rémunération au réel'!I376)</f>
        <v/>
      </c>
      <c r="J376" s="490" t="str">
        <f>IF('Dépenses rémunération au réel'!J376="","",'Dépenses rémunération au réel'!J376)</f>
        <v/>
      </c>
      <c r="K376" s="490" t="str">
        <f>IF('Dépenses rémunération au réel'!K376="","",'Dépenses rémunération au réel'!K376)</f>
        <v/>
      </c>
      <c r="L376" s="488" t="str">
        <f>IF('Dépenses rémunération au réel'!L376="","",'Dépenses rémunération au réel'!L376)</f>
        <v/>
      </c>
      <c r="M376" s="256"/>
      <c r="N376" s="257" t="str">
        <f t="shared" si="32"/>
        <v/>
      </c>
      <c r="O376" s="257" t="str">
        <f t="shared" si="33"/>
        <v/>
      </c>
      <c r="P376" s="55"/>
      <c r="Q376" s="34"/>
      <c r="R376" s="34"/>
      <c r="S376" s="494" t="str">
        <f t="shared" si="30"/>
        <v/>
      </c>
      <c r="T376" s="117"/>
      <c r="U376" s="118"/>
      <c r="V376" s="497" t="str">
        <f t="shared" si="34"/>
        <v/>
      </c>
      <c r="W376" s="121" t="str">
        <f t="shared" si="31"/>
        <v/>
      </c>
      <c r="X376" s="500" t="str">
        <f>IF(AND(OR(M376="KO",L376&lt;&gt;""),OR(M376="",N376="",O376="")),Listes!$A$74,IF(AND(L376&lt;S376,U376=""),Listes!$A$76,IF(AND(L376&lt;&gt;"",S376&lt;L376,T376=""),Listes!$A$78,IF(AND(Y376="",OR(M376&lt;&gt;"",N376&lt;&gt;"",O376&lt;&gt;"",P376&lt;&gt;"",Q376&lt;&gt;"",R376&lt;&gt;"")),Listes!$A$79,""))))</f>
        <v/>
      </c>
      <c r="Y376" s="38"/>
      <c r="Z376" s="10">
        <f t="shared" si="35"/>
        <v>0</v>
      </c>
    </row>
    <row r="377" spans="1:26" ht="20.100000000000001" customHeight="1" x14ac:dyDescent="0.25">
      <c r="A377" s="109">
        <v>371</v>
      </c>
      <c r="B377" s="488" t="str">
        <f>IF('Dépenses rémunération au réel'!B377="","",'Dépenses rémunération au réel'!B377)</f>
        <v/>
      </c>
      <c r="C377" s="488" t="str">
        <f>IF('Dépenses rémunération au réel'!C377="","",'Dépenses rémunération au réel'!C377)</f>
        <v/>
      </c>
      <c r="D377" s="488" t="str">
        <f>IF('Dépenses rémunération au réel'!D377="","",'Dépenses rémunération au réel'!D377)</f>
        <v/>
      </c>
      <c r="E377" s="488" t="str">
        <f>IF('Dépenses rémunération au réel'!E377="","",'Dépenses rémunération au réel'!E377)</f>
        <v/>
      </c>
      <c r="F377" s="488" t="str">
        <f>IF('Dépenses rémunération au réel'!F377="","",'Dépenses rémunération au réel'!F377)</f>
        <v/>
      </c>
      <c r="G377" s="489" t="str">
        <f>IF('Dépenses rémunération au réel'!G377="","",'Dépenses rémunération au réel'!G377)</f>
        <v/>
      </c>
      <c r="H377" s="489" t="str">
        <f>IF('Dépenses rémunération au réel'!H377="","",'Dépenses rémunération au réel'!H377)</f>
        <v/>
      </c>
      <c r="I377" s="488" t="str">
        <f>IF('Dépenses rémunération au réel'!I377="","",'Dépenses rémunération au réel'!I377)</f>
        <v/>
      </c>
      <c r="J377" s="490" t="str">
        <f>IF('Dépenses rémunération au réel'!J377="","",'Dépenses rémunération au réel'!J377)</f>
        <v/>
      </c>
      <c r="K377" s="490" t="str">
        <f>IF('Dépenses rémunération au réel'!K377="","",'Dépenses rémunération au réel'!K377)</f>
        <v/>
      </c>
      <c r="L377" s="488" t="str">
        <f>IF('Dépenses rémunération au réel'!L377="","",'Dépenses rémunération au réel'!L377)</f>
        <v/>
      </c>
      <c r="M377" s="256"/>
      <c r="N377" s="257" t="str">
        <f t="shared" si="32"/>
        <v/>
      </c>
      <c r="O377" s="257" t="str">
        <f t="shared" si="33"/>
        <v/>
      </c>
      <c r="P377" s="55"/>
      <c r="Q377" s="34"/>
      <c r="R377" s="34"/>
      <c r="S377" s="494" t="str">
        <f t="shared" si="30"/>
        <v/>
      </c>
      <c r="T377" s="117"/>
      <c r="U377" s="118"/>
      <c r="V377" s="497" t="str">
        <f t="shared" si="34"/>
        <v/>
      </c>
      <c r="W377" s="121" t="str">
        <f t="shared" si="31"/>
        <v/>
      </c>
      <c r="X377" s="500" t="str">
        <f>IF(AND(OR(M377="KO",L377&lt;&gt;""),OR(M377="",N377="",O377="")),Listes!$A$74,IF(AND(L377&lt;S377,U377=""),Listes!$A$76,IF(AND(L377&lt;&gt;"",S377&lt;L377,T377=""),Listes!$A$78,IF(AND(Y377="",OR(M377&lt;&gt;"",N377&lt;&gt;"",O377&lt;&gt;"",P377&lt;&gt;"",Q377&lt;&gt;"",R377&lt;&gt;"")),Listes!$A$79,""))))</f>
        <v/>
      </c>
      <c r="Y377" s="38"/>
      <c r="Z377" s="10">
        <f t="shared" si="35"/>
        <v>0</v>
      </c>
    </row>
    <row r="378" spans="1:26" ht="20.100000000000001" customHeight="1" x14ac:dyDescent="0.25">
      <c r="A378" s="109">
        <v>372</v>
      </c>
      <c r="B378" s="488" t="str">
        <f>IF('Dépenses rémunération au réel'!B378="","",'Dépenses rémunération au réel'!B378)</f>
        <v/>
      </c>
      <c r="C378" s="488" t="str">
        <f>IF('Dépenses rémunération au réel'!C378="","",'Dépenses rémunération au réel'!C378)</f>
        <v/>
      </c>
      <c r="D378" s="488" t="str">
        <f>IF('Dépenses rémunération au réel'!D378="","",'Dépenses rémunération au réel'!D378)</f>
        <v/>
      </c>
      <c r="E378" s="488" t="str">
        <f>IF('Dépenses rémunération au réel'!E378="","",'Dépenses rémunération au réel'!E378)</f>
        <v/>
      </c>
      <c r="F378" s="488" t="str">
        <f>IF('Dépenses rémunération au réel'!F378="","",'Dépenses rémunération au réel'!F378)</f>
        <v/>
      </c>
      <c r="G378" s="489" t="str">
        <f>IF('Dépenses rémunération au réel'!G378="","",'Dépenses rémunération au réel'!G378)</f>
        <v/>
      </c>
      <c r="H378" s="489" t="str">
        <f>IF('Dépenses rémunération au réel'!H378="","",'Dépenses rémunération au réel'!H378)</f>
        <v/>
      </c>
      <c r="I378" s="488" t="str">
        <f>IF('Dépenses rémunération au réel'!I378="","",'Dépenses rémunération au réel'!I378)</f>
        <v/>
      </c>
      <c r="J378" s="490" t="str">
        <f>IF('Dépenses rémunération au réel'!J378="","",'Dépenses rémunération au réel'!J378)</f>
        <v/>
      </c>
      <c r="K378" s="490" t="str">
        <f>IF('Dépenses rémunération au réel'!K378="","",'Dépenses rémunération au réel'!K378)</f>
        <v/>
      </c>
      <c r="L378" s="488" t="str">
        <f>IF('Dépenses rémunération au réel'!L378="","",'Dépenses rémunération au réel'!L378)</f>
        <v/>
      </c>
      <c r="M378" s="256"/>
      <c r="N378" s="257" t="str">
        <f t="shared" si="32"/>
        <v/>
      </c>
      <c r="O378" s="257" t="str">
        <f t="shared" si="33"/>
        <v/>
      </c>
      <c r="P378" s="55"/>
      <c r="Q378" s="34"/>
      <c r="R378" s="34"/>
      <c r="S378" s="494" t="str">
        <f t="shared" si="30"/>
        <v/>
      </c>
      <c r="T378" s="117"/>
      <c r="U378" s="118"/>
      <c r="V378" s="497" t="str">
        <f t="shared" si="34"/>
        <v/>
      </c>
      <c r="W378" s="121" t="str">
        <f t="shared" si="31"/>
        <v/>
      </c>
      <c r="X378" s="500" t="str">
        <f>IF(AND(OR(M378="KO",L378&lt;&gt;""),OR(M378="",N378="",O378="")),Listes!$A$74,IF(AND(L378&lt;S378,U378=""),Listes!$A$76,IF(AND(L378&lt;&gt;"",S378&lt;L378,T378=""),Listes!$A$78,IF(AND(Y378="",OR(M378&lt;&gt;"",N378&lt;&gt;"",O378&lt;&gt;"",P378&lt;&gt;"",Q378&lt;&gt;"",R378&lt;&gt;"")),Listes!$A$79,""))))</f>
        <v/>
      </c>
      <c r="Y378" s="38"/>
      <c r="Z378" s="10">
        <f t="shared" si="35"/>
        <v>0</v>
      </c>
    </row>
    <row r="379" spans="1:26" ht="20.100000000000001" customHeight="1" x14ac:dyDescent="0.25">
      <c r="A379" s="109">
        <v>373</v>
      </c>
      <c r="B379" s="488" t="str">
        <f>IF('Dépenses rémunération au réel'!B379="","",'Dépenses rémunération au réel'!B379)</f>
        <v/>
      </c>
      <c r="C379" s="488" t="str">
        <f>IF('Dépenses rémunération au réel'!C379="","",'Dépenses rémunération au réel'!C379)</f>
        <v/>
      </c>
      <c r="D379" s="488" t="str">
        <f>IF('Dépenses rémunération au réel'!D379="","",'Dépenses rémunération au réel'!D379)</f>
        <v/>
      </c>
      <c r="E379" s="488" t="str">
        <f>IF('Dépenses rémunération au réel'!E379="","",'Dépenses rémunération au réel'!E379)</f>
        <v/>
      </c>
      <c r="F379" s="488" t="str">
        <f>IF('Dépenses rémunération au réel'!F379="","",'Dépenses rémunération au réel'!F379)</f>
        <v/>
      </c>
      <c r="G379" s="489" t="str">
        <f>IF('Dépenses rémunération au réel'!G379="","",'Dépenses rémunération au réel'!G379)</f>
        <v/>
      </c>
      <c r="H379" s="489" t="str">
        <f>IF('Dépenses rémunération au réel'!H379="","",'Dépenses rémunération au réel'!H379)</f>
        <v/>
      </c>
      <c r="I379" s="488" t="str">
        <f>IF('Dépenses rémunération au réel'!I379="","",'Dépenses rémunération au réel'!I379)</f>
        <v/>
      </c>
      <c r="J379" s="490" t="str">
        <f>IF('Dépenses rémunération au réel'!J379="","",'Dépenses rémunération au réel'!J379)</f>
        <v/>
      </c>
      <c r="K379" s="490" t="str">
        <f>IF('Dépenses rémunération au réel'!K379="","",'Dépenses rémunération au réel'!K379)</f>
        <v/>
      </c>
      <c r="L379" s="488" t="str">
        <f>IF('Dépenses rémunération au réel'!L379="","",'Dépenses rémunération au réel'!L379)</f>
        <v/>
      </c>
      <c r="M379" s="256"/>
      <c r="N379" s="257" t="str">
        <f t="shared" si="32"/>
        <v/>
      </c>
      <c r="O379" s="257" t="str">
        <f t="shared" si="33"/>
        <v/>
      </c>
      <c r="P379" s="55"/>
      <c r="Q379" s="34"/>
      <c r="R379" s="34"/>
      <c r="S379" s="494" t="str">
        <f t="shared" si="30"/>
        <v/>
      </c>
      <c r="T379" s="117"/>
      <c r="U379" s="118"/>
      <c r="V379" s="497" t="str">
        <f t="shared" si="34"/>
        <v/>
      </c>
      <c r="W379" s="121" t="str">
        <f t="shared" si="31"/>
        <v/>
      </c>
      <c r="X379" s="500" t="str">
        <f>IF(AND(OR(M379="KO",L379&lt;&gt;""),OR(M379="",N379="",O379="")),Listes!$A$74,IF(AND(L379&lt;S379,U379=""),Listes!$A$76,IF(AND(L379&lt;&gt;"",S379&lt;L379,T379=""),Listes!$A$78,IF(AND(Y379="",OR(M379&lt;&gt;"",N379&lt;&gt;"",O379&lt;&gt;"",P379&lt;&gt;"",Q379&lt;&gt;"",R379&lt;&gt;"")),Listes!$A$79,""))))</f>
        <v/>
      </c>
      <c r="Y379" s="38"/>
      <c r="Z379" s="10">
        <f t="shared" si="35"/>
        <v>0</v>
      </c>
    </row>
    <row r="380" spans="1:26" ht="20.100000000000001" customHeight="1" x14ac:dyDescent="0.25">
      <c r="A380" s="109">
        <v>374</v>
      </c>
      <c r="B380" s="488" t="str">
        <f>IF('Dépenses rémunération au réel'!B380="","",'Dépenses rémunération au réel'!B380)</f>
        <v/>
      </c>
      <c r="C380" s="488" t="str">
        <f>IF('Dépenses rémunération au réel'!C380="","",'Dépenses rémunération au réel'!C380)</f>
        <v/>
      </c>
      <c r="D380" s="488" t="str">
        <f>IF('Dépenses rémunération au réel'!D380="","",'Dépenses rémunération au réel'!D380)</f>
        <v/>
      </c>
      <c r="E380" s="488" t="str">
        <f>IF('Dépenses rémunération au réel'!E380="","",'Dépenses rémunération au réel'!E380)</f>
        <v/>
      </c>
      <c r="F380" s="488" t="str">
        <f>IF('Dépenses rémunération au réel'!F380="","",'Dépenses rémunération au réel'!F380)</f>
        <v/>
      </c>
      <c r="G380" s="489" t="str">
        <f>IF('Dépenses rémunération au réel'!G380="","",'Dépenses rémunération au réel'!G380)</f>
        <v/>
      </c>
      <c r="H380" s="489" t="str">
        <f>IF('Dépenses rémunération au réel'!H380="","",'Dépenses rémunération au réel'!H380)</f>
        <v/>
      </c>
      <c r="I380" s="488" t="str">
        <f>IF('Dépenses rémunération au réel'!I380="","",'Dépenses rémunération au réel'!I380)</f>
        <v/>
      </c>
      <c r="J380" s="490" t="str">
        <f>IF('Dépenses rémunération au réel'!J380="","",'Dépenses rémunération au réel'!J380)</f>
        <v/>
      </c>
      <c r="K380" s="490" t="str">
        <f>IF('Dépenses rémunération au réel'!K380="","",'Dépenses rémunération au réel'!K380)</f>
        <v/>
      </c>
      <c r="L380" s="488" t="str">
        <f>IF('Dépenses rémunération au réel'!L380="","",'Dépenses rémunération au réel'!L380)</f>
        <v/>
      </c>
      <c r="M380" s="256"/>
      <c r="N380" s="257" t="str">
        <f t="shared" si="32"/>
        <v/>
      </c>
      <c r="O380" s="257" t="str">
        <f t="shared" si="33"/>
        <v/>
      </c>
      <c r="P380" s="55"/>
      <c r="Q380" s="34"/>
      <c r="R380" s="34"/>
      <c r="S380" s="494" t="str">
        <f t="shared" si="30"/>
        <v/>
      </c>
      <c r="T380" s="117"/>
      <c r="U380" s="118"/>
      <c r="V380" s="497" t="str">
        <f t="shared" si="34"/>
        <v/>
      </c>
      <c r="W380" s="121" t="str">
        <f t="shared" si="31"/>
        <v/>
      </c>
      <c r="X380" s="500" t="str">
        <f>IF(AND(OR(M380="KO",L380&lt;&gt;""),OR(M380="",N380="",O380="")),Listes!$A$74,IF(AND(L380&lt;S380,U380=""),Listes!$A$76,IF(AND(L380&lt;&gt;"",S380&lt;L380,T380=""),Listes!$A$78,IF(AND(Y380="",OR(M380&lt;&gt;"",N380&lt;&gt;"",O380&lt;&gt;"",P380&lt;&gt;"",Q380&lt;&gt;"",R380&lt;&gt;"")),Listes!$A$79,""))))</f>
        <v/>
      </c>
      <c r="Y380" s="38"/>
      <c r="Z380" s="10">
        <f t="shared" si="35"/>
        <v>0</v>
      </c>
    </row>
    <row r="381" spans="1:26" ht="20.100000000000001" customHeight="1" x14ac:dyDescent="0.25">
      <c r="A381" s="109">
        <v>375</v>
      </c>
      <c r="B381" s="488" t="str">
        <f>IF('Dépenses rémunération au réel'!B381="","",'Dépenses rémunération au réel'!B381)</f>
        <v/>
      </c>
      <c r="C381" s="488" t="str">
        <f>IF('Dépenses rémunération au réel'!C381="","",'Dépenses rémunération au réel'!C381)</f>
        <v/>
      </c>
      <c r="D381" s="488" t="str">
        <f>IF('Dépenses rémunération au réel'!D381="","",'Dépenses rémunération au réel'!D381)</f>
        <v/>
      </c>
      <c r="E381" s="488" t="str">
        <f>IF('Dépenses rémunération au réel'!E381="","",'Dépenses rémunération au réel'!E381)</f>
        <v/>
      </c>
      <c r="F381" s="488" t="str">
        <f>IF('Dépenses rémunération au réel'!F381="","",'Dépenses rémunération au réel'!F381)</f>
        <v/>
      </c>
      <c r="G381" s="489" t="str">
        <f>IF('Dépenses rémunération au réel'!G381="","",'Dépenses rémunération au réel'!G381)</f>
        <v/>
      </c>
      <c r="H381" s="489" t="str">
        <f>IF('Dépenses rémunération au réel'!H381="","",'Dépenses rémunération au réel'!H381)</f>
        <v/>
      </c>
      <c r="I381" s="488" t="str">
        <f>IF('Dépenses rémunération au réel'!I381="","",'Dépenses rémunération au réel'!I381)</f>
        <v/>
      </c>
      <c r="J381" s="490" t="str">
        <f>IF('Dépenses rémunération au réel'!J381="","",'Dépenses rémunération au réel'!J381)</f>
        <v/>
      </c>
      <c r="K381" s="490" t="str">
        <f>IF('Dépenses rémunération au réel'!K381="","",'Dépenses rémunération au réel'!K381)</f>
        <v/>
      </c>
      <c r="L381" s="488" t="str">
        <f>IF('Dépenses rémunération au réel'!L381="","",'Dépenses rémunération au réel'!L381)</f>
        <v/>
      </c>
      <c r="M381" s="256"/>
      <c r="N381" s="257" t="str">
        <f t="shared" si="32"/>
        <v/>
      </c>
      <c r="O381" s="257" t="str">
        <f t="shared" si="33"/>
        <v/>
      </c>
      <c r="P381" s="55"/>
      <c r="Q381" s="34"/>
      <c r="R381" s="34"/>
      <c r="S381" s="494" t="str">
        <f t="shared" si="30"/>
        <v/>
      </c>
      <c r="T381" s="117"/>
      <c r="U381" s="118"/>
      <c r="V381" s="497" t="str">
        <f t="shared" si="34"/>
        <v/>
      </c>
      <c r="W381" s="121" t="str">
        <f t="shared" si="31"/>
        <v/>
      </c>
      <c r="X381" s="500" t="str">
        <f>IF(AND(OR(M381="KO",L381&lt;&gt;""),OR(M381="",N381="",O381="")),Listes!$A$74,IF(AND(L381&lt;S381,U381=""),Listes!$A$76,IF(AND(L381&lt;&gt;"",S381&lt;L381,T381=""),Listes!$A$78,IF(AND(Y381="",OR(M381&lt;&gt;"",N381&lt;&gt;"",O381&lt;&gt;"",P381&lt;&gt;"",Q381&lt;&gt;"",R381&lt;&gt;"")),Listes!$A$79,""))))</f>
        <v/>
      </c>
      <c r="Y381" s="38"/>
      <c r="Z381" s="10">
        <f t="shared" si="35"/>
        <v>0</v>
      </c>
    </row>
    <row r="382" spans="1:26" ht="20.100000000000001" customHeight="1" x14ac:dyDescent="0.25">
      <c r="A382" s="109">
        <v>376</v>
      </c>
      <c r="B382" s="488" t="str">
        <f>IF('Dépenses rémunération au réel'!B382="","",'Dépenses rémunération au réel'!B382)</f>
        <v/>
      </c>
      <c r="C382" s="488" t="str">
        <f>IF('Dépenses rémunération au réel'!C382="","",'Dépenses rémunération au réel'!C382)</f>
        <v/>
      </c>
      <c r="D382" s="488" t="str">
        <f>IF('Dépenses rémunération au réel'!D382="","",'Dépenses rémunération au réel'!D382)</f>
        <v/>
      </c>
      <c r="E382" s="488" t="str">
        <f>IF('Dépenses rémunération au réel'!E382="","",'Dépenses rémunération au réel'!E382)</f>
        <v/>
      </c>
      <c r="F382" s="488" t="str">
        <f>IF('Dépenses rémunération au réel'!F382="","",'Dépenses rémunération au réel'!F382)</f>
        <v/>
      </c>
      <c r="G382" s="489" t="str">
        <f>IF('Dépenses rémunération au réel'!G382="","",'Dépenses rémunération au réel'!G382)</f>
        <v/>
      </c>
      <c r="H382" s="489" t="str">
        <f>IF('Dépenses rémunération au réel'!H382="","",'Dépenses rémunération au réel'!H382)</f>
        <v/>
      </c>
      <c r="I382" s="488" t="str">
        <f>IF('Dépenses rémunération au réel'!I382="","",'Dépenses rémunération au réel'!I382)</f>
        <v/>
      </c>
      <c r="J382" s="490" t="str">
        <f>IF('Dépenses rémunération au réel'!J382="","",'Dépenses rémunération au réel'!J382)</f>
        <v/>
      </c>
      <c r="K382" s="490" t="str">
        <f>IF('Dépenses rémunération au réel'!K382="","",'Dépenses rémunération au réel'!K382)</f>
        <v/>
      </c>
      <c r="L382" s="488" t="str">
        <f>IF('Dépenses rémunération au réel'!L382="","",'Dépenses rémunération au réel'!L382)</f>
        <v/>
      </c>
      <c r="M382" s="256"/>
      <c r="N382" s="257" t="str">
        <f t="shared" si="32"/>
        <v/>
      </c>
      <c r="O382" s="257" t="str">
        <f t="shared" si="33"/>
        <v/>
      </c>
      <c r="P382" s="55"/>
      <c r="Q382" s="34"/>
      <c r="R382" s="34"/>
      <c r="S382" s="494" t="str">
        <f t="shared" si="30"/>
        <v/>
      </c>
      <c r="T382" s="117"/>
      <c r="U382" s="118"/>
      <c r="V382" s="497" t="str">
        <f t="shared" si="34"/>
        <v/>
      </c>
      <c r="W382" s="121" t="str">
        <f t="shared" si="31"/>
        <v/>
      </c>
      <c r="X382" s="500" t="str">
        <f>IF(AND(OR(M382="KO",L382&lt;&gt;""),OR(M382="",N382="",O382="")),Listes!$A$74,IF(AND(L382&lt;S382,U382=""),Listes!$A$76,IF(AND(L382&lt;&gt;"",S382&lt;L382,T382=""),Listes!$A$78,IF(AND(Y382="",OR(M382&lt;&gt;"",N382&lt;&gt;"",O382&lt;&gt;"",P382&lt;&gt;"",Q382&lt;&gt;"",R382&lt;&gt;"")),Listes!$A$79,""))))</f>
        <v/>
      </c>
      <c r="Y382" s="38"/>
      <c r="Z382" s="10">
        <f t="shared" si="35"/>
        <v>0</v>
      </c>
    </row>
    <row r="383" spans="1:26" ht="20.100000000000001" customHeight="1" x14ac:dyDescent="0.25">
      <c r="A383" s="109">
        <v>377</v>
      </c>
      <c r="B383" s="488" t="str">
        <f>IF('Dépenses rémunération au réel'!B383="","",'Dépenses rémunération au réel'!B383)</f>
        <v/>
      </c>
      <c r="C383" s="488" t="str">
        <f>IF('Dépenses rémunération au réel'!C383="","",'Dépenses rémunération au réel'!C383)</f>
        <v/>
      </c>
      <c r="D383" s="488" t="str">
        <f>IF('Dépenses rémunération au réel'!D383="","",'Dépenses rémunération au réel'!D383)</f>
        <v/>
      </c>
      <c r="E383" s="488" t="str">
        <f>IF('Dépenses rémunération au réel'!E383="","",'Dépenses rémunération au réel'!E383)</f>
        <v/>
      </c>
      <c r="F383" s="488" t="str">
        <f>IF('Dépenses rémunération au réel'!F383="","",'Dépenses rémunération au réel'!F383)</f>
        <v/>
      </c>
      <c r="G383" s="489" t="str">
        <f>IF('Dépenses rémunération au réel'!G383="","",'Dépenses rémunération au réel'!G383)</f>
        <v/>
      </c>
      <c r="H383" s="489" t="str">
        <f>IF('Dépenses rémunération au réel'!H383="","",'Dépenses rémunération au réel'!H383)</f>
        <v/>
      </c>
      <c r="I383" s="488" t="str">
        <f>IF('Dépenses rémunération au réel'!I383="","",'Dépenses rémunération au réel'!I383)</f>
        <v/>
      </c>
      <c r="J383" s="490" t="str">
        <f>IF('Dépenses rémunération au réel'!J383="","",'Dépenses rémunération au réel'!J383)</f>
        <v/>
      </c>
      <c r="K383" s="490" t="str">
        <f>IF('Dépenses rémunération au réel'!K383="","",'Dépenses rémunération au réel'!K383)</f>
        <v/>
      </c>
      <c r="L383" s="488" t="str">
        <f>IF('Dépenses rémunération au réel'!L383="","",'Dépenses rémunération au réel'!L383)</f>
        <v/>
      </c>
      <c r="M383" s="256"/>
      <c r="N383" s="257" t="str">
        <f t="shared" si="32"/>
        <v/>
      </c>
      <c r="O383" s="257" t="str">
        <f t="shared" si="33"/>
        <v/>
      </c>
      <c r="P383" s="55"/>
      <c r="Q383" s="34"/>
      <c r="R383" s="34"/>
      <c r="S383" s="494" t="str">
        <f t="shared" si="30"/>
        <v/>
      </c>
      <c r="T383" s="117"/>
      <c r="U383" s="118"/>
      <c r="V383" s="497" t="str">
        <f t="shared" si="34"/>
        <v/>
      </c>
      <c r="W383" s="121" t="str">
        <f t="shared" si="31"/>
        <v/>
      </c>
      <c r="X383" s="500" t="str">
        <f>IF(AND(OR(M383="KO",L383&lt;&gt;""),OR(M383="",N383="",O383="")),Listes!$A$74,IF(AND(L383&lt;S383,U383=""),Listes!$A$76,IF(AND(L383&lt;&gt;"",S383&lt;L383,T383=""),Listes!$A$78,IF(AND(Y383="",OR(M383&lt;&gt;"",N383&lt;&gt;"",O383&lt;&gt;"",P383&lt;&gt;"",Q383&lt;&gt;"",R383&lt;&gt;"")),Listes!$A$79,""))))</f>
        <v/>
      </c>
      <c r="Y383" s="38"/>
      <c r="Z383" s="10">
        <f t="shared" si="35"/>
        <v>0</v>
      </c>
    </row>
    <row r="384" spans="1:26" ht="20.100000000000001" customHeight="1" x14ac:dyDescent="0.25">
      <c r="A384" s="109">
        <v>378</v>
      </c>
      <c r="B384" s="488" t="str">
        <f>IF('Dépenses rémunération au réel'!B384="","",'Dépenses rémunération au réel'!B384)</f>
        <v/>
      </c>
      <c r="C384" s="488" t="str">
        <f>IF('Dépenses rémunération au réel'!C384="","",'Dépenses rémunération au réel'!C384)</f>
        <v/>
      </c>
      <c r="D384" s="488" t="str">
        <f>IF('Dépenses rémunération au réel'!D384="","",'Dépenses rémunération au réel'!D384)</f>
        <v/>
      </c>
      <c r="E384" s="488" t="str">
        <f>IF('Dépenses rémunération au réel'!E384="","",'Dépenses rémunération au réel'!E384)</f>
        <v/>
      </c>
      <c r="F384" s="488" t="str">
        <f>IF('Dépenses rémunération au réel'!F384="","",'Dépenses rémunération au réel'!F384)</f>
        <v/>
      </c>
      <c r="G384" s="489" t="str">
        <f>IF('Dépenses rémunération au réel'!G384="","",'Dépenses rémunération au réel'!G384)</f>
        <v/>
      </c>
      <c r="H384" s="489" t="str">
        <f>IF('Dépenses rémunération au réel'!H384="","",'Dépenses rémunération au réel'!H384)</f>
        <v/>
      </c>
      <c r="I384" s="488" t="str">
        <f>IF('Dépenses rémunération au réel'!I384="","",'Dépenses rémunération au réel'!I384)</f>
        <v/>
      </c>
      <c r="J384" s="490" t="str">
        <f>IF('Dépenses rémunération au réel'!J384="","",'Dépenses rémunération au réel'!J384)</f>
        <v/>
      </c>
      <c r="K384" s="490" t="str">
        <f>IF('Dépenses rémunération au réel'!K384="","",'Dépenses rémunération au réel'!K384)</f>
        <v/>
      </c>
      <c r="L384" s="488" t="str">
        <f>IF('Dépenses rémunération au réel'!L384="","",'Dépenses rémunération au réel'!L384)</f>
        <v/>
      </c>
      <c r="M384" s="256"/>
      <c r="N384" s="257" t="str">
        <f t="shared" si="32"/>
        <v/>
      </c>
      <c r="O384" s="257" t="str">
        <f t="shared" si="33"/>
        <v/>
      </c>
      <c r="P384" s="55"/>
      <c r="Q384" s="34"/>
      <c r="R384" s="34"/>
      <c r="S384" s="494" t="str">
        <f t="shared" si="30"/>
        <v/>
      </c>
      <c r="T384" s="117"/>
      <c r="U384" s="118"/>
      <c r="V384" s="497" t="str">
        <f t="shared" si="34"/>
        <v/>
      </c>
      <c r="W384" s="121" t="str">
        <f t="shared" si="31"/>
        <v/>
      </c>
      <c r="X384" s="500" t="str">
        <f>IF(AND(OR(M384="KO",L384&lt;&gt;""),OR(M384="",N384="",O384="")),Listes!$A$74,IF(AND(L384&lt;S384,U384=""),Listes!$A$76,IF(AND(L384&lt;&gt;"",S384&lt;L384,T384=""),Listes!$A$78,IF(AND(Y384="",OR(M384&lt;&gt;"",N384&lt;&gt;"",O384&lt;&gt;"",P384&lt;&gt;"",Q384&lt;&gt;"",R384&lt;&gt;"")),Listes!$A$79,""))))</f>
        <v/>
      </c>
      <c r="Y384" s="38"/>
      <c r="Z384" s="10">
        <f t="shared" si="35"/>
        <v>0</v>
      </c>
    </row>
    <row r="385" spans="1:26" ht="20.100000000000001" customHeight="1" x14ac:dyDescent="0.25">
      <c r="A385" s="109">
        <v>379</v>
      </c>
      <c r="B385" s="488" t="str">
        <f>IF('Dépenses rémunération au réel'!B385="","",'Dépenses rémunération au réel'!B385)</f>
        <v/>
      </c>
      <c r="C385" s="488" t="str">
        <f>IF('Dépenses rémunération au réel'!C385="","",'Dépenses rémunération au réel'!C385)</f>
        <v/>
      </c>
      <c r="D385" s="488" t="str">
        <f>IF('Dépenses rémunération au réel'!D385="","",'Dépenses rémunération au réel'!D385)</f>
        <v/>
      </c>
      <c r="E385" s="488" t="str">
        <f>IF('Dépenses rémunération au réel'!E385="","",'Dépenses rémunération au réel'!E385)</f>
        <v/>
      </c>
      <c r="F385" s="488" t="str">
        <f>IF('Dépenses rémunération au réel'!F385="","",'Dépenses rémunération au réel'!F385)</f>
        <v/>
      </c>
      <c r="G385" s="489" t="str">
        <f>IF('Dépenses rémunération au réel'!G385="","",'Dépenses rémunération au réel'!G385)</f>
        <v/>
      </c>
      <c r="H385" s="489" t="str">
        <f>IF('Dépenses rémunération au réel'!H385="","",'Dépenses rémunération au réel'!H385)</f>
        <v/>
      </c>
      <c r="I385" s="488" t="str">
        <f>IF('Dépenses rémunération au réel'!I385="","",'Dépenses rémunération au réel'!I385)</f>
        <v/>
      </c>
      <c r="J385" s="490" t="str">
        <f>IF('Dépenses rémunération au réel'!J385="","",'Dépenses rémunération au réel'!J385)</f>
        <v/>
      </c>
      <c r="K385" s="490" t="str">
        <f>IF('Dépenses rémunération au réel'!K385="","",'Dépenses rémunération au réel'!K385)</f>
        <v/>
      </c>
      <c r="L385" s="488" t="str">
        <f>IF('Dépenses rémunération au réel'!L385="","",'Dépenses rémunération au réel'!L385)</f>
        <v/>
      </c>
      <c r="M385" s="256"/>
      <c r="N385" s="257" t="str">
        <f t="shared" si="32"/>
        <v/>
      </c>
      <c r="O385" s="257" t="str">
        <f t="shared" si="33"/>
        <v/>
      </c>
      <c r="P385" s="55"/>
      <c r="Q385" s="34"/>
      <c r="R385" s="34"/>
      <c r="S385" s="494" t="str">
        <f t="shared" si="30"/>
        <v/>
      </c>
      <c r="T385" s="117"/>
      <c r="U385" s="118"/>
      <c r="V385" s="497" t="str">
        <f t="shared" si="34"/>
        <v/>
      </c>
      <c r="W385" s="121" t="str">
        <f t="shared" si="31"/>
        <v/>
      </c>
      <c r="X385" s="500" t="str">
        <f>IF(AND(OR(M385="KO",L385&lt;&gt;""),OR(M385="",N385="",O385="")),Listes!$A$74,IF(AND(L385&lt;S385,U385=""),Listes!$A$76,IF(AND(L385&lt;&gt;"",S385&lt;L385,T385=""),Listes!$A$78,IF(AND(Y385="",OR(M385&lt;&gt;"",N385&lt;&gt;"",O385&lt;&gt;"",P385&lt;&gt;"",Q385&lt;&gt;"",R385&lt;&gt;"")),Listes!$A$79,""))))</f>
        <v/>
      </c>
      <c r="Y385" s="38"/>
      <c r="Z385" s="10">
        <f t="shared" si="35"/>
        <v>0</v>
      </c>
    </row>
    <row r="386" spans="1:26" ht="20.100000000000001" customHeight="1" x14ac:dyDescent="0.25">
      <c r="A386" s="109">
        <v>380</v>
      </c>
      <c r="B386" s="488" t="str">
        <f>IF('Dépenses rémunération au réel'!B386="","",'Dépenses rémunération au réel'!B386)</f>
        <v/>
      </c>
      <c r="C386" s="488" t="str">
        <f>IF('Dépenses rémunération au réel'!C386="","",'Dépenses rémunération au réel'!C386)</f>
        <v/>
      </c>
      <c r="D386" s="488" t="str">
        <f>IF('Dépenses rémunération au réel'!D386="","",'Dépenses rémunération au réel'!D386)</f>
        <v/>
      </c>
      <c r="E386" s="488" t="str">
        <f>IF('Dépenses rémunération au réel'!E386="","",'Dépenses rémunération au réel'!E386)</f>
        <v/>
      </c>
      <c r="F386" s="488" t="str">
        <f>IF('Dépenses rémunération au réel'!F386="","",'Dépenses rémunération au réel'!F386)</f>
        <v/>
      </c>
      <c r="G386" s="489" t="str">
        <f>IF('Dépenses rémunération au réel'!G386="","",'Dépenses rémunération au réel'!G386)</f>
        <v/>
      </c>
      <c r="H386" s="489" t="str">
        <f>IF('Dépenses rémunération au réel'!H386="","",'Dépenses rémunération au réel'!H386)</f>
        <v/>
      </c>
      <c r="I386" s="488" t="str">
        <f>IF('Dépenses rémunération au réel'!I386="","",'Dépenses rémunération au réel'!I386)</f>
        <v/>
      </c>
      <c r="J386" s="490" t="str">
        <f>IF('Dépenses rémunération au réel'!J386="","",'Dépenses rémunération au réel'!J386)</f>
        <v/>
      </c>
      <c r="K386" s="490" t="str">
        <f>IF('Dépenses rémunération au réel'!K386="","",'Dépenses rémunération au réel'!K386)</f>
        <v/>
      </c>
      <c r="L386" s="488" t="str">
        <f>IF('Dépenses rémunération au réel'!L386="","",'Dépenses rémunération au réel'!L386)</f>
        <v/>
      </c>
      <c r="M386" s="256"/>
      <c r="N386" s="257" t="str">
        <f t="shared" si="32"/>
        <v/>
      </c>
      <c r="O386" s="257" t="str">
        <f t="shared" si="33"/>
        <v/>
      </c>
      <c r="P386" s="55"/>
      <c r="Q386" s="34"/>
      <c r="R386" s="34"/>
      <c r="S386" s="494" t="str">
        <f t="shared" si="30"/>
        <v/>
      </c>
      <c r="T386" s="117"/>
      <c r="U386" s="118"/>
      <c r="V386" s="497" t="str">
        <f t="shared" si="34"/>
        <v/>
      </c>
      <c r="W386" s="121" t="str">
        <f t="shared" si="31"/>
        <v/>
      </c>
      <c r="X386" s="500" t="str">
        <f>IF(AND(OR(M386="KO",L386&lt;&gt;""),OR(M386="",N386="",O386="")),Listes!$A$74,IF(AND(L386&lt;S386,U386=""),Listes!$A$76,IF(AND(L386&lt;&gt;"",S386&lt;L386,T386=""),Listes!$A$78,IF(AND(Y386="",OR(M386&lt;&gt;"",N386&lt;&gt;"",O386&lt;&gt;"",P386&lt;&gt;"",Q386&lt;&gt;"",R386&lt;&gt;"")),Listes!$A$79,""))))</f>
        <v/>
      </c>
      <c r="Y386" s="38"/>
      <c r="Z386" s="10">
        <f t="shared" si="35"/>
        <v>0</v>
      </c>
    </row>
    <row r="387" spans="1:26" ht="20.100000000000001" customHeight="1" x14ac:dyDescent="0.25">
      <c r="A387" s="109">
        <v>381</v>
      </c>
      <c r="B387" s="488" t="str">
        <f>IF('Dépenses rémunération au réel'!B387="","",'Dépenses rémunération au réel'!B387)</f>
        <v/>
      </c>
      <c r="C387" s="488" t="str">
        <f>IF('Dépenses rémunération au réel'!C387="","",'Dépenses rémunération au réel'!C387)</f>
        <v/>
      </c>
      <c r="D387" s="488" t="str">
        <f>IF('Dépenses rémunération au réel'!D387="","",'Dépenses rémunération au réel'!D387)</f>
        <v/>
      </c>
      <c r="E387" s="488" t="str">
        <f>IF('Dépenses rémunération au réel'!E387="","",'Dépenses rémunération au réel'!E387)</f>
        <v/>
      </c>
      <c r="F387" s="488" t="str">
        <f>IF('Dépenses rémunération au réel'!F387="","",'Dépenses rémunération au réel'!F387)</f>
        <v/>
      </c>
      <c r="G387" s="489" t="str">
        <f>IF('Dépenses rémunération au réel'!G387="","",'Dépenses rémunération au réel'!G387)</f>
        <v/>
      </c>
      <c r="H387" s="489" t="str">
        <f>IF('Dépenses rémunération au réel'!H387="","",'Dépenses rémunération au réel'!H387)</f>
        <v/>
      </c>
      <c r="I387" s="488" t="str">
        <f>IF('Dépenses rémunération au réel'!I387="","",'Dépenses rémunération au réel'!I387)</f>
        <v/>
      </c>
      <c r="J387" s="490" t="str">
        <f>IF('Dépenses rémunération au réel'!J387="","",'Dépenses rémunération au réel'!J387)</f>
        <v/>
      </c>
      <c r="K387" s="490" t="str">
        <f>IF('Dépenses rémunération au réel'!K387="","",'Dépenses rémunération au réel'!K387)</f>
        <v/>
      </c>
      <c r="L387" s="488" t="str">
        <f>IF('Dépenses rémunération au réel'!L387="","",'Dépenses rémunération au réel'!L387)</f>
        <v/>
      </c>
      <c r="M387" s="256"/>
      <c r="N387" s="257" t="str">
        <f t="shared" si="32"/>
        <v/>
      </c>
      <c r="O387" s="257" t="str">
        <f t="shared" si="33"/>
        <v/>
      </c>
      <c r="P387" s="55"/>
      <c r="Q387" s="34"/>
      <c r="R387" s="34"/>
      <c r="S387" s="494" t="str">
        <f t="shared" si="30"/>
        <v/>
      </c>
      <c r="T387" s="117"/>
      <c r="U387" s="118"/>
      <c r="V387" s="497" t="str">
        <f t="shared" si="34"/>
        <v/>
      </c>
      <c r="W387" s="121" t="str">
        <f t="shared" si="31"/>
        <v/>
      </c>
      <c r="X387" s="500" t="str">
        <f>IF(AND(OR(M387="KO",L387&lt;&gt;""),OR(M387="",N387="",O387="")),Listes!$A$74,IF(AND(L387&lt;S387,U387=""),Listes!$A$76,IF(AND(L387&lt;&gt;"",S387&lt;L387,T387=""),Listes!$A$78,IF(AND(Y387="",OR(M387&lt;&gt;"",N387&lt;&gt;"",O387&lt;&gt;"",P387&lt;&gt;"",Q387&lt;&gt;"",R387&lt;&gt;"")),Listes!$A$79,""))))</f>
        <v/>
      </c>
      <c r="Y387" s="38"/>
      <c r="Z387" s="10">
        <f t="shared" si="35"/>
        <v>0</v>
      </c>
    </row>
    <row r="388" spans="1:26" ht="20.100000000000001" customHeight="1" x14ac:dyDescent="0.25">
      <c r="A388" s="109">
        <v>382</v>
      </c>
      <c r="B388" s="488" t="str">
        <f>IF('Dépenses rémunération au réel'!B388="","",'Dépenses rémunération au réel'!B388)</f>
        <v/>
      </c>
      <c r="C388" s="488" t="str">
        <f>IF('Dépenses rémunération au réel'!C388="","",'Dépenses rémunération au réel'!C388)</f>
        <v/>
      </c>
      <c r="D388" s="488" t="str">
        <f>IF('Dépenses rémunération au réel'!D388="","",'Dépenses rémunération au réel'!D388)</f>
        <v/>
      </c>
      <c r="E388" s="488" t="str">
        <f>IF('Dépenses rémunération au réel'!E388="","",'Dépenses rémunération au réel'!E388)</f>
        <v/>
      </c>
      <c r="F388" s="488" t="str">
        <f>IF('Dépenses rémunération au réel'!F388="","",'Dépenses rémunération au réel'!F388)</f>
        <v/>
      </c>
      <c r="G388" s="489" t="str">
        <f>IF('Dépenses rémunération au réel'!G388="","",'Dépenses rémunération au réel'!G388)</f>
        <v/>
      </c>
      <c r="H388" s="489" t="str">
        <f>IF('Dépenses rémunération au réel'!H388="","",'Dépenses rémunération au réel'!H388)</f>
        <v/>
      </c>
      <c r="I388" s="488" t="str">
        <f>IF('Dépenses rémunération au réel'!I388="","",'Dépenses rémunération au réel'!I388)</f>
        <v/>
      </c>
      <c r="J388" s="490" t="str">
        <f>IF('Dépenses rémunération au réel'!J388="","",'Dépenses rémunération au réel'!J388)</f>
        <v/>
      </c>
      <c r="K388" s="490" t="str">
        <f>IF('Dépenses rémunération au réel'!K388="","",'Dépenses rémunération au réel'!K388)</f>
        <v/>
      </c>
      <c r="L388" s="488" t="str">
        <f>IF('Dépenses rémunération au réel'!L388="","",'Dépenses rémunération au réel'!L388)</f>
        <v/>
      </c>
      <c r="M388" s="256"/>
      <c r="N388" s="257" t="str">
        <f t="shared" si="32"/>
        <v/>
      </c>
      <c r="O388" s="257" t="str">
        <f t="shared" si="33"/>
        <v/>
      </c>
      <c r="P388" s="55"/>
      <c r="Q388" s="34"/>
      <c r="R388" s="34"/>
      <c r="S388" s="494" t="str">
        <f t="shared" si="30"/>
        <v/>
      </c>
      <c r="T388" s="117"/>
      <c r="U388" s="118"/>
      <c r="V388" s="497" t="str">
        <f t="shared" si="34"/>
        <v/>
      </c>
      <c r="W388" s="121" t="str">
        <f t="shared" si="31"/>
        <v/>
      </c>
      <c r="X388" s="500" t="str">
        <f>IF(AND(OR(M388="KO",L388&lt;&gt;""),OR(M388="",N388="",O388="")),Listes!$A$74,IF(AND(L388&lt;S388,U388=""),Listes!$A$76,IF(AND(L388&lt;&gt;"",S388&lt;L388,T388=""),Listes!$A$78,IF(AND(Y388="",OR(M388&lt;&gt;"",N388&lt;&gt;"",O388&lt;&gt;"",P388&lt;&gt;"",Q388&lt;&gt;"",R388&lt;&gt;"")),Listes!$A$79,""))))</f>
        <v/>
      </c>
      <c r="Y388" s="38"/>
      <c r="Z388" s="10">
        <f t="shared" si="35"/>
        <v>0</v>
      </c>
    </row>
    <row r="389" spans="1:26" ht="20.100000000000001" customHeight="1" x14ac:dyDescent="0.25">
      <c r="A389" s="109">
        <v>383</v>
      </c>
      <c r="B389" s="488" t="str">
        <f>IF('Dépenses rémunération au réel'!B389="","",'Dépenses rémunération au réel'!B389)</f>
        <v/>
      </c>
      <c r="C389" s="488" t="str">
        <f>IF('Dépenses rémunération au réel'!C389="","",'Dépenses rémunération au réel'!C389)</f>
        <v/>
      </c>
      <c r="D389" s="488" t="str">
        <f>IF('Dépenses rémunération au réel'!D389="","",'Dépenses rémunération au réel'!D389)</f>
        <v/>
      </c>
      <c r="E389" s="488" t="str">
        <f>IF('Dépenses rémunération au réel'!E389="","",'Dépenses rémunération au réel'!E389)</f>
        <v/>
      </c>
      <c r="F389" s="488" t="str">
        <f>IF('Dépenses rémunération au réel'!F389="","",'Dépenses rémunération au réel'!F389)</f>
        <v/>
      </c>
      <c r="G389" s="489" t="str">
        <f>IF('Dépenses rémunération au réel'!G389="","",'Dépenses rémunération au réel'!G389)</f>
        <v/>
      </c>
      <c r="H389" s="489" t="str">
        <f>IF('Dépenses rémunération au réel'!H389="","",'Dépenses rémunération au réel'!H389)</f>
        <v/>
      </c>
      <c r="I389" s="488" t="str">
        <f>IF('Dépenses rémunération au réel'!I389="","",'Dépenses rémunération au réel'!I389)</f>
        <v/>
      </c>
      <c r="J389" s="490" t="str">
        <f>IF('Dépenses rémunération au réel'!J389="","",'Dépenses rémunération au réel'!J389)</f>
        <v/>
      </c>
      <c r="K389" s="490" t="str">
        <f>IF('Dépenses rémunération au réel'!K389="","",'Dépenses rémunération au réel'!K389)</f>
        <v/>
      </c>
      <c r="L389" s="488" t="str">
        <f>IF('Dépenses rémunération au réel'!L389="","",'Dépenses rémunération au réel'!L389)</f>
        <v/>
      </c>
      <c r="M389" s="256"/>
      <c r="N389" s="257" t="str">
        <f t="shared" si="32"/>
        <v/>
      </c>
      <c r="O389" s="257" t="str">
        <f t="shared" si="33"/>
        <v/>
      </c>
      <c r="P389" s="55"/>
      <c r="Q389" s="34"/>
      <c r="R389" s="34"/>
      <c r="S389" s="494" t="str">
        <f t="shared" si="30"/>
        <v/>
      </c>
      <c r="T389" s="117"/>
      <c r="U389" s="118"/>
      <c r="V389" s="497" t="str">
        <f t="shared" si="34"/>
        <v/>
      </c>
      <c r="W389" s="121" t="str">
        <f t="shared" si="31"/>
        <v/>
      </c>
      <c r="X389" s="500" t="str">
        <f>IF(AND(OR(M389="KO",L389&lt;&gt;""),OR(M389="",N389="",O389="")),Listes!$A$74,IF(AND(L389&lt;S389,U389=""),Listes!$A$76,IF(AND(L389&lt;&gt;"",S389&lt;L389,T389=""),Listes!$A$78,IF(AND(Y389="",OR(M389&lt;&gt;"",N389&lt;&gt;"",O389&lt;&gt;"",P389&lt;&gt;"",Q389&lt;&gt;"",R389&lt;&gt;"")),Listes!$A$79,""))))</f>
        <v/>
      </c>
      <c r="Y389" s="38"/>
      <c r="Z389" s="10">
        <f t="shared" si="35"/>
        <v>0</v>
      </c>
    </row>
    <row r="390" spans="1:26" ht="20.100000000000001" customHeight="1" x14ac:dyDescent="0.25">
      <c r="A390" s="109">
        <v>384</v>
      </c>
      <c r="B390" s="488" t="str">
        <f>IF('Dépenses rémunération au réel'!B390="","",'Dépenses rémunération au réel'!B390)</f>
        <v/>
      </c>
      <c r="C390" s="488" t="str">
        <f>IF('Dépenses rémunération au réel'!C390="","",'Dépenses rémunération au réel'!C390)</f>
        <v/>
      </c>
      <c r="D390" s="488" t="str">
        <f>IF('Dépenses rémunération au réel'!D390="","",'Dépenses rémunération au réel'!D390)</f>
        <v/>
      </c>
      <c r="E390" s="488" t="str">
        <f>IF('Dépenses rémunération au réel'!E390="","",'Dépenses rémunération au réel'!E390)</f>
        <v/>
      </c>
      <c r="F390" s="488" t="str">
        <f>IF('Dépenses rémunération au réel'!F390="","",'Dépenses rémunération au réel'!F390)</f>
        <v/>
      </c>
      <c r="G390" s="489" t="str">
        <f>IF('Dépenses rémunération au réel'!G390="","",'Dépenses rémunération au réel'!G390)</f>
        <v/>
      </c>
      <c r="H390" s="489" t="str">
        <f>IF('Dépenses rémunération au réel'!H390="","",'Dépenses rémunération au réel'!H390)</f>
        <v/>
      </c>
      <c r="I390" s="488" t="str">
        <f>IF('Dépenses rémunération au réel'!I390="","",'Dépenses rémunération au réel'!I390)</f>
        <v/>
      </c>
      <c r="J390" s="490" t="str">
        <f>IF('Dépenses rémunération au réel'!J390="","",'Dépenses rémunération au réel'!J390)</f>
        <v/>
      </c>
      <c r="K390" s="490" t="str">
        <f>IF('Dépenses rémunération au réel'!K390="","",'Dépenses rémunération au réel'!K390)</f>
        <v/>
      </c>
      <c r="L390" s="488" t="str">
        <f>IF('Dépenses rémunération au réel'!L390="","",'Dépenses rémunération au réel'!L390)</f>
        <v/>
      </c>
      <c r="M390" s="256"/>
      <c r="N390" s="257" t="str">
        <f t="shared" si="32"/>
        <v/>
      </c>
      <c r="O390" s="257" t="str">
        <f t="shared" si="33"/>
        <v/>
      </c>
      <c r="P390" s="55"/>
      <c r="Q390" s="34"/>
      <c r="R390" s="34"/>
      <c r="S390" s="494" t="str">
        <f t="shared" si="30"/>
        <v/>
      </c>
      <c r="T390" s="117"/>
      <c r="U390" s="118"/>
      <c r="V390" s="497" t="str">
        <f t="shared" si="34"/>
        <v/>
      </c>
      <c r="W390" s="121" t="str">
        <f t="shared" si="31"/>
        <v/>
      </c>
      <c r="X390" s="500" t="str">
        <f>IF(AND(OR(M390="KO",L390&lt;&gt;""),OR(M390="",N390="",O390="")),Listes!$A$74,IF(AND(L390&lt;S390,U390=""),Listes!$A$76,IF(AND(L390&lt;&gt;"",S390&lt;L390,T390=""),Listes!$A$78,IF(AND(Y390="",OR(M390&lt;&gt;"",N390&lt;&gt;"",O390&lt;&gt;"",P390&lt;&gt;"",Q390&lt;&gt;"",R390&lt;&gt;"")),Listes!$A$79,""))))</f>
        <v/>
      </c>
      <c r="Y390" s="38"/>
      <c r="Z390" s="10">
        <f t="shared" si="35"/>
        <v>0</v>
      </c>
    </row>
    <row r="391" spans="1:26" ht="20.100000000000001" customHeight="1" x14ac:dyDescent="0.25">
      <c r="A391" s="109">
        <v>385</v>
      </c>
      <c r="B391" s="488" t="str">
        <f>IF('Dépenses rémunération au réel'!B391="","",'Dépenses rémunération au réel'!B391)</f>
        <v/>
      </c>
      <c r="C391" s="488" t="str">
        <f>IF('Dépenses rémunération au réel'!C391="","",'Dépenses rémunération au réel'!C391)</f>
        <v/>
      </c>
      <c r="D391" s="488" t="str">
        <f>IF('Dépenses rémunération au réel'!D391="","",'Dépenses rémunération au réel'!D391)</f>
        <v/>
      </c>
      <c r="E391" s="488" t="str">
        <f>IF('Dépenses rémunération au réel'!E391="","",'Dépenses rémunération au réel'!E391)</f>
        <v/>
      </c>
      <c r="F391" s="488" t="str">
        <f>IF('Dépenses rémunération au réel'!F391="","",'Dépenses rémunération au réel'!F391)</f>
        <v/>
      </c>
      <c r="G391" s="489" t="str">
        <f>IF('Dépenses rémunération au réel'!G391="","",'Dépenses rémunération au réel'!G391)</f>
        <v/>
      </c>
      <c r="H391" s="489" t="str">
        <f>IF('Dépenses rémunération au réel'!H391="","",'Dépenses rémunération au réel'!H391)</f>
        <v/>
      </c>
      <c r="I391" s="488" t="str">
        <f>IF('Dépenses rémunération au réel'!I391="","",'Dépenses rémunération au réel'!I391)</f>
        <v/>
      </c>
      <c r="J391" s="490" t="str">
        <f>IF('Dépenses rémunération au réel'!J391="","",'Dépenses rémunération au réel'!J391)</f>
        <v/>
      </c>
      <c r="K391" s="490" t="str">
        <f>IF('Dépenses rémunération au réel'!K391="","",'Dépenses rémunération au réel'!K391)</f>
        <v/>
      </c>
      <c r="L391" s="488" t="str">
        <f>IF('Dépenses rémunération au réel'!L391="","",'Dépenses rémunération au réel'!L391)</f>
        <v/>
      </c>
      <c r="M391" s="256"/>
      <c r="N391" s="257" t="str">
        <f t="shared" si="32"/>
        <v/>
      </c>
      <c r="O391" s="257" t="str">
        <f t="shared" si="33"/>
        <v/>
      </c>
      <c r="P391" s="55"/>
      <c r="Q391" s="34"/>
      <c r="R391" s="34"/>
      <c r="S391" s="494" t="str">
        <f t="shared" ref="S391:S454" si="36">IF($E391="","",IF(OR(($P391=0),($Q391=0)),0,$P391/$Q391*$R391))</f>
        <v/>
      </c>
      <c r="T391" s="117"/>
      <c r="U391" s="118"/>
      <c r="V391" s="497" t="str">
        <f t="shared" si="34"/>
        <v/>
      </c>
      <c r="W391" s="121" t="str">
        <f t="shared" ref="W391:W454" si="37">IF(MIN(U391,V391)=0,"",MIN(U391,V391))</f>
        <v/>
      </c>
      <c r="X391" s="500" t="str">
        <f>IF(AND(OR(M391="KO",L391&lt;&gt;""),OR(M391="",N391="",O391="")),Listes!$A$74,IF(AND(L391&lt;S391,U391=""),Listes!$A$76,IF(AND(L391&lt;&gt;"",S391&lt;L391,T391=""),Listes!$A$78,IF(AND(Y391="",OR(M391&lt;&gt;"",N391&lt;&gt;"",O391&lt;&gt;"",P391&lt;&gt;"",Q391&lt;&gt;"",R391&lt;&gt;"")),Listes!$A$79,""))))</f>
        <v/>
      </c>
      <c r="Y391" s="38"/>
      <c r="Z391" s="10">
        <f t="shared" si="35"/>
        <v>0</v>
      </c>
    </row>
    <row r="392" spans="1:26" ht="20.100000000000001" customHeight="1" x14ac:dyDescent="0.25">
      <c r="A392" s="109">
        <v>386</v>
      </c>
      <c r="B392" s="488" t="str">
        <f>IF('Dépenses rémunération au réel'!B392="","",'Dépenses rémunération au réel'!B392)</f>
        <v/>
      </c>
      <c r="C392" s="488" t="str">
        <f>IF('Dépenses rémunération au réel'!C392="","",'Dépenses rémunération au réel'!C392)</f>
        <v/>
      </c>
      <c r="D392" s="488" t="str">
        <f>IF('Dépenses rémunération au réel'!D392="","",'Dépenses rémunération au réel'!D392)</f>
        <v/>
      </c>
      <c r="E392" s="488" t="str">
        <f>IF('Dépenses rémunération au réel'!E392="","",'Dépenses rémunération au réel'!E392)</f>
        <v/>
      </c>
      <c r="F392" s="488" t="str">
        <f>IF('Dépenses rémunération au réel'!F392="","",'Dépenses rémunération au réel'!F392)</f>
        <v/>
      </c>
      <c r="G392" s="489" t="str">
        <f>IF('Dépenses rémunération au réel'!G392="","",'Dépenses rémunération au réel'!G392)</f>
        <v/>
      </c>
      <c r="H392" s="489" t="str">
        <f>IF('Dépenses rémunération au réel'!H392="","",'Dépenses rémunération au réel'!H392)</f>
        <v/>
      </c>
      <c r="I392" s="488" t="str">
        <f>IF('Dépenses rémunération au réel'!I392="","",'Dépenses rémunération au réel'!I392)</f>
        <v/>
      </c>
      <c r="J392" s="490" t="str">
        <f>IF('Dépenses rémunération au réel'!J392="","",'Dépenses rémunération au réel'!J392)</f>
        <v/>
      </c>
      <c r="K392" s="490" t="str">
        <f>IF('Dépenses rémunération au réel'!K392="","",'Dépenses rémunération au réel'!K392)</f>
        <v/>
      </c>
      <c r="L392" s="488" t="str">
        <f>IF('Dépenses rémunération au réel'!L392="","",'Dépenses rémunération au réel'!L392)</f>
        <v/>
      </c>
      <c r="M392" s="256"/>
      <c r="N392" s="257" t="str">
        <f t="shared" ref="N392:N455" si="38">IF(M392="KO","",IF(M392="","",G392))</f>
        <v/>
      </c>
      <c r="O392" s="257" t="str">
        <f t="shared" ref="O392:O455" si="39">IF(M392="KO","",IF(M392="","",H392))</f>
        <v/>
      </c>
      <c r="P392" s="55"/>
      <c r="Q392" s="34"/>
      <c r="R392" s="34"/>
      <c r="S392" s="494" t="str">
        <f t="shared" si="36"/>
        <v/>
      </c>
      <c r="T392" s="117"/>
      <c r="U392" s="118"/>
      <c r="V392" s="497" t="str">
        <f t="shared" ref="V392:V455" si="40">IF(R392="","",IF(E392="Assistant administratif et/ou financier",MIN((35000/1607)*R392,35000),IF(E392="Chargé de mission GAL",MIN((45000/1607)*R392,45000),IF(E392="Animateur GAL",MIN((50000/1607)*R392,50000)))))</f>
        <v/>
      </c>
      <c r="W392" s="121" t="str">
        <f t="shared" si="37"/>
        <v/>
      </c>
      <c r="X392" s="500" t="str">
        <f>IF(AND(OR(M392="KO",L392&lt;&gt;""),OR(M392="",N392="",O392="")),Listes!$A$74,IF(AND(L392&lt;S392,U392=""),Listes!$A$76,IF(AND(L392&lt;&gt;"",S392&lt;L392,T392=""),Listes!$A$78,IF(AND(Y392="",OR(M392&lt;&gt;"",N392&lt;&gt;"",O392&lt;&gt;"",P392&lt;&gt;"",Q392&lt;&gt;"",R392&lt;&gt;"")),Listes!$A$79,""))))</f>
        <v/>
      </c>
      <c r="Y392" s="38"/>
      <c r="Z392" s="10">
        <f t="shared" ref="Z392:Z455" si="41">IF(AND(B392&lt;&gt;"",Y392&lt;&gt;"Oui"),1,0)</f>
        <v>0</v>
      </c>
    </row>
    <row r="393" spans="1:26" ht="20.100000000000001" customHeight="1" x14ac:dyDescent="0.25">
      <c r="A393" s="109">
        <v>387</v>
      </c>
      <c r="B393" s="488" t="str">
        <f>IF('Dépenses rémunération au réel'!B393="","",'Dépenses rémunération au réel'!B393)</f>
        <v/>
      </c>
      <c r="C393" s="488" t="str">
        <f>IF('Dépenses rémunération au réel'!C393="","",'Dépenses rémunération au réel'!C393)</f>
        <v/>
      </c>
      <c r="D393" s="488" t="str">
        <f>IF('Dépenses rémunération au réel'!D393="","",'Dépenses rémunération au réel'!D393)</f>
        <v/>
      </c>
      <c r="E393" s="488" t="str">
        <f>IF('Dépenses rémunération au réel'!E393="","",'Dépenses rémunération au réel'!E393)</f>
        <v/>
      </c>
      <c r="F393" s="488" t="str">
        <f>IF('Dépenses rémunération au réel'!F393="","",'Dépenses rémunération au réel'!F393)</f>
        <v/>
      </c>
      <c r="G393" s="489" t="str">
        <f>IF('Dépenses rémunération au réel'!G393="","",'Dépenses rémunération au réel'!G393)</f>
        <v/>
      </c>
      <c r="H393" s="489" t="str">
        <f>IF('Dépenses rémunération au réel'!H393="","",'Dépenses rémunération au réel'!H393)</f>
        <v/>
      </c>
      <c r="I393" s="488" t="str">
        <f>IF('Dépenses rémunération au réel'!I393="","",'Dépenses rémunération au réel'!I393)</f>
        <v/>
      </c>
      <c r="J393" s="490" t="str">
        <f>IF('Dépenses rémunération au réel'!J393="","",'Dépenses rémunération au réel'!J393)</f>
        <v/>
      </c>
      <c r="K393" s="490" t="str">
        <f>IF('Dépenses rémunération au réel'!K393="","",'Dépenses rémunération au réel'!K393)</f>
        <v/>
      </c>
      <c r="L393" s="488" t="str">
        <f>IF('Dépenses rémunération au réel'!L393="","",'Dépenses rémunération au réel'!L393)</f>
        <v/>
      </c>
      <c r="M393" s="256"/>
      <c r="N393" s="257" t="str">
        <f t="shared" si="38"/>
        <v/>
      </c>
      <c r="O393" s="257" t="str">
        <f t="shared" si="39"/>
        <v/>
      </c>
      <c r="P393" s="55"/>
      <c r="Q393" s="34"/>
      <c r="R393" s="34"/>
      <c r="S393" s="494" t="str">
        <f t="shared" si="36"/>
        <v/>
      </c>
      <c r="T393" s="117"/>
      <c r="U393" s="118"/>
      <c r="V393" s="497" t="str">
        <f t="shared" si="40"/>
        <v/>
      </c>
      <c r="W393" s="121" t="str">
        <f t="shared" si="37"/>
        <v/>
      </c>
      <c r="X393" s="500" t="str">
        <f>IF(AND(OR(M393="KO",L393&lt;&gt;""),OR(M393="",N393="",O393="")),Listes!$A$74,IF(AND(L393&lt;S393,U393=""),Listes!$A$76,IF(AND(L393&lt;&gt;"",S393&lt;L393,T393=""),Listes!$A$78,IF(AND(Y393="",OR(M393&lt;&gt;"",N393&lt;&gt;"",O393&lt;&gt;"",P393&lt;&gt;"",Q393&lt;&gt;"",R393&lt;&gt;"")),Listes!$A$79,""))))</f>
        <v/>
      </c>
      <c r="Y393" s="38"/>
      <c r="Z393" s="10">
        <f t="shared" si="41"/>
        <v>0</v>
      </c>
    </row>
    <row r="394" spans="1:26" ht="20.100000000000001" customHeight="1" x14ac:dyDescent="0.25">
      <c r="A394" s="109">
        <v>388</v>
      </c>
      <c r="B394" s="488" t="str">
        <f>IF('Dépenses rémunération au réel'!B394="","",'Dépenses rémunération au réel'!B394)</f>
        <v/>
      </c>
      <c r="C394" s="488" t="str">
        <f>IF('Dépenses rémunération au réel'!C394="","",'Dépenses rémunération au réel'!C394)</f>
        <v/>
      </c>
      <c r="D394" s="488" t="str">
        <f>IF('Dépenses rémunération au réel'!D394="","",'Dépenses rémunération au réel'!D394)</f>
        <v/>
      </c>
      <c r="E394" s="488" t="str">
        <f>IF('Dépenses rémunération au réel'!E394="","",'Dépenses rémunération au réel'!E394)</f>
        <v/>
      </c>
      <c r="F394" s="488" t="str">
        <f>IF('Dépenses rémunération au réel'!F394="","",'Dépenses rémunération au réel'!F394)</f>
        <v/>
      </c>
      <c r="G394" s="489" t="str">
        <f>IF('Dépenses rémunération au réel'!G394="","",'Dépenses rémunération au réel'!G394)</f>
        <v/>
      </c>
      <c r="H394" s="489" t="str">
        <f>IF('Dépenses rémunération au réel'!H394="","",'Dépenses rémunération au réel'!H394)</f>
        <v/>
      </c>
      <c r="I394" s="488" t="str">
        <f>IF('Dépenses rémunération au réel'!I394="","",'Dépenses rémunération au réel'!I394)</f>
        <v/>
      </c>
      <c r="J394" s="490" t="str">
        <f>IF('Dépenses rémunération au réel'!J394="","",'Dépenses rémunération au réel'!J394)</f>
        <v/>
      </c>
      <c r="K394" s="490" t="str">
        <f>IF('Dépenses rémunération au réel'!K394="","",'Dépenses rémunération au réel'!K394)</f>
        <v/>
      </c>
      <c r="L394" s="488" t="str">
        <f>IF('Dépenses rémunération au réel'!L394="","",'Dépenses rémunération au réel'!L394)</f>
        <v/>
      </c>
      <c r="M394" s="256"/>
      <c r="N394" s="257" t="str">
        <f t="shared" si="38"/>
        <v/>
      </c>
      <c r="O394" s="257" t="str">
        <f t="shared" si="39"/>
        <v/>
      </c>
      <c r="P394" s="55"/>
      <c r="Q394" s="34"/>
      <c r="R394" s="34"/>
      <c r="S394" s="494" t="str">
        <f t="shared" si="36"/>
        <v/>
      </c>
      <c r="T394" s="117"/>
      <c r="U394" s="118"/>
      <c r="V394" s="497" t="str">
        <f t="shared" si="40"/>
        <v/>
      </c>
      <c r="W394" s="121" t="str">
        <f t="shared" si="37"/>
        <v/>
      </c>
      <c r="X394" s="500" t="str">
        <f>IF(AND(OR(M394="KO",L394&lt;&gt;""),OR(M394="",N394="",O394="")),Listes!$A$74,IF(AND(L394&lt;S394,U394=""),Listes!$A$76,IF(AND(L394&lt;&gt;"",S394&lt;L394,T394=""),Listes!$A$78,IF(AND(Y394="",OR(M394&lt;&gt;"",N394&lt;&gt;"",O394&lt;&gt;"",P394&lt;&gt;"",Q394&lt;&gt;"",R394&lt;&gt;"")),Listes!$A$79,""))))</f>
        <v/>
      </c>
      <c r="Y394" s="38"/>
      <c r="Z394" s="10">
        <f t="shared" si="41"/>
        <v>0</v>
      </c>
    </row>
    <row r="395" spans="1:26" ht="20.100000000000001" customHeight="1" x14ac:dyDescent="0.25">
      <c r="A395" s="109">
        <v>389</v>
      </c>
      <c r="B395" s="488" t="str">
        <f>IF('Dépenses rémunération au réel'!B395="","",'Dépenses rémunération au réel'!B395)</f>
        <v/>
      </c>
      <c r="C395" s="488" t="str">
        <f>IF('Dépenses rémunération au réel'!C395="","",'Dépenses rémunération au réel'!C395)</f>
        <v/>
      </c>
      <c r="D395" s="488" t="str">
        <f>IF('Dépenses rémunération au réel'!D395="","",'Dépenses rémunération au réel'!D395)</f>
        <v/>
      </c>
      <c r="E395" s="488" t="str">
        <f>IF('Dépenses rémunération au réel'!E395="","",'Dépenses rémunération au réel'!E395)</f>
        <v/>
      </c>
      <c r="F395" s="488" t="str">
        <f>IF('Dépenses rémunération au réel'!F395="","",'Dépenses rémunération au réel'!F395)</f>
        <v/>
      </c>
      <c r="G395" s="489" t="str">
        <f>IF('Dépenses rémunération au réel'!G395="","",'Dépenses rémunération au réel'!G395)</f>
        <v/>
      </c>
      <c r="H395" s="489" t="str">
        <f>IF('Dépenses rémunération au réel'!H395="","",'Dépenses rémunération au réel'!H395)</f>
        <v/>
      </c>
      <c r="I395" s="488" t="str">
        <f>IF('Dépenses rémunération au réel'!I395="","",'Dépenses rémunération au réel'!I395)</f>
        <v/>
      </c>
      <c r="J395" s="490" t="str">
        <f>IF('Dépenses rémunération au réel'!J395="","",'Dépenses rémunération au réel'!J395)</f>
        <v/>
      </c>
      <c r="K395" s="490" t="str">
        <f>IF('Dépenses rémunération au réel'!K395="","",'Dépenses rémunération au réel'!K395)</f>
        <v/>
      </c>
      <c r="L395" s="488" t="str">
        <f>IF('Dépenses rémunération au réel'!L395="","",'Dépenses rémunération au réel'!L395)</f>
        <v/>
      </c>
      <c r="M395" s="256"/>
      <c r="N395" s="257" t="str">
        <f t="shared" si="38"/>
        <v/>
      </c>
      <c r="O395" s="257" t="str">
        <f t="shared" si="39"/>
        <v/>
      </c>
      <c r="P395" s="55"/>
      <c r="Q395" s="34"/>
      <c r="R395" s="34"/>
      <c r="S395" s="494" t="str">
        <f t="shared" si="36"/>
        <v/>
      </c>
      <c r="T395" s="117"/>
      <c r="U395" s="118"/>
      <c r="V395" s="497" t="str">
        <f t="shared" si="40"/>
        <v/>
      </c>
      <c r="W395" s="121" t="str">
        <f t="shared" si="37"/>
        <v/>
      </c>
      <c r="X395" s="500" t="str">
        <f>IF(AND(OR(M395="KO",L395&lt;&gt;""),OR(M395="",N395="",O395="")),Listes!$A$74,IF(AND(L395&lt;S395,U395=""),Listes!$A$76,IF(AND(L395&lt;&gt;"",S395&lt;L395,T395=""),Listes!$A$78,IF(AND(Y395="",OR(M395&lt;&gt;"",N395&lt;&gt;"",O395&lt;&gt;"",P395&lt;&gt;"",Q395&lt;&gt;"",R395&lt;&gt;"")),Listes!$A$79,""))))</f>
        <v/>
      </c>
      <c r="Y395" s="38"/>
      <c r="Z395" s="10">
        <f t="shared" si="41"/>
        <v>0</v>
      </c>
    </row>
    <row r="396" spans="1:26" ht="20.100000000000001" customHeight="1" x14ac:dyDescent="0.25">
      <c r="A396" s="109">
        <v>390</v>
      </c>
      <c r="B396" s="488" t="str">
        <f>IF('Dépenses rémunération au réel'!B396="","",'Dépenses rémunération au réel'!B396)</f>
        <v/>
      </c>
      <c r="C396" s="488" t="str">
        <f>IF('Dépenses rémunération au réel'!C396="","",'Dépenses rémunération au réel'!C396)</f>
        <v/>
      </c>
      <c r="D396" s="488" t="str">
        <f>IF('Dépenses rémunération au réel'!D396="","",'Dépenses rémunération au réel'!D396)</f>
        <v/>
      </c>
      <c r="E396" s="488" t="str">
        <f>IF('Dépenses rémunération au réel'!E396="","",'Dépenses rémunération au réel'!E396)</f>
        <v/>
      </c>
      <c r="F396" s="488" t="str">
        <f>IF('Dépenses rémunération au réel'!F396="","",'Dépenses rémunération au réel'!F396)</f>
        <v/>
      </c>
      <c r="G396" s="489" t="str">
        <f>IF('Dépenses rémunération au réel'!G396="","",'Dépenses rémunération au réel'!G396)</f>
        <v/>
      </c>
      <c r="H396" s="489" t="str">
        <f>IF('Dépenses rémunération au réel'!H396="","",'Dépenses rémunération au réel'!H396)</f>
        <v/>
      </c>
      <c r="I396" s="488" t="str">
        <f>IF('Dépenses rémunération au réel'!I396="","",'Dépenses rémunération au réel'!I396)</f>
        <v/>
      </c>
      <c r="J396" s="490" t="str">
        <f>IF('Dépenses rémunération au réel'!J396="","",'Dépenses rémunération au réel'!J396)</f>
        <v/>
      </c>
      <c r="K396" s="490" t="str">
        <f>IF('Dépenses rémunération au réel'!K396="","",'Dépenses rémunération au réel'!K396)</f>
        <v/>
      </c>
      <c r="L396" s="488" t="str">
        <f>IF('Dépenses rémunération au réel'!L396="","",'Dépenses rémunération au réel'!L396)</f>
        <v/>
      </c>
      <c r="M396" s="256"/>
      <c r="N396" s="257" t="str">
        <f t="shared" si="38"/>
        <v/>
      </c>
      <c r="O396" s="257" t="str">
        <f t="shared" si="39"/>
        <v/>
      </c>
      <c r="P396" s="55"/>
      <c r="Q396" s="34"/>
      <c r="R396" s="34"/>
      <c r="S396" s="494" t="str">
        <f t="shared" si="36"/>
        <v/>
      </c>
      <c r="T396" s="117"/>
      <c r="U396" s="118"/>
      <c r="V396" s="497" t="str">
        <f t="shared" si="40"/>
        <v/>
      </c>
      <c r="W396" s="121" t="str">
        <f t="shared" si="37"/>
        <v/>
      </c>
      <c r="X396" s="500" t="str">
        <f>IF(AND(OR(M396="KO",L396&lt;&gt;""),OR(M396="",N396="",O396="")),Listes!$A$74,IF(AND(L396&lt;S396,U396=""),Listes!$A$76,IF(AND(L396&lt;&gt;"",S396&lt;L396,T396=""),Listes!$A$78,IF(AND(Y396="",OR(M396&lt;&gt;"",N396&lt;&gt;"",O396&lt;&gt;"",P396&lt;&gt;"",Q396&lt;&gt;"",R396&lt;&gt;"")),Listes!$A$79,""))))</f>
        <v/>
      </c>
      <c r="Y396" s="38"/>
      <c r="Z396" s="10">
        <f t="shared" si="41"/>
        <v>0</v>
      </c>
    </row>
    <row r="397" spans="1:26" ht="20.100000000000001" customHeight="1" x14ac:dyDescent="0.25">
      <c r="A397" s="109">
        <v>391</v>
      </c>
      <c r="B397" s="488" t="str">
        <f>IF('Dépenses rémunération au réel'!B397="","",'Dépenses rémunération au réel'!B397)</f>
        <v/>
      </c>
      <c r="C397" s="488" t="str">
        <f>IF('Dépenses rémunération au réel'!C397="","",'Dépenses rémunération au réel'!C397)</f>
        <v/>
      </c>
      <c r="D397" s="488" t="str">
        <f>IF('Dépenses rémunération au réel'!D397="","",'Dépenses rémunération au réel'!D397)</f>
        <v/>
      </c>
      <c r="E397" s="488" t="str">
        <f>IF('Dépenses rémunération au réel'!E397="","",'Dépenses rémunération au réel'!E397)</f>
        <v/>
      </c>
      <c r="F397" s="488" t="str">
        <f>IF('Dépenses rémunération au réel'!F397="","",'Dépenses rémunération au réel'!F397)</f>
        <v/>
      </c>
      <c r="G397" s="489" t="str">
        <f>IF('Dépenses rémunération au réel'!G397="","",'Dépenses rémunération au réel'!G397)</f>
        <v/>
      </c>
      <c r="H397" s="489" t="str">
        <f>IF('Dépenses rémunération au réel'!H397="","",'Dépenses rémunération au réel'!H397)</f>
        <v/>
      </c>
      <c r="I397" s="488" t="str">
        <f>IF('Dépenses rémunération au réel'!I397="","",'Dépenses rémunération au réel'!I397)</f>
        <v/>
      </c>
      <c r="J397" s="490" t="str">
        <f>IF('Dépenses rémunération au réel'!J397="","",'Dépenses rémunération au réel'!J397)</f>
        <v/>
      </c>
      <c r="K397" s="490" t="str">
        <f>IF('Dépenses rémunération au réel'!K397="","",'Dépenses rémunération au réel'!K397)</f>
        <v/>
      </c>
      <c r="L397" s="488" t="str">
        <f>IF('Dépenses rémunération au réel'!L397="","",'Dépenses rémunération au réel'!L397)</f>
        <v/>
      </c>
      <c r="M397" s="256"/>
      <c r="N397" s="257" t="str">
        <f t="shared" si="38"/>
        <v/>
      </c>
      <c r="O397" s="257" t="str">
        <f t="shared" si="39"/>
        <v/>
      </c>
      <c r="P397" s="55"/>
      <c r="Q397" s="34"/>
      <c r="R397" s="34"/>
      <c r="S397" s="494" t="str">
        <f t="shared" si="36"/>
        <v/>
      </c>
      <c r="T397" s="117"/>
      <c r="U397" s="118"/>
      <c r="V397" s="497" t="str">
        <f t="shared" si="40"/>
        <v/>
      </c>
      <c r="W397" s="121" t="str">
        <f t="shared" si="37"/>
        <v/>
      </c>
      <c r="X397" s="500" t="str">
        <f>IF(AND(OR(M397="KO",L397&lt;&gt;""),OR(M397="",N397="",O397="")),Listes!$A$74,IF(AND(L397&lt;S397,U397=""),Listes!$A$76,IF(AND(L397&lt;&gt;"",S397&lt;L397,T397=""),Listes!$A$78,IF(AND(Y397="",OR(M397&lt;&gt;"",N397&lt;&gt;"",O397&lt;&gt;"",P397&lt;&gt;"",Q397&lt;&gt;"",R397&lt;&gt;"")),Listes!$A$79,""))))</f>
        <v/>
      </c>
      <c r="Y397" s="38"/>
      <c r="Z397" s="10">
        <f t="shared" si="41"/>
        <v>0</v>
      </c>
    </row>
    <row r="398" spans="1:26" ht="20.100000000000001" customHeight="1" x14ac:dyDescent="0.25">
      <c r="A398" s="109">
        <v>392</v>
      </c>
      <c r="B398" s="488" t="str">
        <f>IF('Dépenses rémunération au réel'!B398="","",'Dépenses rémunération au réel'!B398)</f>
        <v/>
      </c>
      <c r="C398" s="488" t="str">
        <f>IF('Dépenses rémunération au réel'!C398="","",'Dépenses rémunération au réel'!C398)</f>
        <v/>
      </c>
      <c r="D398" s="488" t="str">
        <f>IF('Dépenses rémunération au réel'!D398="","",'Dépenses rémunération au réel'!D398)</f>
        <v/>
      </c>
      <c r="E398" s="488" t="str">
        <f>IF('Dépenses rémunération au réel'!E398="","",'Dépenses rémunération au réel'!E398)</f>
        <v/>
      </c>
      <c r="F398" s="488" t="str">
        <f>IF('Dépenses rémunération au réel'!F398="","",'Dépenses rémunération au réel'!F398)</f>
        <v/>
      </c>
      <c r="G398" s="489" t="str">
        <f>IF('Dépenses rémunération au réel'!G398="","",'Dépenses rémunération au réel'!G398)</f>
        <v/>
      </c>
      <c r="H398" s="489" t="str">
        <f>IF('Dépenses rémunération au réel'!H398="","",'Dépenses rémunération au réel'!H398)</f>
        <v/>
      </c>
      <c r="I398" s="488" t="str">
        <f>IF('Dépenses rémunération au réel'!I398="","",'Dépenses rémunération au réel'!I398)</f>
        <v/>
      </c>
      <c r="J398" s="490" t="str">
        <f>IF('Dépenses rémunération au réel'!J398="","",'Dépenses rémunération au réel'!J398)</f>
        <v/>
      </c>
      <c r="K398" s="490" t="str">
        <f>IF('Dépenses rémunération au réel'!K398="","",'Dépenses rémunération au réel'!K398)</f>
        <v/>
      </c>
      <c r="L398" s="488" t="str">
        <f>IF('Dépenses rémunération au réel'!L398="","",'Dépenses rémunération au réel'!L398)</f>
        <v/>
      </c>
      <c r="M398" s="256"/>
      <c r="N398" s="257" t="str">
        <f t="shared" si="38"/>
        <v/>
      </c>
      <c r="O398" s="257" t="str">
        <f t="shared" si="39"/>
        <v/>
      </c>
      <c r="P398" s="55"/>
      <c r="Q398" s="34"/>
      <c r="R398" s="34"/>
      <c r="S398" s="494" t="str">
        <f t="shared" si="36"/>
        <v/>
      </c>
      <c r="T398" s="117"/>
      <c r="U398" s="118"/>
      <c r="V398" s="497" t="str">
        <f t="shared" si="40"/>
        <v/>
      </c>
      <c r="W398" s="121" t="str">
        <f t="shared" si="37"/>
        <v/>
      </c>
      <c r="X398" s="500" t="str">
        <f>IF(AND(OR(M398="KO",L398&lt;&gt;""),OR(M398="",N398="",O398="")),Listes!$A$74,IF(AND(L398&lt;S398,U398=""),Listes!$A$76,IF(AND(L398&lt;&gt;"",S398&lt;L398,T398=""),Listes!$A$78,IF(AND(Y398="",OR(M398&lt;&gt;"",N398&lt;&gt;"",O398&lt;&gt;"",P398&lt;&gt;"",Q398&lt;&gt;"",R398&lt;&gt;"")),Listes!$A$79,""))))</f>
        <v/>
      </c>
      <c r="Y398" s="38"/>
      <c r="Z398" s="10">
        <f t="shared" si="41"/>
        <v>0</v>
      </c>
    </row>
    <row r="399" spans="1:26" ht="20.100000000000001" customHeight="1" x14ac:dyDescent="0.25">
      <c r="A399" s="109">
        <v>393</v>
      </c>
      <c r="B399" s="488" t="str">
        <f>IF('Dépenses rémunération au réel'!B399="","",'Dépenses rémunération au réel'!B399)</f>
        <v/>
      </c>
      <c r="C399" s="488" t="str">
        <f>IF('Dépenses rémunération au réel'!C399="","",'Dépenses rémunération au réel'!C399)</f>
        <v/>
      </c>
      <c r="D399" s="488" t="str">
        <f>IF('Dépenses rémunération au réel'!D399="","",'Dépenses rémunération au réel'!D399)</f>
        <v/>
      </c>
      <c r="E399" s="488" t="str">
        <f>IF('Dépenses rémunération au réel'!E399="","",'Dépenses rémunération au réel'!E399)</f>
        <v/>
      </c>
      <c r="F399" s="488" t="str">
        <f>IF('Dépenses rémunération au réel'!F399="","",'Dépenses rémunération au réel'!F399)</f>
        <v/>
      </c>
      <c r="G399" s="489" t="str">
        <f>IF('Dépenses rémunération au réel'!G399="","",'Dépenses rémunération au réel'!G399)</f>
        <v/>
      </c>
      <c r="H399" s="489" t="str">
        <f>IF('Dépenses rémunération au réel'!H399="","",'Dépenses rémunération au réel'!H399)</f>
        <v/>
      </c>
      <c r="I399" s="488" t="str">
        <f>IF('Dépenses rémunération au réel'!I399="","",'Dépenses rémunération au réel'!I399)</f>
        <v/>
      </c>
      <c r="J399" s="490" t="str">
        <f>IF('Dépenses rémunération au réel'!J399="","",'Dépenses rémunération au réel'!J399)</f>
        <v/>
      </c>
      <c r="K399" s="490" t="str">
        <f>IF('Dépenses rémunération au réel'!K399="","",'Dépenses rémunération au réel'!K399)</f>
        <v/>
      </c>
      <c r="L399" s="488" t="str">
        <f>IF('Dépenses rémunération au réel'!L399="","",'Dépenses rémunération au réel'!L399)</f>
        <v/>
      </c>
      <c r="M399" s="256"/>
      <c r="N399" s="257" t="str">
        <f t="shared" si="38"/>
        <v/>
      </c>
      <c r="O399" s="257" t="str">
        <f t="shared" si="39"/>
        <v/>
      </c>
      <c r="P399" s="55"/>
      <c r="Q399" s="34"/>
      <c r="R399" s="34"/>
      <c r="S399" s="494" t="str">
        <f t="shared" si="36"/>
        <v/>
      </c>
      <c r="T399" s="117"/>
      <c r="U399" s="118"/>
      <c r="V399" s="497" t="str">
        <f t="shared" si="40"/>
        <v/>
      </c>
      <c r="W399" s="121" t="str">
        <f t="shared" si="37"/>
        <v/>
      </c>
      <c r="X399" s="500" t="str">
        <f>IF(AND(OR(M399="KO",L399&lt;&gt;""),OR(M399="",N399="",O399="")),Listes!$A$74,IF(AND(L399&lt;S399,U399=""),Listes!$A$76,IF(AND(L399&lt;&gt;"",S399&lt;L399,T399=""),Listes!$A$78,IF(AND(Y399="",OR(M399&lt;&gt;"",N399&lt;&gt;"",O399&lt;&gt;"",P399&lt;&gt;"",Q399&lt;&gt;"",R399&lt;&gt;"")),Listes!$A$79,""))))</f>
        <v/>
      </c>
      <c r="Y399" s="38"/>
      <c r="Z399" s="10">
        <f t="shared" si="41"/>
        <v>0</v>
      </c>
    </row>
    <row r="400" spans="1:26" ht="20.100000000000001" customHeight="1" x14ac:dyDescent="0.25">
      <c r="A400" s="109">
        <v>394</v>
      </c>
      <c r="B400" s="488" t="str">
        <f>IF('Dépenses rémunération au réel'!B400="","",'Dépenses rémunération au réel'!B400)</f>
        <v/>
      </c>
      <c r="C400" s="488" t="str">
        <f>IF('Dépenses rémunération au réel'!C400="","",'Dépenses rémunération au réel'!C400)</f>
        <v/>
      </c>
      <c r="D400" s="488" t="str">
        <f>IF('Dépenses rémunération au réel'!D400="","",'Dépenses rémunération au réel'!D400)</f>
        <v/>
      </c>
      <c r="E400" s="488" t="str">
        <f>IF('Dépenses rémunération au réel'!E400="","",'Dépenses rémunération au réel'!E400)</f>
        <v/>
      </c>
      <c r="F400" s="488" t="str">
        <f>IF('Dépenses rémunération au réel'!F400="","",'Dépenses rémunération au réel'!F400)</f>
        <v/>
      </c>
      <c r="G400" s="489" t="str">
        <f>IF('Dépenses rémunération au réel'!G400="","",'Dépenses rémunération au réel'!G400)</f>
        <v/>
      </c>
      <c r="H400" s="489" t="str">
        <f>IF('Dépenses rémunération au réel'!H400="","",'Dépenses rémunération au réel'!H400)</f>
        <v/>
      </c>
      <c r="I400" s="488" t="str">
        <f>IF('Dépenses rémunération au réel'!I400="","",'Dépenses rémunération au réel'!I400)</f>
        <v/>
      </c>
      <c r="J400" s="490" t="str">
        <f>IF('Dépenses rémunération au réel'!J400="","",'Dépenses rémunération au réel'!J400)</f>
        <v/>
      </c>
      <c r="K400" s="490" t="str">
        <f>IF('Dépenses rémunération au réel'!K400="","",'Dépenses rémunération au réel'!K400)</f>
        <v/>
      </c>
      <c r="L400" s="488" t="str">
        <f>IF('Dépenses rémunération au réel'!L400="","",'Dépenses rémunération au réel'!L400)</f>
        <v/>
      </c>
      <c r="M400" s="256"/>
      <c r="N400" s="257" t="str">
        <f t="shared" si="38"/>
        <v/>
      </c>
      <c r="O400" s="257" t="str">
        <f t="shared" si="39"/>
        <v/>
      </c>
      <c r="P400" s="55"/>
      <c r="Q400" s="34"/>
      <c r="R400" s="34"/>
      <c r="S400" s="494" t="str">
        <f t="shared" si="36"/>
        <v/>
      </c>
      <c r="T400" s="117"/>
      <c r="U400" s="118"/>
      <c r="V400" s="497" t="str">
        <f t="shared" si="40"/>
        <v/>
      </c>
      <c r="W400" s="121" t="str">
        <f t="shared" si="37"/>
        <v/>
      </c>
      <c r="X400" s="500" t="str">
        <f>IF(AND(OR(M400="KO",L400&lt;&gt;""),OR(M400="",N400="",O400="")),Listes!$A$74,IF(AND(L400&lt;S400,U400=""),Listes!$A$76,IF(AND(L400&lt;&gt;"",S400&lt;L400,T400=""),Listes!$A$78,IF(AND(Y400="",OR(M400&lt;&gt;"",N400&lt;&gt;"",O400&lt;&gt;"",P400&lt;&gt;"",Q400&lt;&gt;"",R400&lt;&gt;"")),Listes!$A$79,""))))</f>
        <v/>
      </c>
      <c r="Y400" s="38"/>
      <c r="Z400" s="10">
        <f t="shared" si="41"/>
        <v>0</v>
      </c>
    </row>
    <row r="401" spans="1:26" ht="20.100000000000001" customHeight="1" x14ac:dyDescent="0.25">
      <c r="A401" s="109">
        <v>395</v>
      </c>
      <c r="B401" s="488" t="str">
        <f>IF('Dépenses rémunération au réel'!B401="","",'Dépenses rémunération au réel'!B401)</f>
        <v/>
      </c>
      <c r="C401" s="488" t="str">
        <f>IF('Dépenses rémunération au réel'!C401="","",'Dépenses rémunération au réel'!C401)</f>
        <v/>
      </c>
      <c r="D401" s="488" t="str">
        <f>IF('Dépenses rémunération au réel'!D401="","",'Dépenses rémunération au réel'!D401)</f>
        <v/>
      </c>
      <c r="E401" s="488" t="str">
        <f>IF('Dépenses rémunération au réel'!E401="","",'Dépenses rémunération au réel'!E401)</f>
        <v/>
      </c>
      <c r="F401" s="488" t="str">
        <f>IF('Dépenses rémunération au réel'!F401="","",'Dépenses rémunération au réel'!F401)</f>
        <v/>
      </c>
      <c r="G401" s="489" t="str">
        <f>IF('Dépenses rémunération au réel'!G401="","",'Dépenses rémunération au réel'!G401)</f>
        <v/>
      </c>
      <c r="H401" s="489" t="str">
        <f>IF('Dépenses rémunération au réel'!H401="","",'Dépenses rémunération au réel'!H401)</f>
        <v/>
      </c>
      <c r="I401" s="488" t="str">
        <f>IF('Dépenses rémunération au réel'!I401="","",'Dépenses rémunération au réel'!I401)</f>
        <v/>
      </c>
      <c r="J401" s="490" t="str">
        <f>IF('Dépenses rémunération au réel'!J401="","",'Dépenses rémunération au réel'!J401)</f>
        <v/>
      </c>
      <c r="K401" s="490" t="str">
        <f>IF('Dépenses rémunération au réel'!K401="","",'Dépenses rémunération au réel'!K401)</f>
        <v/>
      </c>
      <c r="L401" s="488" t="str">
        <f>IF('Dépenses rémunération au réel'!L401="","",'Dépenses rémunération au réel'!L401)</f>
        <v/>
      </c>
      <c r="M401" s="256"/>
      <c r="N401" s="257" t="str">
        <f t="shared" si="38"/>
        <v/>
      </c>
      <c r="O401" s="257" t="str">
        <f t="shared" si="39"/>
        <v/>
      </c>
      <c r="P401" s="55"/>
      <c r="Q401" s="34"/>
      <c r="R401" s="34"/>
      <c r="S401" s="494" t="str">
        <f t="shared" si="36"/>
        <v/>
      </c>
      <c r="T401" s="117"/>
      <c r="U401" s="118"/>
      <c r="V401" s="497" t="str">
        <f t="shared" si="40"/>
        <v/>
      </c>
      <c r="W401" s="121" t="str">
        <f t="shared" si="37"/>
        <v/>
      </c>
      <c r="X401" s="500" t="str">
        <f>IF(AND(OR(M401="KO",L401&lt;&gt;""),OR(M401="",N401="",O401="")),Listes!$A$74,IF(AND(L401&lt;S401,U401=""),Listes!$A$76,IF(AND(L401&lt;&gt;"",S401&lt;L401,T401=""),Listes!$A$78,IF(AND(Y401="",OR(M401&lt;&gt;"",N401&lt;&gt;"",O401&lt;&gt;"",P401&lt;&gt;"",Q401&lt;&gt;"",R401&lt;&gt;"")),Listes!$A$79,""))))</f>
        <v/>
      </c>
      <c r="Y401" s="38"/>
      <c r="Z401" s="10">
        <f t="shared" si="41"/>
        <v>0</v>
      </c>
    </row>
    <row r="402" spans="1:26" ht="20.100000000000001" customHeight="1" x14ac:dyDescent="0.25">
      <c r="A402" s="109">
        <v>396</v>
      </c>
      <c r="B402" s="488" t="str">
        <f>IF('Dépenses rémunération au réel'!B402="","",'Dépenses rémunération au réel'!B402)</f>
        <v/>
      </c>
      <c r="C402" s="488" t="str">
        <f>IF('Dépenses rémunération au réel'!C402="","",'Dépenses rémunération au réel'!C402)</f>
        <v/>
      </c>
      <c r="D402" s="488" t="str">
        <f>IF('Dépenses rémunération au réel'!D402="","",'Dépenses rémunération au réel'!D402)</f>
        <v/>
      </c>
      <c r="E402" s="488" t="str">
        <f>IF('Dépenses rémunération au réel'!E402="","",'Dépenses rémunération au réel'!E402)</f>
        <v/>
      </c>
      <c r="F402" s="488" t="str">
        <f>IF('Dépenses rémunération au réel'!F402="","",'Dépenses rémunération au réel'!F402)</f>
        <v/>
      </c>
      <c r="G402" s="489" t="str">
        <f>IF('Dépenses rémunération au réel'!G402="","",'Dépenses rémunération au réel'!G402)</f>
        <v/>
      </c>
      <c r="H402" s="489" t="str">
        <f>IF('Dépenses rémunération au réel'!H402="","",'Dépenses rémunération au réel'!H402)</f>
        <v/>
      </c>
      <c r="I402" s="488" t="str">
        <f>IF('Dépenses rémunération au réel'!I402="","",'Dépenses rémunération au réel'!I402)</f>
        <v/>
      </c>
      <c r="J402" s="490" t="str">
        <f>IF('Dépenses rémunération au réel'!J402="","",'Dépenses rémunération au réel'!J402)</f>
        <v/>
      </c>
      <c r="K402" s="490" t="str">
        <f>IF('Dépenses rémunération au réel'!K402="","",'Dépenses rémunération au réel'!K402)</f>
        <v/>
      </c>
      <c r="L402" s="488" t="str">
        <f>IF('Dépenses rémunération au réel'!L402="","",'Dépenses rémunération au réel'!L402)</f>
        <v/>
      </c>
      <c r="M402" s="256"/>
      <c r="N402" s="257" t="str">
        <f t="shared" si="38"/>
        <v/>
      </c>
      <c r="O402" s="257" t="str">
        <f t="shared" si="39"/>
        <v/>
      </c>
      <c r="P402" s="55"/>
      <c r="Q402" s="34"/>
      <c r="R402" s="34"/>
      <c r="S402" s="494" t="str">
        <f t="shared" si="36"/>
        <v/>
      </c>
      <c r="T402" s="117"/>
      <c r="U402" s="118"/>
      <c r="V402" s="497" t="str">
        <f t="shared" si="40"/>
        <v/>
      </c>
      <c r="W402" s="121" t="str">
        <f t="shared" si="37"/>
        <v/>
      </c>
      <c r="X402" s="500" t="str">
        <f>IF(AND(OR(M402="KO",L402&lt;&gt;""),OR(M402="",N402="",O402="")),Listes!$A$74,IF(AND(L402&lt;S402,U402=""),Listes!$A$76,IF(AND(L402&lt;&gt;"",S402&lt;L402,T402=""),Listes!$A$78,IF(AND(Y402="",OR(M402&lt;&gt;"",N402&lt;&gt;"",O402&lt;&gt;"",P402&lt;&gt;"",Q402&lt;&gt;"",R402&lt;&gt;"")),Listes!$A$79,""))))</f>
        <v/>
      </c>
      <c r="Y402" s="38"/>
      <c r="Z402" s="10">
        <f t="shared" si="41"/>
        <v>0</v>
      </c>
    </row>
    <row r="403" spans="1:26" ht="20.100000000000001" customHeight="1" x14ac:dyDescent="0.25">
      <c r="A403" s="109">
        <v>397</v>
      </c>
      <c r="B403" s="488" t="str">
        <f>IF('Dépenses rémunération au réel'!B403="","",'Dépenses rémunération au réel'!B403)</f>
        <v/>
      </c>
      <c r="C403" s="488" t="str">
        <f>IF('Dépenses rémunération au réel'!C403="","",'Dépenses rémunération au réel'!C403)</f>
        <v/>
      </c>
      <c r="D403" s="488" t="str">
        <f>IF('Dépenses rémunération au réel'!D403="","",'Dépenses rémunération au réel'!D403)</f>
        <v/>
      </c>
      <c r="E403" s="488" t="str">
        <f>IF('Dépenses rémunération au réel'!E403="","",'Dépenses rémunération au réel'!E403)</f>
        <v/>
      </c>
      <c r="F403" s="488" t="str">
        <f>IF('Dépenses rémunération au réel'!F403="","",'Dépenses rémunération au réel'!F403)</f>
        <v/>
      </c>
      <c r="G403" s="489" t="str">
        <f>IF('Dépenses rémunération au réel'!G403="","",'Dépenses rémunération au réel'!G403)</f>
        <v/>
      </c>
      <c r="H403" s="489" t="str">
        <f>IF('Dépenses rémunération au réel'!H403="","",'Dépenses rémunération au réel'!H403)</f>
        <v/>
      </c>
      <c r="I403" s="488" t="str">
        <f>IF('Dépenses rémunération au réel'!I403="","",'Dépenses rémunération au réel'!I403)</f>
        <v/>
      </c>
      <c r="J403" s="490" t="str">
        <f>IF('Dépenses rémunération au réel'!J403="","",'Dépenses rémunération au réel'!J403)</f>
        <v/>
      </c>
      <c r="K403" s="490" t="str">
        <f>IF('Dépenses rémunération au réel'!K403="","",'Dépenses rémunération au réel'!K403)</f>
        <v/>
      </c>
      <c r="L403" s="488" t="str">
        <f>IF('Dépenses rémunération au réel'!L403="","",'Dépenses rémunération au réel'!L403)</f>
        <v/>
      </c>
      <c r="M403" s="256"/>
      <c r="N403" s="257" t="str">
        <f t="shared" si="38"/>
        <v/>
      </c>
      <c r="O403" s="257" t="str">
        <f t="shared" si="39"/>
        <v/>
      </c>
      <c r="P403" s="55"/>
      <c r="Q403" s="34"/>
      <c r="R403" s="34"/>
      <c r="S403" s="494" t="str">
        <f t="shared" si="36"/>
        <v/>
      </c>
      <c r="T403" s="117"/>
      <c r="U403" s="118"/>
      <c r="V403" s="497" t="str">
        <f t="shared" si="40"/>
        <v/>
      </c>
      <c r="W403" s="121" t="str">
        <f t="shared" si="37"/>
        <v/>
      </c>
      <c r="X403" s="500" t="str">
        <f>IF(AND(OR(M403="KO",L403&lt;&gt;""),OR(M403="",N403="",O403="")),Listes!$A$74,IF(AND(L403&lt;S403,U403=""),Listes!$A$76,IF(AND(L403&lt;&gt;"",S403&lt;L403,T403=""),Listes!$A$78,IF(AND(Y403="",OR(M403&lt;&gt;"",N403&lt;&gt;"",O403&lt;&gt;"",P403&lt;&gt;"",Q403&lt;&gt;"",R403&lt;&gt;"")),Listes!$A$79,""))))</f>
        <v/>
      </c>
      <c r="Y403" s="38"/>
      <c r="Z403" s="10">
        <f t="shared" si="41"/>
        <v>0</v>
      </c>
    </row>
    <row r="404" spans="1:26" ht="20.100000000000001" customHeight="1" x14ac:dyDescent="0.25">
      <c r="A404" s="109">
        <v>398</v>
      </c>
      <c r="B404" s="488" t="str">
        <f>IF('Dépenses rémunération au réel'!B404="","",'Dépenses rémunération au réel'!B404)</f>
        <v/>
      </c>
      <c r="C404" s="488" t="str">
        <f>IF('Dépenses rémunération au réel'!C404="","",'Dépenses rémunération au réel'!C404)</f>
        <v/>
      </c>
      <c r="D404" s="488" t="str">
        <f>IF('Dépenses rémunération au réel'!D404="","",'Dépenses rémunération au réel'!D404)</f>
        <v/>
      </c>
      <c r="E404" s="488" t="str">
        <f>IF('Dépenses rémunération au réel'!E404="","",'Dépenses rémunération au réel'!E404)</f>
        <v/>
      </c>
      <c r="F404" s="488" t="str">
        <f>IF('Dépenses rémunération au réel'!F404="","",'Dépenses rémunération au réel'!F404)</f>
        <v/>
      </c>
      <c r="G404" s="489" t="str">
        <f>IF('Dépenses rémunération au réel'!G404="","",'Dépenses rémunération au réel'!G404)</f>
        <v/>
      </c>
      <c r="H404" s="489" t="str">
        <f>IF('Dépenses rémunération au réel'!H404="","",'Dépenses rémunération au réel'!H404)</f>
        <v/>
      </c>
      <c r="I404" s="488" t="str">
        <f>IF('Dépenses rémunération au réel'!I404="","",'Dépenses rémunération au réel'!I404)</f>
        <v/>
      </c>
      <c r="J404" s="490" t="str">
        <f>IF('Dépenses rémunération au réel'!J404="","",'Dépenses rémunération au réel'!J404)</f>
        <v/>
      </c>
      <c r="K404" s="490" t="str">
        <f>IF('Dépenses rémunération au réel'!K404="","",'Dépenses rémunération au réel'!K404)</f>
        <v/>
      </c>
      <c r="L404" s="488" t="str">
        <f>IF('Dépenses rémunération au réel'!L404="","",'Dépenses rémunération au réel'!L404)</f>
        <v/>
      </c>
      <c r="M404" s="256"/>
      <c r="N404" s="257" t="str">
        <f t="shared" si="38"/>
        <v/>
      </c>
      <c r="O404" s="257" t="str">
        <f t="shared" si="39"/>
        <v/>
      </c>
      <c r="P404" s="55"/>
      <c r="Q404" s="34"/>
      <c r="R404" s="34"/>
      <c r="S404" s="494" t="str">
        <f t="shared" si="36"/>
        <v/>
      </c>
      <c r="T404" s="117"/>
      <c r="U404" s="118"/>
      <c r="V404" s="497" t="str">
        <f t="shared" si="40"/>
        <v/>
      </c>
      <c r="W404" s="121" t="str">
        <f t="shared" si="37"/>
        <v/>
      </c>
      <c r="X404" s="500" t="str">
        <f>IF(AND(OR(M404="KO",L404&lt;&gt;""),OR(M404="",N404="",O404="")),Listes!$A$74,IF(AND(L404&lt;S404,U404=""),Listes!$A$76,IF(AND(L404&lt;&gt;"",S404&lt;L404,T404=""),Listes!$A$78,IF(AND(Y404="",OR(M404&lt;&gt;"",N404&lt;&gt;"",O404&lt;&gt;"",P404&lt;&gt;"",Q404&lt;&gt;"",R404&lt;&gt;"")),Listes!$A$79,""))))</f>
        <v/>
      </c>
      <c r="Y404" s="38"/>
      <c r="Z404" s="10">
        <f t="shared" si="41"/>
        <v>0</v>
      </c>
    </row>
    <row r="405" spans="1:26" ht="20.100000000000001" customHeight="1" x14ac:dyDescent="0.25">
      <c r="A405" s="109">
        <v>399</v>
      </c>
      <c r="B405" s="488" t="str">
        <f>IF('Dépenses rémunération au réel'!B405="","",'Dépenses rémunération au réel'!B405)</f>
        <v/>
      </c>
      <c r="C405" s="488" t="str">
        <f>IF('Dépenses rémunération au réel'!C405="","",'Dépenses rémunération au réel'!C405)</f>
        <v/>
      </c>
      <c r="D405" s="488" t="str">
        <f>IF('Dépenses rémunération au réel'!D405="","",'Dépenses rémunération au réel'!D405)</f>
        <v/>
      </c>
      <c r="E405" s="488" t="str">
        <f>IF('Dépenses rémunération au réel'!E405="","",'Dépenses rémunération au réel'!E405)</f>
        <v/>
      </c>
      <c r="F405" s="488" t="str">
        <f>IF('Dépenses rémunération au réel'!F405="","",'Dépenses rémunération au réel'!F405)</f>
        <v/>
      </c>
      <c r="G405" s="489" t="str">
        <f>IF('Dépenses rémunération au réel'!G405="","",'Dépenses rémunération au réel'!G405)</f>
        <v/>
      </c>
      <c r="H405" s="489" t="str">
        <f>IF('Dépenses rémunération au réel'!H405="","",'Dépenses rémunération au réel'!H405)</f>
        <v/>
      </c>
      <c r="I405" s="488" t="str">
        <f>IF('Dépenses rémunération au réel'!I405="","",'Dépenses rémunération au réel'!I405)</f>
        <v/>
      </c>
      <c r="J405" s="490" t="str">
        <f>IF('Dépenses rémunération au réel'!J405="","",'Dépenses rémunération au réel'!J405)</f>
        <v/>
      </c>
      <c r="K405" s="490" t="str">
        <f>IF('Dépenses rémunération au réel'!K405="","",'Dépenses rémunération au réel'!K405)</f>
        <v/>
      </c>
      <c r="L405" s="488" t="str">
        <f>IF('Dépenses rémunération au réel'!L405="","",'Dépenses rémunération au réel'!L405)</f>
        <v/>
      </c>
      <c r="M405" s="256"/>
      <c r="N405" s="257" t="str">
        <f t="shared" si="38"/>
        <v/>
      </c>
      <c r="O405" s="257" t="str">
        <f t="shared" si="39"/>
        <v/>
      </c>
      <c r="P405" s="55"/>
      <c r="Q405" s="34"/>
      <c r="R405" s="34"/>
      <c r="S405" s="494" t="str">
        <f t="shared" si="36"/>
        <v/>
      </c>
      <c r="T405" s="117"/>
      <c r="U405" s="118"/>
      <c r="V405" s="497" t="str">
        <f t="shared" si="40"/>
        <v/>
      </c>
      <c r="W405" s="121" t="str">
        <f t="shared" si="37"/>
        <v/>
      </c>
      <c r="X405" s="500" t="str">
        <f>IF(AND(OR(M405="KO",L405&lt;&gt;""),OR(M405="",N405="",O405="")),Listes!$A$74,IF(AND(L405&lt;S405,U405=""),Listes!$A$76,IF(AND(L405&lt;&gt;"",S405&lt;L405,T405=""),Listes!$A$78,IF(AND(Y405="",OR(M405&lt;&gt;"",N405&lt;&gt;"",O405&lt;&gt;"",P405&lt;&gt;"",Q405&lt;&gt;"",R405&lt;&gt;"")),Listes!$A$79,""))))</f>
        <v/>
      </c>
      <c r="Y405" s="38"/>
      <c r="Z405" s="10">
        <f t="shared" si="41"/>
        <v>0</v>
      </c>
    </row>
    <row r="406" spans="1:26" ht="20.100000000000001" customHeight="1" x14ac:dyDescent="0.25">
      <c r="A406" s="109">
        <v>400</v>
      </c>
      <c r="B406" s="488" t="str">
        <f>IF('Dépenses rémunération au réel'!B406="","",'Dépenses rémunération au réel'!B406)</f>
        <v/>
      </c>
      <c r="C406" s="488" t="str">
        <f>IF('Dépenses rémunération au réel'!C406="","",'Dépenses rémunération au réel'!C406)</f>
        <v/>
      </c>
      <c r="D406" s="488" t="str">
        <f>IF('Dépenses rémunération au réel'!D406="","",'Dépenses rémunération au réel'!D406)</f>
        <v/>
      </c>
      <c r="E406" s="488" t="str">
        <f>IF('Dépenses rémunération au réel'!E406="","",'Dépenses rémunération au réel'!E406)</f>
        <v/>
      </c>
      <c r="F406" s="488" t="str">
        <f>IF('Dépenses rémunération au réel'!F406="","",'Dépenses rémunération au réel'!F406)</f>
        <v/>
      </c>
      <c r="G406" s="489" t="str">
        <f>IF('Dépenses rémunération au réel'!G406="","",'Dépenses rémunération au réel'!G406)</f>
        <v/>
      </c>
      <c r="H406" s="489" t="str">
        <f>IF('Dépenses rémunération au réel'!H406="","",'Dépenses rémunération au réel'!H406)</f>
        <v/>
      </c>
      <c r="I406" s="488" t="str">
        <f>IF('Dépenses rémunération au réel'!I406="","",'Dépenses rémunération au réel'!I406)</f>
        <v/>
      </c>
      <c r="J406" s="490" t="str">
        <f>IF('Dépenses rémunération au réel'!J406="","",'Dépenses rémunération au réel'!J406)</f>
        <v/>
      </c>
      <c r="K406" s="490" t="str">
        <f>IF('Dépenses rémunération au réel'!K406="","",'Dépenses rémunération au réel'!K406)</f>
        <v/>
      </c>
      <c r="L406" s="488" t="str">
        <f>IF('Dépenses rémunération au réel'!L406="","",'Dépenses rémunération au réel'!L406)</f>
        <v/>
      </c>
      <c r="M406" s="256"/>
      <c r="N406" s="257" t="str">
        <f t="shared" si="38"/>
        <v/>
      </c>
      <c r="O406" s="257" t="str">
        <f t="shared" si="39"/>
        <v/>
      </c>
      <c r="P406" s="55"/>
      <c r="Q406" s="34"/>
      <c r="R406" s="34"/>
      <c r="S406" s="494" t="str">
        <f t="shared" si="36"/>
        <v/>
      </c>
      <c r="T406" s="117"/>
      <c r="U406" s="118"/>
      <c r="V406" s="497" t="str">
        <f t="shared" si="40"/>
        <v/>
      </c>
      <c r="W406" s="121" t="str">
        <f t="shared" si="37"/>
        <v/>
      </c>
      <c r="X406" s="500" t="str">
        <f>IF(AND(OR(M406="KO",L406&lt;&gt;""),OR(M406="",N406="",O406="")),Listes!$A$74,IF(AND(L406&lt;S406,U406=""),Listes!$A$76,IF(AND(L406&lt;&gt;"",S406&lt;L406,T406=""),Listes!$A$78,IF(AND(Y406="",OR(M406&lt;&gt;"",N406&lt;&gt;"",O406&lt;&gt;"",P406&lt;&gt;"",Q406&lt;&gt;"",R406&lt;&gt;"")),Listes!$A$79,""))))</f>
        <v/>
      </c>
      <c r="Y406" s="38"/>
      <c r="Z406" s="10">
        <f t="shared" si="41"/>
        <v>0</v>
      </c>
    </row>
    <row r="407" spans="1:26" ht="20.100000000000001" customHeight="1" x14ac:dyDescent="0.25">
      <c r="A407" s="109">
        <v>401</v>
      </c>
      <c r="B407" s="488" t="str">
        <f>IF('Dépenses rémunération au réel'!B407="","",'Dépenses rémunération au réel'!B407)</f>
        <v/>
      </c>
      <c r="C407" s="488" t="str">
        <f>IF('Dépenses rémunération au réel'!C407="","",'Dépenses rémunération au réel'!C407)</f>
        <v/>
      </c>
      <c r="D407" s="488" t="str">
        <f>IF('Dépenses rémunération au réel'!D407="","",'Dépenses rémunération au réel'!D407)</f>
        <v/>
      </c>
      <c r="E407" s="488" t="str">
        <f>IF('Dépenses rémunération au réel'!E407="","",'Dépenses rémunération au réel'!E407)</f>
        <v/>
      </c>
      <c r="F407" s="488" t="str">
        <f>IF('Dépenses rémunération au réel'!F407="","",'Dépenses rémunération au réel'!F407)</f>
        <v/>
      </c>
      <c r="G407" s="489" t="str">
        <f>IF('Dépenses rémunération au réel'!G407="","",'Dépenses rémunération au réel'!G407)</f>
        <v/>
      </c>
      <c r="H407" s="489" t="str">
        <f>IF('Dépenses rémunération au réel'!H407="","",'Dépenses rémunération au réel'!H407)</f>
        <v/>
      </c>
      <c r="I407" s="488" t="str">
        <f>IF('Dépenses rémunération au réel'!I407="","",'Dépenses rémunération au réel'!I407)</f>
        <v/>
      </c>
      <c r="J407" s="490" t="str">
        <f>IF('Dépenses rémunération au réel'!J407="","",'Dépenses rémunération au réel'!J407)</f>
        <v/>
      </c>
      <c r="K407" s="490" t="str">
        <f>IF('Dépenses rémunération au réel'!K407="","",'Dépenses rémunération au réel'!K407)</f>
        <v/>
      </c>
      <c r="L407" s="488" t="str">
        <f>IF('Dépenses rémunération au réel'!L407="","",'Dépenses rémunération au réel'!L407)</f>
        <v/>
      </c>
      <c r="M407" s="256"/>
      <c r="N407" s="257" t="str">
        <f t="shared" si="38"/>
        <v/>
      </c>
      <c r="O407" s="257" t="str">
        <f t="shared" si="39"/>
        <v/>
      </c>
      <c r="P407" s="55"/>
      <c r="Q407" s="34"/>
      <c r="R407" s="34"/>
      <c r="S407" s="494" t="str">
        <f t="shared" si="36"/>
        <v/>
      </c>
      <c r="T407" s="117"/>
      <c r="U407" s="118"/>
      <c r="V407" s="497" t="str">
        <f t="shared" si="40"/>
        <v/>
      </c>
      <c r="W407" s="121" t="str">
        <f t="shared" si="37"/>
        <v/>
      </c>
      <c r="X407" s="500" t="str">
        <f>IF(AND(OR(M407="KO",L407&lt;&gt;""),OR(M407="",N407="",O407="")),Listes!$A$74,IF(AND(L407&lt;S407,U407=""),Listes!$A$76,IF(AND(L407&lt;&gt;"",S407&lt;L407,T407=""),Listes!$A$78,IF(AND(Y407="",OR(M407&lt;&gt;"",N407&lt;&gt;"",O407&lt;&gt;"",P407&lt;&gt;"",Q407&lt;&gt;"",R407&lt;&gt;"")),Listes!$A$79,""))))</f>
        <v/>
      </c>
      <c r="Y407" s="38"/>
      <c r="Z407" s="10">
        <f t="shared" si="41"/>
        <v>0</v>
      </c>
    </row>
    <row r="408" spans="1:26" ht="20.100000000000001" customHeight="1" x14ac:dyDescent="0.25">
      <c r="A408" s="109">
        <v>402</v>
      </c>
      <c r="B408" s="488" t="str">
        <f>IF('Dépenses rémunération au réel'!B408="","",'Dépenses rémunération au réel'!B408)</f>
        <v/>
      </c>
      <c r="C408" s="488" t="str">
        <f>IF('Dépenses rémunération au réel'!C408="","",'Dépenses rémunération au réel'!C408)</f>
        <v/>
      </c>
      <c r="D408" s="488" t="str">
        <f>IF('Dépenses rémunération au réel'!D408="","",'Dépenses rémunération au réel'!D408)</f>
        <v/>
      </c>
      <c r="E408" s="488" t="str">
        <f>IF('Dépenses rémunération au réel'!E408="","",'Dépenses rémunération au réel'!E408)</f>
        <v/>
      </c>
      <c r="F408" s="488" t="str">
        <f>IF('Dépenses rémunération au réel'!F408="","",'Dépenses rémunération au réel'!F408)</f>
        <v/>
      </c>
      <c r="G408" s="489" t="str">
        <f>IF('Dépenses rémunération au réel'!G408="","",'Dépenses rémunération au réel'!G408)</f>
        <v/>
      </c>
      <c r="H408" s="489" t="str">
        <f>IF('Dépenses rémunération au réel'!H408="","",'Dépenses rémunération au réel'!H408)</f>
        <v/>
      </c>
      <c r="I408" s="488" t="str">
        <f>IF('Dépenses rémunération au réel'!I408="","",'Dépenses rémunération au réel'!I408)</f>
        <v/>
      </c>
      <c r="J408" s="490" t="str">
        <f>IF('Dépenses rémunération au réel'!J408="","",'Dépenses rémunération au réel'!J408)</f>
        <v/>
      </c>
      <c r="K408" s="490" t="str">
        <f>IF('Dépenses rémunération au réel'!K408="","",'Dépenses rémunération au réel'!K408)</f>
        <v/>
      </c>
      <c r="L408" s="488" t="str">
        <f>IF('Dépenses rémunération au réel'!L408="","",'Dépenses rémunération au réel'!L408)</f>
        <v/>
      </c>
      <c r="M408" s="256"/>
      <c r="N408" s="257" t="str">
        <f t="shared" si="38"/>
        <v/>
      </c>
      <c r="O408" s="257" t="str">
        <f t="shared" si="39"/>
        <v/>
      </c>
      <c r="P408" s="55"/>
      <c r="Q408" s="34"/>
      <c r="R408" s="34"/>
      <c r="S408" s="494" t="str">
        <f t="shared" si="36"/>
        <v/>
      </c>
      <c r="T408" s="117"/>
      <c r="U408" s="118"/>
      <c r="V408" s="497" t="str">
        <f t="shared" si="40"/>
        <v/>
      </c>
      <c r="W408" s="121" t="str">
        <f t="shared" si="37"/>
        <v/>
      </c>
      <c r="X408" s="500" t="str">
        <f>IF(AND(OR(M408="KO",L408&lt;&gt;""),OR(M408="",N408="",O408="")),Listes!$A$74,IF(AND(L408&lt;S408,U408=""),Listes!$A$76,IF(AND(L408&lt;&gt;"",S408&lt;L408,T408=""),Listes!$A$78,IF(AND(Y408="",OR(M408&lt;&gt;"",N408&lt;&gt;"",O408&lt;&gt;"",P408&lt;&gt;"",Q408&lt;&gt;"",R408&lt;&gt;"")),Listes!$A$79,""))))</f>
        <v/>
      </c>
      <c r="Y408" s="38"/>
      <c r="Z408" s="10">
        <f t="shared" si="41"/>
        <v>0</v>
      </c>
    </row>
    <row r="409" spans="1:26" ht="20.100000000000001" customHeight="1" x14ac:dyDescent="0.25">
      <c r="A409" s="109">
        <v>403</v>
      </c>
      <c r="B409" s="488" t="str">
        <f>IF('Dépenses rémunération au réel'!B409="","",'Dépenses rémunération au réel'!B409)</f>
        <v/>
      </c>
      <c r="C409" s="488" t="str">
        <f>IF('Dépenses rémunération au réel'!C409="","",'Dépenses rémunération au réel'!C409)</f>
        <v/>
      </c>
      <c r="D409" s="488" t="str">
        <f>IF('Dépenses rémunération au réel'!D409="","",'Dépenses rémunération au réel'!D409)</f>
        <v/>
      </c>
      <c r="E409" s="488" t="str">
        <f>IF('Dépenses rémunération au réel'!E409="","",'Dépenses rémunération au réel'!E409)</f>
        <v/>
      </c>
      <c r="F409" s="488" t="str">
        <f>IF('Dépenses rémunération au réel'!F409="","",'Dépenses rémunération au réel'!F409)</f>
        <v/>
      </c>
      <c r="G409" s="489" t="str">
        <f>IF('Dépenses rémunération au réel'!G409="","",'Dépenses rémunération au réel'!G409)</f>
        <v/>
      </c>
      <c r="H409" s="489" t="str">
        <f>IF('Dépenses rémunération au réel'!H409="","",'Dépenses rémunération au réel'!H409)</f>
        <v/>
      </c>
      <c r="I409" s="488" t="str">
        <f>IF('Dépenses rémunération au réel'!I409="","",'Dépenses rémunération au réel'!I409)</f>
        <v/>
      </c>
      <c r="J409" s="490" t="str">
        <f>IF('Dépenses rémunération au réel'!J409="","",'Dépenses rémunération au réel'!J409)</f>
        <v/>
      </c>
      <c r="K409" s="490" t="str">
        <f>IF('Dépenses rémunération au réel'!K409="","",'Dépenses rémunération au réel'!K409)</f>
        <v/>
      </c>
      <c r="L409" s="488" t="str">
        <f>IF('Dépenses rémunération au réel'!L409="","",'Dépenses rémunération au réel'!L409)</f>
        <v/>
      </c>
      <c r="M409" s="256"/>
      <c r="N409" s="257" t="str">
        <f t="shared" si="38"/>
        <v/>
      </c>
      <c r="O409" s="257" t="str">
        <f t="shared" si="39"/>
        <v/>
      </c>
      <c r="P409" s="55"/>
      <c r="Q409" s="34"/>
      <c r="R409" s="34"/>
      <c r="S409" s="494" t="str">
        <f t="shared" si="36"/>
        <v/>
      </c>
      <c r="T409" s="117"/>
      <c r="U409" s="118"/>
      <c r="V409" s="497" t="str">
        <f t="shared" si="40"/>
        <v/>
      </c>
      <c r="W409" s="121" t="str">
        <f t="shared" si="37"/>
        <v/>
      </c>
      <c r="X409" s="500" t="str">
        <f>IF(AND(OR(M409="KO",L409&lt;&gt;""),OR(M409="",N409="",O409="")),Listes!$A$74,IF(AND(L409&lt;S409,U409=""),Listes!$A$76,IF(AND(L409&lt;&gt;"",S409&lt;L409,T409=""),Listes!$A$78,IF(AND(Y409="",OR(M409&lt;&gt;"",N409&lt;&gt;"",O409&lt;&gt;"",P409&lt;&gt;"",Q409&lt;&gt;"",R409&lt;&gt;"")),Listes!$A$79,""))))</f>
        <v/>
      </c>
      <c r="Y409" s="38"/>
      <c r="Z409" s="10">
        <f t="shared" si="41"/>
        <v>0</v>
      </c>
    </row>
    <row r="410" spans="1:26" ht="20.100000000000001" customHeight="1" x14ac:dyDescent="0.25">
      <c r="A410" s="109">
        <v>404</v>
      </c>
      <c r="B410" s="488" t="str">
        <f>IF('Dépenses rémunération au réel'!B410="","",'Dépenses rémunération au réel'!B410)</f>
        <v/>
      </c>
      <c r="C410" s="488" t="str">
        <f>IF('Dépenses rémunération au réel'!C410="","",'Dépenses rémunération au réel'!C410)</f>
        <v/>
      </c>
      <c r="D410" s="488" t="str">
        <f>IF('Dépenses rémunération au réel'!D410="","",'Dépenses rémunération au réel'!D410)</f>
        <v/>
      </c>
      <c r="E410" s="488" t="str">
        <f>IF('Dépenses rémunération au réel'!E410="","",'Dépenses rémunération au réel'!E410)</f>
        <v/>
      </c>
      <c r="F410" s="488" t="str">
        <f>IF('Dépenses rémunération au réel'!F410="","",'Dépenses rémunération au réel'!F410)</f>
        <v/>
      </c>
      <c r="G410" s="489" t="str">
        <f>IF('Dépenses rémunération au réel'!G410="","",'Dépenses rémunération au réel'!G410)</f>
        <v/>
      </c>
      <c r="H410" s="489" t="str">
        <f>IF('Dépenses rémunération au réel'!H410="","",'Dépenses rémunération au réel'!H410)</f>
        <v/>
      </c>
      <c r="I410" s="488" t="str">
        <f>IF('Dépenses rémunération au réel'!I410="","",'Dépenses rémunération au réel'!I410)</f>
        <v/>
      </c>
      <c r="J410" s="490" t="str">
        <f>IF('Dépenses rémunération au réel'!J410="","",'Dépenses rémunération au réel'!J410)</f>
        <v/>
      </c>
      <c r="K410" s="490" t="str">
        <f>IF('Dépenses rémunération au réel'!K410="","",'Dépenses rémunération au réel'!K410)</f>
        <v/>
      </c>
      <c r="L410" s="488" t="str">
        <f>IF('Dépenses rémunération au réel'!L410="","",'Dépenses rémunération au réel'!L410)</f>
        <v/>
      </c>
      <c r="M410" s="256"/>
      <c r="N410" s="257" t="str">
        <f t="shared" si="38"/>
        <v/>
      </c>
      <c r="O410" s="257" t="str">
        <f t="shared" si="39"/>
        <v/>
      </c>
      <c r="P410" s="55"/>
      <c r="Q410" s="34"/>
      <c r="R410" s="34"/>
      <c r="S410" s="494" t="str">
        <f t="shared" si="36"/>
        <v/>
      </c>
      <c r="T410" s="117"/>
      <c r="U410" s="118"/>
      <c r="V410" s="497" t="str">
        <f t="shared" si="40"/>
        <v/>
      </c>
      <c r="W410" s="121" t="str">
        <f t="shared" si="37"/>
        <v/>
      </c>
      <c r="X410" s="500" t="str">
        <f>IF(AND(OR(M410="KO",L410&lt;&gt;""),OR(M410="",N410="",O410="")),Listes!$A$74,IF(AND(L410&lt;S410,U410=""),Listes!$A$76,IF(AND(L410&lt;&gt;"",S410&lt;L410,T410=""),Listes!$A$78,IF(AND(Y410="",OR(M410&lt;&gt;"",N410&lt;&gt;"",O410&lt;&gt;"",P410&lt;&gt;"",Q410&lt;&gt;"",R410&lt;&gt;"")),Listes!$A$79,""))))</f>
        <v/>
      </c>
      <c r="Y410" s="38"/>
      <c r="Z410" s="10">
        <f t="shared" si="41"/>
        <v>0</v>
      </c>
    </row>
    <row r="411" spans="1:26" ht="20.100000000000001" customHeight="1" x14ac:dyDescent="0.25">
      <c r="A411" s="109">
        <v>405</v>
      </c>
      <c r="B411" s="488" t="str">
        <f>IF('Dépenses rémunération au réel'!B411="","",'Dépenses rémunération au réel'!B411)</f>
        <v/>
      </c>
      <c r="C411" s="488" t="str">
        <f>IF('Dépenses rémunération au réel'!C411="","",'Dépenses rémunération au réel'!C411)</f>
        <v/>
      </c>
      <c r="D411" s="488" t="str">
        <f>IF('Dépenses rémunération au réel'!D411="","",'Dépenses rémunération au réel'!D411)</f>
        <v/>
      </c>
      <c r="E411" s="488" t="str">
        <f>IF('Dépenses rémunération au réel'!E411="","",'Dépenses rémunération au réel'!E411)</f>
        <v/>
      </c>
      <c r="F411" s="488" t="str">
        <f>IF('Dépenses rémunération au réel'!F411="","",'Dépenses rémunération au réel'!F411)</f>
        <v/>
      </c>
      <c r="G411" s="489" t="str">
        <f>IF('Dépenses rémunération au réel'!G411="","",'Dépenses rémunération au réel'!G411)</f>
        <v/>
      </c>
      <c r="H411" s="489" t="str">
        <f>IF('Dépenses rémunération au réel'!H411="","",'Dépenses rémunération au réel'!H411)</f>
        <v/>
      </c>
      <c r="I411" s="488" t="str">
        <f>IF('Dépenses rémunération au réel'!I411="","",'Dépenses rémunération au réel'!I411)</f>
        <v/>
      </c>
      <c r="J411" s="490" t="str">
        <f>IF('Dépenses rémunération au réel'!J411="","",'Dépenses rémunération au réel'!J411)</f>
        <v/>
      </c>
      <c r="K411" s="490" t="str">
        <f>IF('Dépenses rémunération au réel'!K411="","",'Dépenses rémunération au réel'!K411)</f>
        <v/>
      </c>
      <c r="L411" s="488" t="str">
        <f>IF('Dépenses rémunération au réel'!L411="","",'Dépenses rémunération au réel'!L411)</f>
        <v/>
      </c>
      <c r="M411" s="256"/>
      <c r="N411" s="257" t="str">
        <f t="shared" si="38"/>
        <v/>
      </c>
      <c r="O411" s="257" t="str">
        <f t="shared" si="39"/>
        <v/>
      </c>
      <c r="P411" s="55"/>
      <c r="Q411" s="34"/>
      <c r="R411" s="34"/>
      <c r="S411" s="494" t="str">
        <f t="shared" si="36"/>
        <v/>
      </c>
      <c r="T411" s="117"/>
      <c r="U411" s="118"/>
      <c r="V411" s="497" t="str">
        <f t="shared" si="40"/>
        <v/>
      </c>
      <c r="W411" s="121" t="str">
        <f t="shared" si="37"/>
        <v/>
      </c>
      <c r="X411" s="500" t="str">
        <f>IF(AND(OR(M411="KO",L411&lt;&gt;""),OR(M411="",N411="",O411="")),Listes!$A$74,IF(AND(L411&lt;S411,U411=""),Listes!$A$76,IF(AND(L411&lt;&gt;"",S411&lt;L411,T411=""),Listes!$A$78,IF(AND(Y411="",OR(M411&lt;&gt;"",N411&lt;&gt;"",O411&lt;&gt;"",P411&lt;&gt;"",Q411&lt;&gt;"",R411&lt;&gt;"")),Listes!$A$79,""))))</f>
        <v/>
      </c>
      <c r="Y411" s="38"/>
      <c r="Z411" s="10">
        <f t="shared" si="41"/>
        <v>0</v>
      </c>
    </row>
    <row r="412" spans="1:26" ht="20.100000000000001" customHeight="1" x14ac:dyDescent="0.25">
      <c r="A412" s="109">
        <v>406</v>
      </c>
      <c r="B412" s="488" t="str">
        <f>IF('Dépenses rémunération au réel'!B412="","",'Dépenses rémunération au réel'!B412)</f>
        <v/>
      </c>
      <c r="C412" s="488" t="str">
        <f>IF('Dépenses rémunération au réel'!C412="","",'Dépenses rémunération au réel'!C412)</f>
        <v/>
      </c>
      <c r="D412" s="488" t="str">
        <f>IF('Dépenses rémunération au réel'!D412="","",'Dépenses rémunération au réel'!D412)</f>
        <v/>
      </c>
      <c r="E412" s="488" t="str">
        <f>IF('Dépenses rémunération au réel'!E412="","",'Dépenses rémunération au réel'!E412)</f>
        <v/>
      </c>
      <c r="F412" s="488" t="str">
        <f>IF('Dépenses rémunération au réel'!F412="","",'Dépenses rémunération au réel'!F412)</f>
        <v/>
      </c>
      <c r="G412" s="489" t="str">
        <f>IF('Dépenses rémunération au réel'!G412="","",'Dépenses rémunération au réel'!G412)</f>
        <v/>
      </c>
      <c r="H412" s="489" t="str">
        <f>IF('Dépenses rémunération au réel'!H412="","",'Dépenses rémunération au réel'!H412)</f>
        <v/>
      </c>
      <c r="I412" s="488" t="str">
        <f>IF('Dépenses rémunération au réel'!I412="","",'Dépenses rémunération au réel'!I412)</f>
        <v/>
      </c>
      <c r="J412" s="490" t="str">
        <f>IF('Dépenses rémunération au réel'!J412="","",'Dépenses rémunération au réel'!J412)</f>
        <v/>
      </c>
      <c r="K412" s="490" t="str">
        <f>IF('Dépenses rémunération au réel'!K412="","",'Dépenses rémunération au réel'!K412)</f>
        <v/>
      </c>
      <c r="L412" s="488" t="str">
        <f>IF('Dépenses rémunération au réel'!L412="","",'Dépenses rémunération au réel'!L412)</f>
        <v/>
      </c>
      <c r="M412" s="256"/>
      <c r="N412" s="257" t="str">
        <f t="shared" si="38"/>
        <v/>
      </c>
      <c r="O412" s="257" t="str">
        <f t="shared" si="39"/>
        <v/>
      </c>
      <c r="P412" s="55"/>
      <c r="Q412" s="34"/>
      <c r="R412" s="34"/>
      <c r="S412" s="494" t="str">
        <f t="shared" si="36"/>
        <v/>
      </c>
      <c r="T412" s="117"/>
      <c r="U412" s="118"/>
      <c r="V412" s="497" t="str">
        <f t="shared" si="40"/>
        <v/>
      </c>
      <c r="W412" s="121" t="str">
        <f t="shared" si="37"/>
        <v/>
      </c>
      <c r="X412" s="500" t="str">
        <f>IF(AND(OR(M412="KO",L412&lt;&gt;""),OR(M412="",N412="",O412="")),Listes!$A$74,IF(AND(L412&lt;S412,U412=""),Listes!$A$76,IF(AND(L412&lt;&gt;"",S412&lt;L412,T412=""),Listes!$A$78,IF(AND(Y412="",OR(M412&lt;&gt;"",N412&lt;&gt;"",O412&lt;&gt;"",P412&lt;&gt;"",Q412&lt;&gt;"",R412&lt;&gt;"")),Listes!$A$79,""))))</f>
        <v/>
      </c>
      <c r="Y412" s="38"/>
      <c r="Z412" s="10">
        <f t="shared" si="41"/>
        <v>0</v>
      </c>
    </row>
    <row r="413" spans="1:26" ht="20.100000000000001" customHeight="1" x14ac:dyDescent="0.25">
      <c r="A413" s="109">
        <v>407</v>
      </c>
      <c r="B413" s="488" t="str">
        <f>IF('Dépenses rémunération au réel'!B413="","",'Dépenses rémunération au réel'!B413)</f>
        <v/>
      </c>
      <c r="C413" s="488" t="str">
        <f>IF('Dépenses rémunération au réel'!C413="","",'Dépenses rémunération au réel'!C413)</f>
        <v/>
      </c>
      <c r="D413" s="488" t="str">
        <f>IF('Dépenses rémunération au réel'!D413="","",'Dépenses rémunération au réel'!D413)</f>
        <v/>
      </c>
      <c r="E413" s="488" t="str">
        <f>IF('Dépenses rémunération au réel'!E413="","",'Dépenses rémunération au réel'!E413)</f>
        <v/>
      </c>
      <c r="F413" s="488" t="str">
        <f>IF('Dépenses rémunération au réel'!F413="","",'Dépenses rémunération au réel'!F413)</f>
        <v/>
      </c>
      <c r="G413" s="489" t="str">
        <f>IF('Dépenses rémunération au réel'!G413="","",'Dépenses rémunération au réel'!G413)</f>
        <v/>
      </c>
      <c r="H413" s="489" t="str">
        <f>IF('Dépenses rémunération au réel'!H413="","",'Dépenses rémunération au réel'!H413)</f>
        <v/>
      </c>
      <c r="I413" s="488" t="str">
        <f>IF('Dépenses rémunération au réel'!I413="","",'Dépenses rémunération au réel'!I413)</f>
        <v/>
      </c>
      <c r="J413" s="490" t="str">
        <f>IF('Dépenses rémunération au réel'!J413="","",'Dépenses rémunération au réel'!J413)</f>
        <v/>
      </c>
      <c r="K413" s="490" t="str">
        <f>IF('Dépenses rémunération au réel'!K413="","",'Dépenses rémunération au réel'!K413)</f>
        <v/>
      </c>
      <c r="L413" s="488" t="str">
        <f>IF('Dépenses rémunération au réel'!L413="","",'Dépenses rémunération au réel'!L413)</f>
        <v/>
      </c>
      <c r="M413" s="256"/>
      <c r="N413" s="257" t="str">
        <f t="shared" si="38"/>
        <v/>
      </c>
      <c r="O413" s="257" t="str">
        <f t="shared" si="39"/>
        <v/>
      </c>
      <c r="P413" s="55"/>
      <c r="Q413" s="34"/>
      <c r="R413" s="34"/>
      <c r="S413" s="494" t="str">
        <f t="shared" si="36"/>
        <v/>
      </c>
      <c r="T413" s="117"/>
      <c r="U413" s="118"/>
      <c r="V413" s="497" t="str">
        <f t="shared" si="40"/>
        <v/>
      </c>
      <c r="W413" s="121" t="str">
        <f t="shared" si="37"/>
        <v/>
      </c>
      <c r="X413" s="500" t="str">
        <f>IF(AND(OR(M413="KO",L413&lt;&gt;""),OR(M413="",N413="",O413="")),Listes!$A$74,IF(AND(L413&lt;S413,U413=""),Listes!$A$76,IF(AND(L413&lt;&gt;"",S413&lt;L413,T413=""),Listes!$A$78,IF(AND(Y413="",OR(M413&lt;&gt;"",N413&lt;&gt;"",O413&lt;&gt;"",P413&lt;&gt;"",Q413&lt;&gt;"",R413&lt;&gt;"")),Listes!$A$79,""))))</f>
        <v/>
      </c>
      <c r="Y413" s="38"/>
      <c r="Z413" s="10">
        <f t="shared" si="41"/>
        <v>0</v>
      </c>
    </row>
    <row r="414" spans="1:26" ht="20.100000000000001" customHeight="1" x14ac:dyDescent="0.25">
      <c r="A414" s="109">
        <v>408</v>
      </c>
      <c r="B414" s="488" t="str">
        <f>IF('Dépenses rémunération au réel'!B414="","",'Dépenses rémunération au réel'!B414)</f>
        <v/>
      </c>
      <c r="C414" s="488" t="str">
        <f>IF('Dépenses rémunération au réel'!C414="","",'Dépenses rémunération au réel'!C414)</f>
        <v/>
      </c>
      <c r="D414" s="488" t="str">
        <f>IF('Dépenses rémunération au réel'!D414="","",'Dépenses rémunération au réel'!D414)</f>
        <v/>
      </c>
      <c r="E414" s="488" t="str">
        <f>IF('Dépenses rémunération au réel'!E414="","",'Dépenses rémunération au réel'!E414)</f>
        <v/>
      </c>
      <c r="F414" s="488" t="str">
        <f>IF('Dépenses rémunération au réel'!F414="","",'Dépenses rémunération au réel'!F414)</f>
        <v/>
      </c>
      <c r="G414" s="489" t="str">
        <f>IF('Dépenses rémunération au réel'!G414="","",'Dépenses rémunération au réel'!G414)</f>
        <v/>
      </c>
      <c r="H414" s="489" t="str">
        <f>IF('Dépenses rémunération au réel'!H414="","",'Dépenses rémunération au réel'!H414)</f>
        <v/>
      </c>
      <c r="I414" s="488" t="str">
        <f>IF('Dépenses rémunération au réel'!I414="","",'Dépenses rémunération au réel'!I414)</f>
        <v/>
      </c>
      <c r="J414" s="490" t="str">
        <f>IF('Dépenses rémunération au réel'!J414="","",'Dépenses rémunération au réel'!J414)</f>
        <v/>
      </c>
      <c r="K414" s="490" t="str">
        <f>IF('Dépenses rémunération au réel'!K414="","",'Dépenses rémunération au réel'!K414)</f>
        <v/>
      </c>
      <c r="L414" s="488" t="str">
        <f>IF('Dépenses rémunération au réel'!L414="","",'Dépenses rémunération au réel'!L414)</f>
        <v/>
      </c>
      <c r="M414" s="256"/>
      <c r="N414" s="257" t="str">
        <f t="shared" si="38"/>
        <v/>
      </c>
      <c r="O414" s="257" t="str">
        <f t="shared" si="39"/>
        <v/>
      </c>
      <c r="P414" s="55"/>
      <c r="Q414" s="34"/>
      <c r="R414" s="34"/>
      <c r="S414" s="494" t="str">
        <f t="shared" si="36"/>
        <v/>
      </c>
      <c r="T414" s="117"/>
      <c r="U414" s="118"/>
      <c r="V414" s="497" t="str">
        <f t="shared" si="40"/>
        <v/>
      </c>
      <c r="W414" s="121" t="str">
        <f t="shared" si="37"/>
        <v/>
      </c>
      <c r="X414" s="500" t="str">
        <f>IF(AND(OR(M414="KO",L414&lt;&gt;""),OR(M414="",N414="",O414="")),Listes!$A$74,IF(AND(L414&lt;S414,U414=""),Listes!$A$76,IF(AND(L414&lt;&gt;"",S414&lt;L414,T414=""),Listes!$A$78,IF(AND(Y414="",OR(M414&lt;&gt;"",N414&lt;&gt;"",O414&lt;&gt;"",P414&lt;&gt;"",Q414&lt;&gt;"",R414&lt;&gt;"")),Listes!$A$79,""))))</f>
        <v/>
      </c>
      <c r="Y414" s="38"/>
      <c r="Z414" s="10">
        <f t="shared" si="41"/>
        <v>0</v>
      </c>
    </row>
    <row r="415" spans="1:26" ht="20.100000000000001" customHeight="1" x14ac:dyDescent="0.25">
      <c r="A415" s="109">
        <v>409</v>
      </c>
      <c r="B415" s="488" t="str">
        <f>IF('Dépenses rémunération au réel'!B415="","",'Dépenses rémunération au réel'!B415)</f>
        <v/>
      </c>
      <c r="C415" s="488" t="str">
        <f>IF('Dépenses rémunération au réel'!C415="","",'Dépenses rémunération au réel'!C415)</f>
        <v/>
      </c>
      <c r="D415" s="488" t="str">
        <f>IF('Dépenses rémunération au réel'!D415="","",'Dépenses rémunération au réel'!D415)</f>
        <v/>
      </c>
      <c r="E415" s="488" t="str">
        <f>IF('Dépenses rémunération au réel'!E415="","",'Dépenses rémunération au réel'!E415)</f>
        <v/>
      </c>
      <c r="F415" s="488" t="str">
        <f>IF('Dépenses rémunération au réel'!F415="","",'Dépenses rémunération au réel'!F415)</f>
        <v/>
      </c>
      <c r="G415" s="489" t="str">
        <f>IF('Dépenses rémunération au réel'!G415="","",'Dépenses rémunération au réel'!G415)</f>
        <v/>
      </c>
      <c r="H415" s="489" t="str">
        <f>IF('Dépenses rémunération au réel'!H415="","",'Dépenses rémunération au réel'!H415)</f>
        <v/>
      </c>
      <c r="I415" s="488" t="str">
        <f>IF('Dépenses rémunération au réel'!I415="","",'Dépenses rémunération au réel'!I415)</f>
        <v/>
      </c>
      <c r="J415" s="490" t="str">
        <f>IF('Dépenses rémunération au réel'!J415="","",'Dépenses rémunération au réel'!J415)</f>
        <v/>
      </c>
      <c r="K415" s="490" t="str">
        <f>IF('Dépenses rémunération au réel'!K415="","",'Dépenses rémunération au réel'!K415)</f>
        <v/>
      </c>
      <c r="L415" s="488" t="str">
        <f>IF('Dépenses rémunération au réel'!L415="","",'Dépenses rémunération au réel'!L415)</f>
        <v/>
      </c>
      <c r="M415" s="256"/>
      <c r="N415" s="257" t="str">
        <f t="shared" si="38"/>
        <v/>
      </c>
      <c r="O415" s="257" t="str">
        <f t="shared" si="39"/>
        <v/>
      </c>
      <c r="P415" s="55"/>
      <c r="Q415" s="34"/>
      <c r="R415" s="34"/>
      <c r="S415" s="494" t="str">
        <f t="shared" si="36"/>
        <v/>
      </c>
      <c r="T415" s="117"/>
      <c r="U415" s="118"/>
      <c r="V415" s="497" t="str">
        <f t="shared" si="40"/>
        <v/>
      </c>
      <c r="W415" s="121" t="str">
        <f t="shared" si="37"/>
        <v/>
      </c>
      <c r="X415" s="500" t="str">
        <f>IF(AND(OR(M415="KO",L415&lt;&gt;""),OR(M415="",N415="",O415="")),Listes!$A$74,IF(AND(L415&lt;S415,U415=""),Listes!$A$76,IF(AND(L415&lt;&gt;"",S415&lt;L415,T415=""),Listes!$A$78,IF(AND(Y415="",OR(M415&lt;&gt;"",N415&lt;&gt;"",O415&lt;&gt;"",P415&lt;&gt;"",Q415&lt;&gt;"",R415&lt;&gt;"")),Listes!$A$79,""))))</f>
        <v/>
      </c>
      <c r="Y415" s="38"/>
      <c r="Z415" s="10">
        <f t="shared" si="41"/>
        <v>0</v>
      </c>
    </row>
    <row r="416" spans="1:26" ht="20.100000000000001" customHeight="1" x14ac:dyDescent="0.25">
      <c r="A416" s="109">
        <v>410</v>
      </c>
      <c r="B416" s="488" t="str">
        <f>IF('Dépenses rémunération au réel'!B416="","",'Dépenses rémunération au réel'!B416)</f>
        <v/>
      </c>
      <c r="C416" s="488" t="str">
        <f>IF('Dépenses rémunération au réel'!C416="","",'Dépenses rémunération au réel'!C416)</f>
        <v/>
      </c>
      <c r="D416" s="488" t="str">
        <f>IF('Dépenses rémunération au réel'!D416="","",'Dépenses rémunération au réel'!D416)</f>
        <v/>
      </c>
      <c r="E416" s="488" t="str">
        <f>IF('Dépenses rémunération au réel'!E416="","",'Dépenses rémunération au réel'!E416)</f>
        <v/>
      </c>
      <c r="F416" s="488" t="str">
        <f>IF('Dépenses rémunération au réel'!F416="","",'Dépenses rémunération au réel'!F416)</f>
        <v/>
      </c>
      <c r="G416" s="489" t="str">
        <f>IF('Dépenses rémunération au réel'!G416="","",'Dépenses rémunération au réel'!G416)</f>
        <v/>
      </c>
      <c r="H416" s="489" t="str">
        <f>IF('Dépenses rémunération au réel'!H416="","",'Dépenses rémunération au réel'!H416)</f>
        <v/>
      </c>
      <c r="I416" s="488" t="str">
        <f>IF('Dépenses rémunération au réel'!I416="","",'Dépenses rémunération au réel'!I416)</f>
        <v/>
      </c>
      <c r="J416" s="490" t="str">
        <f>IF('Dépenses rémunération au réel'!J416="","",'Dépenses rémunération au réel'!J416)</f>
        <v/>
      </c>
      <c r="K416" s="490" t="str">
        <f>IF('Dépenses rémunération au réel'!K416="","",'Dépenses rémunération au réel'!K416)</f>
        <v/>
      </c>
      <c r="L416" s="488" t="str">
        <f>IF('Dépenses rémunération au réel'!L416="","",'Dépenses rémunération au réel'!L416)</f>
        <v/>
      </c>
      <c r="M416" s="256"/>
      <c r="N416" s="257" t="str">
        <f t="shared" si="38"/>
        <v/>
      </c>
      <c r="O416" s="257" t="str">
        <f t="shared" si="39"/>
        <v/>
      </c>
      <c r="P416" s="55"/>
      <c r="Q416" s="34"/>
      <c r="R416" s="34"/>
      <c r="S416" s="494" t="str">
        <f t="shared" si="36"/>
        <v/>
      </c>
      <c r="T416" s="117"/>
      <c r="U416" s="118"/>
      <c r="V416" s="497" t="str">
        <f t="shared" si="40"/>
        <v/>
      </c>
      <c r="W416" s="121" t="str">
        <f t="shared" si="37"/>
        <v/>
      </c>
      <c r="X416" s="500" t="str">
        <f>IF(AND(OR(M416="KO",L416&lt;&gt;""),OR(M416="",N416="",O416="")),Listes!$A$74,IF(AND(L416&lt;S416,U416=""),Listes!$A$76,IF(AND(L416&lt;&gt;"",S416&lt;L416,T416=""),Listes!$A$78,IF(AND(Y416="",OR(M416&lt;&gt;"",N416&lt;&gt;"",O416&lt;&gt;"",P416&lt;&gt;"",Q416&lt;&gt;"",R416&lt;&gt;"")),Listes!$A$79,""))))</f>
        <v/>
      </c>
      <c r="Y416" s="38"/>
      <c r="Z416" s="10">
        <f t="shared" si="41"/>
        <v>0</v>
      </c>
    </row>
    <row r="417" spans="1:26" ht="20.100000000000001" customHeight="1" x14ac:dyDescent="0.25">
      <c r="A417" s="109">
        <v>411</v>
      </c>
      <c r="B417" s="488" t="str">
        <f>IF('Dépenses rémunération au réel'!B417="","",'Dépenses rémunération au réel'!B417)</f>
        <v/>
      </c>
      <c r="C417" s="488" t="str">
        <f>IF('Dépenses rémunération au réel'!C417="","",'Dépenses rémunération au réel'!C417)</f>
        <v/>
      </c>
      <c r="D417" s="488" t="str">
        <f>IF('Dépenses rémunération au réel'!D417="","",'Dépenses rémunération au réel'!D417)</f>
        <v/>
      </c>
      <c r="E417" s="488" t="str">
        <f>IF('Dépenses rémunération au réel'!E417="","",'Dépenses rémunération au réel'!E417)</f>
        <v/>
      </c>
      <c r="F417" s="488" t="str">
        <f>IF('Dépenses rémunération au réel'!F417="","",'Dépenses rémunération au réel'!F417)</f>
        <v/>
      </c>
      <c r="G417" s="489" t="str">
        <f>IF('Dépenses rémunération au réel'!G417="","",'Dépenses rémunération au réel'!G417)</f>
        <v/>
      </c>
      <c r="H417" s="489" t="str">
        <f>IF('Dépenses rémunération au réel'!H417="","",'Dépenses rémunération au réel'!H417)</f>
        <v/>
      </c>
      <c r="I417" s="488" t="str">
        <f>IF('Dépenses rémunération au réel'!I417="","",'Dépenses rémunération au réel'!I417)</f>
        <v/>
      </c>
      <c r="J417" s="490" t="str">
        <f>IF('Dépenses rémunération au réel'!J417="","",'Dépenses rémunération au réel'!J417)</f>
        <v/>
      </c>
      <c r="K417" s="490" t="str">
        <f>IF('Dépenses rémunération au réel'!K417="","",'Dépenses rémunération au réel'!K417)</f>
        <v/>
      </c>
      <c r="L417" s="488" t="str">
        <f>IF('Dépenses rémunération au réel'!L417="","",'Dépenses rémunération au réel'!L417)</f>
        <v/>
      </c>
      <c r="M417" s="256"/>
      <c r="N417" s="257" t="str">
        <f t="shared" si="38"/>
        <v/>
      </c>
      <c r="O417" s="257" t="str">
        <f t="shared" si="39"/>
        <v/>
      </c>
      <c r="P417" s="55"/>
      <c r="Q417" s="34"/>
      <c r="R417" s="34"/>
      <c r="S417" s="494" t="str">
        <f t="shared" si="36"/>
        <v/>
      </c>
      <c r="T417" s="117"/>
      <c r="U417" s="118"/>
      <c r="V417" s="497" t="str">
        <f t="shared" si="40"/>
        <v/>
      </c>
      <c r="W417" s="121" t="str">
        <f t="shared" si="37"/>
        <v/>
      </c>
      <c r="X417" s="500" t="str">
        <f>IF(AND(OR(M417="KO",L417&lt;&gt;""),OR(M417="",N417="",O417="")),Listes!$A$74,IF(AND(L417&lt;S417,U417=""),Listes!$A$76,IF(AND(L417&lt;&gt;"",S417&lt;L417,T417=""),Listes!$A$78,IF(AND(Y417="",OR(M417&lt;&gt;"",N417&lt;&gt;"",O417&lt;&gt;"",P417&lt;&gt;"",Q417&lt;&gt;"",R417&lt;&gt;"")),Listes!$A$79,""))))</f>
        <v/>
      </c>
      <c r="Y417" s="38"/>
      <c r="Z417" s="10">
        <f t="shared" si="41"/>
        <v>0</v>
      </c>
    </row>
    <row r="418" spans="1:26" ht="20.100000000000001" customHeight="1" x14ac:dyDescent="0.25">
      <c r="A418" s="109">
        <v>412</v>
      </c>
      <c r="B418" s="488" t="str">
        <f>IF('Dépenses rémunération au réel'!B418="","",'Dépenses rémunération au réel'!B418)</f>
        <v/>
      </c>
      <c r="C418" s="488" t="str">
        <f>IF('Dépenses rémunération au réel'!C418="","",'Dépenses rémunération au réel'!C418)</f>
        <v/>
      </c>
      <c r="D418" s="488" t="str">
        <f>IF('Dépenses rémunération au réel'!D418="","",'Dépenses rémunération au réel'!D418)</f>
        <v/>
      </c>
      <c r="E418" s="488" t="str">
        <f>IF('Dépenses rémunération au réel'!E418="","",'Dépenses rémunération au réel'!E418)</f>
        <v/>
      </c>
      <c r="F418" s="488" t="str">
        <f>IF('Dépenses rémunération au réel'!F418="","",'Dépenses rémunération au réel'!F418)</f>
        <v/>
      </c>
      <c r="G418" s="489" t="str">
        <f>IF('Dépenses rémunération au réel'!G418="","",'Dépenses rémunération au réel'!G418)</f>
        <v/>
      </c>
      <c r="H418" s="489" t="str">
        <f>IF('Dépenses rémunération au réel'!H418="","",'Dépenses rémunération au réel'!H418)</f>
        <v/>
      </c>
      <c r="I418" s="488" t="str">
        <f>IF('Dépenses rémunération au réel'!I418="","",'Dépenses rémunération au réel'!I418)</f>
        <v/>
      </c>
      <c r="J418" s="490" t="str">
        <f>IF('Dépenses rémunération au réel'!J418="","",'Dépenses rémunération au réel'!J418)</f>
        <v/>
      </c>
      <c r="K418" s="490" t="str">
        <f>IF('Dépenses rémunération au réel'!K418="","",'Dépenses rémunération au réel'!K418)</f>
        <v/>
      </c>
      <c r="L418" s="488" t="str">
        <f>IF('Dépenses rémunération au réel'!L418="","",'Dépenses rémunération au réel'!L418)</f>
        <v/>
      </c>
      <c r="M418" s="256"/>
      <c r="N418" s="257" t="str">
        <f t="shared" si="38"/>
        <v/>
      </c>
      <c r="O418" s="257" t="str">
        <f t="shared" si="39"/>
        <v/>
      </c>
      <c r="P418" s="55"/>
      <c r="Q418" s="34"/>
      <c r="R418" s="34"/>
      <c r="S418" s="494" t="str">
        <f t="shared" si="36"/>
        <v/>
      </c>
      <c r="T418" s="117"/>
      <c r="U418" s="118"/>
      <c r="V418" s="497" t="str">
        <f t="shared" si="40"/>
        <v/>
      </c>
      <c r="W418" s="121" t="str">
        <f t="shared" si="37"/>
        <v/>
      </c>
      <c r="X418" s="500" t="str">
        <f>IF(AND(OR(M418="KO",L418&lt;&gt;""),OR(M418="",N418="",O418="")),Listes!$A$74,IF(AND(L418&lt;S418,U418=""),Listes!$A$76,IF(AND(L418&lt;&gt;"",S418&lt;L418,T418=""),Listes!$A$78,IF(AND(Y418="",OR(M418&lt;&gt;"",N418&lt;&gt;"",O418&lt;&gt;"",P418&lt;&gt;"",Q418&lt;&gt;"",R418&lt;&gt;"")),Listes!$A$79,""))))</f>
        <v/>
      </c>
      <c r="Y418" s="38"/>
      <c r="Z418" s="10">
        <f t="shared" si="41"/>
        <v>0</v>
      </c>
    </row>
    <row r="419" spans="1:26" ht="20.100000000000001" customHeight="1" x14ac:dyDescent="0.25">
      <c r="A419" s="109">
        <v>413</v>
      </c>
      <c r="B419" s="488" t="str">
        <f>IF('Dépenses rémunération au réel'!B419="","",'Dépenses rémunération au réel'!B419)</f>
        <v/>
      </c>
      <c r="C419" s="488" t="str">
        <f>IF('Dépenses rémunération au réel'!C419="","",'Dépenses rémunération au réel'!C419)</f>
        <v/>
      </c>
      <c r="D419" s="488" t="str">
        <f>IF('Dépenses rémunération au réel'!D419="","",'Dépenses rémunération au réel'!D419)</f>
        <v/>
      </c>
      <c r="E419" s="488" t="str">
        <f>IF('Dépenses rémunération au réel'!E419="","",'Dépenses rémunération au réel'!E419)</f>
        <v/>
      </c>
      <c r="F419" s="488" t="str">
        <f>IF('Dépenses rémunération au réel'!F419="","",'Dépenses rémunération au réel'!F419)</f>
        <v/>
      </c>
      <c r="G419" s="489" t="str">
        <f>IF('Dépenses rémunération au réel'!G419="","",'Dépenses rémunération au réel'!G419)</f>
        <v/>
      </c>
      <c r="H419" s="489" t="str">
        <f>IF('Dépenses rémunération au réel'!H419="","",'Dépenses rémunération au réel'!H419)</f>
        <v/>
      </c>
      <c r="I419" s="488" t="str">
        <f>IF('Dépenses rémunération au réel'!I419="","",'Dépenses rémunération au réel'!I419)</f>
        <v/>
      </c>
      <c r="J419" s="490" t="str">
        <f>IF('Dépenses rémunération au réel'!J419="","",'Dépenses rémunération au réel'!J419)</f>
        <v/>
      </c>
      <c r="K419" s="490" t="str">
        <f>IF('Dépenses rémunération au réel'!K419="","",'Dépenses rémunération au réel'!K419)</f>
        <v/>
      </c>
      <c r="L419" s="488" t="str">
        <f>IF('Dépenses rémunération au réel'!L419="","",'Dépenses rémunération au réel'!L419)</f>
        <v/>
      </c>
      <c r="M419" s="256"/>
      <c r="N419" s="257" t="str">
        <f t="shared" si="38"/>
        <v/>
      </c>
      <c r="O419" s="257" t="str">
        <f t="shared" si="39"/>
        <v/>
      </c>
      <c r="P419" s="55"/>
      <c r="Q419" s="34"/>
      <c r="R419" s="34"/>
      <c r="S419" s="494" t="str">
        <f t="shared" si="36"/>
        <v/>
      </c>
      <c r="T419" s="117"/>
      <c r="U419" s="118"/>
      <c r="V419" s="497" t="str">
        <f t="shared" si="40"/>
        <v/>
      </c>
      <c r="W419" s="121" t="str">
        <f t="shared" si="37"/>
        <v/>
      </c>
      <c r="X419" s="500" t="str">
        <f>IF(AND(OR(M419="KO",L419&lt;&gt;""),OR(M419="",N419="",O419="")),Listes!$A$74,IF(AND(L419&lt;S419,U419=""),Listes!$A$76,IF(AND(L419&lt;&gt;"",S419&lt;L419,T419=""),Listes!$A$78,IF(AND(Y419="",OR(M419&lt;&gt;"",N419&lt;&gt;"",O419&lt;&gt;"",P419&lt;&gt;"",Q419&lt;&gt;"",R419&lt;&gt;"")),Listes!$A$79,""))))</f>
        <v/>
      </c>
      <c r="Y419" s="38"/>
      <c r="Z419" s="10">
        <f t="shared" si="41"/>
        <v>0</v>
      </c>
    </row>
    <row r="420" spans="1:26" ht="20.100000000000001" customHeight="1" x14ac:dyDescent="0.25">
      <c r="A420" s="109">
        <v>414</v>
      </c>
      <c r="B420" s="488" t="str">
        <f>IF('Dépenses rémunération au réel'!B420="","",'Dépenses rémunération au réel'!B420)</f>
        <v/>
      </c>
      <c r="C420" s="488" t="str">
        <f>IF('Dépenses rémunération au réel'!C420="","",'Dépenses rémunération au réel'!C420)</f>
        <v/>
      </c>
      <c r="D420" s="488" t="str">
        <f>IF('Dépenses rémunération au réel'!D420="","",'Dépenses rémunération au réel'!D420)</f>
        <v/>
      </c>
      <c r="E420" s="488" t="str">
        <f>IF('Dépenses rémunération au réel'!E420="","",'Dépenses rémunération au réel'!E420)</f>
        <v/>
      </c>
      <c r="F420" s="488" t="str">
        <f>IF('Dépenses rémunération au réel'!F420="","",'Dépenses rémunération au réel'!F420)</f>
        <v/>
      </c>
      <c r="G420" s="489" t="str">
        <f>IF('Dépenses rémunération au réel'!G420="","",'Dépenses rémunération au réel'!G420)</f>
        <v/>
      </c>
      <c r="H420" s="489" t="str">
        <f>IF('Dépenses rémunération au réel'!H420="","",'Dépenses rémunération au réel'!H420)</f>
        <v/>
      </c>
      <c r="I420" s="488" t="str">
        <f>IF('Dépenses rémunération au réel'!I420="","",'Dépenses rémunération au réel'!I420)</f>
        <v/>
      </c>
      <c r="J420" s="490" t="str">
        <f>IF('Dépenses rémunération au réel'!J420="","",'Dépenses rémunération au réel'!J420)</f>
        <v/>
      </c>
      <c r="K420" s="490" t="str">
        <f>IF('Dépenses rémunération au réel'!K420="","",'Dépenses rémunération au réel'!K420)</f>
        <v/>
      </c>
      <c r="L420" s="488" t="str">
        <f>IF('Dépenses rémunération au réel'!L420="","",'Dépenses rémunération au réel'!L420)</f>
        <v/>
      </c>
      <c r="M420" s="256"/>
      <c r="N420" s="257" t="str">
        <f t="shared" si="38"/>
        <v/>
      </c>
      <c r="O420" s="257" t="str">
        <f t="shared" si="39"/>
        <v/>
      </c>
      <c r="P420" s="55"/>
      <c r="Q420" s="34"/>
      <c r="R420" s="34"/>
      <c r="S420" s="494" t="str">
        <f t="shared" si="36"/>
        <v/>
      </c>
      <c r="T420" s="117"/>
      <c r="U420" s="118"/>
      <c r="V420" s="497" t="str">
        <f t="shared" si="40"/>
        <v/>
      </c>
      <c r="W420" s="121" t="str">
        <f t="shared" si="37"/>
        <v/>
      </c>
      <c r="X420" s="500" t="str">
        <f>IF(AND(OR(M420="KO",L420&lt;&gt;""),OR(M420="",N420="",O420="")),Listes!$A$74,IF(AND(L420&lt;S420,U420=""),Listes!$A$76,IF(AND(L420&lt;&gt;"",S420&lt;L420,T420=""),Listes!$A$78,IF(AND(Y420="",OR(M420&lt;&gt;"",N420&lt;&gt;"",O420&lt;&gt;"",P420&lt;&gt;"",Q420&lt;&gt;"",R420&lt;&gt;"")),Listes!$A$79,""))))</f>
        <v/>
      </c>
      <c r="Y420" s="38"/>
      <c r="Z420" s="10">
        <f t="shared" si="41"/>
        <v>0</v>
      </c>
    </row>
    <row r="421" spans="1:26" ht="20.100000000000001" customHeight="1" x14ac:dyDescent="0.25">
      <c r="A421" s="109">
        <v>415</v>
      </c>
      <c r="B421" s="488" t="str">
        <f>IF('Dépenses rémunération au réel'!B421="","",'Dépenses rémunération au réel'!B421)</f>
        <v/>
      </c>
      <c r="C421" s="488" t="str">
        <f>IF('Dépenses rémunération au réel'!C421="","",'Dépenses rémunération au réel'!C421)</f>
        <v/>
      </c>
      <c r="D421" s="488" t="str">
        <f>IF('Dépenses rémunération au réel'!D421="","",'Dépenses rémunération au réel'!D421)</f>
        <v/>
      </c>
      <c r="E421" s="488" t="str">
        <f>IF('Dépenses rémunération au réel'!E421="","",'Dépenses rémunération au réel'!E421)</f>
        <v/>
      </c>
      <c r="F421" s="488" t="str">
        <f>IF('Dépenses rémunération au réel'!F421="","",'Dépenses rémunération au réel'!F421)</f>
        <v/>
      </c>
      <c r="G421" s="489" t="str">
        <f>IF('Dépenses rémunération au réel'!G421="","",'Dépenses rémunération au réel'!G421)</f>
        <v/>
      </c>
      <c r="H421" s="489" t="str">
        <f>IF('Dépenses rémunération au réel'!H421="","",'Dépenses rémunération au réel'!H421)</f>
        <v/>
      </c>
      <c r="I421" s="488" t="str">
        <f>IF('Dépenses rémunération au réel'!I421="","",'Dépenses rémunération au réel'!I421)</f>
        <v/>
      </c>
      <c r="J421" s="490" t="str">
        <f>IF('Dépenses rémunération au réel'!J421="","",'Dépenses rémunération au réel'!J421)</f>
        <v/>
      </c>
      <c r="K421" s="490" t="str">
        <f>IF('Dépenses rémunération au réel'!K421="","",'Dépenses rémunération au réel'!K421)</f>
        <v/>
      </c>
      <c r="L421" s="488" t="str">
        <f>IF('Dépenses rémunération au réel'!L421="","",'Dépenses rémunération au réel'!L421)</f>
        <v/>
      </c>
      <c r="M421" s="256"/>
      <c r="N421" s="257" t="str">
        <f t="shared" si="38"/>
        <v/>
      </c>
      <c r="O421" s="257" t="str">
        <f t="shared" si="39"/>
        <v/>
      </c>
      <c r="P421" s="55"/>
      <c r="Q421" s="34"/>
      <c r="R421" s="34"/>
      <c r="S421" s="494" t="str">
        <f t="shared" si="36"/>
        <v/>
      </c>
      <c r="T421" s="117"/>
      <c r="U421" s="118"/>
      <c r="V421" s="497" t="str">
        <f t="shared" si="40"/>
        <v/>
      </c>
      <c r="W421" s="121" t="str">
        <f t="shared" si="37"/>
        <v/>
      </c>
      <c r="X421" s="500" t="str">
        <f>IF(AND(OR(M421="KO",L421&lt;&gt;""),OR(M421="",N421="",O421="")),Listes!$A$74,IF(AND(L421&lt;S421,U421=""),Listes!$A$76,IF(AND(L421&lt;&gt;"",S421&lt;L421,T421=""),Listes!$A$78,IF(AND(Y421="",OR(M421&lt;&gt;"",N421&lt;&gt;"",O421&lt;&gt;"",P421&lt;&gt;"",Q421&lt;&gt;"",R421&lt;&gt;"")),Listes!$A$79,""))))</f>
        <v/>
      </c>
      <c r="Y421" s="38"/>
      <c r="Z421" s="10">
        <f t="shared" si="41"/>
        <v>0</v>
      </c>
    </row>
    <row r="422" spans="1:26" ht="20.100000000000001" customHeight="1" x14ac:dyDescent="0.25">
      <c r="A422" s="109">
        <v>416</v>
      </c>
      <c r="B422" s="488" t="str">
        <f>IF('Dépenses rémunération au réel'!B422="","",'Dépenses rémunération au réel'!B422)</f>
        <v/>
      </c>
      <c r="C422" s="488" t="str">
        <f>IF('Dépenses rémunération au réel'!C422="","",'Dépenses rémunération au réel'!C422)</f>
        <v/>
      </c>
      <c r="D422" s="488" t="str">
        <f>IF('Dépenses rémunération au réel'!D422="","",'Dépenses rémunération au réel'!D422)</f>
        <v/>
      </c>
      <c r="E422" s="488" t="str">
        <f>IF('Dépenses rémunération au réel'!E422="","",'Dépenses rémunération au réel'!E422)</f>
        <v/>
      </c>
      <c r="F422" s="488" t="str">
        <f>IF('Dépenses rémunération au réel'!F422="","",'Dépenses rémunération au réel'!F422)</f>
        <v/>
      </c>
      <c r="G422" s="489" t="str">
        <f>IF('Dépenses rémunération au réel'!G422="","",'Dépenses rémunération au réel'!G422)</f>
        <v/>
      </c>
      <c r="H422" s="489" t="str">
        <f>IF('Dépenses rémunération au réel'!H422="","",'Dépenses rémunération au réel'!H422)</f>
        <v/>
      </c>
      <c r="I422" s="488" t="str">
        <f>IF('Dépenses rémunération au réel'!I422="","",'Dépenses rémunération au réel'!I422)</f>
        <v/>
      </c>
      <c r="J422" s="490" t="str">
        <f>IF('Dépenses rémunération au réel'!J422="","",'Dépenses rémunération au réel'!J422)</f>
        <v/>
      </c>
      <c r="K422" s="490" t="str">
        <f>IF('Dépenses rémunération au réel'!K422="","",'Dépenses rémunération au réel'!K422)</f>
        <v/>
      </c>
      <c r="L422" s="488" t="str">
        <f>IF('Dépenses rémunération au réel'!L422="","",'Dépenses rémunération au réel'!L422)</f>
        <v/>
      </c>
      <c r="M422" s="256"/>
      <c r="N422" s="257" t="str">
        <f t="shared" si="38"/>
        <v/>
      </c>
      <c r="O422" s="257" t="str">
        <f t="shared" si="39"/>
        <v/>
      </c>
      <c r="P422" s="55"/>
      <c r="Q422" s="34"/>
      <c r="R422" s="34"/>
      <c r="S422" s="494" t="str">
        <f t="shared" si="36"/>
        <v/>
      </c>
      <c r="T422" s="117"/>
      <c r="U422" s="118"/>
      <c r="V422" s="497" t="str">
        <f t="shared" si="40"/>
        <v/>
      </c>
      <c r="W422" s="121" t="str">
        <f t="shared" si="37"/>
        <v/>
      </c>
      <c r="X422" s="500" t="str">
        <f>IF(AND(OR(M422="KO",L422&lt;&gt;""),OR(M422="",N422="",O422="")),Listes!$A$74,IF(AND(L422&lt;S422,U422=""),Listes!$A$76,IF(AND(L422&lt;&gt;"",S422&lt;L422,T422=""),Listes!$A$78,IF(AND(Y422="",OR(M422&lt;&gt;"",N422&lt;&gt;"",O422&lt;&gt;"",P422&lt;&gt;"",Q422&lt;&gt;"",R422&lt;&gt;"")),Listes!$A$79,""))))</f>
        <v/>
      </c>
      <c r="Y422" s="38"/>
      <c r="Z422" s="10">
        <f t="shared" si="41"/>
        <v>0</v>
      </c>
    </row>
    <row r="423" spans="1:26" ht="20.100000000000001" customHeight="1" x14ac:dyDescent="0.25">
      <c r="A423" s="109">
        <v>417</v>
      </c>
      <c r="B423" s="488" t="str">
        <f>IF('Dépenses rémunération au réel'!B423="","",'Dépenses rémunération au réel'!B423)</f>
        <v/>
      </c>
      <c r="C423" s="488" t="str">
        <f>IF('Dépenses rémunération au réel'!C423="","",'Dépenses rémunération au réel'!C423)</f>
        <v/>
      </c>
      <c r="D423" s="488" t="str">
        <f>IF('Dépenses rémunération au réel'!D423="","",'Dépenses rémunération au réel'!D423)</f>
        <v/>
      </c>
      <c r="E423" s="488" t="str">
        <f>IF('Dépenses rémunération au réel'!E423="","",'Dépenses rémunération au réel'!E423)</f>
        <v/>
      </c>
      <c r="F423" s="488" t="str">
        <f>IF('Dépenses rémunération au réel'!F423="","",'Dépenses rémunération au réel'!F423)</f>
        <v/>
      </c>
      <c r="G423" s="489" t="str">
        <f>IF('Dépenses rémunération au réel'!G423="","",'Dépenses rémunération au réel'!G423)</f>
        <v/>
      </c>
      <c r="H423" s="489" t="str">
        <f>IF('Dépenses rémunération au réel'!H423="","",'Dépenses rémunération au réel'!H423)</f>
        <v/>
      </c>
      <c r="I423" s="488" t="str">
        <f>IF('Dépenses rémunération au réel'!I423="","",'Dépenses rémunération au réel'!I423)</f>
        <v/>
      </c>
      <c r="J423" s="490" t="str">
        <f>IF('Dépenses rémunération au réel'!J423="","",'Dépenses rémunération au réel'!J423)</f>
        <v/>
      </c>
      <c r="K423" s="490" t="str">
        <f>IF('Dépenses rémunération au réel'!K423="","",'Dépenses rémunération au réel'!K423)</f>
        <v/>
      </c>
      <c r="L423" s="488" t="str">
        <f>IF('Dépenses rémunération au réel'!L423="","",'Dépenses rémunération au réel'!L423)</f>
        <v/>
      </c>
      <c r="M423" s="256"/>
      <c r="N423" s="257" t="str">
        <f t="shared" si="38"/>
        <v/>
      </c>
      <c r="O423" s="257" t="str">
        <f t="shared" si="39"/>
        <v/>
      </c>
      <c r="P423" s="55"/>
      <c r="Q423" s="34"/>
      <c r="R423" s="34"/>
      <c r="S423" s="494" t="str">
        <f t="shared" si="36"/>
        <v/>
      </c>
      <c r="T423" s="117"/>
      <c r="U423" s="118"/>
      <c r="V423" s="497" t="str">
        <f t="shared" si="40"/>
        <v/>
      </c>
      <c r="W423" s="121" t="str">
        <f t="shared" si="37"/>
        <v/>
      </c>
      <c r="X423" s="500" t="str">
        <f>IF(AND(OR(M423="KO",L423&lt;&gt;""),OR(M423="",N423="",O423="")),Listes!$A$74,IF(AND(L423&lt;S423,U423=""),Listes!$A$76,IF(AND(L423&lt;&gt;"",S423&lt;L423,T423=""),Listes!$A$78,IF(AND(Y423="",OR(M423&lt;&gt;"",N423&lt;&gt;"",O423&lt;&gt;"",P423&lt;&gt;"",Q423&lt;&gt;"",R423&lt;&gt;"")),Listes!$A$79,""))))</f>
        <v/>
      </c>
      <c r="Y423" s="38"/>
      <c r="Z423" s="10">
        <f t="shared" si="41"/>
        <v>0</v>
      </c>
    </row>
    <row r="424" spans="1:26" ht="20.100000000000001" customHeight="1" x14ac:dyDescent="0.25">
      <c r="A424" s="109">
        <v>418</v>
      </c>
      <c r="B424" s="488" t="str">
        <f>IF('Dépenses rémunération au réel'!B424="","",'Dépenses rémunération au réel'!B424)</f>
        <v/>
      </c>
      <c r="C424" s="488" t="str">
        <f>IF('Dépenses rémunération au réel'!C424="","",'Dépenses rémunération au réel'!C424)</f>
        <v/>
      </c>
      <c r="D424" s="488" t="str">
        <f>IF('Dépenses rémunération au réel'!D424="","",'Dépenses rémunération au réel'!D424)</f>
        <v/>
      </c>
      <c r="E424" s="488" t="str">
        <f>IF('Dépenses rémunération au réel'!E424="","",'Dépenses rémunération au réel'!E424)</f>
        <v/>
      </c>
      <c r="F424" s="488" t="str">
        <f>IF('Dépenses rémunération au réel'!F424="","",'Dépenses rémunération au réel'!F424)</f>
        <v/>
      </c>
      <c r="G424" s="489" t="str">
        <f>IF('Dépenses rémunération au réel'!G424="","",'Dépenses rémunération au réel'!G424)</f>
        <v/>
      </c>
      <c r="H424" s="489" t="str">
        <f>IF('Dépenses rémunération au réel'!H424="","",'Dépenses rémunération au réel'!H424)</f>
        <v/>
      </c>
      <c r="I424" s="488" t="str">
        <f>IF('Dépenses rémunération au réel'!I424="","",'Dépenses rémunération au réel'!I424)</f>
        <v/>
      </c>
      <c r="J424" s="490" t="str">
        <f>IF('Dépenses rémunération au réel'!J424="","",'Dépenses rémunération au réel'!J424)</f>
        <v/>
      </c>
      <c r="K424" s="490" t="str">
        <f>IF('Dépenses rémunération au réel'!K424="","",'Dépenses rémunération au réel'!K424)</f>
        <v/>
      </c>
      <c r="L424" s="488" t="str">
        <f>IF('Dépenses rémunération au réel'!L424="","",'Dépenses rémunération au réel'!L424)</f>
        <v/>
      </c>
      <c r="M424" s="256"/>
      <c r="N424" s="257" t="str">
        <f t="shared" si="38"/>
        <v/>
      </c>
      <c r="O424" s="257" t="str">
        <f t="shared" si="39"/>
        <v/>
      </c>
      <c r="P424" s="55"/>
      <c r="Q424" s="34"/>
      <c r="R424" s="34"/>
      <c r="S424" s="494" t="str">
        <f t="shared" si="36"/>
        <v/>
      </c>
      <c r="T424" s="117"/>
      <c r="U424" s="118"/>
      <c r="V424" s="497" t="str">
        <f t="shared" si="40"/>
        <v/>
      </c>
      <c r="W424" s="121" t="str">
        <f t="shared" si="37"/>
        <v/>
      </c>
      <c r="X424" s="500" t="str">
        <f>IF(AND(OR(M424="KO",L424&lt;&gt;""),OR(M424="",N424="",O424="")),Listes!$A$74,IF(AND(L424&lt;S424,U424=""),Listes!$A$76,IF(AND(L424&lt;&gt;"",S424&lt;L424,T424=""),Listes!$A$78,IF(AND(Y424="",OR(M424&lt;&gt;"",N424&lt;&gt;"",O424&lt;&gt;"",P424&lt;&gt;"",Q424&lt;&gt;"",R424&lt;&gt;"")),Listes!$A$79,""))))</f>
        <v/>
      </c>
      <c r="Y424" s="38"/>
      <c r="Z424" s="10">
        <f t="shared" si="41"/>
        <v>0</v>
      </c>
    </row>
    <row r="425" spans="1:26" ht="20.100000000000001" customHeight="1" x14ac:dyDescent="0.25">
      <c r="A425" s="109">
        <v>419</v>
      </c>
      <c r="B425" s="488" t="str">
        <f>IF('Dépenses rémunération au réel'!B425="","",'Dépenses rémunération au réel'!B425)</f>
        <v/>
      </c>
      <c r="C425" s="488" t="str">
        <f>IF('Dépenses rémunération au réel'!C425="","",'Dépenses rémunération au réel'!C425)</f>
        <v/>
      </c>
      <c r="D425" s="488" t="str">
        <f>IF('Dépenses rémunération au réel'!D425="","",'Dépenses rémunération au réel'!D425)</f>
        <v/>
      </c>
      <c r="E425" s="488" t="str">
        <f>IF('Dépenses rémunération au réel'!E425="","",'Dépenses rémunération au réel'!E425)</f>
        <v/>
      </c>
      <c r="F425" s="488" t="str">
        <f>IF('Dépenses rémunération au réel'!F425="","",'Dépenses rémunération au réel'!F425)</f>
        <v/>
      </c>
      <c r="G425" s="489" t="str">
        <f>IF('Dépenses rémunération au réel'!G425="","",'Dépenses rémunération au réel'!G425)</f>
        <v/>
      </c>
      <c r="H425" s="489" t="str">
        <f>IF('Dépenses rémunération au réel'!H425="","",'Dépenses rémunération au réel'!H425)</f>
        <v/>
      </c>
      <c r="I425" s="488" t="str">
        <f>IF('Dépenses rémunération au réel'!I425="","",'Dépenses rémunération au réel'!I425)</f>
        <v/>
      </c>
      <c r="J425" s="490" t="str">
        <f>IF('Dépenses rémunération au réel'!J425="","",'Dépenses rémunération au réel'!J425)</f>
        <v/>
      </c>
      <c r="K425" s="490" t="str">
        <f>IF('Dépenses rémunération au réel'!K425="","",'Dépenses rémunération au réel'!K425)</f>
        <v/>
      </c>
      <c r="L425" s="488" t="str">
        <f>IF('Dépenses rémunération au réel'!L425="","",'Dépenses rémunération au réel'!L425)</f>
        <v/>
      </c>
      <c r="M425" s="256"/>
      <c r="N425" s="257" t="str">
        <f t="shared" si="38"/>
        <v/>
      </c>
      <c r="O425" s="257" t="str">
        <f t="shared" si="39"/>
        <v/>
      </c>
      <c r="P425" s="55"/>
      <c r="Q425" s="34"/>
      <c r="R425" s="34"/>
      <c r="S425" s="494" t="str">
        <f t="shared" si="36"/>
        <v/>
      </c>
      <c r="T425" s="117"/>
      <c r="U425" s="118"/>
      <c r="V425" s="497" t="str">
        <f t="shared" si="40"/>
        <v/>
      </c>
      <c r="W425" s="121" t="str">
        <f t="shared" si="37"/>
        <v/>
      </c>
      <c r="X425" s="500" t="str">
        <f>IF(AND(OR(M425="KO",L425&lt;&gt;""),OR(M425="",N425="",O425="")),Listes!$A$74,IF(AND(L425&lt;S425,U425=""),Listes!$A$76,IF(AND(L425&lt;&gt;"",S425&lt;L425,T425=""),Listes!$A$78,IF(AND(Y425="",OR(M425&lt;&gt;"",N425&lt;&gt;"",O425&lt;&gt;"",P425&lt;&gt;"",Q425&lt;&gt;"",R425&lt;&gt;"")),Listes!$A$79,""))))</f>
        <v/>
      </c>
      <c r="Y425" s="38"/>
      <c r="Z425" s="10">
        <f t="shared" si="41"/>
        <v>0</v>
      </c>
    </row>
    <row r="426" spans="1:26" ht="20.100000000000001" customHeight="1" x14ac:dyDescent="0.25">
      <c r="A426" s="109">
        <v>420</v>
      </c>
      <c r="B426" s="488" t="str">
        <f>IF('Dépenses rémunération au réel'!B426="","",'Dépenses rémunération au réel'!B426)</f>
        <v/>
      </c>
      <c r="C426" s="488" t="str">
        <f>IF('Dépenses rémunération au réel'!C426="","",'Dépenses rémunération au réel'!C426)</f>
        <v/>
      </c>
      <c r="D426" s="488" t="str">
        <f>IF('Dépenses rémunération au réel'!D426="","",'Dépenses rémunération au réel'!D426)</f>
        <v/>
      </c>
      <c r="E426" s="488" t="str">
        <f>IF('Dépenses rémunération au réel'!E426="","",'Dépenses rémunération au réel'!E426)</f>
        <v/>
      </c>
      <c r="F426" s="488" t="str">
        <f>IF('Dépenses rémunération au réel'!F426="","",'Dépenses rémunération au réel'!F426)</f>
        <v/>
      </c>
      <c r="G426" s="489" t="str">
        <f>IF('Dépenses rémunération au réel'!G426="","",'Dépenses rémunération au réel'!G426)</f>
        <v/>
      </c>
      <c r="H426" s="489" t="str">
        <f>IF('Dépenses rémunération au réel'!H426="","",'Dépenses rémunération au réel'!H426)</f>
        <v/>
      </c>
      <c r="I426" s="488" t="str">
        <f>IF('Dépenses rémunération au réel'!I426="","",'Dépenses rémunération au réel'!I426)</f>
        <v/>
      </c>
      <c r="J426" s="490" t="str">
        <f>IF('Dépenses rémunération au réel'!J426="","",'Dépenses rémunération au réel'!J426)</f>
        <v/>
      </c>
      <c r="K426" s="490" t="str">
        <f>IF('Dépenses rémunération au réel'!K426="","",'Dépenses rémunération au réel'!K426)</f>
        <v/>
      </c>
      <c r="L426" s="488" t="str">
        <f>IF('Dépenses rémunération au réel'!L426="","",'Dépenses rémunération au réel'!L426)</f>
        <v/>
      </c>
      <c r="M426" s="256"/>
      <c r="N426" s="257" t="str">
        <f t="shared" si="38"/>
        <v/>
      </c>
      <c r="O426" s="257" t="str">
        <f t="shared" si="39"/>
        <v/>
      </c>
      <c r="P426" s="55"/>
      <c r="Q426" s="34"/>
      <c r="R426" s="34"/>
      <c r="S426" s="494" t="str">
        <f t="shared" si="36"/>
        <v/>
      </c>
      <c r="T426" s="117"/>
      <c r="U426" s="118"/>
      <c r="V426" s="497" t="str">
        <f t="shared" si="40"/>
        <v/>
      </c>
      <c r="W426" s="121" t="str">
        <f t="shared" si="37"/>
        <v/>
      </c>
      <c r="X426" s="500" t="str">
        <f>IF(AND(OR(M426="KO",L426&lt;&gt;""),OR(M426="",N426="",O426="")),Listes!$A$74,IF(AND(L426&lt;S426,U426=""),Listes!$A$76,IF(AND(L426&lt;&gt;"",S426&lt;L426,T426=""),Listes!$A$78,IF(AND(Y426="",OR(M426&lt;&gt;"",N426&lt;&gt;"",O426&lt;&gt;"",P426&lt;&gt;"",Q426&lt;&gt;"",R426&lt;&gt;"")),Listes!$A$79,""))))</f>
        <v/>
      </c>
      <c r="Y426" s="38"/>
      <c r="Z426" s="10">
        <f t="shared" si="41"/>
        <v>0</v>
      </c>
    </row>
    <row r="427" spans="1:26" ht="20.100000000000001" customHeight="1" x14ac:dyDescent="0.25">
      <c r="A427" s="109">
        <v>421</v>
      </c>
      <c r="B427" s="488" t="str">
        <f>IF('Dépenses rémunération au réel'!B427="","",'Dépenses rémunération au réel'!B427)</f>
        <v/>
      </c>
      <c r="C427" s="488" t="str">
        <f>IF('Dépenses rémunération au réel'!C427="","",'Dépenses rémunération au réel'!C427)</f>
        <v/>
      </c>
      <c r="D427" s="488" t="str">
        <f>IF('Dépenses rémunération au réel'!D427="","",'Dépenses rémunération au réel'!D427)</f>
        <v/>
      </c>
      <c r="E427" s="488" t="str">
        <f>IF('Dépenses rémunération au réel'!E427="","",'Dépenses rémunération au réel'!E427)</f>
        <v/>
      </c>
      <c r="F427" s="488" t="str">
        <f>IF('Dépenses rémunération au réel'!F427="","",'Dépenses rémunération au réel'!F427)</f>
        <v/>
      </c>
      <c r="G427" s="489" t="str">
        <f>IF('Dépenses rémunération au réel'!G427="","",'Dépenses rémunération au réel'!G427)</f>
        <v/>
      </c>
      <c r="H427" s="489" t="str">
        <f>IF('Dépenses rémunération au réel'!H427="","",'Dépenses rémunération au réel'!H427)</f>
        <v/>
      </c>
      <c r="I427" s="488" t="str">
        <f>IF('Dépenses rémunération au réel'!I427="","",'Dépenses rémunération au réel'!I427)</f>
        <v/>
      </c>
      <c r="J427" s="490" t="str">
        <f>IF('Dépenses rémunération au réel'!J427="","",'Dépenses rémunération au réel'!J427)</f>
        <v/>
      </c>
      <c r="K427" s="490" t="str">
        <f>IF('Dépenses rémunération au réel'!K427="","",'Dépenses rémunération au réel'!K427)</f>
        <v/>
      </c>
      <c r="L427" s="488" t="str">
        <f>IF('Dépenses rémunération au réel'!L427="","",'Dépenses rémunération au réel'!L427)</f>
        <v/>
      </c>
      <c r="M427" s="256"/>
      <c r="N427" s="257" t="str">
        <f t="shared" si="38"/>
        <v/>
      </c>
      <c r="O427" s="257" t="str">
        <f t="shared" si="39"/>
        <v/>
      </c>
      <c r="P427" s="55"/>
      <c r="Q427" s="34"/>
      <c r="R427" s="34"/>
      <c r="S427" s="494" t="str">
        <f t="shared" si="36"/>
        <v/>
      </c>
      <c r="T427" s="117"/>
      <c r="U427" s="118"/>
      <c r="V427" s="497" t="str">
        <f t="shared" si="40"/>
        <v/>
      </c>
      <c r="W427" s="121" t="str">
        <f t="shared" si="37"/>
        <v/>
      </c>
      <c r="X427" s="500" t="str">
        <f>IF(AND(OR(M427="KO",L427&lt;&gt;""),OR(M427="",N427="",O427="")),Listes!$A$74,IF(AND(L427&lt;S427,U427=""),Listes!$A$76,IF(AND(L427&lt;&gt;"",S427&lt;L427,T427=""),Listes!$A$78,IF(AND(Y427="",OR(M427&lt;&gt;"",N427&lt;&gt;"",O427&lt;&gt;"",P427&lt;&gt;"",Q427&lt;&gt;"",R427&lt;&gt;"")),Listes!$A$79,""))))</f>
        <v/>
      </c>
      <c r="Y427" s="38"/>
      <c r="Z427" s="10">
        <f t="shared" si="41"/>
        <v>0</v>
      </c>
    </row>
    <row r="428" spans="1:26" ht="20.100000000000001" customHeight="1" x14ac:dyDescent="0.25">
      <c r="A428" s="109">
        <v>422</v>
      </c>
      <c r="B428" s="488" t="str">
        <f>IF('Dépenses rémunération au réel'!B428="","",'Dépenses rémunération au réel'!B428)</f>
        <v/>
      </c>
      <c r="C428" s="488" t="str">
        <f>IF('Dépenses rémunération au réel'!C428="","",'Dépenses rémunération au réel'!C428)</f>
        <v/>
      </c>
      <c r="D428" s="488" t="str">
        <f>IF('Dépenses rémunération au réel'!D428="","",'Dépenses rémunération au réel'!D428)</f>
        <v/>
      </c>
      <c r="E428" s="488" t="str">
        <f>IF('Dépenses rémunération au réel'!E428="","",'Dépenses rémunération au réel'!E428)</f>
        <v/>
      </c>
      <c r="F428" s="488" t="str">
        <f>IF('Dépenses rémunération au réel'!F428="","",'Dépenses rémunération au réel'!F428)</f>
        <v/>
      </c>
      <c r="G428" s="489" t="str">
        <f>IF('Dépenses rémunération au réel'!G428="","",'Dépenses rémunération au réel'!G428)</f>
        <v/>
      </c>
      <c r="H428" s="489" t="str">
        <f>IF('Dépenses rémunération au réel'!H428="","",'Dépenses rémunération au réel'!H428)</f>
        <v/>
      </c>
      <c r="I428" s="488" t="str">
        <f>IF('Dépenses rémunération au réel'!I428="","",'Dépenses rémunération au réel'!I428)</f>
        <v/>
      </c>
      <c r="J428" s="490" t="str">
        <f>IF('Dépenses rémunération au réel'!J428="","",'Dépenses rémunération au réel'!J428)</f>
        <v/>
      </c>
      <c r="K428" s="490" t="str">
        <f>IF('Dépenses rémunération au réel'!K428="","",'Dépenses rémunération au réel'!K428)</f>
        <v/>
      </c>
      <c r="L428" s="488" t="str">
        <f>IF('Dépenses rémunération au réel'!L428="","",'Dépenses rémunération au réel'!L428)</f>
        <v/>
      </c>
      <c r="M428" s="256"/>
      <c r="N428" s="257" t="str">
        <f t="shared" si="38"/>
        <v/>
      </c>
      <c r="O428" s="257" t="str">
        <f t="shared" si="39"/>
        <v/>
      </c>
      <c r="P428" s="55"/>
      <c r="Q428" s="34"/>
      <c r="R428" s="34"/>
      <c r="S428" s="494" t="str">
        <f t="shared" si="36"/>
        <v/>
      </c>
      <c r="T428" s="117"/>
      <c r="U428" s="118"/>
      <c r="V428" s="497" t="str">
        <f t="shared" si="40"/>
        <v/>
      </c>
      <c r="W428" s="121" t="str">
        <f t="shared" si="37"/>
        <v/>
      </c>
      <c r="X428" s="500" t="str">
        <f>IF(AND(OR(M428="KO",L428&lt;&gt;""),OR(M428="",N428="",O428="")),Listes!$A$74,IF(AND(L428&lt;S428,U428=""),Listes!$A$76,IF(AND(L428&lt;&gt;"",S428&lt;L428,T428=""),Listes!$A$78,IF(AND(Y428="",OR(M428&lt;&gt;"",N428&lt;&gt;"",O428&lt;&gt;"",P428&lt;&gt;"",Q428&lt;&gt;"",R428&lt;&gt;"")),Listes!$A$79,""))))</f>
        <v/>
      </c>
      <c r="Y428" s="38"/>
      <c r="Z428" s="10">
        <f t="shared" si="41"/>
        <v>0</v>
      </c>
    </row>
    <row r="429" spans="1:26" ht="20.100000000000001" customHeight="1" x14ac:dyDescent="0.25">
      <c r="A429" s="109">
        <v>423</v>
      </c>
      <c r="B429" s="488" t="str">
        <f>IF('Dépenses rémunération au réel'!B429="","",'Dépenses rémunération au réel'!B429)</f>
        <v/>
      </c>
      <c r="C429" s="488" t="str">
        <f>IF('Dépenses rémunération au réel'!C429="","",'Dépenses rémunération au réel'!C429)</f>
        <v/>
      </c>
      <c r="D429" s="488" t="str">
        <f>IF('Dépenses rémunération au réel'!D429="","",'Dépenses rémunération au réel'!D429)</f>
        <v/>
      </c>
      <c r="E429" s="488" t="str">
        <f>IF('Dépenses rémunération au réel'!E429="","",'Dépenses rémunération au réel'!E429)</f>
        <v/>
      </c>
      <c r="F429" s="488" t="str">
        <f>IF('Dépenses rémunération au réel'!F429="","",'Dépenses rémunération au réel'!F429)</f>
        <v/>
      </c>
      <c r="G429" s="489" t="str">
        <f>IF('Dépenses rémunération au réel'!G429="","",'Dépenses rémunération au réel'!G429)</f>
        <v/>
      </c>
      <c r="H429" s="489" t="str">
        <f>IF('Dépenses rémunération au réel'!H429="","",'Dépenses rémunération au réel'!H429)</f>
        <v/>
      </c>
      <c r="I429" s="488" t="str">
        <f>IF('Dépenses rémunération au réel'!I429="","",'Dépenses rémunération au réel'!I429)</f>
        <v/>
      </c>
      <c r="J429" s="490" t="str">
        <f>IF('Dépenses rémunération au réel'!J429="","",'Dépenses rémunération au réel'!J429)</f>
        <v/>
      </c>
      <c r="K429" s="490" t="str">
        <f>IF('Dépenses rémunération au réel'!K429="","",'Dépenses rémunération au réel'!K429)</f>
        <v/>
      </c>
      <c r="L429" s="488" t="str">
        <f>IF('Dépenses rémunération au réel'!L429="","",'Dépenses rémunération au réel'!L429)</f>
        <v/>
      </c>
      <c r="M429" s="256"/>
      <c r="N429" s="257" t="str">
        <f t="shared" si="38"/>
        <v/>
      </c>
      <c r="O429" s="257" t="str">
        <f t="shared" si="39"/>
        <v/>
      </c>
      <c r="P429" s="55"/>
      <c r="Q429" s="34"/>
      <c r="R429" s="34"/>
      <c r="S429" s="494" t="str">
        <f t="shared" si="36"/>
        <v/>
      </c>
      <c r="T429" s="117"/>
      <c r="U429" s="118"/>
      <c r="V429" s="497" t="str">
        <f t="shared" si="40"/>
        <v/>
      </c>
      <c r="W429" s="121" t="str">
        <f t="shared" si="37"/>
        <v/>
      </c>
      <c r="X429" s="500" t="str">
        <f>IF(AND(OR(M429="KO",L429&lt;&gt;""),OR(M429="",N429="",O429="")),Listes!$A$74,IF(AND(L429&lt;S429,U429=""),Listes!$A$76,IF(AND(L429&lt;&gt;"",S429&lt;L429,T429=""),Listes!$A$78,IF(AND(Y429="",OR(M429&lt;&gt;"",N429&lt;&gt;"",O429&lt;&gt;"",P429&lt;&gt;"",Q429&lt;&gt;"",R429&lt;&gt;"")),Listes!$A$79,""))))</f>
        <v/>
      </c>
      <c r="Y429" s="38"/>
      <c r="Z429" s="10">
        <f t="shared" si="41"/>
        <v>0</v>
      </c>
    </row>
    <row r="430" spans="1:26" ht="20.100000000000001" customHeight="1" x14ac:dyDescent="0.25">
      <c r="A430" s="109">
        <v>424</v>
      </c>
      <c r="B430" s="488" t="str">
        <f>IF('Dépenses rémunération au réel'!B430="","",'Dépenses rémunération au réel'!B430)</f>
        <v/>
      </c>
      <c r="C430" s="488" t="str">
        <f>IF('Dépenses rémunération au réel'!C430="","",'Dépenses rémunération au réel'!C430)</f>
        <v/>
      </c>
      <c r="D430" s="488" t="str">
        <f>IF('Dépenses rémunération au réel'!D430="","",'Dépenses rémunération au réel'!D430)</f>
        <v/>
      </c>
      <c r="E430" s="488" t="str">
        <f>IF('Dépenses rémunération au réel'!E430="","",'Dépenses rémunération au réel'!E430)</f>
        <v/>
      </c>
      <c r="F430" s="488" t="str">
        <f>IF('Dépenses rémunération au réel'!F430="","",'Dépenses rémunération au réel'!F430)</f>
        <v/>
      </c>
      <c r="G430" s="489" t="str">
        <f>IF('Dépenses rémunération au réel'!G430="","",'Dépenses rémunération au réel'!G430)</f>
        <v/>
      </c>
      <c r="H430" s="489" t="str">
        <f>IF('Dépenses rémunération au réel'!H430="","",'Dépenses rémunération au réel'!H430)</f>
        <v/>
      </c>
      <c r="I430" s="488" t="str">
        <f>IF('Dépenses rémunération au réel'!I430="","",'Dépenses rémunération au réel'!I430)</f>
        <v/>
      </c>
      <c r="J430" s="490" t="str">
        <f>IF('Dépenses rémunération au réel'!J430="","",'Dépenses rémunération au réel'!J430)</f>
        <v/>
      </c>
      <c r="K430" s="490" t="str">
        <f>IF('Dépenses rémunération au réel'!K430="","",'Dépenses rémunération au réel'!K430)</f>
        <v/>
      </c>
      <c r="L430" s="488" t="str">
        <f>IF('Dépenses rémunération au réel'!L430="","",'Dépenses rémunération au réel'!L430)</f>
        <v/>
      </c>
      <c r="M430" s="256"/>
      <c r="N430" s="257" t="str">
        <f t="shared" si="38"/>
        <v/>
      </c>
      <c r="O430" s="257" t="str">
        <f t="shared" si="39"/>
        <v/>
      </c>
      <c r="P430" s="55"/>
      <c r="Q430" s="34"/>
      <c r="R430" s="34"/>
      <c r="S430" s="494" t="str">
        <f t="shared" si="36"/>
        <v/>
      </c>
      <c r="T430" s="117"/>
      <c r="U430" s="118"/>
      <c r="V430" s="497" t="str">
        <f t="shared" si="40"/>
        <v/>
      </c>
      <c r="W430" s="121" t="str">
        <f t="shared" si="37"/>
        <v/>
      </c>
      <c r="X430" s="500" t="str">
        <f>IF(AND(OR(M430="KO",L430&lt;&gt;""),OR(M430="",N430="",O430="")),Listes!$A$74,IF(AND(L430&lt;S430,U430=""),Listes!$A$76,IF(AND(L430&lt;&gt;"",S430&lt;L430,T430=""),Listes!$A$78,IF(AND(Y430="",OR(M430&lt;&gt;"",N430&lt;&gt;"",O430&lt;&gt;"",P430&lt;&gt;"",Q430&lt;&gt;"",R430&lt;&gt;"")),Listes!$A$79,""))))</f>
        <v/>
      </c>
      <c r="Y430" s="38"/>
      <c r="Z430" s="10">
        <f t="shared" si="41"/>
        <v>0</v>
      </c>
    </row>
    <row r="431" spans="1:26" ht="20.100000000000001" customHeight="1" x14ac:dyDescent="0.25">
      <c r="A431" s="109">
        <v>425</v>
      </c>
      <c r="B431" s="488" t="str">
        <f>IF('Dépenses rémunération au réel'!B431="","",'Dépenses rémunération au réel'!B431)</f>
        <v/>
      </c>
      <c r="C431" s="488" t="str">
        <f>IF('Dépenses rémunération au réel'!C431="","",'Dépenses rémunération au réel'!C431)</f>
        <v/>
      </c>
      <c r="D431" s="488" t="str">
        <f>IF('Dépenses rémunération au réel'!D431="","",'Dépenses rémunération au réel'!D431)</f>
        <v/>
      </c>
      <c r="E431" s="488" t="str">
        <f>IF('Dépenses rémunération au réel'!E431="","",'Dépenses rémunération au réel'!E431)</f>
        <v/>
      </c>
      <c r="F431" s="488" t="str">
        <f>IF('Dépenses rémunération au réel'!F431="","",'Dépenses rémunération au réel'!F431)</f>
        <v/>
      </c>
      <c r="G431" s="489" t="str">
        <f>IF('Dépenses rémunération au réel'!G431="","",'Dépenses rémunération au réel'!G431)</f>
        <v/>
      </c>
      <c r="H431" s="489" t="str">
        <f>IF('Dépenses rémunération au réel'!H431="","",'Dépenses rémunération au réel'!H431)</f>
        <v/>
      </c>
      <c r="I431" s="488" t="str">
        <f>IF('Dépenses rémunération au réel'!I431="","",'Dépenses rémunération au réel'!I431)</f>
        <v/>
      </c>
      <c r="J431" s="490" t="str">
        <f>IF('Dépenses rémunération au réel'!J431="","",'Dépenses rémunération au réel'!J431)</f>
        <v/>
      </c>
      <c r="K431" s="490" t="str">
        <f>IF('Dépenses rémunération au réel'!K431="","",'Dépenses rémunération au réel'!K431)</f>
        <v/>
      </c>
      <c r="L431" s="488" t="str">
        <f>IF('Dépenses rémunération au réel'!L431="","",'Dépenses rémunération au réel'!L431)</f>
        <v/>
      </c>
      <c r="M431" s="256"/>
      <c r="N431" s="257" t="str">
        <f t="shared" si="38"/>
        <v/>
      </c>
      <c r="O431" s="257" t="str">
        <f t="shared" si="39"/>
        <v/>
      </c>
      <c r="P431" s="55"/>
      <c r="Q431" s="34"/>
      <c r="R431" s="34"/>
      <c r="S431" s="494" t="str">
        <f t="shared" si="36"/>
        <v/>
      </c>
      <c r="T431" s="117"/>
      <c r="U431" s="118"/>
      <c r="V431" s="497" t="str">
        <f t="shared" si="40"/>
        <v/>
      </c>
      <c r="W431" s="121" t="str">
        <f t="shared" si="37"/>
        <v/>
      </c>
      <c r="X431" s="500" t="str">
        <f>IF(AND(OR(M431="KO",L431&lt;&gt;""),OR(M431="",N431="",O431="")),Listes!$A$74,IF(AND(L431&lt;S431,U431=""),Listes!$A$76,IF(AND(L431&lt;&gt;"",S431&lt;L431,T431=""),Listes!$A$78,IF(AND(Y431="",OR(M431&lt;&gt;"",N431&lt;&gt;"",O431&lt;&gt;"",P431&lt;&gt;"",Q431&lt;&gt;"",R431&lt;&gt;"")),Listes!$A$79,""))))</f>
        <v/>
      </c>
      <c r="Y431" s="38"/>
      <c r="Z431" s="10">
        <f t="shared" si="41"/>
        <v>0</v>
      </c>
    </row>
    <row r="432" spans="1:26" ht="20.100000000000001" customHeight="1" x14ac:dyDescent="0.25">
      <c r="A432" s="109">
        <v>426</v>
      </c>
      <c r="B432" s="488" t="str">
        <f>IF('Dépenses rémunération au réel'!B432="","",'Dépenses rémunération au réel'!B432)</f>
        <v/>
      </c>
      <c r="C432" s="488" t="str">
        <f>IF('Dépenses rémunération au réel'!C432="","",'Dépenses rémunération au réel'!C432)</f>
        <v/>
      </c>
      <c r="D432" s="488" t="str">
        <f>IF('Dépenses rémunération au réel'!D432="","",'Dépenses rémunération au réel'!D432)</f>
        <v/>
      </c>
      <c r="E432" s="488" t="str">
        <f>IF('Dépenses rémunération au réel'!E432="","",'Dépenses rémunération au réel'!E432)</f>
        <v/>
      </c>
      <c r="F432" s="488" t="str">
        <f>IF('Dépenses rémunération au réel'!F432="","",'Dépenses rémunération au réel'!F432)</f>
        <v/>
      </c>
      <c r="G432" s="489" t="str">
        <f>IF('Dépenses rémunération au réel'!G432="","",'Dépenses rémunération au réel'!G432)</f>
        <v/>
      </c>
      <c r="H432" s="489" t="str">
        <f>IF('Dépenses rémunération au réel'!H432="","",'Dépenses rémunération au réel'!H432)</f>
        <v/>
      </c>
      <c r="I432" s="488" t="str">
        <f>IF('Dépenses rémunération au réel'!I432="","",'Dépenses rémunération au réel'!I432)</f>
        <v/>
      </c>
      <c r="J432" s="490" t="str">
        <f>IF('Dépenses rémunération au réel'!J432="","",'Dépenses rémunération au réel'!J432)</f>
        <v/>
      </c>
      <c r="K432" s="490" t="str">
        <f>IF('Dépenses rémunération au réel'!K432="","",'Dépenses rémunération au réel'!K432)</f>
        <v/>
      </c>
      <c r="L432" s="488" t="str">
        <f>IF('Dépenses rémunération au réel'!L432="","",'Dépenses rémunération au réel'!L432)</f>
        <v/>
      </c>
      <c r="M432" s="256"/>
      <c r="N432" s="257" t="str">
        <f t="shared" si="38"/>
        <v/>
      </c>
      <c r="O432" s="257" t="str">
        <f t="shared" si="39"/>
        <v/>
      </c>
      <c r="P432" s="55"/>
      <c r="Q432" s="34"/>
      <c r="R432" s="34"/>
      <c r="S432" s="494" t="str">
        <f t="shared" si="36"/>
        <v/>
      </c>
      <c r="T432" s="117"/>
      <c r="U432" s="118"/>
      <c r="V432" s="497" t="str">
        <f t="shared" si="40"/>
        <v/>
      </c>
      <c r="W432" s="121" t="str">
        <f t="shared" si="37"/>
        <v/>
      </c>
      <c r="X432" s="500" t="str">
        <f>IF(AND(OR(M432="KO",L432&lt;&gt;""),OR(M432="",N432="",O432="")),Listes!$A$74,IF(AND(L432&lt;S432,U432=""),Listes!$A$76,IF(AND(L432&lt;&gt;"",S432&lt;L432,T432=""),Listes!$A$78,IF(AND(Y432="",OR(M432&lt;&gt;"",N432&lt;&gt;"",O432&lt;&gt;"",P432&lt;&gt;"",Q432&lt;&gt;"",R432&lt;&gt;"")),Listes!$A$79,""))))</f>
        <v/>
      </c>
      <c r="Y432" s="38"/>
      <c r="Z432" s="10">
        <f t="shared" si="41"/>
        <v>0</v>
      </c>
    </row>
    <row r="433" spans="1:26" ht="20.100000000000001" customHeight="1" x14ac:dyDescent="0.25">
      <c r="A433" s="109">
        <v>427</v>
      </c>
      <c r="B433" s="488" t="str">
        <f>IF('Dépenses rémunération au réel'!B433="","",'Dépenses rémunération au réel'!B433)</f>
        <v/>
      </c>
      <c r="C433" s="488" t="str">
        <f>IF('Dépenses rémunération au réel'!C433="","",'Dépenses rémunération au réel'!C433)</f>
        <v/>
      </c>
      <c r="D433" s="488" t="str">
        <f>IF('Dépenses rémunération au réel'!D433="","",'Dépenses rémunération au réel'!D433)</f>
        <v/>
      </c>
      <c r="E433" s="488" t="str">
        <f>IF('Dépenses rémunération au réel'!E433="","",'Dépenses rémunération au réel'!E433)</f>
        <v/>
      </c>
      <c r="F433" s="488" t="str">
        <f>IF('Dépenses rémunération au réel'!F433="","",'Dépenses rémunération au réel'!F433)</f>
        <v/>
      </c>
      <c r="G433" s="489" t="str">
        <f>IF('Dépenses rémunération au réel'!G433="","",'Dépenses rémunération au réel'!G433)</f>
        <v/>
      </c>
      <c r="H433" s="489" t="str">
        <f>IF('Dépenses rémunération au réel'!H433="","",'Dépenses rémunération au réel'!H433)</f>
        <v/>
      </c>
      <c r="I433" s="488" t="str">
        <f>IF('Dépenses rémunération au réel'!I433="","",'Dépenses rémunération au réel'!I433)</f>
        <v/>
      </c>
      <c r="J433" s="490" t="str">
        <f>IF('Dépenses rémunération au réel'!J433="","",'Dépenses rémunération au réel'!J433)</f>
        <v/>
      </c>
      <c r="K433" s="490" t="str">
        <f>IF('Dépenses rémunération au réel'!K433="","",'Dépenses rémunération au réel'!K433)</f>
        <v/>
      </c>
      <c r="L433" s="488" t="str">
        <f>IF('Dépenses rémunération au réel'!L433="","",'Dépenses rémunération au réel'!L433)</f>
        <v/>
      </c>
      <c r="M433" s="256"/>
      <c r="N433" s="257" t="str">
        <f t="shared" si="38"/>
        <v/>
      </c>
      <c r="O433" s="257" t="str">
        <f t="shared" si="39"/>
        <v/>
      </c>
      <c r="P433" s="55"/>
      <c r="Q433" s="34"/>
      <c r="R433" s="34"/>
      <c r="S433" s="494" t="str">
        <f t="shared" si="36"/>
        <v/>
      </c>
      <c r="T433" s="117"/>
      <c r="U433" s="118"/>
      <c r="V433" s="497" t="str">
        <f t="shared" si="40"/>
        <v/>
      </c>
      <c r="W433" s="121" t="str">
        <f t="shared" si="37"/>
        <v/>
      </c>
      <c r="X433" s="500" t="str">
        <f>IF(AND(OR(M433="KO",L433&lt;&gt;""),OR(M433="",N433="",O433="")),Listes!$A$74,IF(AND(L433&lt;S433,U433=""),Listes!$A$76,IF(AND(L433&lt;&gt;"",S433&lt;L433,T433=""),Listes!$A$78,IF(AND(Y433="",OR(M433&lt;&gt;"",N433&lt;&gt;"",O433&lt;&gt;"",P433&lt;&gt;"",Q433&lt;&gt;"",R433&lt;&gt;"")),Listes!$A$79,""))))</f>
        <v/>
      </c>
      <c r="Y433" s="38"/>
      <c r="Z433" s="10">
        <f t="shared" si="41"/>
        <v>0</v>
      </c>
    </row>
    <row r="434" spans="1:26" ht="20.100000000000001" customHeight="1" x14ac:dyDescent="0.25">
      <c r="A434" s="109">
        <v>428</v>
      </c>
      <c r="B434" s="488" t="str">
        <f>IF('Dépenses rémunération au réel'!B434="","",'Dépenses rémunération au réel'!B434)</f>
        <v/>
      </c>
      <c r="C434" s="488" t="str">
        <f>IF('Dépenses rémunération au réel'!C434="","",'Dépenses rémunération au réel'!C434)</f>
        <v/>
      </c>
      <c r="D434" s="488" t="str">
        <f>IF('Dépenses rémunération au réel'!D434="","",'Dépenses rémunération au réel'!D434)</f>
        <v/>
      </c>
      <c r="E434" s="488" t="str">
        <f>IF('Dépenses rémunération au réel'!E434="","",'Dépenses rémunération au réel'!E434)</f>
        <v/>
      </c>
      <c r="F434" s="488" t="str">
        <f>IF('Dépenses rémunération au réel'!F434="","",'Dépenses rémunération au réel'!F434)</f>
        <v/>
      </c>
      <c r="G434" s="489" t="str">
        <f>IF('Dépenses rémunération au réel'!G434="","",'Dépenses rémunération au réel'!G434)</f>
        <v/>
      </c>
      <c r="H434" s="489" t="str">
        <f>IF('Dépenses rémunération au réel'!H434="","",'Dépenses rémunération au réel'!H434)</f>
        <v/>
      </c>
      <c r="I434" s="488" t="str">
        <f>IF('Dépenses rémunération au réel'!I434="","",'Dépenses rémunération au réel'!I434)</f>
        <v/>
      </c>
      <c r="J434" s="490" t="str">
        <f>IF('Dépenses rémunération au réel'!J434="","",'Dépenses rémunération au réel'!J434)</f>
        <v/>
      </c>
      <c r="K434" s="490" t="str">
        <f>IF('Dépenses rémunération au réel'!K434="","",'Dépenses rémunération au réel'!K434)</f>
        <v/>
      </c>
      <c r="L434" s="488" t="str">
        <f>IF('Dépenses rémunération au réel'!L434="","",'Dépenses rémunération au réel'!L434)</f>
        <v/>
      </c>
      <c r="M434" s="256"/>
      <c r="N434" s="257" t="str">
        <f t="shared" si="38"/>
        <v/>
      </c>
      <c r="O434" s="257" t="str">
        <f t="shared" si="39"/>
        <v/>
      </c>
      <c r="P434" s="55"/>
      <c r="Q434" s="34"/>
      <c r="R434" s="34"/>
      <c r="S434" s="494" t="str">
        <f t="shared" si="36"/>
        <v/>
      </c>
      <c r="T434" s="117"/>
      <c r="U434" s="118"/>
      <c r="V434" s="497" t="str">
        <f t="shared" si="40"/>
        <v/>
      </c>
      <c r="W434" s="121" t="str">
        <f t="shared" si="37"/>
        <v/>
      </c>
      <c r="X434" s="500" t="str">
        <f>IF(AND(OR(M434="KO",L434&lt;&gt;""),OR(M434="",N434="",O434="")),Listes!$A$74,IF(AND(L434&lt;S434,U434=""),Listes!$A$76,IF(AND(L434&lt;&gt;"",S434&lt;L434,T434=""),Listes!$A$78,IF(AND(Y434="",OR(M434&lt;&gt;"",N434&lt;&gt;"",O434&lt;&gt;"",P434&lt;&gt;"",Q434&lt;&gt;"",R434&lt;&gt;"")),Listes!$A$79,""))))</f>
        <v/>
      </c>
      <c r="Y434" s="38"/>
      <c r="Z434" s="10">
        <f t="shared" si="41"/>
        <v>0</v>
      </c>
    </row>
    <row r="435" spans="1:26" ht="20.100000000000001" customHeight="1" x14ac:dyDescent="0.25">
      <c r="A435" s="109">
        <v>429</v>
      </c>
      <c r="B435" s="488" t="str">
        <f>IF('Dépenses rémunération au réel'!B435="","",'Dépenses rémunération au réel'!B435)</f>
        <v/>
      </c>
      <c r="C435" s="488" t="str">
        <f>IF('Dépenses rémunération au réel'!C435="","",'Dépenses rémunération au réel'!C435)</f>
        <v/>
      </c>
      <c r="D435" s="488" t="str">
        <f>IF('Dépenses rémunération au réel'!D435="","",'Dépenses rémunération au réel'!D435)</f>
        <v/>
      </c>
      <c r="E435" s="488" t="str">
        <f>IF('Dépenses rémunération au réel'!E435="","",'Dépenses rémunération au réel'!E435)</f>
        <v/>
      </c>
      <c r="F435" s="488" t="str">
        <f>IF('Dépenses rémunération au réel'!F435="","",'Dépenses rémunération au réel'!F435)</f>
        <v/>
      </c>
      <c r="G435" s="489" t="str">
        <f>IF('Dépenses rémunération au réel'!G435="","",'Dépenses rémunération au réel'!G435)</f>
        <v/>
      </c>
      <c r="H435" s="489" t="str">
        <f>IF('Dépenses rémunération au réel'!H435="","",'Dépenses rémunération au réel'!H435)</f>
        <v/>
      </c>
      <c r="I435" s="488" t="str">
        <f>IF('Dépenses rémunération au réel'!I435="","",'Dépenses rémunération au réel'!I435)</f>
        <v/>
      </c>
      <c r="J435" s="490" t="str">
        <f>IF('Dépenses rémunération au réel'!J435="","",'Dépenses rémunération au réel'!J435)</f>
        <v/>
      </c>
      <c r="K435" s="490" t="str">
        <f>IF('Dépenses rémunération au réel'!K435="","",'Dépenses rémunération au réel'!K435)</f>
        <v/>
      </c>
      <c r="L435" s="488" t="str">
        <f>IF('Dépenses rémunération au réel'!L435="","",'Dépenses rémunération au réel'!L435)</f>
        <v/>
      </c>
      <c r="M435" s="256"/>
      <c r="N435" s="257" t="str">
        <f t="shared" si="38"/>
        <v/>
      </c>
      <c r="O435" s="257" t="str">
        <f t="shared" si="39"/>
        <v/>
      </c>
      <c r="P435" s="55"/>
      <c r="Q435" s="34"/>
      <c r="R435" s="34"/>
      <c r="S435" s="494" t="str">
        <f t="shared" si="36"/>
        <v/>
      </c>
      <c r="T435" s="117"/>
      <c r="U435" s="118"/>
      <c r="V435" s="497" t="str">
        <f t="shared" si="40"/>
        <v/>
      </c>
      <c r="W435" s="121" t="str">
        <f t="shared" si="37"/>
        <v/>
      </c>
      <c r="X435" s="500" t="str">
        <f>IF(AND(OR(M435="KO",L435&lt;&gt;""),OR(M435="",N435="",O435="")),Listes!$A$74,IF(AND(L435&lt;S435,U435=""),Listes!$A$76,IF(AND(L435&lt;&gt;"",S435&lt;L435,T435=""),Listes!$A$78,IF(AND(Y435="",OR(M435&lt;&gt;"",N435&lt;&gt;"",O435&lt;&gt;"",P435&lt;&gt;"",Q435&lt;&gt;"",R435&lt;&gt;"")),Listes!$A$79,""))))</f>
        <v/>
      </c>
      <c r="Y435" s="38"/>
      <c r="Z435" s="10">
        <f t="shared" si="41"/>
        <v>0</v>
      </c>
    </row>
    <row r="436" spans="1:26" ht="20.100000000000001" customHeight="1" x14ac:dyDescent="0.25">
      <c r="A436" s="109">
        <v>430</v>
      </c>
      <c r="B436" s="488" t="str">
        <f>IF('Dépenses rémunération au réel'!B436="","",'Dépenses rémunération au réel'!B436)</f>
        <v/>
      </c>
      <c r="C436" s="488" t="str">
        <f>IF('Dépenses rémunération au réel'!C436="","",'Dépenses rémunération au réel'!C436)</f>
        <v/>
      </c>
      <c r="D436" s="488" t="str">
        <f>IF('Dépenses rémunération au réel'!D436="","",'Dépenses rémunération au réel'!D436)</f>
        <v/>
      </c>
      <c r="E436" s="488" t="str">
        <f>IF('Dépenses rémunération au réel'!E436="","",'Dépenses rémunération au réel'!E436)</f>
        <v/>
      </c>
      <c r="F436" s="488" t="str">
        <f>IF('Dépenses rémunération au réel'!F436="","",'Dépenses rémunération au réel'!F436)</f>
        <v/>
      </c>
      <c r="G436" s="489" t="str">
        <f>IF('Dépenses rémunération au réel'!G436="","",'Dépenses rémunération au réel'!G436)</f>
        <v/>
      </c>
      <c r="H436" s="489" t="str">
        <f>IF('Dépenses rémunération au réel'!H436="","",'Dépenses rémunération au réel'!H436)</f>
        <v/>
      </c>
      <c r="I436" s="488" t="str">
        <f>IF('Dépenses rémunération au réel'!I436="","",'Dépenses rémunération au réel'!I436)</f>
        <v/>
      </c>
      <c r="J436" s="490" t="str">
        <f>IF('Dépenses rémunération au réel'!J436="","",'Dépenses rémunération au réel'!J436)</f>
        <v/>
      </c>
      <c r="K436" s="490" t="str">
        <f>IF('Dépenses rémunération au réel'!K436="","",'Dépenses rémunération au réel'!K436)</f>
        <v/>
      </c>
      <c r="L436" s="488" t="str">
        <f>IF('Dépenses rémunération au réel'!L436="","",'Dépenses rémunération au réel'!L436)</f>
        <v/>
      </c>
      <c r="M436" s="256"/>
      <c r="N436" s="257" t="str">
        <f t="shared" si="38"/>
        <v/>
      </c>
      <c r="O436" s="257" t="str">
        <f t="shared" si="39"/>
        <v/>
      </c>
      <c r="P436" s="55"/>
      <c r="Q436" s="34"/>
      <c r="R436" s="34"/>
      <c r="S436" s="494" t="str">
        <f t="shared" si="36"/>
        <v/>
      </c>
      <c r="T436" s="117"/>
      <c r="U436" s="118"/>
      <c r="V436" s="497" t="str">
        <f t="shared" si="40"/>
        <v/>
      </c>
      <c r="W436" s="121" t="str">
        <f t="shared" si="37"/>
        <v/>
      </c>
      <c r="X436" s="500" t="str">
        <f>IF(AND(OR(M436="KO",L436&lt;&gt;""),OR(M436="",N436="",O436="")),Listes!$A$74,IF(AND(L436&lt;S436,U436=""),Listes!$A$76,IF(AND(L436&lt;&gt;"",S436&lt;L436,T436=""),Listes!$A$78,IF(AND(Y436="",OR(M436&lt;&gt;"",N436&lt;&gt;"",O436&lt;&gt;"",P436&lt;&gt;"",Q436&lt;&gt;"",R436&lt;&gt;"")),Listes!$A$79,""))))</f>
        <v/>
      </c>
      <c r="Y436" s="38"/>
      <c r="Z436" s="10">
        <f t="shared" si="41"/>
        <v>0</v>
      </c>
    </row>
    <row r="437" spans="1:26" ht="20.100000000000001" customHeight="1" x14ac:dyDescent="0.25">
      <c r="A437" s="109">
        <v>431</v>
      </c>
      <c r="B437" s="488" t="str">
        <f>IF('Dépenses rémunération au réel'!B437="","",'Dépenses rémunération au réel'!B437)</f>
        <v/>
      </c>
      <c r="C437" s="488" t="str">
        <f>IF('Dépenses rémunération au réel'!C437="","",'Dépenses rémunération au réel'!C437)</f>
        <v/>
      </c>
      <c r="D437" s="488" t="str">
        <f>IF('Dépenses rémunération au réel'!D437="","",'Dépenses rémunération au réel'!D437)</f>
        <v/>
      </c>
      <c r="E437" s="488" t="str">
        <f>IF('Dépenses rémunération au réel'!E437="","",'Dépenses rémunération au réel'!E437)</f>
        <v/>
      </c>
      <c r="F437" s="488" t="str">
        <f>IF('Dépenses rémunération au réel'!F437="","",'Dépenses rémunération au réel'!F437)</f>
        <v/>
      </c>
      <c r="G437" s="489" t="str">
        <f>IF('Dépenses rémunération au réel'!G437="","",'Dépenses rémunération au réel'!G437)</f>
        <v/>
      </c>
      <c r="H437" s="489" t="str">
        <f>IF('Dépenses rémunération au réel'!H437="","",'Dépenses rémunération au réel'!H437)</f>
        <v/>
      </c>
      <c r="I437" s="488" t="str">
        <f>IF('Dépenses rémunération au réel'!I437="","",'Dépenses rémunération au réel'!I437)</f>
        <v/>
      </c>
      <c r="J437" s="490" t="str">
        <f>IF('Dépenses rémunération au réel'!J437="","",'Dépenses rémunération au réel'!J437)</f>
        <v/>
      </c>
      <c r="K437" s="490" t="str">
        <f>IF('Dépenses rémunération au réel'!K437="","",'Dépenses rémunération au réel'!K437)</f>
        <v/>
      </c>
      <c r="L437" s="488" t="str">
        <f>IF('Dépenses rémunération au réel'!L437="","",'Dépenses rémunération au réel'!L437)</f>
        <v/>
      </c>
      <c r="M437" s="256"/>
      <c r="N437" s="257" t="str">
        <f t="shared" si="38"/>
        <v/>
      </c>
      <c r="O437" s="257" t="str">
        <f t="shared" si="39"/>
        <v/>
      </c>
      <c r="P437" s="55"/>
      <c r="Q437" s="34"/>
      <c r="R437" s="34"/>
      <c r="S437" s="494" t="str">
        <f t="shared" si="36"/>
        <v/>
      </c>
      <c r="T437" s="117"/>
      <c r="U437" s="118"/>
      <c r="V437" s="497" t="str">
        <f t="shared" si="40"/>
        <v/>
      </c>
      <c r="W437" s="121" t="str">
        <f t="shared" si="37"/>
        <v/>
      </c>
      <c r="X437" s="500" t="str">
        <f>IF(AND(OR(M437="KO",L437&lt;&gt;""),OR(M437="",N437="",O437="")),Listes!$A$74,IF(AND(L437&lt;S437,U437=""),Listes!$A$76,IF(AND(L437&lt;&gt;"",S437&lt;L437,T437=""),Listes!$A$78,IF(AND(Y437="",OR(M437&lt;&gt;"",N437&lt;&gt;"",O437&lt;&gt;"",P437&lt;&gt;"",Q437&lt;&gt;"",R437&lt;&gt;"")),Listes!$A$79,""))))</f>
        <v/>
      </c>
      <c r="Y437" s="38"/>
      <c r="Z437" s="10">
        <f t="shared" si="41"/>
        <v>0</v>
      </c>
    </row>
    <row r="438" spans="1:26" ht="20.100000000000001" customHeight="1" x14ac:dyDescent="0.25">
      <c r="A438" s="109">
        <v>432</v>
      </c>
      <c r="B438" s="488" t="str">
        <f>IF('Dépenses rémunération au réel'!B438="","",'Dépenses rémunération au réel'!B438)</f>
        <v/>
      </c>
      <c r="C438" s="488" t="str">
        <f>IF('Dépenses rémunération au réel'!C438="","",'Dépenses rémunération au réel'!C438)</f>
        <v/>
      </c>
      <c r="D438" s="488" t="str">
        <f>IF('Dépenses rémunération au réel'!D438="","",'Dépenses rémunération au réel'!D438)</f>
        <v/>
      </c>
      <c r="E438" s="488" t="str">
        <f>IF('Dépenses rémunération au réel'!E438="","",'Dépenses rémunération au réel'!E438)</f>
        <v/>
      </c>
      <c r="F438" s="488" t="str">
        <f>IF('Dépenses rémunération au réel'!F438="","",'Dépenses rémunération au réel'!F438)</f>
        <v/>
      </c>
      <c r="G438" s="489" t="str">
        <f>IF('Dépenses rémunération au réel'!G438="","",'Dépenses rémunération au réel'!G438)</f>
        <v/>
      </c>
      <c r="H438" s="489" t="str">
        <f>IF('Dépenses rémunération au réel'!H438="","",'Dépenses rémunération au réel'!H438)</f>
        <v/>
      </c>
      <c r="I438" s="488" t="str">
        <f>IF('Dépenses rémunération au réel'!I438="","",'Dépenses rémunération au réel'!I438)</f>
        <v/>
      </c>
      <c r="J438" s="490" t="str">
        <f>IF('Dépenses rémunération au réel'!J438="","",'Dépenses rémunération au réel'!J438)</f>
        <v/>
      </c>
      <c r="K438" s="490" t="str">
        <f>IF('Dépenses rémunération au réel'!K438="","",'Dépenses rémunération au réel'!K438)</f>
        <v/>
      </c>
      <c r="L438" s="488" t="str">
        <f>IF('Dépenses rémunération au réel'!L438="","",'Dépenses rémunération au réel'!L438)</f>
        <v/>
      </c>
      <c r="M438" s="256"/>
      <c r="N438" s="257" t="str">
        <f t="shared" si="38"/>
        <v/>
      </c>
      <c r="O438" s="257" t="str">
        <f t="shared" si="39"/>
        <v/>
      </c>
      <c r="P438" s="55"/>
      <c r="Q438" s="34"/>
      <c r="R438" s="34"/>
      <c r="S438" s="494" t="str">
        <f t="shared" si="36"/>
        <v/>
      </c>
      <c r="T438" s="117"/>
      <c r="U438" s="118"/>
      <c r="V438" s="497" t="str">
        <f t="shared" si="40"/>
        <v/>
      </c>
      <c r="W438" s="121" t="str">
        <f t="shared" si="37"/>
        <v/>
      </c>
      <c r="X438" s="500" t="str">
        <f>IF(AND(OR(M438="KO",L438&lt;&gt;""),OR(M438="",N438="",O438="")),Listes!$A$74,IF(AND(L438&lt;S438,U438=""),Listes!$A$76,IF(AND(L438&lt;&gt;"",S438&lt;L438,T438=""),Listes!$A$78,IF(AND(Y438="",OR(M438&lt;&gt;"",N438&lt;&gt;"",O438&lt;&gt;"",P438&lt;&gt;"",Q438&lt;&gt;"",R438&lt;&gt;"")),Listes!$A$79,""))))</f>
        <v/>
      </c>
      <c r="Y438" s="38"/>
      <c r="Z438" s="10">
        <f t="shared" si="41"/>
        <v>0</v>
      </c>
    </row>
    <row r="439" spans="1:26" ht="20.100000000000001" customHeight="1" x14ac:dyDescent="0.25">
      <c r="A439" s="109">
        <v>433</v>
      </c>
      <c r="B439" s="488" t="str">
        <f>IF('Dépenses rémunération au réel'!B439="","",'Dépenses rémunération au réel'!B439)</f>
        <v/>
      </c>
      <c r="C439" s="488" t="str">
        <f>IF('Dépenses rémunération au réel'!C439="","",'Dépenses rémunération au réel'!C439)</f>
        <v/>
      </c>
      <c r="D439" s="488" t="str">
        <f>IF('Dépenses rémunération au réel'!D439="","",'Dépenses rémunération au réel'!D439)</f>
        <v/>
      </c>
      <c r="E439" s="488" t="str">
        <f>IF('Dépenses rémunération au réel'!E439="","",'Dépenses rémunération au réel'!E439)</f>
        <v/>
      </c>
      <c r="F439" s="488" t="str">
        <f>IF('Dépenses rémunération au réel'!F439="","",'Dépenses rémunération au réel'!F439)</f>
        <v/>
      </c>
      <c r="G439" s="489" t="str">
        <f>IF('Dépenses rémunération au réel'!G439="","",'Dépenses rémunération au réel'!G439)</f>
        <v/>
      </c>
      <c r="H439" s="489" t="str">
        <f>IF('Dépenses rémunération au réel'!H439="","",'Dépenses rémunération au réel'!H439)</f>
        <v/>
      </c>
      <c r="I439" s="488" t="str">
        <f>IF('Dépenses rémunération au réel'!I439="","",'Dépenses rémunération au réel'!I439)</f>
        <v/>
      </c>
      <c r="J439" s="490" t="str">
        <f>IF('Dépenses rémunération au réel'!J439="","",'Dépenses rémunération au réel'!J439)</f>
        <v/>
      </c>
      <c r="K439" s="490" t="str">
        <f>IF('Dépenses rémunération au réel'!K439="","",'Dépenses rémunération au réel'!K439)</f>
        <v/>
      </c>
      <c r="L439" s="488" t="str">
        <f>IF('Dépenses rémunération au réel'!L439="","",'Dépenses rémunération au réel'!L439)</f>
        <v/>
      </c>
      <c r="M439" s="256"/>
      <c r="N439" s="257" t="str">
        <f t="shared" si="38"/>
        <v/>
      </c>
      <c r="O439" s="257" t="str">
        <f t="shared" si="39"/>
        <v/>
      </c>
      <c r="P439" s="55"/>
      <c r="Q439" s="34"/>
      <c r="R439" s="34"/>
      <c r="S439" s="494" t="str">
        <f t="shared" si="36"/>
        <v/>
      </c>
      <c r="T439" s="117"/>
      <c r="U439" s="118"/>
      <c r="V439" s="497" t="str">
        <f t="shared" si="40"/>
        <v/>
      </c>
      <c r="W439" s="121" t="str">
        <f t="shared" si="37"/>
        <v/>
      </c>
      <c r="X439" s="500" t="str">
        <f>IF(AND(OR(M439="KO",L439&lt;&gt;""),OR(M439="",N439="",O439="")),Listes!$A$74,IF(AND(L439&lt;S439,U439=""),Listes!$A$76,IF(AND(L439&lt;&gt;"",S439&lt;L439,T439=""),Listes!$A$78,IF(AND(Y439="",OR(M439&lt;&gt;"",N439&lt;&gt;"",O439&lt;&gt;"",P439&lt;&gt;"",Q439&lt;&gt;"",R439&lt;&gt;"")),Listes!$A$79,""))))</f>
        <v/>
      </c>
      <c r="Y439" s="38"/>
      <c r="Z439" s="10">
        <f t="shared" si="41"/>
        <v>0</v>
      </c>
    </row>
    <row r="440" spans="1:26" ht="20.100000000000001" customHeight="1" x14ac:dyDescent="0.25">
      <c r="A440" s="109">
        <v>434</v>
      </c>
      <c r="B440" s="488" t="str">
        <f>IF('Dépenses rémunération au réel'!B440="","",'Dépenses rémunération au réel'!B440)</f>
        <v/>
      </c>
      <c r="C440" s="488" t="str">
        <f>IF('Dépenses rémunération au réel'!C440="","",'Dépenses rémunération au réel'!C440)</f>
        <v/>
      </c>
      <c r="D440" s="488" t="str">
        <f>IF('Dépenses rémunération au réel'!D440="","",'Dépenses rémunération au réel'!D440)</f>
        <v/>
      </c>
      <c r="E440" s="488" t="str">
        <f>IF('Dépenses rémunération au réel'!E440="","",'Dépenses rémunération au réel'!E440)</f>
        <v/>
      </c>
      <c r="F440" s="488" t="str">
        <f>IF('Dépenses rémunération au réel'!F440="","",'Dépenses rémunération au réel'!F440)</f>
        <v/>
      </c>
      <c r="G440" s="489" t="str">
        <f>IF('Dépenses rémunération au réel'!G440="","",'Dépenses rémunération au réel'!G440)</f>
        <v/>
      </c>
      <c r="H440" s="489" t="str">
        <f>IF('Dépenses rémunération au réel'!H440="","",'Dépenses rémunération au réel'!H440)</f>
        <v/>
      </c>
      <c r="I440" s="488" t="str">
        <f>IF('Dépenses rémunération au réel'!I440="","",'Dépenses rémunération au réel'!I440)</f>
        <v/>
      </c>
      <c r="J440" s="490" t="str">
        <f>IF('Dépenses rémunération au réel'!J440="","",'Dépenses rémunération au réel'!J440)</f>
        <v/>
      </c>
      <c r="K440" s="490" t="str">
        <f>IF('Dépenses rémunération au réel'!K440="","",'Dépenses rémunération au réel'!K440)</f>
        <v/>
      </c>
      <c r="L440" s="488" t="str">
        <f>IF('Dépenses rémunération au réel'!L440="","",'Dépenses rémunération au réel'!L440)</f>
        <v/>
      </c>
      <c r="M440" s="256"/>
      <c r="N440" s="257" t="str">
        <f t="shared" si="38"/>
        <v/>
      </c>
      <c r="O440" s="257" t="str">
        <f t="shared" si="39"/>
        <v/>
      </c>
      <c r="P440" s="55"/>
      <c r="Q440" s="34"/>
      <c r="R440" s="34"/>
      <c r="S440" s="494" t="str">
        <f t="shared" si="36"/>
        <v/>
      </c>
      <c r="T440" s="117"/>
      <c r="U440" s="118"/>
      <c r="V440" s="497" t="str">
        <f t="shared" si="40"/>
        <v/>
      </c>
      <c r="W440" s="121" t="str">
        <f t="shared" si="37"/>
        <v/>
      </c>
      <c r="X440" s="500" t="str">
        <f>IF(AND(OR(M440="KO",L440&lt;&gt;""),OR(M440="",N440="",O440="")),Listes!$A$74,IF(AND(L440&lt;S440,U440=""),Listes!$A$76,IF(AND(L440&lt;&gt;"",S440&lt;L440,T440=""),Listes!$A$78,IF(AND(Y440="",OR(M440&lt;&gt;"",N440&lt;&gt;"",O440&lt;&gt;"",P440&lt;&gt;"",Q440&lt;&gt;"",R440&lt;&gt;"")),Listes!$A$79,""))))</f>
        <v/>
      </c>
      <c r="Y440" s="38"/>
      <c r="Z440" s="10">
        <f t="shared" si="41"/>
        <v>0</v>
      </c>
    </row>
    <row r="441" spans="1:26" ht="20.100000000000001" customHeight="1" x14ac:dyDescent="0.25">
      <c r="A441" s="109">
        <v>435</v>
      </c>
      <c r="B441" s="488" t="str">
        <f>IF('Dépenses rémunération au réel'!B441="","",'Dépenses rémunération au réel'!B441)</f>
        <v/>
      </c>
      <c r="C441" s="488" t="str">
        <f>IF('Dépenses rémunération au réel'!C441="","",'Dépenses rémunération au réel'!C441)</f>
        <v/>
      </c>
      <c r="D441" s="488" t="str">
        <f>IF('Dépenses rémunération au réel'!D441="","",'Dépenses rémunération au réel'!D441)</f>
        <v/>
      </c>
      <c r="E441" s="488" t="str">
        <f>IF('Dépenses rémunération au réel'!E441="","",'Dépenses rémunération au réel'!E441)</f>
        <v/>
      </c>
      <c r="F441" s="488" t="str">
        <f>IF('Dépenses rémunération au réel'!F441="","",'Dépenses rémunération au réel'!F441)</f>
        <v/>
      </c>
      <c r="G441" s="489" t="str">
        <f>IF('Dépenses rémunération au réel'!G441="","",'Dépenses rémunération au réel'!G441)</f>
        <v/>
      </c>
      <c r="H441" s="489" t="str">
        <f>IF('Dépenses rémunération au réel'!H441="","",'Dépenses rémunération au réel'!H441)</f>
        <v/>
      </c>
      <c r="I441" s="488" t="str">
        <f>IF('Dépenses rémunération au réel'!I441="","",'Dépenses rémunération au réel'!I441)</f>
        <v/>
      </c>
      <c r="J441" s="490" t="str">
        <f>IF('Dépenses rémunération au réel'!J441="","",'Dépenses rémunération au réel'!J441)</f>
        <v/>
      </c>
      <c r="K441" s="490" t="str">
        <f>IF('Dépenses rémunération au réel'!K441="","",'Dépenses rémunération au réel'!K441)</f>
        <v/>
      </c>
      <c r="L441" s="488" t="str">
        <f>IF('Dépenses rémunération au réel'!L441="","",'Dépenses rémunération au réel'!L441)</f>
        <v/>
      </c>
      <c r="M441" s="256"/>
      <c r="N441" s="257" t="str">
        <f t="shared" si="38"/>
        <v/>
      </c>
      <c r="O441" s="257" t="str">
        <f t="shared" si="39"/>
        <v/>
      </c>
      <c r="P441" s="55"/>
      <c r="Q441" s="34"/>
      <c r="R441" s="34"/>
      <c r="S441" s="494" t="str">
        <f t="shared" si="36"/>
        <v/>
      </c>
      <c r="T441" s="117"/>
      <c r="U441" s="118"/>
      <c r="V441" s="497" t="str">
        <f t="shared" si="40"/>
        <v/>
      </c>
      <c r="W441" s="121" t="str">
        <f t="shared" si="37"/>
        <v/>
      </c>
      <c r="X441" s="500" t="str">
        <f>IF(AND(OR(M441="KO",L441&lt;&gt;""),OR(M441="",N441="",O441="")),Listes!$A$74,IF(AND(L441&lt;S441,U441=""),Listes!$A$76,IF(AND(L441&lt;&gt;"",S441&lt;L441,T441=""),Listes!$A$78,IF(AND(Y441="",OR(M441&lt;&gt;"",N441&lt;&gt;"",O441&lt;&gt;"",P441&lt;&gt;"",Q441&lt;&gt;"",R441&lt;&gt;"")),Listes!$A$79,""))))</f>
        <v/>
      </c>
      <c r="Y441" s="38"/>
      <c r="Z441" s="10">
        <f t="shared" si="41"/>
        <v>0</v>
      </c>
    </row>
    <row r="442" spans="1:26" ht="20.100000000000001" customHeight="1" x14ac:dyDescent="0.25">
      <c r="A442" s="109">
        <v>436</v>
      </c>
      <c r="B442" s="488" t="str">
        <f>IF('Dépenses rémunération au réel'!B442="","",'Dépenses rémunération au réel'!B442)</f>
        <v/>
      </c>
      <c r="C442" s="488" t="str">
        <f>IF('Dépenses rémunération au réel'!C442="","",'Dépenses rémunération au réel'!C442)</f>
        <v/>
      </c>
      <c r="D442" s="488" t="str">
        <f>IF('Dépenses rémunération au réel'!D442="","",'Dépenses rémunération au réel'!D442)</f>
        <v/>
      </c>
      <c r="E442" s="488" t="str">
        <f>IF('Dépenses rémunération au réel'!E442="","",'Dépenses rémunération au réel'!E442)</f>
        <v/>
      </c>
      <c r="F442" s="488" t="str">
        <f>IF('Dépenses rémunération au réel'!F442="","",'Dépenses rémunération au réel'!F442)</f>
        <v/>
      </c>
      <c r="G442" s="489" t="str">
        <f>IF('Dépenses rémunération au réel'!G442="","",'Dépenses rémunération au réel'!G442)</f>
        <v/>
      </c>
      <c r="H442" s="489" t="str">
        <f>IF('Dépenses rémunération au réel'!H442="","",'Dépenses rémunération au réel'!H442)</f>
        <v/>
      </c>
      <c r="I442" s="488" t="str">
        <f>IF('Dépenses rémunération au réel'!I442="","",'Dépenses rémunération au réel'!I442)</f>
        <v/>
      </c>
      <c r="J442" s="490" t="str">
        <f>IF('Dépenses rémunération au réel'!J442="","",'Dépenses rémunération au réel'!J442)</f>
        <v/>
      </c>
      <c r="K442" s="490" t="str">
        <f>IF('Dépenses rémunération au réel'!K442="","",'Dépenses rémunération au réel'!K442)</f>
        <v/>
      </c>
      <c r="L442" s="488" t="str">
        <f>IF('Dépenses rémunération au réel'!L442="","",'Dépenses rémunération au réel'!L442)</f>
        <v/>
      </c>
      <c r="M442" s="256"/>
      <c r="N442" s="257" t="str">
        <f t="shared" si="38"/>
        <v/>
      </c>
      <c r="O442" s="257" t="str">
        <f t="shared" si="39"/>
        <v/>
      </c>
      <c r="P442" s="55"/>
      <c r="Q442" s="34"/>
      <c r="R442" s="34"/>
      <c r="S442" s="494" t="str">
        <f t="shared" si="36"/>
        <v/>
      </c>
      <c r="T442" s="117"/>
      <c r="U442" s="118"/>
      <c r="V442" s="497" t="str">
        <f t="shared" si="40"/>
        <v/>
      </c>
      <c r="W442" s="121" t="str">
        <f t="shared" si="37"/>
        <v/>
      </c>
      <c r="X442" s="500" t="str">
        <f>IF(AND(OR(M442="KO",L442&lt;&gt;""),OR(M442="",N442="",O442="")),Listes!$A$74,IF(AND(L442&lt;S442,U442=""),Listes!$A$76,IF(AND(L442&lt;&gt;"",S442&lt;L442,T442=""),Listes!$A$78,IF(AND(Y442="",OR(M442&lt;&gt;"",N442&lt;&gt;"",O442&lt;&gt;"",P442&lt;&gt;"",Q442&lt;&gt;"",R442&lt;&gt;"")),Listes!$A$79,""))))</f>
        <v/>
      </c>
      <c r="Y442" s="38"/>
      <c r="Z442" s="10">
        <f t="shared" si="41"/>
        <v>0</v>
      </c>
    </row>
    <row r="443" spans="1:26" ht="20.100000000000001" customHeight="1" x14ac:dyDescent="0.25">
      <c r="A443" s="109">
        <v>437</v>
      </c>
      <c r="B443" s="488" t="str">
        <f>IF('Dépenses rémunération au réel'!B443="","",'Dépenses rémunération au réel'!B443)</f>
        <v/>
      </c>
      <c r="C443" s="488" t="str">
        <f>IF('Dépenses rémunération au réel'!C443="","",'Dépenses rémunération au réel'!C443)</f>
        <v/>
      </c>
      <c r="D443" s="488" t="str">
        <f>IF('Dépenses rémunération au réel'!D443="","",'Dépenses rémunération au réel'!D443)</f>
        <v/>
      </c>
      <c r="E443" s="488" t="str">
        <f>IF('Dépenses rémunération au réel'!E443="","",'Dépenses rémunération au réel'!E443)</f>
        <v/>
      </c>
      <c r="F443" s="488" t="str">
        <f>IF('Dépenses rémunération au réel'!F443="","",'Dépenses rémunération au réel'!F443)</f>
        <v/>
      </c>
      <c r="G443" s="489" t="str">
        <f>IF('Dépenses rémunération au réel'!G443="","",'Dépenses rémunération au réel'!G443)</f>
        <v/>
      </c>
      <c r="H443" s="489" t="str">
        <f>IF('Dépenses rémunération au réel'!H443="","",'Dépenses rémunération au réel'!H443)</f>
        <v/>
      </c>
      <c r="I443" s="488" t="str">
        <f>IF('Dépenses rémunération au réel'!I443="","",'Dépenses rémunération au réel'!I443)</f>
        <v/>
      </c>
      <c r="J443" s="490" t="str">
        <f>IF('Dépenses rémunération au réel'!J443="","",'Dépenses rémunération au réel'!J443)</f>
        <v/>
      </c>
      <c r="K443" s="490" t="str">
        <f>IF('Dépenses rémunération au réel'!K443="","",'Dépenses rémunération au réel'!K443)</f>
        <v/>
      </c>
      <c r="L443" s="488" t="str">
        <f>IF('Dépenses rémunération au réel'!L443="","",'Dépenses rémunération au réel'!L443)</f>
        <v/>
      </c>
      <c r="M443" s="256"/>
      <c r="N443" s="257" t="str">
        <f t="shared" si="38"/>
        <v/>
      </c>
      <c r="O443" s="257" t="str">
        <f t="shared" si="39"/>
        <v/>
      </c>
      <c r="P443" s="55"/>
      <c r="Q443" s="34"/>
      <c r="R443" s="34"/>
      <c r="S443" s="494" t="str">
        <f t="shared" si="36"/>
        <v/>
      </c>
      <c r="T443" s="117"/>
      <c r="U443" s="118"/>
      <c r="V443" s="497" t="str">
        <f t="shared" si="40"/>
        <v/>
      </c>
      <c r="W443" s="121" t="str">
        <f t="shared" si="37"/>
        <v/>
      </c>
      <c r="X443" s="500" t="str">
        <f>IF(AND(OR(M443="KO",L443&lt;&gt;""),OR(M443="",N443="",O443="")),Listes!$A$74,IF(AND(L443&lt;S443,U443=""),Listes!$A$76,IF(AND(L443&lt;&gt;"",S443&lt;L443,T443=""),Listes!$A$78,IF(AND(Y443="",OR(M443&lt;&gt;"",N443&lt;&gt;"",O443&lt;&gt;"",P443&lt;&gt;"",Q443&lt;&gt;"",R443&lt;&gt;"")),Listes!$A$79,""))))</f>
        <v/>
      </c>
      <c r="Y443" s="38"/>
      <c r="Z443" s="10">
        <f t="shared" si="41"/>
        <v>0</v>
      </c>
    </row>
    <row r="444" spans="1:26" ht="20.100000000000001" customHeight="1" x14ac:dyDescent="0.25">
      <c r="A444" s="109">
        <v>438</v>
      </c>
      <c r="B444" s="488" t="str">
        <f>IF('Dépenses rémunération au réel'!B444="","",'Dépenses rémunération au réel'!B444)</f>
        <v/>
      </c>
      <c r="C444" s="488" t="str">
        <f>IF('Dépenses rémunération au réel'!C444="","",'Dépenses rémunération au réel'!C444)</f>
        <v/>
      </c>
      <c r="D444" s="488" t="str">
        <f>IF('Dépenses rémunération au réel'!D444="","",'Dépenses rémunération au réel'!D444)</f>
        <v/>
      </c>
      <c r="E444" s="488" t="str">
        <f>IF('Dépenses rémunération au réel'!E444="","",'Dépenses rémunération au réel'!E444)</f>
        <v/>
      </c>
      <c r="F444" s="488" t="str">
        <f>IF('Dépenses rémunération au réel'!F444="","",'Dépenses rémunération au réel'!F444)</f>
        <v/>
      </c>
      <c r="G444" s="489" t="str">
        <f>IF('Dépenses rémunération au réel'!G444="","",'Dépenses rémunération au réel'!G444)</f>
        <v/>
      </c>
      <c r="H444" s="489" t="str">
        <f>IF('Dépenses rémunération au réel'!H444="","",'Dépenses rémunération au réel'!H444)</f>
        <v/>
      </c>
      <c r="I444" s="488" t="str">
        <f>IF('Dépenses rémunération au réel'!I444="","",'Dépenses rémunération au réel'!I444)</f>
        <v/>
      </c>
      <c r="J444" s="490" t="str">
        <f>IF('Dépenses rémunération au réel'!J444="","",'Dépenses rémunération au réel'!J444)</f>
        <v/>
      </c>
      <c r="K444" s="490" t="str">
        <f>IF('Dépenses rémunération au réel'!K444="","",'Dépenses rémunération au réel'!K444)</f>
        <v/>
      </c>
      <c r="L444" s="488" t="str">
        <f>IF('Dépenses rémunération au réel'!L444="","",'Dépenses rémunération au réel'!L444)</f>
        <v/>
      </c>
      <c r="M444" s="256"/>
      <c r="N444" s="257" t="str">
        <f t="shared" si="38"/>
        <v/>
      </c>
      <c r="O444" s="257" t="str">
        <f t="shared" si="39"/>
        <v/>
      </c>
      <c r="P444" s="55"/>
      <c r="Q444" s="34"/>
      <c r="R444" s="34"/>
      <c r="S444" s="494" t="str">
        <f t="shared" si="36"/>
        <v/>
      </c>
      <c r="T444" s="117"/>
      <c r="U444" s="118"/>
      <c r="V444" s="497" t="str">
        <f t="shared" si="40"/>
        <v/>
      </c>
      <c r="W444" s="121" t="str">
        <f t="shared" si="37"/>
        <v/>
      </c>
      <c r="X444" s="500" t="str">
        <f>IF(AND(OR(M444="KO",L444&lt;&gt;""),OR(M444="",N444="",O444="")),Listes!$A$74,IF(AND(L444&lt;S444,U444=""),Listes!$A$76,IF(AND(L444&lt;&gt;"",S444&lt;L444,T444=""),Listes!$A$78,IF(AND(Y444="",OR(M444&lt;&gt;"",N444&lt;&gt;"",O444&lt;&gt;"",P444&lt;&gt;"",Q444&lt;&gt;"",R444&lt;&gt;"")),Listes!$A$79,""))))</f>
        <v/>
      </c>
      <c r="Y444" s="38"/>
      <c r="Z444" s="10">
        <f t="shared" si="41"/>
        <v>0</v>
      </c>
    </row>
    <row r="445" spans="1:26" ht="20.100000000000001" customHeight="1" x14ac:dyDescent="0.25">
      <c r="A445" s="109">
        <v>439</v>
      </c>
      <c r="B445" s="488" t="str">
        <f>IF('Dépenses rémunération au réel'!B445="","",'Dépenses rémunération au réel'!B445)</f>
        <v/>
      </c>
      <c r="C445" s="488" t="str">
        <f>IF('Dépenses rémunération au réel'!C445="","",'Dépenses rémunération au réel'!C445)</f>
        <v/>
      </c>
      <c r="D445" s="488" t="str">
        <f>IF('Dépenses rémunération au réel'!D445="","",'Dépenses rémunération au réel'!D445)</f>
        <v/>
      </c>
      <c r="E445" s="488" t="str">
        <f>IF('Dépenses rémunération au réel'!E445="","",'Dépenses rémunération au réel'!E445)</f>
        <v/>
      </c>
      <c r="F445" s="488" t="str">
        <f>IF('Dépenses rémunération au réel'!F445="","",'Dépenses rémunération au réel'!F445)</f>
        <v/>
      </c>
      <c r="G445" s="489" t="str">
        <f>IF('Dépenses rémunération au réel'!G445="","",'Dépenses rémunération au réel'!G445)</f>
        <v/>
      </c>
      <c r="H445" s="489" t="str">
        <f>IF('Dépenses rémunération au réel'!H445="","",'Dépenses rémunération au réel'!H445)</f>
        <v/>
      </c>
      <c r="I445" s="488" t="str">
        <f>IF('Dépenses rémunération au réel'!I445="","",'Dépenses rémunération au réel'!I445)</f>
        <v/>
      </c>
      <c r="J445" s="490" t="str">
        <f>IF('Dépenses rémunération au réel'!J445="","",'Dépenses rémunération au réel'!J445)</f>
        <v/>
      </c>
      <c r="K445" s="490" t="str">
        <f>IF('Dépenses rémunération au réel'!K445="","",'Dépenses rémunération au réel'!K445)</f>
        <v/>
      </c>
      <c r="L445" s="488" t="str">
        <f>IF('Dépenses rémunération au réel'!L445="","",'Dépenses rémunération au réel'!L445)</f>
        <v/>
      </c>
      <c r="M445" s="256"/>
      <c r="N445" s="257" t="str">
        <f t="shared" si="38"/>
        <v/>
      </c>
      <c r="O445" s="257" t="str">
        <f t="shared" si="39"/>
        <v/>
      </c>
      <c r="P445" s="55"/>
      <c r="Q445" s="34"/>
      <c r="R445" s="34"/>
      <c r="S445" s="494" t="str">
        <f t="shared" si="36"/>
        <v/>
      </c>
      <c r="T445" s="117"/>
      <c r="U445" s="118"/>
      <c r="V445" s="497" t="str">
        <f t="shared" si="40"/>
        <v/>
      </c>
      <c r="W445" s="121" t="str">
        <f t="shared" si="37"/>
        <v/>
      </c>
      <c r="X445" s="500" t="str">
        <f>IF(AND(OR(M445="KO",L445&lt;&gt;""),OR(M445="",N445="",O445="")),Listes!$A$74,IF(AND(L445&lt;S445,U445=""),Listes!$A$76,IF(AND(L445&lt;&gt;"",S445&lt;L445,T445=""),Listes!$A$78,IF(AND(Y445="",OR(M445&lt;&gt;"",N445&lt;&gt;"",O445&lt;&gt;"",P445&lt;&gt;"",Q445&lt;&gt;"",R445&lt;&gt;"")),Listes!$A$79,""))))</f>
        <v/>
      </c>
      <c r="Y445" s="38"/>
      <c r="Z445" s="10">
        <f t="shared" si="41"/>
        <v>0</v>
      </c>
    </row>
    <row r="446" spans="1:26" ht="20.100000000000001" customHeight="1" x14ac:dyDescent="0.25">
      <c r="A446" s="109">
        <v>440</v>
      </c>
      <c r="B446" s="488" t="str">
        <f>IF('Dépenses rémunération au réel'!B446="","",'Dépenses rémunération au réel'!B446)</f>
        <v/>
      </c>
      <c r="C446" s="488" t="str">
        <f>IF('Dépenses rémunération au réel'!C446="","",'Dépenses rémunération au réel'!C446)</f>
        <v/>
      </c>
      <c r="D446" s="488" t="str">
        <f>IF('Dépenses rémunération au réel'!D446="","",'Dépenses rémunération au réel'!D446)</f>
        <v/>
      </c>
      <c r="E446" s="488" t="str">
        <f>IF('Dépenses rémunération au réel'!E446="","",'Dépenses rémunération au réel'!E446)</f>
        <v/>
      </c>
      <c r="F446" s="488" t="str">
        <f>IF('Dépenses rémunération au réel'!F446="","",'Dépenses rémunération au réel'!F446)</f>
        <v/>
      </c>
      <c r="G446" s="489" t="str">
        <f>IF('Dépenses rémunération au réel'!G446="","",'Dépenses rémunération au réel'!G446)</f>
        <v/>
      </c>
      <c r="H446" s="489" t="str">
        <f>IF('Dépenses rémunération au réel'!H446="","",'Dépenses rémunération au réel'!H446)</f>
        <v/>
      </c>
      <c r="I446" s="488" t="str">
        <f>IF('Dépenses rémunération au réel'!I446="","",'Dépenses rémunération au réel'!I446)</f>
        <v/>
      </c>
      <c r="J446" s="490" t="str">
        <f>IF('Dépenses rémunération au réel'!J446="","",'Dépenses rémunération au réel'!J446)</f>
        <v/>
      </c>
      <c r="K446" s="490" t="str">
        <f>IF('Dépenses rémunération au réel'!K446="","",'Dépenses rémunération au réel'!K446)</f>
        <v/>
      </c>
      <c r="L446" s="488" t="str">
        <f>IF('Dépenses rémunération au réel'!L446="","",'Dépenses rémunération au réel'!L446)</f>
        <v/>
      </c>
      <c r="M446" s="256"/>
      <c r="N446" s="257" t="str">
        <f t="shared" si="38"/>
        <v/>
      </c>
      <c r="O446" s="257" t="str">
        <f t="shared" si="39"/>
        <v/>
      </c>
      <c r="P446" s="55"/>
      <c r="Q446" s="34"/>
      <c r="R446" s="34"/>
      <c r="S446" s="494" t="str">
        <f t="shared" si="36"/>
        <v/>
      </c>
      <c r="T446" s="117"/>
      <c r="U446" s="118"/>
      <c r="V446" s="497" t="str">
        <f t="shared" si="40"/>
        <v/>
      </c>
      <c r="W446" s="121" t="str">
        <f t="shared" si="37"/>
        <v/>
      </c>
      <c r="X446" s="500" t="str">
        <f>IF(AND(OR(M446="KO",L446&lt;&gt;""),OR(M446="",N446="",O446="")),Listes!$A$74,IF(AND(L446&lt;S446,U446=""),Listes!$A$76,IF(AND(L446&lt;&gt;"",S446&lt;L446,T446=""),Listes!$A$78,IF(AND(Y446="",OR(M446&lt;&gt;"",N446&lt;&gt;"",O446&lt;&gt;"",P446&lt;&gt;"",Q446&lt;&gt;"",R446&lt;&gt;"")),Listes!$A$79,""))))</f>
        <v/>
      </c>
      <c r="Y446" s="38"/>
      <c r="Z446" s="10">
        <f t="shared" si="41"/>
        <v>0</v>
      </c>
    </row>
    <row r="447" spans="1:26" ht="20.100000000000001" customHeight="1" x14ac:dyDescent="0.25">
      <c r="A447" s="109">
        <v>441</v>
      </c>
      <c r="B447" s="488" t="str">
        <f>IF('Dépenses rémunération au réel'!B447="","",'Dépenses rémunération au réel'!B447)</f>
        <v/>
      </c>
      <c r="C447" s="488" t="str">
        <f>IF('Dépenses rémunération au réel'!C447="","",'Dépenses rémunération au réel'!C447)</f>
        <v/>
      </c>
      <c r="D447" s="488" t="str">
        <f>IF('Dépenses rémunération au réel'!D447="","",'Dépenses rémunération au réel'!D447)</f>
        <v/>
      </c>
      <c r="E447" s="488" t="str">
        <f>IF('Dépenses rémunération au réel'!E447="","",'Dépenses rémunération au réel'!E447)</f>
        <v/>
      </c>
      <c r="F447" s="488" t="str">
        <f>IF('Dépenses rémunération au réel'!F447="","",'Dépenses rémunération au réel'!F447)</f>
        <v/>
      </c>
      <c r="G447" s="489" t="str">
        <f>IF('Dépenses rémunération au réel'!G447="","",'Dépenses rémunération au réel'!G447)</f>
        <v/>
      </c>
      <c r="H447" s="489" t="str">
        <f>IF('Dépenses rémunération au réel'!H447="","",'Dépenses rémunération au réel'!H447)</f>
        <v/>
      </c>
      <c r="I447" s="488" t="str">
        <f>IF('Dépenses rémunération au réel'!I447="","",'Dépenses rémunération au réel'!I447)</f>
        <v/>
      </c>
      <c r="J447" s="490" t="str">
        <f>IF('Dépenses rémunération au réel'!J447="","",'Dépenses rémunération au réel'!J447)</f>
        <v/>
      </c>
      <c r="K447" s="490" t="str">
        <f>IF('Dépenses rémunération au réel'!K447="","",'Dépenses rémunération au réel'!K447)</f>
        <v/>
      </c>
      <c r="L447" s="488" t="str">
        <f>IF('Dépenses rémunération au réel'!L447="","",'Dépenses rémunération au réel'!L447)</f>
        <v/>
      </c>
      <c r="M447" s="256"/>
      <c r="N447" s="257" t="str">
        <f t="shared" si="38"/>
        <v/>
      </c>
      <c r="O447" s="257" t="str">
        <f t="shared" si="39"/>
        <v/>
      </c>
      <c r="P447" s="55"/>
      <c r="Q447" s="34"/>
      <c r="R447" s="34"/>
      <c r="S447" s="494" t="str">
        <f t="shared" si="36"/>
        <v/>
      </c>
      <c r="T447" s="117"/>
      <c r="U447" s="118"/>
      <c r="V447" s="497" t="str">
        <f t="shared" si="40"/>
        <v/>
      </c>
      <c r="W447" s="121" t="str">
        <f t="shared" si="37"/>
        <v/>
      </c>
      <c r="X447" s="500" t="str">
        <f>IF(AND(OR(M447="KO",L447&lt;&gt;""),OR(M447="",N447="",O447="")),Listes!$A$74,IF(AND(L447&lt;S447,U447=""),Listes!$A$76,IF(AND(L447&lt;&gt;"",S447&lt;L447,T447=""),Listes!$A$78,IF(AND(Y447="",OR(M447&lt;&gt;"",N447&lt;&gt;"",O447&lt;&gt;"",P447&lt;&gt;"",Q447&lt;&gt;"",R447&lt;&gt;"")),Listes!$A$79,""))))</f>
        <v/>
      </c>
      <c r="Y447" s="38"/>
      <c r="Z447" s="10">
        <f t="shared" si="41"/>
        <v>0</v>
      </c>
    </row>
    <row r="448" spans="1:26" ht="20.100000000000001" customHeight="1" x14ac:dyDescent="0.25">
      <c r="A448" s="109">
        <v>442</v>
      </c>
      <c r="B448" s="488" t="str">
        <f>IF('Dépenses rémunération au réel'!B448="","",'Dépenses rémunération au réel'!B448)</f>
        <v/>
      </c>
      <c r="C448" s="488" t="str">
        <f>IF('Dépenses rémunération au réel'!C448="","",'Dépenses rémunération au réel'!C448)</f>
        <v/>
      </c>
      <c r="D448" s="488" t="str">
        <f>IF('Dépenses rémunération au réel'!D448="","",'Dépenses rémunération au réel'!D448)</f>
        <v/>
      </c>
      <c r="E448" s="488" t="str">
        <f>IF('Dépenses rémunération au réel'!E448="","",'Dépenses rémunération au réel'!E448)</f>
        <v/>
      </c>
      <c r="F448" s="488" t="str">
        <f>IF('Dépenses rémunération au réel'!F448="","",'Dépenses rémunération au réel'!F448)</f>
        <v/>
      </c>
      <c r="G448" s="489" t="str">
        <f>IF('Dépenses rémunération au réel'!G448="","",'Dépenses rémunération au réel'!G448)</f>
        <v/>
      </c>
      <c r="H448" s="489" t="str">
        <f>IF('Dépenses rémunération au réel'!H448="","",'Dépenses rémunération au réel'!H448)</f>
        <v/>
      </c>
      <c r="I448" s="488" t="str">
        <f>IF('Dépenses rémunération au réel'!I448="","",'Dépenses rémunération au réel'!I448)</f>
        <v/>
      </c>
      <c r="J448" s="490" t="str">
        <f>IF('Dépenses rémunération au réel'!J448="","",'Dépenses rémunération au réel'!J448)</f>
        <v/>
      </c>
      <c r="K448" s="490" t="str">
        <f>IF('Dépenses rémunération au réel'!K448="","",'Dépenses rémunération au réel'!K448)</f>
        <v/>
      </c>
      <c r="L448" s="488" t="str">
        <f>IF('Dépenses rémunération au réel'!L448="","",'Dépenses rémunération au réel'!L448)</f>
        <v/>
      </c>
      <c r="M448" s="256"/>
      <c r="N448" s="257" t="str">
        <f t="shared" si="38"/>
        <v/>
      </c>
      <c r="O448" s="257" t="str">
        <f t="shared" si="39"/>
        <v/>
      </c>
      <c r="P448" s="55"/>
      <c r="Q448" s="34"/>
      <c r="R448" s="34"/>
      <c r="S448" s="494" t="str">
        <f t="shared" si="36"/>
        <v/>
      </c>
      <c r="T448" s="117"/>
      <c r="U448" s="118"/>
      <c r="V448" s="497" t="str">
        <f t="shared" si="40"/>
        <v/>
      </c>
      <c r="W448" s="121" t="str">
        <f t="shared" si="37"/>
        <v/>
      </c>
      <c r="X448" s="500" t="str">
        <f>IF(AND(OR(M448="KO",L448&lt;&gt;""),OR(M448="",N448="",O448="")),Listes!$A$74,IF(AND(L448&lt;S448,U448=""),Listes!$A$76,IF(AND(L448&lt;&gt;"",S448&lt;L448,T448=""),Listes!$A$78,IF(AND(Y448="",OR(M448&lt;&gt;"",N448&lt;&gt;"",O448&lt;&gt;"",P448&lt;&gt;"",Q448&lt;&gt;"",R448&lt;&gt;"")),Listes!$A$79,""))))</f>
        <v/>
      </c>
      <c r="Y448" s="38"/>
      <c r="Z448" s="10">
        <f t="shared" si="41"/>
        <v>0</v>
      </c>
    </row>
    <row r="449" spans="1:36" ht="20.100000000000001" customHeight="1" x14ac:dyDescent="0.25">
      <c r="A449" s="109">
        <v>443</v>
      </c>
      <c r="B449" s="488" t="str">
        <f>IF('Dépenses rémunération au réel'!B449="","",'Dépenses rémunération au réel'!B449)</f>
        <v/>
      </c>
      <c r="C449" s="488" t="str">
        <f>IF('Dépenses rémunération au réel'!C449="","",'Dépenses rémunération au réel'!C449)</f>
        <v/>
      </c>
      <c r="D449" s="488" t="str">
        <f>IF('Dépenses rémunération au réel'!D449="","",'Dépenses rémunération au réel'!D449)</f>
        <v/>
      </c>
      <c r="E449" s="488" t="str">
        <f>IF('Dépenses rémunération au réel'!E449="","",'Dépenses rémunération au réel'!E449)</f>
        <v/>
      </c>
      <c r="F449" s="488" t="str">
        <f>IF('Dépenses rémunération au réel'!F449="","",'Dépenses rémunération au réel'!F449)</f>
        <v/>
      </c>
      <c r="G449" s="489" t="str">
        <f>IF('Dépenses rémunération au réel'!G449="","",'Dépenses rémunération au réel'!G449)</f>
        <v/>
      </c>
      <c r="H449" s="489" t="str">
        <f>IF('Dépenses rémunération au réel'!H449="","",'Dépenses rémunération au réel'!H449)</f>
        <v/>
      </c>
      <c r="I449" s="488" t="str">
        <f>IF('Dépenses rémunération au réel'!I449="","",'Dépenses rémunération au réel'!I449)</f>
        <v/>
      </c>
      <c r="J449" s="490" t="str">
        <f>IF('Dépenses rémunération au réel'!J449="","",'Dépenses rémunération au réel'!J449)</f>
        <v/>
      </c>
      <c r="K449" s="490" t="str">
        <f>IF('Dépenses rémunération au réel'!K449="","",'Dépenses rémunération au réel'!K449)</f>
        <v/>
      </c>
      <c r="L449" s="488" t="str">
        <f>IF('Dépenses rémunération au réel'!L449="","",'Dépenses rémunération au réel'!L449)</f>
        <v/>
      </c>
      <c r="M449" s="256"/>
      <c r="N449" s="257" t="str">
        <f t="shared" si="38"/>
        <v/>
      </c>
      <c r="O449" s="257" t="str">
        <f t="shared" si="39"/>
        <v/>
      </c>
      <c r="P449" s="55"/>
      <c r="Q449" s="34"/>
      <c r="R449" s="34"/>
      <c r="S449" s="494" t="str">
        <f t="shared" si="36"/>
        <v/>
      </c>
      <c r="T449" s="117"/>
      <c r="U449" s="118"/>
      <c r="V449" s="497" t="str">
        <f t="shared" si="40"/>
        <v/>
      </c>
      <c r="W449" s="121" t="str">
        <f t="shared" si="37"/>
        <v/>
      </c>
      <c r="X449" s="500" t="str">
        <f>IF(AND(OR(M449="KO",L449&lt;&gt;""),OR(M449="",N449="",O449="")),Listes!$A$74,IF(AND(L449&lt;S449,U449=""),Listes!$A$76,IF(AND(L449&lt;&gt;"",S449&lt;L449,T449=""),Listes!$A$78,IF(AND(Y449="",OR(M449&lt;&gt;"",N449&lt;&gt;"",O449&lt;&gt;"",P449&lt;&gt;"",Q449&lt;&gt;"",R449&lt;&gt;"")),Listes!$A$79,""))))</f>
        <v/>
      </c>
      <c r="Y449" s="38"/>
      <c r="Z449" s="10">
        <f t="shared" si="41"/>
        <v>0</v>
      </c>
    </row>
    <row r="450" spans="1:36" ht="20.100000000000001" customHeight="1" x14ac:dyDescent="0.25">
      <c r="A450" s="109">
        <v>444</v>
      </c>
      <c r="B450" s="488" t="str">
        <f>IF('Dépenses rémunération au réel'!B450="","",'Dépenses rémunération au réel'!B450)</f>
        <v/>
      </c>
      <c r="C450" s="488" t="str">
        <f>IF('Dépenses rémunération au réel'!C450="","",'Dépenses rémunération au réel'!C450)</f>
        <v/>
      </c>
      <c r="D450" s="488" t="str">
        <f>IF('Dépenses rémunération au réel'!D450="","",'Dépenses rémunération au réel'!D450)</f>
        <v/>
      </c>
      <c r="E450" s="488" t="str">
        <f>IF('Dépenses rémunération au réel'!E450="","",'Dépenses rémunération au réel'!E450)</f>
        <v/>
      </c>
      <c r="F450" s="488" t="str">
        <f>IF('Dépenses rémunération au réel'!F450="","",'Dépenses rémunération au réel'!F450)</f>
        <v/>
      </c>
      <c r="G450" s="489" t="str">
        <f>IF('Dépenses rémunération au réel'!G450="","",'Dépenses rémunération au réel'!G450)</f>
        <v/>
      </c>
      <c r="H450" s="489" t="str">
        <f>IF('Dépenses rémunération au réel'!H450="","",'Dépenses rémunération au réel'!H450)</f>
        <v/>
      </c>
      <c r="I450" s="488" t="str">
        <f>IF('Dépenses rémunération au réel'!I450="","",'Dépenses rémunération au réel'!I450)</f>
        <v/>
      </c>
      <c r="J450" s="490" t="str">
        <f>IF('Dépenses rémunération au réel'!J450="","",'Dépenses rémunération au réel'!J450)</f>
        <v/>
      </c>
      <c r="K450" s="490" t="str">
        <f>IF('Dépenses rémunération au réel'!K450="","",'Dépenses rémunération au réel'!K450)</f>
        <v/>
      </c>
      <c r="L450" s="488" t="str">
        <f>IF('Dépenses rémunération au réel'!L450="","",'Dépenses rémunération au réel'!L450)</f>
        <v/>
      </c>
      <c r="M450" s="256"/>
      <c r="N450" s="257" t="str">
        <f t="shared" si="38"/>
        <v/>
      </c>
      <c r="O450" s="257" t="str">
        <f t="shared" si="39"/>
        <v/>
      </c>
      <c r="P450" s="55"/>
      <c r="Q450" s="34"/>
      <c r="R450" s="34"/>
      <c r="S450" s="494" t="str">
        <f t="shared" si="36"/>
        <v/>
      </c>
      <c r="T450" s="117"/>
      <c r="U450" s="118"/>
      <c r="V450" s="497" t="str">
        <f t="shared" si="40"/>
        <v/>
      </c>
      <c r="W450" s="121" t="str">
        <f t="shared" si="37"/>
        <v/>
      </c>
      <c r="X450" s="500" t="str">
        <f>IF(AND(OR(M450="KO",L450&lt;&gt;""),OR(M450="",N450="",O450="")),Listes!$A$74,IF(AND(L450&lt;S450,U450=""),Listes!$A$76,IF(AND(L450&lt;&gt;"",S450&lt;L450,T450=""),Listes!$A$78,IF(AND(Y450="",OR(M450&lt;&gt;"",N450&lt;&gt;"",O450&lt;&gt;"",P450&lt;&gt;"",Q450&lt;&gt;"",R450&lt;&gt;"")),Listes!$A$79,""))))</f>
        <v/>
      </c>
      <c r="Y450" s="38"/>
      <c r="Z450" s="10">
        <f t="shared" si="41"/>
        <v>0</v>
      </c>
    </row>
    <row r="451" spans="1:36" ht="20.100000000000001" customHeight="1" x14ac:dyDescent="0.25">
      <c r="A451" s="109">
        <v>445</v>
      </c>
      <c r="B451" s="488" t="str">
        <f>IF('Dépenses rémunération au réel'!B451="","",'Dépenses rémunération au réel'!B451)</f>
        <v/>
      </c>
      <c r="C451" s="488" t="str">
        <f>IF('Dépenses rémunération au réel'!C451="","",'Dépenses rémunération au réel'!C451)</f>
        <v/>
      </c>
      <c r="D451" s="488" t="str">
        <f>IF('Dépenses rémunération au réel'!D451="","",'Dépenses rémunération au réel'!D451)</f>
        <v/>
      </c>
      <c r="E451" s="488" t="str">
        <f>IF('Dépenses rémunération au réel'!E451="","",'Dépenses rémunération au réel'!E451)</f>
        <v/>
      </c>
      <c r="F451" s="488" t="str">
        <f>IF('Dépenses rémunération au réel'!F451="","",'Dépenses rémunération au réel'!F451)</f>
        <v/>
      </c>
      <c r="G451" s="489" t="str">
        <f>IF('Dépenses rémunération au réel'!G451="","",'Dépenses rémunération au réel'!G451)</f>
        <v/>
      </c>
      <c r="H451" s="489" t="str">
        <f>IF('Dépenses rémunération au réel'!H451="","",'Dépenses rémunération au réel'!H451)</f>
        <v/>
      </c>
      <c r="I451" s="488" t="str">
        <f>IF('Dépenses rémunération au réel'!I451="","",'Dépenses rémunération au réel'!I451)</f>
        <v/>
      </c>
      <c r="J451" s="490" t="str">
        <f>IF('Dépenses rémunération au réel'!J451="","",'Dépenses rémunération au réel'!J451)</f>
        <v/>
      </c>
      <c r="K451" s="490" t="str">
        <f>IF('Dépenses rémunération au réel'!K451="","",'Dépenses rémunération au réel'!K451)</f>
        <v/>
      </c>
      <c r="L451" s="488" t="str">
        <f>IF('Dépenses rémunération au réel'!L451="","",'Dépenses rémunération au réel'!L451)</f>
        <v/>
      </c>
      <c r="M451" s="256"/>
      <c r="N451" s="257" t="str">
        <f t="shared" si="38"/>
        <v/>
      </c>
      <c r="O451" s="257" t="str">
        <f t="shared" si="39"/>
        <v/>
      </c>
      <c r="P451" s="55"/>
      <c r="Q451" s="34"/>
      <c r="R451" s="34"/>
      <c r="S451" s="494" t="str">
        <f t="shared" si="36"/>
        <v/>
      </c>
      <c r="T451" s="117"/>
      <c r="U451" s="118"/>
      <c r="V451" s="497" t="str">
        <f t="shared" si="40"/>
        <v/>
      </c>
      <c r="W451" s="121" t="str">
        <f t="shared" si="37"/>
        <v/>
      </c>
      <c r="X451" s="500" t="str">
        <f>IF(AND(OR(M451="KO",L451&lt;&gt;""),OR(M451="",N451="",O451="")),Listes!$A$74,IF(AND(L451&lt;S451,U451=""),Listes!$A$76,IF(AND(L451&lt;&gt;"",S451&lt;L451,T451=""),Listes!$A$78,IF(AND(Y451="",OR(M451&lt;&gt;"",N451&lt;&gt;"",O451&lt;&gt;"",P451&lt;&gt;"",Q451&lt;&gt;"",R451&lt;&gt;"")),Listes!$A$79,""))))</f>
        <v/>
      </c>
      <c r="Y451" s="38"/>
      <c r="Z451" s="10">
        <f t="shared" si="41"/>
        <v>0</v>
      </c>
    </row>
    <row r="452" spans="1:36" ht="20.100000000000001" customHeight="1" x14ac:dyDescent="0.25">
      <c r="A452" s="109">
        <v>446</v>
      </c>
      <c r="B452" s="488" t="str">
        <f>IF('Dépenses rémunération au réel'!B452="","",'Dépenses rémunération au réel'!B452)</f>
        <v/>
      </c>
      <c r="C452" s="488" t="str">
        <f>IF('Dépenses rémunération au réel'!C452="","",'Dépenses rémunération au réel'!C452)</f>
        <v/>
      </c>
      <c r="D452" s="488" t="str">
        <f>IF('Dépenses rémunération au réel'!D452="","",'Dépenses rémunération au réel'!D452)</f>
        <v/>
      </c>
      <c r="E452" s="488" t="str">
        <f>IF('Dépenses rémunération au réel'!E452="","",'Dépenses rémunération au réel'!E452)</f>
        <v/>
      </c>
      <c r="F452" s="488" t="str">
        <f>IF('Dépenses rémunération au réel'!F452="","",'Dépenses rémunération au réel'!F452)</f>
        <v/>
      </c>
      <c r="G452" s="489" t="str">
        <f>IF('Dépenses rémunération au réel'!G452="","",'Dépenses rémunération au réel'!G452)</f>
        <v/>
      </c>
      <c r="H452" s="489" t="str">
        <f>IF('Dépenses rémunération au réel'!H452="","",'Dépenses rémunération au réel'!H452)</f>
        <v/>
      </c>
      <c r="I452" s="488" t="str">
        <f>IF('Dépenses rémunération au réel'!I452="","",'Dépenses rémunération au réel'!I452)</f>
        <v/>
      </c>
      <c r="J452" s="490" t="str">
        <f>IF('Dépenses rémunération au réel'!J452="","",'Dépenses rémunération au réel'!J452)</f>
        <v/>
      </c>
      <c r="K452" s="490" t="str">
        <f>IF('Dépenses rémunération au réel'!K452="","",'Dépenses rémunération au réel'!K452)</f>
        <v/>
      </c>
      <c r="L452" s="488" t="str">
        <f>IF('Dépenses rémunération au réel'!L452="","",'Dépenses rémunération au réel'!L452)</f>
        <v/>
      </c>
      <c r="M452" s="256"/>
      <c r="N452" s="257" t="str">
        <f t="shared" si="38"/>
        <v/>
      </c>
      <c r="O452" s="257" t="str">
        <f t="shared" si="39"/>
        <v/>
      </c>
      <c r="P452" s="55"/>
      <c r="Q452" s="34"/>
      <c r="R452" s="34"/>
      <c r="S452" s="494" t="str">
        <f t="shared" si="36"/>
        <v/>
      </c>
      <c r="T452" s="117"/>
      <c r="U452" s="118"/>
      <c r="V452" s="497" t="str">
        <f t="shared" si="40"/>
        <v/>
      </c>
      <c r="W452" s="121" t="str">
        <f t="shared" si="37"/>
        <v/>
      </c>
      <c r="X452" s="500" t="str">
        <f>IF(AND(OR(M452="KO",L452&lt;&gt;""),OR(M452="",N452="",O452="")),Listes!$A$74,IF(AND(L452&lt;S452,U452=""),Listes!$A$76,IF(AND(L452&lt;&gt;"",S452&lt;L452,T452=""),Listes!$A$78,IF(AND(Y452="",OR(M452&lt;&gt;"",N452&lt;&gt;"",O452&lt;&gt;"",P452&lt;&gt;"",Q452&lt;&gt;"",R452&lt;&gt;"")),Listes!$A$79,""))))</f>
        <v/>
      </c>
      <c r="Y452" s="38"/>
      <c r="Z452" s="10">
        <f t="shared" si="41"/>
        <v>0</v>
      </c>
    </row>
    <row r="453" spans="1:36" ht="20.100000000000001" customHeight="1" x14ac:dyDescent="0.25">
      <c r="A453" s="109">
        <v>447</v>
      </c>
      <c r="B453" s="488" t="str">
        <f>IF('Dépenses rémunération au réel'!B453="","",'Dépenses rémunération au réel'!B453)</f>
        <v/>
      </c>
      <c r="C453" s="488" t="str">
        <f>IF('Dépenses rémunération au réel'!C453="","",'Dépenses rémunération au réel'!C453)</f>
        <v/>
      </c>
      <c r="D453" s="488" t="str">
        <f>IF('Dépenses rémunération au réel'!D453="","",'Dépenses rémunération au réel'!D453)</f>
        <v/>
      </c>
      <c r="E453" s="488" t="str">
        <f>IF('Dépenses rémunération au réel'!E453="","",'Dépenses rémunération au réel'!E453)</f>
        <v/>
      </c>
      <c r="F453" s="488" t="str">
        <f>IF('Dépenses rémunération au réel'!F453="","",'Dépenses rémunération au réel'!F453)</f>
        <v/>
      </c>
      <c r="G453" s="489" t="str">
        <f>IF('Dépenses rémunération au réel'!G453="","",'Dépenses rémunération au réel'!G453)</f>
        <v/>
      </c>
      <c r="H453" s="489" t="str">
        <f>IF('Dépenses rémunération au réel'!H453="","",'Dépenses rémunération au réel'!H453)</f>
        <v/>
      </c>
      <c r="I453" s="488" t="str">
        <f>IF('Dépenses rémunération au réel'!I453="","",'Dépenses rémunération au réel'!I453)</f>
        <v/>
      </c>
      <c r="J453" s="490" t="str">
        <f>IF('Dépenses rémunération au réel'!J453="","",'Dépenses rémunération au réel'!J453)</f>
        <v/>
      </c>
      <c r="K453" s="490" t="str">
        <f>IF('Dépenses rémunération au réel'!K453="","",'Dépenses rémunération au réel'!K453)</f>
        <v/>
      </c>
      <c r="L453" s="488" t="str">
        <f>IF('Dépenses rémunération au réel'!L453="","",'Dépenses rémunération au réel'!L453)</f>
        <v/>
      </c>
      <c r="M453" s="256"/>
      <c r="N453" s="257" t="str">
        <f t="shared" si="38"/>
        <v/>
      </c>
      <c r="O453" s="257" t="str">
        <f t="shared" si="39"/>
        <v/>
      </c>
      <c r="P453" s="55"/>
      <c r="Q453" s="34"/>
      <c r="R453" s="34"/>
      <c r="S453" s="494" t="str">
        <f t="shared" si="36"/>
        <v/>
      </c>
      <c r="T453" s="117"/>
      <c r="U453" s="118"/>
      <c r="V453" s="497" t="str">
        <f t="shared" si="40"/>
        <v/>
      </c>
      <c r="W453" s="121" t="str">
        <f t="shared" si="37"/>
        <v/>
      </c>
      <c r="X453" s="500" t="str">
        <f>IF(AND(OR(M453="KO",L453&lt;&gt;""),OR(M453="",N453="",O453="")),Listes!$A$74,IF(AND(L453&lt;S453,U453=""),Listes!$A$76,IF(AND(L453&lt;&gt;"",S453&lt;L453,T453=""),Listes!$A$78,IF(AND(Y453="",OR(M453&lt;&gt;"",N453&lt;&gt;"",O453&lt;&gt;"",P453&lt;&gt;"",Q453&lt;&gt;"",R453&lt;&gt;"")),Listes!$A$79,""))))</f>
        <v/>
      </c>
      <c r="Y453" s="38"/>
      <c r="Z453" s="10">
        <f t="shared" si="41"/>
        <v>0</v>
      </c>
    </row>
    <row r="454" spans="1:36" ht="20.100000000000001" customHeight="1" x14ac:dyDescent="0.25">
      <c r="A454" s="109">
        <v>448</v>
      </c>
      <c r="B454" s="488" t="str">
        <f>IF('Dépenses rémunération au réel'!B454="","",'Dépenses rémunération au réel'!B454)</f>
        <v/>
      </c>
      <c r="C454" s="488" t="str">
        <f>IF('Dépenses rémunération au réel'!C454="","",'Dépenses rémunération au réel'!C454)</f>
        <v/>
      </c>
      <c r="D454" s="488" t="str">
        <f>IF('Dépenses rémunération au réel'!D454="","",'Dépenses rémunération au réel'!D454)</f>
        <v/>
      </c>
      <c r="E454" s="488" t="str">
        <f>IF('Dépenses rémunération au réel'!E454="","",'Dépenses rémunération au réel'!E454)</f>
        <v/>
      </c>
      <c r="F454" s="488" t="str">
        <f>IF('Dépenses rémunération au réel'!F454="","",'Dépenses rémunération au réel'!F454)</f>
        <v/>
      </c>
      <c r="G454" s="489" t="str">
        <f>IF('Dépenses rémunération au réel'!G454="","",'Dépenses rémunération au réel'!G454)</f>
        <v/>
      </c>
      <c r="H454" s="489" t="str">
        <f>IF('Dépenses rémunération au réel'!H454="","",'Dépenses rémunération au réel'!H454)</f>
        <v/>
      </c>
      <c r="I454" s="488" t="str">
        <f>IF('Dépenses rémunération au réel'!I454="","",'Dépenses rémunération au réel'!I454)</f>
        <v/>
      </c>
      <c r="J454" s="490" t="str">
        <f>IF('Dépenses rémunération au réel'!J454="","",'Dépenses rémunération au réel'!J454)</f>
        <v/>
      </c>
      <c r="K454" s="490" t="str">
        <f>IF('Dépenses rémunération au réel'!K454="","",'Dépenses rémunération au réel'!K454)</f>
        <v/>
      </c>
      <c r="L454" s="488" t="str">
        <f>IF('Dépenses rémunération au réel'!L454="","",'Dépenses rémunération au réel'!L454)</f>
        <v/>
      </c>
      <c r="M454" s="256"/>
      <c r="N454" s="257" t="str">
        <f t="shared" si="38"/>
        <v/>
      </c>
      <c r="O454" s="257" t="str">
        <f t="shared" si="39"/>
        <v/>
      </c>
      <c r="P454" s="55"/>
      <c r="Q454" s="34"/>
      <c r="R454" s="34"/>
      <c r="S454" s="494" t="str">
        <f t="shared" si="36"/>
        <v/>
      </c>
      <c r="T454" s="117"/>
      <c r="U454" s="118"/>
      <c r="V454" s="497" t="str">
        <f t="shared" si="40"/>
        <v/>
      </c>
      <c r="W454" s="121" t="str">
        <f t="shared" si="37"/>
        <v/>
      </c>
      <c r="X454" s="500" t="str">
        <f>IF(AND(OR(M454="KO",L454&lt;&gt;""),OR(M454="",N454="",O454="")),Listes!$A$74,IF(AND(L454&lt;S454,U454=""),Listes!$A$76,IF(AND(L454&lt;&gt;"",S454&lt;L454,T454=""),Listes!$A$78,IF(AND(Y454="",OR(M454&lt;&gt;"",N454&lt;&gt;"",O454&lt;&gt;"",P454&lt;&gt;"",Q454&lt;&gt;"",R454&lt;&gt;"")),Listes!$A$79,""))))</f>
        <v/>
      </c>
      <c r="Y454" s="38"/>
      <c r="Z454" s="10">
        <f t="shared" si="41"/>
        <v>0</v>
      </c>
    </row>
    <row r="455" spans="1:36" ht="20.100000000000001" customHeight="1" x14ac:dyDescent="0.25">
      <c r="A455" s="109">
        <v>449</v>
      </c>
      <c r="B455" s="488" t="str">
        <f>IF('Dépenses rémunération au réel'!B455="","",'Dépenses rémunération au réel'!B455)</f>
        <v/>
      </c>
      <c r="C455" s="488" t="str">
        <f>IF('Dépenses rémunération au réel'!C455="","",'Dépenses rémunération au réel'!C455)</f>
        <v/>
      </c>
      <c r="D455" s="488" t="str">
        <f>IF('Dépenses rémunération au réel'!D455="","",'Dépenses rémunération au réel'!D455)</f>
        <v/>
      </c>
      <c r="E455" s="488" t="str">
        <f>IF('Dépenses rémunération au réel'!E455="","",'Dépenses rémunération au réel'!E455)</f>
        <v/>
      </c>
      <c r="F455" s="488" t="str">
        <f>IF('Dépenses rémunération au réel'!F455="","",'Dépenses rémunération au réel'!F455)</f>
        <v/>
      </c>
      <c r="G455" s="489" t="str">
        <f>IF('Dépenses rémunération au réel'!G455="","",'Dépenses rémunération au réel'!G455)</f>
        <v/>
      </c>
      <c r="H455" s="489" t="str">
        <f>IF('Dépenses rémunération au réel'!H455="","",'Dépenses rémunération au réel'!H455)</f>
        <v/>
      </c>
      <c r="I455" s="488" t="str">
        <f>IF('Dépenses rémunération au réel'!I455="","",'Dépenses rémunération au réel'!I455)</f>
        <v/>
      </c>
      <c r="J455" s="490" t="str">
        <f>IF('Dépenses rémunération au réel'!J455="","",'Dépenses rémunération au réel'!J455)</f>
        <v/>
      </c>
      <c r="K455" s="490" t="str">
        <f>IF('Dépenses rémunération au réel'!K455="","",'Dépenses rémunération au réel'!K455)</f>
        <v/>
      </c>
      <c r="L455" s="488" t="str">
        <f>IF('Dépenses rémunération au réel'!L455="","",'Dépenses rémunération au réel'!L455)</f>
        <v/>
      </c>
      <c r="M455" s="256"/>
      <c r="N455" s="257" t="str">
        <f t="shared" si="38"/>
        <v/>
      </c>
      <c r="O455" s="257" t="str">
        <f t="shared" si="39"/>
        <v/>
      </c>
      <c r="P455" s="55"/>
      <c r="Q455" s="34"/>
      <c r="R455" s="34"/>
      <c r="S455" s="494" t="str">
        <f t="shared" ref="S455:S506" si="42">IF($E455="","",IF(OR(($P455=0),($Q455=0)),0,$P455/$Q455*$R455))</f>
        <v/>
      </c>
      <c r="T455" s="117"/>
      <c r="U455" s="118"/>
      <c r="V455" s="497" t="str">
        <f t="shared" si="40"/>
        <v/>
      </c>
      <c r="W455" s="121" t="str">
        <f t="shared" ref="W455:W506" si="43">IF(MIN(U455,V455)=0,"",MIN(U455,V455))</f>
        <v/>
      </c>
      <c r="X455" s="500" t="str">
        <f>IF(AND(OR(M455="KO",L455&lt;&gt;""),OR(M455="",N455="",O455="")),Listes!$A$74,IF(AND(L455&lt;S455,U455=""),Listes!$A$76,IF(AND(L455&lt;&gt;"",S455&lt;L455,T455=""),Listes!$A$78,IF(AND(Y455="",OR(M455&lt;&gt;"",N455&lt;&gt;"",O455&lt;&gt;"",P455&lt;&gt;"",Q455&lt;&gt;"",R455&lt;&gt;"")),Listes!$A$79,""))))</f>
        <v/>
      </c>
      <c r="Y455" s="38"/>
      <c r="Z455" s="10">
        <f t="shared" si="41"/>
        <v>0</v>
      </c>
    </row>
    <row r="456" spans="1:36" ht="20.100000000000001" customHeight="1" x14ac:dyDescent="0.25">
      <c r="A456" s="109">
        <v>450</v>
      </c>
      <c r="B456" s="488" t="str">
        <f>IF('Dépenses rémunération au réel'!B456="","",'Dépenses rémunération au réel'!B456)</f>
        <v/>
      </c>
      <c r="C456" s="488" t="str">
        <f>IF('Dépenses rémunération au réel'!C456="","",'Dépenses rémunération au réel'!C456)</f>
        <v/>
      </c>
      <c r="D456" s="488" t="str">
        <f>IF('Dépenses rémunération au réel'!D456="","",'Dépenses rémunération au réel'!D456)</f>
        <v/>
      </c>
      <c r="E456" s="488" t="str">
        <f>IF('Dépenses rémunération au réel'!E456="","",'Dépenses rémunération au réel'!E456)</f>
        <v/>
      </c>
      <c r="F456" s="488" t="str">
        <f>IF('Dépenses rémunération au réel'!F456="","",'Dépenses rémunération au réel'!F456)</f>
        <v/>
      </c>
      <c r="G456" s="489" t="str">
        <f>IF('Dépenses rémunération au réel'!G456="","",'Dépenses rémunération au réel'!G456)</f>
        <v/>
      </c>
      <c r="H456" s="489" t="str">
        <f>IF('Dépenses rémunération au réel'!H456="","",'Dépenses rémunération au réel'!H456)</f>
        <v/>
      </c>
      <c r="I456" s="488" t="str">
        <f>IF('Dépenses rémunération au réel'!I456="","",'Dépenses rémunération au réel'!I456)</f>
        <v/>
      </c>
      <c r="J456" s="490" t="str">
        <f>IF('Dépenses rémunération au réel'!J456="","",'Dépenses rémunération au réel'!J456)</f>
        <v/>
      </c>
      <c r="K456" s="490" t="str">
        <f>IF('Dépenses rémunération au réel'!K456="","",'Dépenses rémunération au réel'!K456)</f>
        <v/>
      </c>
      <c r="L456" s="488" t="str">
        <f>IF('Dépenses rémunération au réel'!L456="","",'Dépenses rémunération au réel'!L456)</f>
        <v/>
      </c>
      <c r="M456" s="256"/>
      <c r="N456" s="257" t="str">
        <f t="shared" ref="N456:N506" si="44">IF(M456="KO","",IF(M456="","",G456))</f>
        <v/>
      </c>
      <c r="O456" s="257" t="str">
        <f t="shared" ref="O456:O506" si="45">IF(M456="KO","",IF(M456="","",H456))</f>
        <v/>
      </c>
      <c r="P456" s="55"/>
      <c r="Q456" s="34"/>
      <c r="R456" s="34"/>
      <c r="S456" s="494" t="str">
        <f t="shared" si="42"/>
        <v/>
      </c>
      <c r="T456" s="117"/>
      <c r="U456" s="118"/>
      <c r="V456" s="497" t="str">
        <f t="shared" ref="V456:V506" si="46">IF(R456="","",IF(E456="Assistant administratif et/ou financier",MIN((35000/1607)*R456,35000),IF(E456="Chargé de mission GAL",MIN((45000/1607)*R456,45000),IF(E456="Animateur GAL",MIN((50000/1607)*R456,50000)))))</f>
        <v/>
      </c>
      <c r="W456" s="121" t="str">
        <f t="shared" si="43"/>
        <v/>
      </c>
      <c r="X456" s="500" t="str">
        <f>IF(AND(OR(M456="KO",L456&lt;&gt;""),OR(M456="",N456="",O456="")),Listes!$A$74,IF(AND(L456&lt;S456,U456=""),Listes!$A$76,IF(AND(L456&lt;&gt;"",S456&lt;L456,T456=""),Listes!$A$78,IF(AND(Y456="",OR(M456&lt;&gt;"",N456&lt;&gt;"",O456&lt;&gt;"",P456&lt;&gt;"",Q456&lt;&gt;"",R456&lt;&gt;"")),Listes!$A$79,""))))</f>
        <v/>
      </c>
      <c r="Y456" s="38"/>
      <c r="Z456" s="10">
        <f t="shared" ref="Z456:Z506" si="47">IF(AND(B456&lt;&gt;"",Y456&lt;&gt;"Oui"),1,0)</f>
        <v>0</v>
      </c>
    </row>
    <row r="457" spans="1:36" ht="20.100000000000001" customHeight="1" x14ac:dyDescent="0.25">
      <c r="A457" s="109">
        <v>451</v>
      </c>
      <c r="B457" s="488" t="str">
        <f>IF('Dépenses rémunération au réel'!B457="","",'Dépenses rémunération au réel'!B457)</f>
        <v/>
      </c>
      <c r="C457" s="488" t="str">
        <f>IF('Dépenses rémunération au réel'!C457="","",'Dépenses rémunération au réel'!C457)</f>
        <v/>
      </c>
      <c r="D457" s="488" t="str">
        <f>IF('Dépenses rémunération au réel'!D457="","",'Dépenses rémunération au réel'!D457)</f>
        <v/>
      </c>
      <c r="E457" s="488" t="str">
        <f>IF('Dépenses rémunération au réel'!E457="","",'Dépenses rémunération au réel'!E457)</f>
        <v/>
      </c>
      <c r="F457" s="488" t="str">
        <f>IF('Dépenses rémunération au réel'!F457="","",'Dépenses rémunération au réel'!F457)</f>
        <v/>
      </c>
      <c r="G457" s="489" t="str">
        <f>IF('Dépenses rémunération au réel'!G457="","",'Dépenses rémunération au réel'!G457)</f>
        <v/>
      </c>
      <c r="H457" s="489" t="str">
        <f>IF('Dépenses rémunération au réel'!H457="","",'Dépenses rémunération au réel'!H457)</f>
        <v/>
      </c>
      <c r="I457" s="488" t="str">
        <f>IF('Dépenses rémunération au réel'!I457="","",'Dépenses rémunération au réel'!I457)</f>
        <v/>
      </c>
      <c r="J457" s="490" t="str">
        <f>IF('Dépenses rémunération au réel'!J457="","",'Dépenses rémunération au réel'!J457)</f>
        <v/>
      </c>
      <c r="K457" s="490" t="str">
        <f>IF('Dépenses rémunération au réel'!K457="","",'Dépenses rémunération au réel'!K457)</f>
        <v/>
      </c>
      <c r="L457" s="488" t="str">
        <f>IF('Dépenses rémunération au réel'!L457="","",'Dépenses rémunération au réel'!L457)</f>
        <v/>
      </c>
      <c r="M457" s="256"/>
      <c r="N457" s="257" t="str">
        <f t="shared" si="44"/>
        <v/>
      </c>
      <c r="O457" s="257" t="str">
        <f t="shared" si="45"/>
        <v/>
      </c>
      <c r="P457" s="55"/>
      <c r="Q457" s="34"/>
      <c r="R457" s="34"/>
      <c r="S457" s="494" t="str">
        <f t="shared" si="42"/>
        <v/>
      </c>
      <c r="T457" s="117"/>
      <c r="U457" s="118"/>
      <c r="V457" s="497" t="str">
        <f t="shared" si="46"/>
        <v/>
      </c>
      <c r="W457" s="121" t="str">
        <f t="shared" si="43"/>
        <v/>
      </c>
      <c r="X457" s="500" t="str">
        <f>IF(AND(OR(M457="KO",L457&lt;&gt;""),OR(M457="",N457="",O457="")),Listes!$A$74,IF(AND(L457&lt;S457,U457=""),Listes!$A$76,IF(AND(L457&lt;&gt;"",S457&lt;L457,T457=""),Listes!$A$78,IF(AND(Y457="",OR(M457&lt;&gt;"",N457&lt;&gt;"",O457&lt;&gt;"",P457&lt;&gt;"",Q457&lt;&gt;"",R457&lt;&gt;"")),Listes!$A$79,""))))</f>
        <v/>
      </c>
      <c r="Y457" s="38"/>
      <c r="Z457" s="10">
        <f t="shared" si="47"/>
        <v>0</v>
      </c>
    </row>
    <row r="458" spans="1:36" ht="20.100000000000001" customHeight="1" x14ac:dyDescent="0.3">
      <c r="A458" s="109">
        <v>452</v>
      </c>
      <c r="B458" s="488" t="str">
        <f>IF('Dépenses rémunération au réel'!B458="","",'Dépenses rémunération au réel'!B458)</f>
        <v/>
      </c>
      <c r="C458" s="488" t="str">
        <f>IF('Dépenses rémunération au réel'!C458="","",'Dépenses rémunération au réel'!C458)</f>
        <v/>
      </c>
      <c r="D458" s="488" t="str">
        <f>IF('Dépenses rémunération au réel'!D458="","",'Dépenses rémunération au réel'!D458)</f>
        <v/>
      </c>
      <c r="E458" s="488" t="str">
        <f>IF('Dépenses rémunération au réel'!E458="","",'Dépenses rémunération au réel'!E458)</f>
        <v/>
      </c>
      <c r="F458" s="488" t="str">
        <f>IF('Dépenses rémunération au réel'!F458="","",'Dépenses rémunération au réel'!F458)</f>
        <v/>
      </c>
      <c r="G458" s="489" t="str">
        <f>IF('Dépenses rémunération au réel'!G458="","",'Dépenses rémunération au réel'!G458)</f>
        <v/>
      </c>
      <c r="H458" s="489" t="str">
        <f>IF('Dépenses rémunération au réel'!H458="","",'Dépenses rémunération au réel'!H458)</f>
        <v/>
      </c>
      <c r="I458" s="488" t="str">
        <f>IF('Dépenses rémunération au réel'!I458="","",'Dépenses rémunération au réel'!I458)</f>
        <v/>
      </c>
      <c r="J458" s="490" t="str">
        <f>IF('Dépenses rémunération au réel'!J458="","",'Dépenses rémunération au réel'!J458)</f>
        <v/>
      </c>
      <c r="K458" s="490" t="str">
        <f>IF('Dépenses rémunération au réel'!K458="","",'Dépenses rémunération au réel'!K458)</f>
        <v/>
      </c>
      <c r="L458" s="488" t="str">
        <f>IF('Dépenses rémunération au réel'!L458="","",'Dépenses rémunération au réel'!L458)</f>
        <v/>
      </c>
      <c r="M458" s="256"/>
      <c r="N458" s="257" t="str">
        <f t="shared" si="44"/>
        <v/>
      </c>
      <c r="O458" s="257" t="str">
        <f t="shared" si="45"/>
        <v/>
      </c>
      <c r="P458" s="55"/>
      <c r="Q458" s="34"/>
      <c r="R458" s="34"/>
      <c r="S458" s="494" t="str">
        <f t="shared" si="42"/>
        <v/>
      </c>
      <c r="T458" s="117"/>
      <c r="U458" s="118"/>
      <c r="V458" s="497" t="str">
        <f t="shared" si="46"/>
        <v/>
      </c>
      <c r="W458" s="121" t="str">
        <f t="shared" si="43"/>
        <v/>
      </c>
      <c r="X458" s="500" t="str">
        <f>IF(AND(OR(M458="KO",L458&lt;&gt;""),OR(M458="",N458="",O458="")),Listes!$A$74,IF(AND(L458&lt;S458,U458=""),Listes!$A$76,IF(AND(L458&lt;&gt;"",S458&lt;L458,T458=""),Listes!$A$78,IF(AND(Y458="",OR(M458&lt;&gt;"",N458&lt;&gt;"",O458&lt;&gt;"",P458&lt;&gt;"",Q458&lt;&gt;"",R458&lt;&gt;"")),Listes!$A$79,""))))</f>
        <v/>
      </c>
      <c r="Y458" s="38"/>
      <c r="Z458" s="10">
        <f t="shared" si="47"/>
        <v>0</v>
      </c>
      <c r="AC458" s="110"/>
      <c r="AD458" s="110"/>
      <c r="AE458" s="110"/>
      <c r="AF458" s="110"/>
      <c r="AG458" s="110"/>
      <c r="AH458" s="110"/>
      <c r="AI458" s="110"/>
      <c r="AJ458" s="110"/>
    </row>
    <row r="459" spans="1:36" ht="20.100000000000001" customHeight="1" x14ac:dyDescent="0.25">
      <c r="A459" s="109">
        <v>453</v>
      </c>
      <c r="B459" s="488" t="str">
        <f>IF('Dépenses rémunération au réel'!B459="","",'Dépenses rémunération au réel'!B459)</f>
        <v/>
      </c>
      <c r="C459" s="488" t="str">
        <f>IF('Dépenses rémunération au réel'!C459="","",'Dépenses rémunération au réel'!C459)</f>
        <v/>
      </c>
      <c r="D459" s="488" t="str">
        <f>IF('Dépenses rémunération au réel'!D459="","",'Dépenses rémunération au réel'!D459)</f>
        <v/>
      </c>
      <c r="E459" s="488" t="str">
        <f>IF('Dépenses rémunération au réel'!E459="","",'Dépenses rémunération au réel'!E459)</f>
        <v/>
      </c>
      <c r="F459" s="488" t="str">
        <f>IF('Dépenses rémunération au réel'!F459="","",'Dépenses rémunération au réel'!F459)</f>
        <v/>
      </c>
      <c r="G459" s="489" t="str">
        <f>IF('Dépenses rémunération au réel'!G459="","",'Dépenses rémunération au réel'!G459)</f>
        <v/>
      </c>
      <c r="H459" s="489" t="str">
        <f>IF('Dépenses rémunération au réel'!H459="","",'Dépenses rémunération au réel'!H459)</f>
        <v/>
      </c>
      <c r="I459" s="488" t="str">
        <f>IF('Dépenses rémunération au réel'!I459="","",'Dépenses rémunération au réel'!I459)</f>
        <v/>
      </c>
      <c r="J459" s="490" t="str">
        <f>IF('Dépenses rémunération au réel'!J459="","",'Dépenses rémunération au réel'!J459)</f>
        <v/>
      </c>
      <c r="K459" s="490" t="str">
        <f>IF('Dépenses rémunération au réel'!K459="","",'Dépenses rémunération au réel'!K459)</f>
        <v/>
      </c>
      <c r="L459" s="488" t="str">
        <f>IF('Dépenses rémunération au réel'!L459="","",'Dépenses rémunération au réel'!L459)</f>
        <v/>
      </c>
      <c r="M459" s="256"/>
      <c r="N459" s="257" t="str">
        <f t="shared" si="44"/>
        <v/>
      </c>
      <c r="O459" s="257" t="str">
        <f t="shared" si="45"/>
        <v/>
      </c>
      <c r="P459" s="55"/>
      <c r="Q459" s="34"/>
      <c r="R459" s="34"/>
      <c r="S459" s="494" t="str">
        <f t="shared" si="42"/>
        <v/>
      </c>
      <c r="T459" s="117"/>
      <c r="U459" s="118"/>
      <c r="V459" s="497" t="str">
        <f t="shared" si="46"/>
        <v/>
      </c>
      <c r="W459" s="121" t="str">
        <f t="shared" si="43"/>
        <v/>
      </c>
      <c r="X459" s="500" t="str">
        <f>IF(AND(OR(M459="KO",L459&lt;&gt;""),OR(M459="",N459="",O459="")),Listes!$A$74,IF(AND(L459&lt;S459,U459=""),Listes!$A$76,IF(AND(L459&lt;&gt;"",S459&lt;L459,T459=""),Listes!$A$78,IF(AND(Y459="",OR(M459&lt;&gt;"",N459&lt;&gt;"",O459&lt;&gt;"",P459&lt;&gt;"",Q459&lt;&gt;"",R459&lt;&gt;"")),Listes!$A$79,""))))</f>
        <v/>
      </c>
      <c r="Y459" s="38"/>
      <c r="Z459" s="10">
        <f t="shared" si="47"/>
        <v>0</v>
      </c>
    </row>
    <row r="460" spans="1:36" ht="20.100000000000001" customHeight="1" x14ac:dyDescent="0.25">
      <c r="A460" s="109">
        <v>454</v>
      </c>
      <c r="B460" s="488" t="str">
        <f>IF('Dépenses rémunération au réel'!B460="","",'Dépenses rémunération au réel'!B460)</f>
        <v/>
      </c>
      <c r="C460" s="488" t="str">
        <f>IF('Dépenses rémunération au réel'!C460="","",'Dépenses rémunération au réel'!C460)</f>
        <v/>
      </c>
      <c r="D460" s="488" t="str">
        <f>IF('Dépenses rémunération au réel'!D460="","",'Dépenses rémunération au réel'!D460)</f>
        <v/>
      </c>
      <c r="E460" s="488" t="str">
        <f>IF('Dépenses rémunération au réel'!E460="","",'Dépenses rémunération au réel'!E460)</f>
        <v/>
      </c>
      <c r="F460" s="488" t="str">
        <f>IF('Dépenses rémunération au réel'!F460="","",'Dépenses rémunération au réel'!F460)</f>
        <v/>
      </c>
      <c r="G460" s="489" t="str">
        <f>IF('Dépenses rémunération au réel'!G460="","",'Dépenses rémunération au réel'!G460)</f>
        <v/>
      </c>
      <c r="H460" s="489" t="str">
        <f>IF('Dépenses rémunération au réel'!H460="","",'Dépenses rémunération au réel'!H460)</f>
        <v/>
      </c>
      <c r="I460" s="488" t="str">
        <f>IF('Dépenses rémunération au réel'!I460="","",'Dépenses rémunération au réel'!I460)</f>
        <v/>
      </c>
      <c r="J460" s="490" t="str">
        <f>IF('Dépenses rémunération au réel'!J460="","",'Dépenses rémunération au réel'!J460)</f>
        <v/>
      </c>
      <c r="K460" s="490" t="str">
        <f>IF('Dépenses rémunération au réel'!K460="","",'Dépenses rémunération au réel'!K460)</f>
        <v/>
      </c>
      <c r="L460" s="488" t="str">
        <f>IF('Dépenses rémunération au réel'!L460="","",'Dépenses rémunération au réel'!L460)</f>
        <v/>
      </c>
      <c r="M460" s="256"/>
      <c r="N460" s="257" t="str">
        <f t="shared" si="44"/>
        <v/>
      </c>
      <c r="O460" s="257" t="str">
        <f t="shared" si="45"/>
        <v/>
      </c>
      <c r="P460" s="55"/>
      <c r="Q460" s="34"/>
      <c r="R460" s="34"/>
      <c r="S460" s="494" t="str">
        <f t="shared" si="42"/>
        <v/>
      </c>
      <c r="T460" s="117"/>
      <c r="U460" s="118"/>
      <c r="V460" s="497" t="str">
        <f t="shared" si="46"/>
        <v/>
      </c>
      <c r="W460" s="121" t="str">
        <f t="shared" si="43"/>
        <v/>
      </c>
      <c r="X460" s="500" t="str">
        <f>IF(AND(OR(M460="KO",L460&lt;&gt;""),OR(M460="",N460="",O460="")),Listes!$A$74,IF(AND(L460&lt;S460,U460=""),Listes!$A$76,IF(AND(L460&lt;&gt;"",S460&lt;L460,T460=""),Listes!$A$78,IF(AND(Y460="",OR(M460&lt;&gt;"",N460&lt;&gt;"",O460&lt;&gt;"",P460&lt;&gt;"",Q460&lt;&gt;"",R460&lt;&gt;"")),Listes!$A$79,""))))</f>
        <v/>
      </c>
      <c r="Y460" s="38"/>
      <c r="Z460" s="10">
        <f t="shared" si="47"/>
        <v>0</v>
      </c>
    </row>
    <row r="461" spans="1:36" ht="20.100000000000001" customHeight="1" x14ac:dyDescent="0.25">
      <c r="A461" s="109">
        <v>455</v>
      </c>
      <c r="B461" s="488" t="str">
        <f>IF('Dépenses rémunération au réel'!B461="","",'Dépenses rémunération au réel'!B461)</f>
        <v/>
      </c>
      <c r="C461" s="488" t="str">
        <f>IF('Dépenses rémunération au réel'!C461="","",'Dépenses rémunération au réel'!C461)</f>
        <v/>
      </c>
      <c r="D461" s="488" t="str">
        <f>IF('Dépenses rémunération au réel'!D461="","",'Dépenses rémunération au réel'!D461)</f>
        <v/>
      </c>
      <c r="E461" s="488" t="str">
        <f>IF('Dépenses rémunération au réel'!E461="","",'Dépenses rémunération au réel'!E461)</f>
        <v/>
      </c>
      <c r="F461" s="488" t="str">
        <f>IF('Dépenses rémunération au réel'!F461="","",'Dépenses rémunération au réel'!F461)</f>
        <v/>
      </c>
      <c r="G461" s="489" t="str">
        <f>IF('Dépenses rémunération au réel'!G461="","",'Dépenses rémunération au réel'!G461)</f>
        <v/>
      </c>
      <c r="H461" s="489" t="str">
        <f>IF('Dépenses rémunération au réel'!H461="","",'Dépenses rémunération au réel'!H461)</f>
        <v/>
      </c>
      <c r="I461" s="488" t="str">
        <f>IF('Dépenses rémunération au réel'!I461="","",'Dépenses rémunération au réel'!I461)</f>
        <v/>
      </c>
      <c r="J461" s="490" t="str">
        <f>IF('Dépenses rémunération au réel'!J461="","",'Dépenses rémunération au réel'!J461)</f>
        <v/>
      </c>
      <c r="K461" s="490" t="str">
        <f>IF('Dépenses rémunération au réel'!K461="","",'Dépenses rémunération au réel'!K461)</f>
        <v/>
      </c>
      <c r="L461" s="488" t="str">
        <f>IF('Dépenses rémunération au réel'!L461="","",'Dépenses rémunération au réel'!L461)</f>
        <v/>
      </c>
      <c r="M461" s="256"/>
      <c r="N461" s="257" t="str">
        <f t="shared" si="44"/>
        <v/>
      </c>
      <c r="O461" s="257" t="str">
        <f t="shared" si="45"/>
        <v/>
      </c>
      <c r="P461" s="55"/>
      <c r="Q461" s="34"/>
      <c r="R461" s="34"/>
      <c r="S461" s="494" t="str">
        <f t="shared" si="42"/>
        <v/>
      </c>
      <c r="T461" s="117"/>
      <c r="U461" s="118"/>
      <c r="V461" s="497" t="str">
        <f t="shared" si="46"/>
        <v/>
      </c>
      <c r="W461" s="121" t="str">
        <f t="shared" si="43"/>
        <v/>
      </c>
      <c r="X461" s="500" t="str">
        <f>IF(AND(OR(M461="KO",L461&lt;&gt;""),OR(M461="",N461="",O461="")),Listes!$A$74,IF(AND(L461&lt;S461,U461=""),Listes!$A$76,IF(AND(L461&lt;&gt;"",S461&lt;L461,T461=""),Listes!$A$78,IF(AND(Y461="",OR(M461&lt;&gt;"",N461&lt;&gt;"",O461&lt;&gt;"",P461&lt;&gt;"",Q461&lt;&gt;"",R461&lt;&gt;"")),Listes!$A$79,""))))</f>
        <v/>
      </c>
      <c r="Y461" s="38"/>
      <c r="Z461" s="10">
        <f t="shared" si="47"/>
        <v>0</v>
      </c>
    </row>
    <row r="462" spans="1:36" ht="20.100000000000001" customHeight="1" x14ac:dyDescent="0.25">
      <c r="A462" s="109">
        <v>456</v>
      </c>
      <c r="B462" s="488" t="str">
        <f>IF('Dépenses rémunération au réel'!B462="","",'Dépenses rémunération au réel'!B462)</f>
        <v/>
      </c>
      <c r="C462" s="488" t="str">
        <f>IF('Dépenses rémunération au réel'!C462="","",'Dépenses rémunération au réel'!C462)</f>
        <v/>
      </c>
      <c r="D462" s="488" t="str">
        <f>IF('Dépenses rémunération au réel'!D462="","",'Dépenses rémunération au réel'!D462)</f>
        <v/>
      </c>
      <c r="E462" s="488" t="str">
        <f>IF('Dépenses rémunération au réel'!E462="","",'Dépenses rémunération au réel'!E462)</f>
        <v/>
      </c>
      <c r="F462" s="488" t="str">
        <f>IF('Dépenses rémunération au réel'!F462="","",'Dépenses rémunération au réel'!F462)</f>
        <v/>
      </c>
      <c r="G462" s="489" t="str">
        <f>IF('Dépenses rémunération au réel'!G462="","",'Dépenses rémunération au réel'!G462)</f>
        <v/>
      </c>
      <c r="H462" s="489" t="str">
        <f>IF('Dépenses rémunération au réel'!H462="","",'Dépenses rémunération au réel'!H462)</f>
        <v/>
      </c>
      <c r="I462" s="488" t="str">
        <f>IF('Dépenses rémunération au réel'!I462="","",'Dépenses rémunération au réel'!I462)</f>
        <v/>
      </c>
      <c r="J462" s="490" t="str">
        <f>IF('Dépenses rémunération au réel'!J462="","",'Dépenses rémunération au réel'!J462)</f>
        <v/>
      </c>
      <c r="K462" s="490" t="str">
        <f>IF('Dépenses rémunération au réel'!K462="","",'Dépenses rémunération au réel'!K462)</f>
        <v/>
      </c>
      <c r="L462" s="488" t="str">
        <f>IF('Dépenses rémunération au réel'!L462="","",'Dépenses rémunération au réel'!L462)</f>
        <v/>
      </c>
      <c r="M462" s="256"/>
      <c r="N462" s="257" t="str">
        <f t="shared" si="44"/>
        <v/>
      </c>
      <c r="O462" s="257" t="str">
        <f t="shared" si="45"/>
        <v/>
      </c>
      <c r="P462" s="55"/>
      <c r="Q462" s="34"/>
      <c r="R462" s="34"/>
      <c r="S462" s="494" t="str">
        <f t="shared" si="42"/>
        <v/>
      </c>
      <c r="T462" s="117"/>
      <c r="U462" s="118"/>
      <c r="V462" s="497" t="str">
        <f t="shared" si="46"/>
        <v/>
      </c>
      <c r="W462" s="121" t="str">
        <f t="shared" si="43"/>
        <v/>
      </c>
      <c r="X462" s="500" t="str">
        <f>IF(AND(OR(M462="KO",L462&lt;&gt;""),OR(M462="",N462="",O462="")),Listes!$A$74,IF(AND(L462&lt;S462,U462=""),Listes!$A$76,IF(AND(L462&lt;&gt;"",S462&lt;L462,T462=""),Listes!$A$78,IF(AND(Y462="",OR(M462&lt;&gt;"",N462&lt;&gt;"",O462&lt;&gt;"",P462&lt;&gt;"",Q462&lt;&gt;"",R462&lt;&gt;"")),Listes!$A$79,""))))</f>
        <v/>
      </c>
      <c r="Y462" s="38"/>
      <c r="Z462" s="10">
        <f t="shared" si="47"/>
        <v>0</v>
      </c>
    </row>
    <row r="463" spans="1:36" ht="20.100000000000001" customHeight="1" x14ac:dyDescent="0.25">
      <c r="A463" s="109">
        <v>457</v>
      </c>
      <c r="B463" s="488" t="str">
        <f>IF('Dépenses rémunération au réel'!B463="","",'Dépenses rémunération au réel'!B463)</f>
        <v/>
      </c>
      <c r="C463" s="488" t="str">
        <f>IF('Dépenses rémunération au réel'!C463="","",'Dépenses rémunération au réel'!C463)</f>
        <v/>
      </c>
      <c r="D463" s="488" t="str">
        <f>IF('Dépenses rémunération au réel'!D463="","",'Dépenses rémunération au réel'!D463)</f>
        <v/>
      </c>
      <c r="E463" s="488" t="str">
        <f>IF('Dépenses rémunération au réel'!E463="","",'Dépenses rémunération au réel'!E463)</f>
        <v/>
      </c>
      <c r="F463" s="488" t="str">
        <f>IF('Dépenses rémunération au réel'!F463="","",'Dépenses rémunération au réel'!F463)</f>
        <v/>
      </c>
      <c r="G463" s="489" t="str">
        <f>IF('Dépenses rémunération au réel'!G463="","",'Dépenses rémunération au réel'!G463)</f>
        <v/>
      </c>
      <c r="H463" s="489" t="str">
        <f>IF('Dépenses rémunération au réel'!H463="","",'Dépenses rémunération au réel'!H463)</f>
        <v/>
      </c>
      <c r="I463" s="488" t="str">
        <f>IF('Dépenses rémunération au réel'!I463="","",'Dépenses rémunération au réel'!I463)</f>
        <v/>
      </c>
      <c r="J463" s="490" t="str">
        <f>IF('Dépenses rémunération au réel'!J463="","",'Dépenses rémunération au réel'!J463)</f>
        <v/>
      </c>
      <c r="K463" s="490" t="str">
        <f>IF('Dépenses rémunération au réel'!K463="","",'Dépenses rémunération au réel'!K463)</f>
        <v/>
      </c>
      <c r="L463" s="488" t="str">
        <f>IF('Dépenses rémunération au réel'!L463="","",'Dépenses rémunération au réel'!L463)</f>
        <v/>
      </c>
      <c r="M463" s="256"/>
      <c r="N463" s="257" t="str">
        <f t="shared" si="44"/>
        <v/>
      </c>
      <c r="O463" s="257" t="str">
        <f t="shared" si="45"/>
        <v/>
      </c>
      <c r="P463" s="55"/>
      <c r="Q463" s="34"/>
      <c r="R463" s="34"/>
      <c r="S463" s="494" t="str">
        <f t="shared" si="42"/>
        <v/>
      </c>
      <c r="T463" s="117"/>
      <c r="U463" s="118"/>
      <c r="V463" s="497" t="str">
        <f t="shared" si="46"/>
        <v/>
      </c>
      <c r="W463" s="121" t="str">
        <f t="shared" si="43"/>
        <v/>
      </c>
      <c r="X463" s="500" t="str">
        <f>IF(AND(OR(M463="KO",L463&lt;&gt;""),OR(M463="",N463="",O463="")),Listes!$A$74,IF(AND(L463&lt;S463,U463=""),Listes!$A$76,IF(AND(L463&lt;&gt;"",S463&lt;L463,T463=""),Listes!$A$78,IF(AND(Y463="",OR(M463&lt;&gt;"",N463&lt;&gt;"",O463&lt;&gt;"",P463&lt;&gt;"",Q463&lt;&gt;"",R463&lt;&gt;"")),Listes!$A$79,""))))</f>
        <v/>
      </c>
      <c r="Y463" s="38"/>
      <c r="Z463" s="10">
        <f t="shared" si="47"/>
        <v>0</v>
      </c>
    </row>
    <row r="464" spans="1:36" ht="20.100000000000001" customHeight="1" x14ac:dyDescent="0.25">
      <c r="A464" s="109">
        <v>458</v>
      </c>
      <c r="B464" s="488" t="str">
        <f>IF('Dépenses rémunération au réel'!B464="","",'Dépenses rémunération au réel'!B464)</f>
        <v/>
      </c>
      <c r="C464" s="488" t="str">
        <f>IF('Dépenses rémunération au réel'!C464="","",'Dépenses rémunération au réel'!C464)</f>
        <v/>
      </c>
      <c r="D464" s="488" t="str">
        <f>IF('Dépenses rémunération au réel'!D464="","",'Dépenses rémunération au réel'!D464)</f>
        <v/>
      </c>
      <c r="E464" s="488" t="str">
        <f>IF('Dépenses rémunération au réel'!E464="","",'Dépenses rémunération au réel'!E464)</f>
        <v/>
      </c>
      <c r="F464" s="488" t="str">
        <f>IF('Dépenses rémunération au réel'!F464="","",'Dépenses rémunération au réel'!F464)</f>
        <v/>
      </c>
      <c r="G464" s="489" t="str">
        <f>IF('Dépenses rémunération au réel'!G464="","",'Dépenses rémunération au réel'!G464)</f>
        <v/>
      </c>
      <c r="H464" s="489" t="str">
        <f>IF('Dépenses rémunération au réel'!H464="","",'Dépenses rémunération au réel'!H464)</f>
        <v/>
      </c>
      <c r="I464" s="488" t="str">
        <f>IF('Dépenses rémunération au réel'!I464="","",'Dépenses rémunération au réel'!I464)</f>
        <v/>
      </c>
      <c r="J464" s="490" t="str">
        <f>IF('Dépenses rémunération au réel'!J464="","",'Dépenses rémunération au réel'!J464)</f>
        <v/>
      </c>
      <c r="K464" s="490" t="str">
        <f>IF('Dépenses rémunération au réel'!K464="","",'Dépenses rémunération au réel'!K464)</f>
        <v/>
      </c>
      <c r="L464" s="488" t="str">
        <f>IF('Dépenses rémunération au réel'!L464="","",'Dépenses rémunération au réel'!L464)</f>
        <v/>
      </c>
      <c r="M464" s="256"/>
      <c r="N464" s="257" t="str">
        <f t="shared" si="44"/>
        <v/>
      </c>
      <c r="O464" s="257" t="str">
        <f t="shared" si="45"/>
        <v/>
      </c>
      <c r="P464" s="55"/>
      <c r="Q464" s="34"/>
      <c r="R464" s="34"/>
      <c r="S464" s="494" t="str">
        <f t="shared" si="42"/>
        <v/>
      </c>
      <c r="T464" s="117"/>
      <c r="U464" s="118"/>
      <c r="V464" s="497" t="str">
        <f t="shared" si="46"/>
        <v/>
      </c>
      <c r="W464" s="121" t="str">
        <f t="shared" si="43"/>
        <v/>
      </c>
      <c r="X464" s="500" t="str">
        <f>IF(AND(OR(M464="KO",L464&lt;&gt;""),OR(M464="",N464="",O464="")),Listes!$A$74,IF(AND(L464&lt;S464,U464=""),Listes!$A$76,IF(AND(L464&lt;&gt;"",S464&lt;L464,T464=""),Listes!$A$78,IF(AND(Y464="",OR(M464&lt;&gt;"",N464&lt;&gt;"",O464&lt;&gt;"",P464&lt;&gt;"",Q464&lt;&gt;"",R464&lt;&gt;"")),Listes!$A$79,""))))</f>
        <v/>
      </c>
      <c r="Y464" s="38"/>
      <c r="Z464" s="10">
        <f t="shared" si="47"/>
        <v>0</v>
      </c>
    </row>
    <row r="465" spans="1:26" ht="20.100000000000001" customHeight="1" x14ac:dyDescent="0.25">
      <c r="A465" s="109">
        <v>459</v>
      </c>
      <c r="B465" s="488" t="str">
        <f>IF('Dépenses rémunération au réel'!B465="","",'Dépenses rémunération au réel'!B465)</f>
        <v/>
      </c>
      <c r="C465" s="488" t="str">
        <f>IF('Dépenses rémunération au réel'!C465="","",'Dépenses rémunération au réel'!C465)</f>
        <v/>
      </c>
      <c r="D465" s="488" t="str">
        <f>IF('Dépenses rémunération au réel'!D465="","",'Dépenses rémunération au réel'!D465)</f>
        <v/>
      </c>
      <c r="E465" s="488" t="str">
        <f>IF('Dépenses rémunération au réel'!E465="","",'Dépenses rémunération au réel'!E465)</f>
        <v/>
      </c>
      <c r="F465" s="488" t="str">
        <f>IF('Dépenses rémunération au réel'!F465="","",'Dépenses rémunération au réel'!F465)</f>
        <v/>
      </c>
      <c r="G465" s="489" t="str">
        <f>IF('Dépenses rémunération au réel'!G465="","",'Dépenses rémunération au réel'!G465)</f>
        <v/>
      </c>
      <c r="H465" s="489" t="str">
        <f>IF('Dépenses rémunération au réel'!H465="","",'Dépenses rémunération au réel'!H465)</f>
        <v/>
      </c>
      <c r="I465" s="488" t="str">
        <f>IF('Dépenses rémunération au réel'!I465="","",'Dépenses rémunération au réel'!I465)</f>
        <v/>
      </c>
      <c r="J465" s="490" t="str">
        <f>IF('Dépenses rémunération au réel'!J465="","",'Dépenses rémunération au réel'!J465)</f>
        <v/>
      </c>
      <c r="K465" s="490" t="str">
        <f>IF('Dépenses rémunération au réel'!K465="","",'Dépenses rémunération au réel'!K465)</f>
        <v/>
      </c>
      <c r="L465" s="488" t="str">
        <f>IF('Dépenses rémunération au réel'!L465="","",'Dépenses rémunération au réel'!L465)</f>
        <v/>
      </c>
      <c r="M465" s="256"/>
      <c r="N465" s="257" t="str">
        <f t="shared" si="44"/>
        <v/>
      </c>
      <c r="O465" s="257" t="str">
        <f t="shared" si="45"/>
        <v/>
      </c>
      <c r="P465" s="55"/>
      <c r="Q465" s="34"/>
      <c r="R465" s="34"/>
      <c r="S465" s="494" t="str">
        <f t="shared" si="42"/>
        <v/>
      </c>
      <c r="T465" s="117"/>
      <c r="U465" s="118"/>
      <c r="V465" s="497" t="str">
        <f t="shared" si="46"/>
        <v/>
      </c>
      <c r="W465" s="121" t="str">
        <f t="shared" si="43"/>
        <v/>
      </c>
      <c r="X465" s="500" t="str">
        <f>IF(AND(OR(M465="KO",L465&lt;&gt;""),OR(M465="",N465="",O465="")),Listes!$A$74,IF(AND(L465&lt;S465,U465=""),Listes!$A$76,IF(AND(L465&lt;&gt;"",S465&lt;L465,T465=""),Listes!$A$78,IF(AND(Y465="",OR(M465&lt;&gt;"",N465&lt;&gt;"",O465&lt;&gt;"",P465&lt;&gt;"",Q465&lt;&gt;"",R465&lt;&gt;"")),Listes!$A$79,""))))</f>
        <v/>
      </c>
      <c r="Y465" s="38"/>
      <c r="Z465" s="10">
        <f t="shared" si="47"/>
        <v>0</v>
      </c>
    </row>
    <row r="466" spans="1:26" ht="20.100000000000001" customHeight="1" x14ac:dyDescent="0.25">
      <c r="A466" s="109">
        <v>460</v>
      </c>
      <c r="B466" s="488" t="str">
        <f>IF('Dépenses rémunération au réel'!B466="","",'Dépenses rémunération au réel'!B466)</f>
        <v/>
      </c>
      <c r="C466" s="488" t="str">
        <f>IF('Dépenses rémunération au réel'!C466="","",'Dépenses rémunération au réel'!C466)</f>
        <v/>
      </c>
      <c r="D466" s="488" t="str">
        <f>IF('Dépenses rémunération au réel'!D466="","",'Dépenses rémunération au réel'!D466)</f>
        <v/>
      </c>
      <c r="E466" s="488" t="str">
        <f>IF('Dépenses rémunération au réel'!E466="","",'Dépenses rémunération au réel'!E466)</f>
        <v/>
      </c>
      <c r="F466" s="488" t="str">
        <f>IF('Dépenses rémunération au réel'!F466="","",'Dépenses rémunération au réel'!F466)</f>
        <v/>
      </c>
      <c r="G466" s="489" t="str">
        <f>IF('Dépenses rémunération au réel'!G466="","",'Dépenses rémunération au réel'!G466)</f>
        <v/>
      </c>
      <c r="H466" s="489" t="str">
        <f>IF('Dépenses rémunération au réel'!H466="","",'Dépenses rémunération au réel'!H466)</f>
        <v/>
      </c>
      <c r="I466" s="488" t="str">
        <f>IF('Dépenses rémunération au réel'!I466="","",'Dépenses rémunération au réel'!I466)</f>
        <v/>
      </c>
      <c r="J466" s="490" t="str">
        <f>IF('Dépenses rémunération au réel'!J466="","",'Dépenses rémunération au réel'!J466)</f>
        <v/>
      </c>
      <c r="K466" s="490" t="str">
        <f>IF('Dépenses rémunération au réel'!K466="","",'Dépenses rémunération au réel'!K466)</f>
        <v/>
      </c>
      <c r="L466" s="488" t="str">
        <f>IF('Dépenses rémunération au réel'!L466="","",'Dépenses rémunération au réel'!L466)</f>
        <v/>
      </c>
      <c r="M466" s="256"/>
      <c r="N466" s="257" t="str">
        <f t="shared" si="44"/>
        <v/>
      </c>
      <c r="O466" s="257" t="str">
        <f t="shared" si="45"/>
        <v/>
      </c>
      <c r="P466" s="55"/>
      <c r="Q466" s="34"/>
      <c r="R466" s="34"/>
      <c r="S466" s="494" t="str">
        <f t="shared" si="42"/>
        <v/>
      </c>
      <c r="T466" s="117"/>
      <c r="U466" s="118"/>
      <c r="V466" s="497" t="str">
        <f t="shared" si="46"/>
        <v/>
      </c>
      <c r="W466" s="121" t="str">
        <f t="shared" si="43"/>
        <v/>
      </c>
      <c r="X466" s="500" t="str">
        <f>IF(AND(OR(M466="KO",L466&lt;&gt;""),OR(M466="",N466="",O466="")),Listes!$A$74,IF(AND(L466&lt;S466,U466=""),Listes!$A$76,IF(AND(L466&lt;&gt;"",S466&lt;L466,T466=""),Listes!$A$78,IF(AND(Y466="",OR(M466&lt;&gt;"",N466&lt;&gt;"",O466&lt;&gt;"",P466&lt;&gt;"",Q466&lt;&gt;"",R466&lt;&gt;"")),Listes!$A$79,""))))</f>
        <v/>
      </c>
      <c r="Y466" s="38"/>
      <c r="Z466" s="10">
        <f t="shared" si="47"/>
        <v>0</v>
      </c>
    </row>
    <row r="467" spans="1:26" ht="20.100000000000001" customHeight="1" x14ac:dyDescent="0.25">
      <c r="A467" s="109">
        <v>461</v>
      </c>
      <c r="B467" s="488" t="str">
        <f>IF('Dépenses rémunération au réel'!B467="","",'Dépenses rémunération au réel'!B467)</f>
        <v/>
      </c>
      <c r="C467" s="488" t="str">
        <f>IF('Dépenses rémunération au réel'!C467="","",'Dépenses rémunération au réel'!C467)</f>
        <v/>
      </c>
      <c r="D467" s="488" t="str">
        <f>IF('Dépenses rémunération au réel'!D467="","",'Dépenses rémunération au réel'!D467)</f>
        <v/>
      </c>
      <c r="E467" s="488" t="str">
        <f>IF('Dépenses rémunération au réel'!E467="","",'Dépenses rémunération au réel'!E467)</f>
        <v/>
      </c>
      <c r="F467" s="488" t="str">
        <f>IF('Dépenses rémunération au réel'!F467="","",'Dépenses rémunération au réel'!F467)</f>
        <v/>
      </c>
      <c r="G467" s="489" t="str">
        <f>IF('Dépenses rémunération au réel'!G467="","",'Dépenses rémunération au réel'!G467)</f>
        <v/>
      </c>
      <c r="H467" s="489" t="str">
        <f>IF('Dépenses rémunération au réel'!H467="","",'Dépenses rémunération au réel'!H467)</f>
        <v/>
      </c>
      <c r="I467" s="488" t="str">
        <f>IF('Dépenses rémunération au réel'!I467="","",'Dépenses rémunération au réel'!I467)</f>
        <v/>
      </c>
      <c r="J467" s="490" t="str">
        <f>IF('Dépenses rémunération au réel'!J467="","",'Dépenses rémunération au réel'!J467)</f>
        <v/>
      </c>
      <c r="K467" s="490" t="str">
        <f>IF('Dépenses rémunération au réel'!K467="","",'Dépenses rémunération au réel'!K467)</f>
        <v/>
      </c>
      <c r="L467" s="488" t="str">
        <f>IF('Dépenses rémunération au réel'!L467="","",'Dépenses rémunération au réel'!L467)</f>
        <v/>
      </c>
      <c r="M467" s="256"/>
      <c r="N467" s="257" t="str">
        <f t="shared" si="44"/>
        <v/>
      </c>
      <c r="O467" s="257" t="str">
        <f t="shared" si="45"/>
        <v/>
      </c>
      <c r="P467" s="55"/>
      <c r="Q467" s="34"/>
      <c r="R467" s="34"/>
      <c r="S467" s="494" t="str">
        <f t="shared" si="42"/>
        <v/>
      </c>
      <c r="T467" s="117"/>
      <c r="U467" s="118"/>
      <c r="V467" s="497" t="str">
        <f t="shared" si="46"/>
        <v/>
      </c>
      <c r="W467" s="121" t="str">
        <f t="shared" si="43"/>
        <v/>
      </c>
      <c r="X467" s="500" t="str">
        <f>IF(AND(OR(M467="KO",L467&lt;&gt;""),OR(M467="",N467="",O467="")),Listes!$A$74,IF(AND(L467&lt;S467,U467=""),Listes!$A$76,IF(AND(L467&lt;&gt;"",S467&lt;L467,T467=""),Listes!$A$78,IF(AND(Y467="",OR(M467&lt;&gt;"",N467&lt;&gt;"",O467&lt;&gt;"",P467&lt;&gt;"",Q467&lt;&gt;"",R467&lt;&gt;"")),Listes!$A$79,""))))</f>
        <v/>
      </c>
      <c r="Y467" s="38"/>
      <c r="Z467" s="10">
        <f t="shared" si="47"/>
        <v>0</v>
      </c>
    </row>
    <row r="468" spans="1:26" ht="20.100000000000001" customHeight="1" x14ac:dyDescent="0.25">
      <c r="A468" s="109">
        <v>462</v>
      </c>
      <c r="B468" s="488" t="str">
        <f>IF('Dépenses rémunération au réel'!B468="","",'Dépenses rémunération au réel'!B468)</f>
        <v/>
      </c>
      <c r="C468" s="488" t="str">
        <f>IF('Dépenses rémunération au réel'!C468="","",'Dépenses rémunération au réel'!C468)</f>
        <v/>
      </c>
      <c r="D468" s="488" t="str">
        <f>IF('Dépenses rémunération au réel'!D468="","",'Dépenses rémunération au réel'!D468)</f>
        <v/>
      </c>
      <c r="E468" s="488" t="str">
        <f>IF('Dépenses rémunération au réel'!E468="","",'Dépenses rémunération au réel'!E468)</f>
        <v/>
      </c>
      <c r="F468" s="488" t="str">
        <f>IF('Dépenses rémunération au réel'!F468="","",'Dépenses rémunération au réel'!F468)</f>
        <v/>
      </c>
      <c r="G468" s="489" t="str">
        <f>IF('Dépenses rémunération au réel'!G468="","",'Dépenses rémunération au réel'!G468)</f>
        <v/>
      </c>
      <c r="H468" s="489" t="str">
        <f>IF('Dépenses rémunération au réel'!H468="","",'Dépenses rémunération au réel'!H468)</f>
        <v/>
      </c>
      <c r="I468" s="488" t="str">
        <f>IF('Dépenses rémunération au réel'!I468="","",'Dépenses rémunération au réel'!I468)</f>
        <v/>
      </c>
      <c r="J468" s="490" t="str">
        <f>IF('Dépenses rémunération au réel'!J468="","",'Dépenses rémunération au réel'!J468)</f>
        <v/>
      </c>
      <c r="K468" s="490" t="str">
        <f>IF('Dépenses rémunération au réel'!K468="","",'Dépenses rémunération au réel'!K468)</f>
        <v/>
      </c>
      <c r="L468" s="488" t="str">
        <f>IF('Dépenses rémunération au réel'!L468="","",'Dépenses rémunération au réel'!L468)</f>
        <v/>
      </c>
      <c r="M468" s="256"/>
      <c r="N468" s="257" t="str">
        <f t="shared" si="44"/>
        <v/>
      </c>
      <c r="O468" s="257" t="str">
        <f t="shared" si="45"/>
        <v/>
      </c>
      <c r="P468" s="55"/>
      <c r="Q468" s="34"/>
      <c r="R468" s="34"/>
      <c r="S468" s="494" t="str">
        <f t="shared" si="42"/>
        <v/>
      </c>
      <c r="T468" s="117"/>
      <c r="U468" s="118"/>
      <c r="V468" s="497" t="str">
        <f t="shared" si="46"/>
        <v/>
      </c>
      <c r="W468" s="121" t="str">
        <f t="shared" si="43"/>
        <v/>
      </c>
      <c r="X468" s="500" t="str">
        <f>IF(AND(OR(M468="KO",L468&lt;&gt;""),OR(M468="",N468="",O468="")),Listes!$A$74,IF(AND(L468&lt;S468,U468=""),Listes!$A$76,IF(AND(L468&lt;&gt;"",S468&lt;L468,T468=""),Listes!$A$78,IF(AND(Y468="",OR(M468&lt;&gt;"",N468&lt;&gt;"",O468&lt;&gt;"",P468&lt;&gt;"",Q468&lt;&gt;"",R468&lt;&gt;"")),Listes!$A$79,""))))</f>
        <v/>
      </c>
      <c r="Y468" s="38"/>
      <c r="Z468" s="10">
        <f t="shared" si="47"/>
        <v>0</v>
      </c>
    </row>
    <row r="469" spans="1:26" ht="20.100000000000001" customHeight="1" x14ac:dyDescent="0.25">
      <c r="A469" s="109">
        <v>463</v>
      </c>
      <c r="B469" s="488" t="str">
        <f>IF('Dépenses rémunération au réel'!B469="","",'Dépenses rémunération au réel'!B469)</f>
        <v/>
      </c>
      <c r="C469" s="488" t="str">
        <f>IF('Dépenses rémunération au réel'!C469="","",'Dépenses rémunération au réel'!C469)</f>
        <v/>
      </c>
      <c r="D469" s="488" t="str">
        <f>IF('Dépenses rémunération au réel'!D469="","",'Dépenses rémunération au réel'!D469)</f>
        <v/>
      </c>
      <c r="E469" s="488" t="str">
        <f>IF('Dépenses rémunération au réel'!E469="","",'Dépenses rémunération au réel'!E469)</f>
        <v/>
      </c>
      <c r="F469" s="488" t="str">
        <f>IF('Dépenses rémunération au réel'!F469="","",'Dépenses rémunération au réel'!F469)</f>
        <v/>
      </c>
      <c r="G469" s="489" t="str">
        <f>IF('Dépenses rémunération au réel'!G469="","",'Dépenses rémunération au réel'!G469)</f>
        <v/>
      </c>
      <c r="H469" s="489" t="str">
        <f>IF('Dépenses rémunération au réel'!H469="","",'Dépenses rémunération au réel'!H469)</f>
        <v/>
      </c>
      <c r="I469" s="488" t="str">
        <f>IF('Dépenses rémunération au réel'!I469="","",'Dépenses rémunération au réel'!I469)</f>
        <v/>
      </c>
      <c r="J469" s="490" t="str">
        <f>IF('Dépenses rémunération au réel'!J469="","",'Dépenses rémunération au réel'!J469)</f>
        <v/>
      </c>
      <c r="K469" s="490" t="str">
        <f>IF('Dépenses rémunération au réel'!K469="","",'Dépenses rémunération au réel'!K469)</f>
        <v/>
      </c>
      <c r="L469" s="488" t="str">
        <f>IF('Dépenses rémunération au réel'!L469="","",'Dépenses rémunération au réel'!L469)</f>
        <v/>
      </c>
      <c r="M469" s="256"/>
      <c r="N469" s="257" t="str">
        <f t="shared" si="44"/>
        <v/>
      </c>
      <c r="O469" s="257" t="str">
        <f t="shared" si="45"/>
        <v/>
      </c>
      <c r="P469" s="55"/>
      <c r="Q469" s="34"/>
      <c r="R469" s="34"/>
      <c r="S469" s="494" t="str">
        <f t="shared" si="42"/>
        <v/>
      </c>
      <c r="T469" s="117"/>
      <c r="U469" s="118"/>
      <c r="V469" s="497" t="str">
        <f t="shared" si="46"/>
        <v/>
      </c>
      <c r="W469" s="121" t="str">
        <f t="shared" si="43"/>
        <v/>
      </c>
      <c r="X469" s="500" t="str">
        <f>IF(AND(OR(M469="KO",L469&lt;&gt;""),OR(M469="",N469="",O469="")),Listes!$A$74,IF(AND(L469&lt;S469,U469=""),Listes!$A$76,IF(AND(L469&lt;&gt;"",S469&lt;L469,T469=""),Listes!$A$78,IF(AND(Y469="",OR(M469&lt;&gt;"",N469&lt;&gt;"",O469&lt;&gt;"",P469&lt;&gt;"",Q469&lt;&gt;"",R469&lt;&gt;"")),Listes!$A$79,""))))</f>
        <v/>
      </c>
      <c r="Y469" s="38"/>
      <c r="Z469" s="10">
        <f t="shared" si="47"/>
        <v>0</v>
      </c>
    </row>
    <row r="470" spans="1:26" ht="20.100000000000001" customHeight="1" x14ac:dyDescent="0.25">
      <c r="A470" s="109">
        <v>464</v>
      </c>
      <c r="B470" s="488" t="str">
        <f>IF('Dépenses rémunération au réel'!B470="","",'Dépenses rémunération au réel'!B470)</f>
        <v/>
      </c>
      <c r="C470" s="488" t="str">
        <f>IF('Dépenses rémunération au réel'!C470="","",'Dépenses rémunération au réel'!C470)</f>
        <v/>
      </c>
      <c r="D470" s="488" t="str">
        <f>IF('Dépenses rémunération au réel'!D470="","",'Dépenses rémunération au réel'!D470)</f>
        <v/>
      </c>
      <c r="E470" s="488" t="str">
        <f>IF('Dépenses rémunération au réel'!E470="","",'Dépenses rémunération au réel'!E470)</f>
        <v/>
      </c>
      <c r="F470" s="488" t="str">
        <f>IF('Dépenses rémunération au réel'!F470="","",'Dépenses rémunération au réel'!F470)</f>
        <v/>
      </c>
      <c r="G470" s="489" t="str">
        <f>IF('Dépenses rémunération au réel'!G470="","",'Dépenses rémunération au réel'!G470)</f>
        <v/>
      </c>
      <c r="H470" s="489" t="str">
        <f>IF('Dépenses rémunération au réel'!H470="","",'Dépenses rémunération au réel'!H470)</f>
        <v/>
      </c>
      <c r="I470" s="488" t="str">
        <f>IF('Dépenses rémunération au réel'!I470="","",'Dépenses rémunération au réel'!I470)</f>
        <v/>
      </c>
      <c r="J470" s="490" t="str">
        <f>IF('Dépenses rémunération au réel'!J470="","",'Dépenses rémunération au réel'!J470)</f>
        <v/>
      </c>
      <c r="K470" s="490" t="str">
        <f>IF('Dépenses rémunération au réel'!K470="","",'Dépenses rémunération au réel'!K470)</f>
        <v/>
      </c>
      <c r="L470" s="488" t="str">
        <f>IF('Dépenses rémunération au réel'!L470="","",'Dépenses rémunération au réel'!L470)</f>
        <v/>
      </c>
      <c r="M470" s="256"/>
      <c r="N470" s="257" t="str">
        <f t="shared" si="44"/>
        <v/>
      </c>
      <c r="O470" s="257" t="str">
        <f t="shared" si="45"/>
        <v/>
      </c>
      <c r="P470" s="55"/>
      <c r="Q470" s="34"/>
      <c r="R470" s="34"/>
      <c r="S470" s="494" t="str">
        <f t="shared" si="42"/>
        <v/>
      </c>
      <c r="T470" s="117"/>
      <c r="U470" s="118"/>
      <c r="V470" s="497" t="str">
        <f t="shared" si="46"/>
        <v/>
      </c>
      <c r="W470" s="121" t="str">
        <f t="shared" si="43"/>
        <v/>
      </c>
      <c r="X470" s="500" t="str">
        <f>IF(AND(OR(M470="KO",L470&lt;&gt;""),OR(M470="",N470="",O470="")),Listes!$A$74,IF(AND(L470&lt;S470,U470=""),Listes!$A$76,IF(AND(L470&lt;&gt;"",S470&lt;L470,T470=""),Listes!$A$78,IF(AND(Y470="",OR(M470&lt;&gt;"",N470&lt;&gt;"",O470&lt;&gt;"",P470&lt;&gt;"",Q470&lt;&gt;"",R470&lt;&gt;"")),Listes!$A$79,""))))</f>
        <v/>
      </c>
      <c r="Y470" s="38"/>
      <c r="Z470" s="10">
        <f t="shared" si="47"/>
        <v>0</v>
      </c>
    </row>
    <row r="471" spans="1:26" ht="20.100000000000001" customHeight="1" x14ac:dyDescent="0.25">
      <c r="A471" s="109">
        <v>465</v>
      </c>
      <c r="B471" s="488" t="str">
        <f>IF('Dépenses rémunération au réel'!B471="","",'Dépenses rémunération au réel'!B471)</f>
        <v/>
      </c>
      <c r="C471" s="488" t="str">
        <f>IF('Dépenses rémunération au réel'!C471="","",'Dépenses rémunération au réel'!C471)</f>
        <v/>
      </c>
      <c r="D471" s="488" t="str">
        <f>IF('Dépenses rémunération au réel'!D471="","",'Dépenses rémunération au réel'!D471)</f>
        <v/>
      </c>
      <c r="E471" s="488" t="str">
        <f>IF('Dépenses rémunération au réel'!E471="","",'Dépenses rémunération au réel'!E471)</f>
        <v/>
      </c>
      <c r="F471" s="488" t="str">
        <f>IF('Dépenses rémunération au réel'!F471="","",'Dépenses rémunération au réel'!F471)</f>
        <v/>
      </c>
      <c r="G471" s="489" t="str">
        <f>IF('Dépenses rémunération au réel'!G471="","",'Dépenses rémunération au réel'!G471)</f>
        <v/>
      </c>
      <c r="H471" s="489" t="str">
        <f>IF('Dépenses rémunération au réel'!H471="","",'Dépenses rémunération au réel'!H471)</f>
        <v/>
      </c>
      <c r="I471" s="488" t="str">
        <f>IF('Dépenses rémunération au réel'!I471="","",'Dépenses rémunération au réel'!I471)</f>
        <v/>
      </c>
      <c r="J471" s="490" t="str">
        <f>IF('Dépenses rémunération au réel'!J471="","",'Dépenses rémunération au réel'!J471)</f>
        <v/>
      </c>
      <c r="K471" s="490" t="str">
        <f>IF('Dépenses rémunération au réel'!K471="","",'Dépenses rémunération au réel'!K471)</f>
        <v/>
      </c>
      <c r="L471" s="488" t="str">
        <f>IF('Dépenses rémunération au réel'!L471="","",'Dépenses rémunération au réel'!L471)</f>
        <v/>
      </c>
      <c r="M471" s="256"/>
      <c r="N471" s="257" t="str">
        <f t="shared" si="44"/>
        <v/>
      </c>
      <c r="O471" s="257" t="str">
        <f t="shared" si="45"/>
        <v/>
      </c>
      <c r="P471" s="55"/>
      <c r="Q471" s="34"/>
      <c r="R471" s="34"/>
      <c r="S471" s="494" t="str">
        <f t="shared" si="42"/>
        <v/>
      </c>
      <c r="T471" s="117"/>
      <c r="U471" s="118"/>
      <c r="V471" s="497" t="str">
        <f t="shared" si="46"/>
        <v/>
      </c>
      <c r="W471" s="121" t="str">
        <f t="shared" si="43"/>
        <v/>
      </c>
      <c r="X471" s="500" t="str">
        <f>IF(AND(OR(M471="KO",L471&lt;&gt;""),OR(M471="",N471="",O471="")),Listes!$A$74,IF(AND(L471&lt;S471,U471=""),Listes!$A$76,IF(AND(L471&lt;&gt;"",S471&lt;L471,T471=""),Listes!$A$78,IF(AND(Y471="",OR(M471&lt;&gt;"",N471&lt;&gt;"",O471&lt;&gt;"",P471&lt;&gt;"",Q471&lt;&gt;"",R471&lt;&gt;"")),Listes!$A$79,""))))</f>
        <v/>
      </c>
      <c r="Y471" s="38"/>
      <c r="Z471" s="10">
        <f t="shared" si="47"/>
        <v>0</v>
      </c>
    </row>
    <row r="472" spans="1:26" ht="20.100000000000001" customHeight="1" x14ac:dyDescent="0.25">
      <c r="A472" s="109">
        <v>466</v>
      </c>
      <c r="B472" s="488" t="str">
        <f>IF('Dépenses rémunération au réel'!B472="","",'Dépenses rémunération au réel'!B472)</f>
        <v/>
      </c>
      <c r="C472" s="488" t="str">
        <f>IF('Dépenses rémunération au réel'!C472="","",'Dépenses rémunération au réel'!C472)</f>
        <v/>
      </c>
      <c r="D472" s="488" t="str">
        <f>IF('Dépenses rémunération au réel'!D472="","",'Dépenses rémunération au réel'!D472)</f>
        <v/>
      </c>
      <c r="E472" s="488" t="str">
        <f>IF('Dépenses rémunération au réel'!E472="","",'Dépenses rémunération au réel'!E472)</f>
        <v/>
      </c>
      <c r="F472" s="488" t="str">
        <f>IF('Dépenses rémunération au réel'!F472="","",'Dépenses rémunération au réel'!F472)</f>
        <v/>
      </c>
      <c r="G472" s="489" t="str">
        <f>IF('Dépenses rémunération au réel'!G472="","",'Dépenses rémunération au réel'!G472)</f>
        <v/>
      </c>
      <c r="H472" s="489" t="str">
        <f>IF('Dépenses rémunération au réel'!H472="","",'Dépenses rémunération au réel'!H472)</f>
        <v/>
      </c>
      <c r="I472" s="488" t="str">
        <f>IF('Dépenses rémunération au réel'!I472="","",'Dépenses rémunération au réel'!I472)</f>
        <v/>
      </c>
      <c r="J472" s="490" t="str">
        <f>IF('Dépenses rémunération au réel'!J472="","",'Dépenses rémunération au réel'!J472)</f>
        <v/>
      </c>
      <c r="K472" s="490" t="str">
        <f>IF('Dépenses rémunération au réel'!K472="","",'Dépenses rémunération au réel'!K472)</f>
        <v/>
      </c>
      <c r="L472" s="488" t="str">
        <f>IF('Dépenses rémunération au réel'!L472="","",'Dépenses rémunération au réel'!L472)</f>
        <v/>
      </c>
      <c r="M472" s="256"/>
      <c r="N472" s="257" t="str">
        <f t="shared" si="44"/>
        <v/>
      </c>
      <c r="O472" s="257" t="str">
        <f t="shared" si="45"/>
        <v/>
      </c>
      <c r="P472" s="55"/>
      <c r="Q472" s="34"/>
      <c r="R472" s="34"/>
      <c r="S472" s="494" t="str">
        <f t="shared" si="42"/>
        <v/>
      </c>
      <c r="T472" s="117"/>
      <c r="U472" s="118"/>
      <c r="V472" s="497" t="str">
        <f t="shared" si="46"/>
        <v/>
      </c>
      <c r="W472" s="121" t="str">
        <f t="shared" si="43"/>
        <v/>
      </c>
      <c r="X472" s="500" t="str">
        <f>IF(AND(OR(M472="KO",L472&lt;&gt;""),OR(M472="",N472="",O472="")),Listes!$A$74,IF(AND(L472&lt;S472,U472=""),Listes!$A$76,IF(AND(L472&lt;&gt;"",S472&lt;L472,T472=""),Listes!$A$78,IF(AND(Y472="",OR(M472&lt;&gt;"",N472&lt;&gt;"",O472&lt;&gt;"",P472&lt;&gt;"",Q472&lt;&gt;"",R472&lt;&gt;"")),Listes!$A$79,""))))</f>
        <v/>
      </c>
      <c r="Y472" s="38"/>
      <c r="Z472" s="10">
        <f t="shared" si="47"/>
        <v>0</v>
      </c>
    </row>
    <row r="473" spans="1:26" ht="20.100000000000001" customHeight="1" x14ac:dyDescent="0.25">
      <c r="A473" s="109">
        <v>467</v>
      </c>
      <c r="B473" s="488" t="str">
        <f>IF('Dépenses rémunération au réel'!B473="","",'Dépenses rémunération au réel'!B473)</f>
        <v/>
      </c>
      <c r="C473" s="488" t="str">
        <f>IF('Dépenses rémunération au réel'!C473="","",'Dépenses rémunération au réel'!C473)</f>
        <v/>
      </c>
      <c r="D473" s="488" t="str">
        <f>IF('Dépenses rémunération au réel'!D473="","",'Dépenses rémunération au réel'!D473)</f>
        <v/>
      </c>
      <c r="E473" s="488" t="str">
        <f>IF('Dépenses rémunération au réel'!E473="","",'Dépenses rémunération au réel'!E473)</f>
        <v/>
      </c>
      <c r="F473" s="488" t="str">
        <f>IF('Dépenses rémunération au réel'!F473="","",'Dépenses rémunération au réel'!F473)</f>
        <v/>
      </c>
      <c r="G473" s="489" t="str">
        <f>IF('Dépenses rémunération au réel'!G473="","",'Dépenses rémunération au réel'!G473)</f>
        <v/>
      </c>
      <c r="H473" s="489" t="str">
        <f>IF('Dépenses rémunération au réel'!H473="","",'Dépenses rémunération au réel'!H473)</f>
        <v/>
      </c>
      <c r="I473" s="488" t="str">
        <f>IF('Dépenses rémunération au réel'!I473="","",'Dépenses rémunération au réel'!I473)</f>
        <v/>
      </c>
      <c r="J473" s="490" t="str">
        <f>IF('Dépenses rémunération au réel'!J473="","",'Dépenses rémunération au réel'!J473)</f>
        <v/>
      </c>
      <c r="K473" s="490" t="str">
        <f>IF('Dépenses rémunération au réel'!K473="","",'Dépenses rémunération au réel'!K473)</f>
        <v/>
      </c>
      <c r="L473" s="488" t="str">
        <f>IF('Dépenses rémunération au réel'!L473="","",'Dépenses rémunération au réel'!L473)</f>
        <v/>
      </c>
      <c r="M473" s="256"/>
      <c r="N473" s="257" t="str">
        <f t="shared" si="44"/>
        <v/>
      </c>
      <c r="O473" s="257" t="str">
        <f t="shared" si="45"/>
        <v/>
      </c>
      <c r="P473" s="55"/>
      <c r="Q473" s="34"/>
      <c r="R473" s="34"/>
      <c r="S473" s="494" t="str">
        <f t="shared" si="42"/>
        <v/>
      </c>
      <c r="T473" s="117"/>
      <c r="U473" s="118"/>
      <c r="V473" s="497" t="str">
        <f t="shared" si="46"/>
        <v/>
      </c>
      <c r="W473" s="121" t="str">
        <f t="shared" si="43"/>
        <v/>
      </c>
      <c r="X473" s="500" t="str">
        <f>IF(AND(OR(M473="KO",L473&lt;&gt;""),OR(M473="",N473="",O473="")),Listes!$A$74,IF(AND(L473&lt;S473,U473=""),Listes!$A$76,IF(AND(L473&lt;&gt;"",S473&lt;L473,T473=""),Listes!$A$78,IF(AND(Y473="",OR(M473&lt;&gt;"",N473&lt;&gt;"",O473&lt;&gt;"",P473&lt;&gt;"",Q473&lt;&gt;"",R473&lt;&gt;"")),Listes!$A$79,""))))</f>
        <v/>
      </c>
      <c r="Y473" s="38"/>
      <c r="Z473" s="10">
        <f t="shared" si="47"/>
        <v>0</v>
      </c>
    </row>
    <row r="474" spans="1:26" ht="20.100000000000001" customHeight="1" x14ac:dyDescent="0.25">
      <c r="A474" s="109">
        <v>468</v>
      </c>
      <c r="B474" s="488" t="str">
        <f>IF('Dépenses rémunération au réel'!B474="","",'Dépenses rémunération au réel'!B474)</f>
        <v/>
      </c>
      <c r="C474" s="488" t="str">
        <f>IF('Dépenses rémunération au réel'!C474="","",'Dépenses rémunération au réel'!C474)</f>
        <v/>
      </c>
      <c r="D474" s="488" t="str">
        <f>IF('Dépenses rémunération au réel'!D474="","",'Dépenses rémunération au réel'!D474)</f>
        <v/>
      </c>
      <c r="E474" s="488" t="str">
        <f>IF('Dépenses rémunération au réel'!E474="","",'Dépenses rémunération au réel'!E474)</f>
        <v/>
      </c>
      <c r="F474" s="488" t="str">
        <f>IF('Dépenses rémunération au réel'!F474="","",'Dépenses rémunération au réel'!F474)</f>
        <v/>
      </c>
      <c r="G474" s="489" t="str">
        <f>IF('Dépenses rémunération au réel'!G474="","",'Dépenses rémunération au réel'!G474)</f>
        <v/>
      </c>
      <c r="H474" s="489" t="str">
        <f>IF('Dépenses rémunération au réel'!H474="","",'Dépenses rémunération au réel'!H474)</f>
        <v/>
      </c>
      <c r="I474" s="488" t="str">
        <f>IF('Dépenses rémunération au réel'!I474="","",'Dépenses rémunération au réel'!I474)</f>
        <v/>
      </c>
      <c r="J474" s="490" t="str">
        <f>IF('Dépenses rémunération au réel'!J474="","",'Dépenses rémunération au réel'!J474)</f>
        <v/>
      </c>
      <c r="K474" s="490" t="str">
        <f>IF('Dépenses rémunération au réel'!K474="","",'Dépenses rémunération au réel'!K474)</f>
        <v/>
      </c>
      <c r="L474" s="488" t="str">
        <f>IF('Dépenses rémunération au réel'!L474="","",'Dépenses rémunération au réel'!L474)</f>
        <v/>
      </c>
      <c r="M474" s="256"/>
      <c r="N474" s="257" t="str">
        <f t="shared" si="44"/>
        <v/>
      </c>
      <c r="O474" s="257" t="str">
        <f t="shared" si="45"/>
        <v/>
      </c>
      <c r="P474" s="55"/>
      <c r="Q474" s="34"/>
      <c r="R474" s="34"/>
      <c r="S474" s="494" t="str">
        <f t="shared" si="42"/>
        <v/>
      </c>
      <c r="T474" s="117"/>
      <c r="U474" s="118"/>
      <c r="V474" s="497" t="str">
        <f t="shared" si="46"/>
        <v/>
      </c>
      <c r="W474" s="121" t="str">
        <f t="shared" si="43"/>
        <v/>
      </c>
      <c r="X474" s="500" t="str">
        <f>IF(AND(OR(M474="KO",L474&lt;&gt;""),OR(M474="",N474="",O474="")),Listes!$A$74,IF(AND(L474&lt;S474,U474=""),Listes!$A$76,IF(AND(L474&lt;&gt;"",S474&lt;L474,T474=""),Listes!$A$78,IF(AND(Y474="",OR(M474&lt;&gt;"",N474&lt;&gt;"",O474&lt;&gt;"",P474&lt;&gt;"",Q474&lt;&gt;"",R474&lt;&gt;"")),Listes!$A$79,""))))</f>
        <v/>
      </c>
      <c r="Y474" s="38"/>
      <c r="Z474" s="10">
        <f t="shared" si="47"/>
        <v>0</v>
      </c>
    </row>
    <row r="475" spans="1:26" ht="20.100000000000001" customHeight="1" x14ac:dyDescent="0.25">
      <c r="A475" s="109">
        <v>469</v>
      </c>
      <c r="B475" s="488" t="str">
        <f>IF('Dépenses rémunération au réel'!B475="","",'Dépenses rémunération au réel'!B475)</f>
        <v/>
      </c>
      <c r="C475" s="488" t="str">
        <f>IF('Dépenses rémunération au réel'!C475="","",'Dépenses rémunération au réel'!C475)</f>
        <v/>
      </c>
      <c r="D475" s="488" t="str">
        <f>IF('Dépenses rémunération au réel'!D475="","",'Dépenses rémunération au réel'!D475)</f>
        <v/>
      </c>
      <c r="E475" s="488" t="str">
        <f>IF('Dépenses rémunération au réel'!E475="","",'Dépenses rémunération au réel'!E475)</f>
        <v/>
      </c>
      <c r="F475" s="488" t="str">
        <f>IF('Dépenses rémunération au réel'!F475="","",'Dépenses rémunération au réel'!F475)</f>
        <v/>
      </c>
      <c r="G475" s="489" t="str">
        <f>IF('Dépenses rémunération au réel'!G475="","",'Dépenses rémunération au réel'!G475)</f>
        <v/>
      </c>
      <c r="H475" s="489" t="str">
        <f>IF('Dépenses rémunération au réel'!H475="","",'Dépenses rémunération au réel'!H475)</f>
        <v/>
      </c>
      <c r="I475" s="488" t="str">
        <f>IF('Dépenses rémunération au réel'!I475="","",'Dépenses rémunération au réel'!I475)</f>
        <v/>
      </c>
      <c r="J475" s="490" t="str">
        <f>IF('Dépenses rémunération au réel'!J475="","",'Dépenses rémunération au réel'!J475)</f>
        <v/>
      </c>
      <c r="K475" s="490" t="str">
        <f>IF('Dépenses rémunération au réel'!K475="","",'Dépenses rémunération au réel'!K475)</f>
        <v/>
      </c>
      <c r="L475" s="488" t="str">
        <f>IF('Dépenses rémunération au réel'!L475="","",'Dépenses rémunération au réel'!L475)</f>
        <v/>
      </c>
      <c r="M475" s="256"/>
      <c r="N475" s="257" t="str">
        <f t="shared" si="44"/>
        <v/>
      </c>
      <c r="O475" s="257" t="str">
        <f t="shared" si="45"/>
        <v/>
      </c>
      <c r="P475" s="55"/>
      <c r="Q475" s="34"/>
      <c r="R475" s="34"/>
      <c r="S475" s="494" t="str">
        <f t="shared" si="42"/>
        <v/>
      </c>
      <c r="T475" s="117"/>
      <c r="U475" s="118"/>
      <c r="V475" s="497" t="str">
        <f t="shared" si="46"/>
        <v/>
      </c>
      <c r="W475" s="121" t="str">
        <f t="shared" si="43"/>
        <v/>
      </c>
      <c r="X475" s="500" t="str">
        <f>IF(AND(OR(M475="KO",L475&lt;&gt;""),OR(M475="",N475="",O475="")),Listes!$A$74,IF(AND(L475&lt;S475,U475=""),Listes!$A$76,IF(AND(L475&lt;&gt;"",S475&lt;L475,T475=""),Listes!$A$78,IF(AND(Y475="",OR(M475&lt;&gt;"",N475&lt;&gt;"",O475&lt;&gt;"",P475&lt;&gt;"",Q475&lt;&gt;"",R475&lt;&gt;"")),Listes!$A$79,""))))</f>
        <v/>
      </c>
      <c r="Y475" s="38"/>
      <c r="Z475" s="10">
        <f t="shared" si="47"/>
        <v>0</v>
      </c>
    </row>
    <row r="476" spans="1:26" ht="20.100000000000001" customHeight="1" x14ac:dyDescent="0.25">
      <c r="A476" s="109">
        <v>470</v>
      </c>
      <c r="B476" s="488" t="str">
        <f>IF('Dépenses rémunération au réel'!B476="","",'Dépenses rémunération au réel'!B476)</f>
        <v/>
      </c>
      <c r="C476" s="488" t="str">
        <f>IF('Dépenses rémunération au réel'!C476="","",'Dépenses rémunération au réel'!C476)</f>
        <v/>
      </c>
      <c r="D476" s="488" t="str">
        <f>IF('Dépenses rémunération au réel'!D476="","",'Dépenses rémunération au réel'!D476)</f>
        <v/>
      </c>
      <c r="E476" s="488" t="str">
        <f>IF('Dépenses rémunération au réel'!E476="","",'Dépenses rémunération au réel'!E476)</f>
        <v/>
      </c>
      <c r="F476" s="488" t="str">
        <f>IF('Dépenses rémunération au réel'!F476="","",'Dépenses rémunération au réel'!F476)</f>
        <v/>
      </c>
      <c r="G476" s="489" t="str">
        <f>IF('Dépenses rémunération au réel'!G476="","",'Dépenses rémunération au réel'!G476)</f>
        <v/>
      </c>
      <c r="H476" s="489" t="str">
        <f>IF('Dépenses rémunération au réel'!H476="","",'Dépenses rémunération au réel'!H476)</f>
        <v/>
      </c>
      <c r="I476" s="488" t="str">
        <f>IF('Dépenses rémunération au réel'!I476="","",'Dépenses rémunération au réel'!I476)</f>
        <v/>
      </c>
      <c r="J476" s="490" t="str">
        <f>IF('Dépenses rémunération au réel'!J476="","",'Dépenses rémunération au réel'!J476)</f>
        <v/>
      </c>
      <c r="K476" s="490" t="str">
        <f>IF('Dépenses rémunération au réel'!K476="","",'Dépenses rémunération au réel'!K476)</f>
        <v/>
      </c>
      <c r="L476" s="488" t="str">
        <f>IF('Dépenses rémunération au réel'!L476="","",'Dépenses rémunération au réel'!L476)</f>
        <v/>
      </c>
      <c r="M476" s="256"/>
      <c r="N476" s="257" t="str">
        <f t="shared" si="44"/>
        <v/>
      </c>
      <c r="O476" s="257" t="str">
        <f t="shared" si="45"/>
        <v/>
      </c>
      <c r="P476" s="55"/>
      <c r="Q476" s="34"/>
      <c r="R476" s="34"/>
      <c r="S476" s="494" t="str">
        <f t="shared" si="42"/>
        <v/>
      </c>
      <c r="T476" s="117"/>
      <c r="U476" s="118"/>
      <c r="V476" s="497" t="str">
        <f t="shared" si="46"/>
        <v/>
      </c>
      <c r="W476" s="121" t="str">
        <f t="shared" si="43"/>
        <v/>
      </c>
      <c r="X476" s="500" t="str">
        <f>IF(AND(OR(M476="KO",L476&lt;&gt;""),OR(M476="",N476="",O476="")),Listes!$A$74,IF(AND(L476&lt;S476,U476=""),Listes!$A$76,IF(AND(L476&lt;&gt;"",S476&lt;L476,T476=""),Listes!$A$78,IF(AND(Y476="",OR(M476&lt;&gt;"",N476&lt;&gt;"",O476&lt;&gt;"",P476&lt;&gt;"",Q476&lt;&gt;"",R476&lt;&gt;"")),Listes!$A$79,""))))</f>
        <v/>
      </c>
      <c r="Y476" s="38"/>
      <c r="Z476" s="10">
        <f t="shared" si="47"/>
        <v>0</v>
      </c>
    </row>
    <row r="477" spans="1:26" ht="20.100000000000001" customHeight="1" x14ac:dyDescent="0.25">
      <c r="A477" s="109">
        <v>471</v>
      </c>
      <c r="B477" s="488" t="str">
        <f>IF('Dépenses rémunération au réel'!B477="","",'Dépenses rémunération au réel'!B477)</f>
        <v/>
      </c>
      <c r="C477" s="488" t="str">
        <f>IF('Dépenses rémunération au réel'!C477="","",'Dépenses rémunération au réel'!C477)</f>
        <v/>
      </c>
      <c r="D477" s="488" t="str">
        <f>IF('Dépenses rémunération au réel'!D477="","",'Dépenses rémunération au réel'!D477)</f>
        <v/>
      </c>
      <c r="E477" s="488" t="str">
        <f>IF('Dépenses rémunération au réel'!E477="","",'Dépenses rémunération au réel'!E477)</f>
        <v/>
      </c>
      <c r="F477" s="488" t="str">
        <f>IF('Dépenses rémunération au réel'!F477="","",'Dépenses rémunération au réel'!F477)</f>
        <v/>
      </c>
      <c r="G477" s="489" t="str">
        <f>IF('Dépenses rémunération au réel'!G477="","",'Dépenses rémunération au réel'!G477)</f>
        <v/>
      </c>
      <c r="H477" s="489" t="str">
        <f>IF('Dépenses rémunération au réel'!H477="","",'Dépenses rémunération au réel'!H477)</f>
        <v/>
      </c>
      <c r="I477" s="488" t="str">
        <f>IF('Dépenses rémunération au réel'!I477="","",'Dépenses rémunération au réel'!I477)</f>
        <v/>
      </c>
      <c r="J477" s="490" t="str">
        <f>IF('Dépenses rémunération au réel'!J477="","",'Dépenses rémunération au réel'!J477)</f>
        <v/>
      </c>
      <c r="K477" s="490" t="str">
        <f>IF('Dépenses rémunération au réel'!K477="","",'Dépenses rémunération au réel'!K477)</f>
        <v/>
      </c>
      <c r="L477" s="488" t="str">
        <f>IF('Dépenses rémunération au réel'!L477="","",'Dépenses rémunération au réel'!L477)</f>
        <v/>
      </c>
      <c r="M477" s="256"/>
      <c r="N477" s="257" t="str">
        <f t="shared" si="44"/>
        <v/>
      </c>
      <c r="O477" s="257" t="str">
        <f t="shared" si="45"/>
        <v/>
      </c>
      <c r="P477" s="55"/>
      <c r="Q477" s="34"/>
      <c r="R477" s="34"/>
      <c r="S477" s="494" t="str">
        <f t="shared" si="42"/>
        <v/>
      </c>
      <c r="T477" s="117"/>
      <c r="U477" s="118"/>
      <c r="V477" s="497" t="str">
        <f t="shared" si="46"/>
        <v/>
      </c>
      <c r="W477" s="121" t="str">
        <f t="shared" si="43"/>
        <v/>
      </c>
      <c r="X477" s="500" t="str">
        <f>IF(AND(OR(M477="KO",L477&lt;&gt;""),OR(M477="",N477="",O477="")),Listes!$A$74,IF(AND(L477&lt;S477,U477=""),Listes!$A$76,IF(AND(L477&lt;&gt;"",S477&lt;L477,T477=""),Listes!$A$78,IF(AND(Y477="",OR(M477&lt;&gt;"",N477&lt;&gt;"",O477&lt;&gt;"",P477&lt;&gt;"",Q477&lt;&gt;"",R477&lt;&gt;"")),Listes!$A$79,""))))</f>
        <v/>
      </c>
      <c r="Y477" s="38"/>
      <c r="Z477" s="10">
        <f t="shared" si="47"/>
        <v>0</v>
      </c>
    </row>
    <row r="478" spans="1:26" ht="20.100000000000001" customHeight="1" x14ac:dyDescent="0.25">
      <c r="A478" s="109">
        <v>472</v>
      </c>
      <c r="B478" s="488" t="str">
        <f>IF('Dépenses rémunération au réel'!B478="","",'Dépenses rémunération au réel'!B478)</f>
        <v/>
      </c>
      <c r="C478" s="488" t="str">
        <f>IF('Dépenses rémunération au réel'!C478="","",'Dépenses rémunération au réel'!C478)</f>
        <v/>
      </c>
      <c r="D478" s="488" t="str">
        <f>IF('Dépenses rémunération au réel'!D478="","",'Dépenses rémunération au réel'!D478)</f>
        <v/>
      </c>
      <c r="E478" s="488" t="str">
        <f>IF('Dépenses rémunération au réel'!E478="","",'Dépenses rémunération au réel'!E478)</f>
        <v/>
      </c>
      <c r="F478" s="488" t="str">
        <f>IF('Dépenses rémunération au réel'!F478="","",'Dépenses rémunération au réel'!F478)</f>
        <v/>
      </c>
      <c r="G478" s="489" t="str">
        <f>IF('Dépenses rémunération au réel'!G478="","",'Dépenses rémunération au réel'!G478)</f>
        <v/>
      </c>
      <c r="H478" s="489" t="str">
        <f>IF('Dépenses rémunération au réel'!H478="","",'Dépenses rémunération au réel'!H478)</f>
        <v/>
      </c>
      <c r="I478" s="488" t="str">
        <f>IF('Dépenses rémunération au réel'!I478="","",'Dépenses rémunération au réel'!I478)</f>
        <v/>
      </c>
      <c r="J478" s="490" t="str">
        <f>IF('Dépenses rémunération au réel'!J478="","",'Dépenses rémunération au réel'!J478)</f>
        <v/>
      </c>
      <c r="K478" s="490" t="str">
        <f>IF('Dépenses rémunération au réel'!K478="","",'Dépenses rémunération au réel'!K478)</f>
        <v/>
      </c>
      <c r="L478" s="488" t="str">
        <f>IF('Dépenses rémunération au réel'!L478="","",'Dépenses rémunération au réel'!L478)</f>
        <v/>
      </c>
      <c r="M478" s="256"/>
      <c r="N478" s="257" t="str">
        <f t="shared" si="44"/>
        <v/>
      </c>
      <c r="O478" s="257" t="str">
        <f t="shared" si="45"/>
        <v/>
      </c>
      <c r="P478" s="55"/>
      <c r="Q478" s="34"/>
      <c r="R478" s="34"/>
      <c r="S478" s="494" t="str">
        <f t="shared" si="42"/>
        <v/>
      </c>
      <c r="T478" s="117"/>
      <c r="U478" s="118"/>
      <c r="V478" s="497" t="str">
        <f t="shared" si="46"/>
        <v/>
      </c>
      <c r="W478" s="121" t="str">
        <f t="shared" si="43"/>
        <v/>
      </c>
      <c r="X478" s="500" t="str">
        <f>IF(AND(OR(M478="KO",L478&lt;&gt;""),OR(M478="",N478="",O478="")),Listes!$A$74,IF(AND(L478&lt;S478,U478=""),Listes!$A$76,IF(AND(L478&lt;&gt;"",S478&lt;L478,T478=""),Listes!$A$78,IF(AND(Y478="",OR(M478&lt;&gt;"",N478&lt;&gt;"",O478&lt;&gt;"",P478&lt;&gt;"",Q478&lt;&gt;"",R478&lt;&gt;"")),Listes!$A$79,""))))</f>
        <v/>
      </c>
      <c r="Y478" s="38"/>
      <c r="Z478" s="10">
        <f t="shared" si="47"/>
        <v>0</v>
      </c>
    </row>
    <row r="479" spans="1:26" ht="20.100000000000001" customHeight="1" x14ac:dyDescent="0.25">
      <c r="A479" s="109">
        <v>473</v>
      </c>
      <c r="B479" s="488" t="str">
        <f>IF('Dépenses rémunération au réel'!B479="","",'Dépenses rémunération au réel'!B479)</f>
        <v/>
      </c>
      <c r="C479" s="488" t="str">
        <f>IF('Dépenses rémunération au réel'!C479="","",'Dépenses rémunération au réel'!C479)</f>
        <v/>
      </c>
      <c r="D479" s="488" t="str">
        <f>IF('Dépenses rémunération au réel'!D479="","",'Dépenses rémunération au réel'!D479)</f>
        <v/>
      </c>
      <c r="E479" s="488" t="str">
        <f>IF('Dépenses rémunération au réel'!E479="","",'Dépenses rémunération au réel'!E479)</f>
        <v/>
      </c>
      <c r="F479" s="488" t="str">
        <f>IF('Dépenses rémunération au réel'!F479="","",'Dépenses rémunération au réel'!F479)</f>
        <v/>
      </c>
      <c r="G479" s="489" t="str">
        <f>IF('Dépenses rémunération au réel'!G479="","",'Dépenses rémunération au réel'!G479)</f>
        <v/>
      </c>
      <c r="H479" s="489" t="str">
        <f>IF('Dépenses rémunération au réel'!H479="","",'Dépenses rémunération au réel'!H479)</f>
        <v/>
      </c>
      <c r="I479" s="488" t="str">
        <f>IF('Dépenses rémunération au réel'!I479="","",'Dépenses rémunération au réel'!I479)</f>
        <v/>
      </c>
      <c r="J479" s="490" t="str">
        <f>IF('Dépenses rémunération au réel'!J479="","",'Dépenses rémunération au réel'!J479)</f>
        <v/>
      </c>
      <c r="K479" s="490" t="str">
        <f>IF('Dépenses rémunération au réel'!K479="","",'Dépenses rémunération au réel'!K479)</f>
        <v/>
      </c>
      <c r="L479" s="488" t="str">
        <f>IF('Dépenses rémunération au réel'!L479="","",'Dépenses rémunération au réel'!L479)</f>
        <v/>
      </c>
      <c r="M479" s="256"/>
      <c r="N479" s="257" t="str">
        <f t="shared" si="44"/>
        <v/>
      </c>
      <c r="O479" s="257" t="str">
        <f t="shared" si="45"/>
        <v/>
      </c>
      <c r="P479" s="55"/>
      <c r="Q479" s="34"/>
      <c r="R479" s="34"/>
      <c r="S479" s="494" t="str">
        <f t="shared" si="42"/>
        <v/>
      </c>
      <c r="T479" s="117"/>
      <c r="U479" s="118"/>
      <c r="V479" s="497" t="str">
        <f t="shared" si="46"/>
        <v/>
      </c>
      <c r="W479" s="121" t="str">
        <f t="shared" si="43"/>
        <v/>
      </c>
      <c r="X479" s="500" t="str">
        <f>IF(AND(OR(M479="KO",L479&lt;&gt;""),OR(M479="",N479="",O479="")),Listes!$A$74,IF(AND(L479&lt;S479,U479=""),Listes!$A$76,IF(AND(L479&lt;&gt;"",S479&lt;L479,T479=""),Listes!$A$78,IF(AND(Y479="",OR(M479&lt;&gt;"",N479&lt;&gt;"",O479&lt;&gt;"",P479&lt;&gt;"",Q479&lt;&gt;"",R479&lt;&gt;"")),Listes!$A$79,""))))</f>
        <v/>
      </c>
      <c r="Y479" s="38"/>
      <c r="Z479" s="10">
        <f t="shared" si="47"/>
        <v>0</v>
      </c>
    </row>
    <row r="480" spans="1:26" ht="20.100000000000001" customHeight="1" x14ac:dyDescent="0.25">
      <c r="A480" s="109">
        <v>474</v>
      </c>
      <c r="B480" s="488" t="str">
        <f>IF('Dépenses rémunération au réel'!B480="","",'Dépenses rémunération au réel'!B480)</f>
        <v/>
      </c>
      <c r="C480" s="488" t="str">
        <f>IF('Dépenses rémunération au réel'!C480="","",'Dépenses rémunération au réel'!C480)</f>
        <v/>
      </c>
      <c r="D480" s="488" t="str">
        <f>IF('Dépenses rémunération au réel'!D480="","",'Dépenses rémunération au réel'!D480)</f>
        <v/>
      </c>
      <c r="E480" s="488" t="str">
        <f>IF('Dépenses rémunération au réel'!E480="","",'Dépenses rémunération au réel'!E480)</f>
        <v/>
      </c>
      <c r="F480" s="488" t="str">
        <f>IF('Dépenses rémunération au réel'!F480="","",'Dépenses rémunération au réel'!F480)</f>
        <v/>
      </c>
      <c r="G480" s="489" t="str">
        <f>IF('Dépenses rémunération au réel'!G480="","",'Dépenses rémunération au réel'!G480)</f>
        <v/>
      </c>
      <c r="H480" s="489" t="str">
        <f>IF('Dépenses rémunération au réel'!H480="","",'Dépenses rémunération au réel'!H480)</f>
        <v/>
      </c>
      <c r="I480" s="488" t="str">
        <f>IF('Dépenses rémunération au réel'!I480="","",'Dépenses rémunération au réel'!I480)</f>
        <v/>
      </c>
      <c r="J480" s="490" t="str">
        <f>IF('Dépenses rémunération au réel'!J480="","",'Dépenses rémunération au réel'!J480)</f>
        <v/>
      </c>
      <c r="K480" s="490" t="str">
        <f>IF('Dépenses rémunération au réel'!K480="","",'Dépenses rémunération au réel'!K480)</f>
        <v/>
      </c>
      <c r="L480" s="488" t="str">
        <f>IF('Dépenses rémunération au réel'!L480="","",'Dépenses rémunération au réel'!L480)</f>
        <v/>
      </c>
      <c r="M480" s="256"/>
      <c r="N480" s="257" t="str">
        <f t="shared" si="44"/>
        <v/>
      </c>
      <c r="O480" s="257" t="str">
        <f t="shared" si="45"/>
        <v/>
      </c>
      <c r="P480" s="55"/>
      <c r="Q480" s="34"/>
      <c r="R480" s="34"/>
      <c r="S480" s="494" t="str">
        <f t="shared" si="42"/>
        <v/>
      </c>
      <c r="T480" s="117"/>
      <c r="U480" s="118"/>
      <c r="V480" s="497" t="str">
        <f t="shared" si="46"/>
        <v/>
      </c>
      <c r="W480" s="121" t="str">
        <f t="shared" si="43"/>
        <v/>
      </c>
      <c r="X480" s="500" t="str">
        <f>IF(AND(OR(M480="KO",L480&lt;&gt;""),OR(M480="",N480="",O480="")),Listes!$A$74,IF(AND(L480&lt;S480,U480=""),Listes!$A$76,IF(AND(L480&lt;&gt;"",S480&lt;L480,T480=""),Listes!$A$78,IF(AND(Y480="",OR(M480&lt;&gt;"",N480&lt;&gt;"",O480&lt;&gt;"",P480&lt;&gt;"",Q480&lt;&gt;"",R480&lt;&gt;"")),Listes!$A$79,""))))</f>
        <v/>
      </c>
      <c r="Y480" s="38"/>
      <c r="Z480" s="10">
        <f t="shared" si="47"/>
        <v>0</v>
      </c>
    </row>
    <row r="481" spans="1:26" ht="20.100000000000001" customHeight="1" x14ac:dyDescent="0.25">
      <c r="A481" s="109">
        <v>475</v>
      </c>
      <c r="B481" s="488" t="str">
        <f>IF('Dépenses rémunération au réel'!B481="","",'Dépenses rémunération au réel'!B481)</f>
        <v/>
      </c>
      <c r="C481" s="488" t="str">
        <f>IF('Dépenses rémunération au réel'!C481="","",'Dépenses rémunération au réel'!C481)</f>
        <v/>
      </c>
      <c r="D481" s="488" t="str">
        <f>IF('Dépenses rémunération au réel'!D481="","",'Dépenses rémunération au réel'!D481)</f>
        <v/>
      </c>
      <c r="E481" s="488" t="str">
        <f>IF('Dépenses rémunération au réel'!E481="","",'Dépenses rémunération au réel'!E481)</f>
        <v/>
      </c>
      <c r="F481" s="488" t="str">
        <f>IF('Dépenses rémunération au réel'!F481="","",'Dépenses rémunération au réel'!F481)</f>
        <v/>
      </c>
      <c r="G481" s="489" t="str">
        <f>IF('Dépenses rémunération au réel'!G481="","",'Dépenses rémunération au réel'!G481)</f>
        <v/>
      </c>
      <c r="H481" s="489" t="str">
        <f>IF('Dépenses rémunération au réel'!H481="","",'Dépenses rémunération au réel'!H481)</f>
        <v/>
      </c>
      <c r="I481" s="488" t="str">
        <f>IF('Dépenses rémunération au réel'!I481="","",'Dépenses rémunération au réel'!I481)</f>
        <v/>
      </c>
      <c r="J481" s="490" t="str">
        <f>IF('Dépenses rémunération au réel'!J481="","",'Dépenses rémunération au réel'!J481)</f>
        <v/>
      </c>
      <c r="K481" s="490" t="str">
        <f>IF('Dépenses rémunération au réel'!K481="","",'Dépenses rémunération au réel'!K481)</f>
        <v/>
      </c>
      <c r="L481" s="488" t="str">
        <f>IF('Dépenses rémunération au réel'!L481="","",'Dépenses rémunération au réel'!L481)</f>
        <v/>
      </c>
      <c r="M481" s="256"/>
      <c r="N481" s="257" t="str">
        <f t="shared" si="44"/>
        <v/>
      </c>
      <c r="O481" s="257" t="str">
        <f t="shared" si="45"/>
        <v/>
      </c>
      <c r="P481" s="55"/>
      <c r="Q481" s="34"/>
      <c r="R481" s="34"/>
      <c r="S481" s="494" t="str">
        <f t="shared" si="42"/>
        <v/>
      </c>
      <c r="T481" s="117"/>
      <c r="U481" s="118"/>
      <c r="V481" s="497" t="str">
        <f t="shared" si="46"/>
        <v/>
      </c>
      <c r="W481" s="121" t="str">
        <f t="shared" si="43"/>
        <v/>
      </c>
      <c r="X481" s="500" t="str">
        <f>IF(AND(OR(M481="KO",L481&lt;&gt;""),OR(M481="",N481="",O481="")),Listes!$A$74,IF(AND(L481&lt;S481,U481=""),Listes!$A$76,IF(AND(L481&lt;&gt;"",S481&lt;L481,T481=""),Listes!$A$78,IF(AND(Y481="",OR(M481&lt;&gt;"",N481&lt;&gt;"",O481&lt;&gt;"",P481&lt;&gt;"",Q481&lt;&gt;"",R481&lt;&gt;"")),Listes!$A$79,""))))</f>
        <v/>
      </c>
      <c r="Y481" s="38"/>
      <c r="Z481" s="10">
        <f t="shared" si="47"/>
        <v>0</v>
      </c>
    </row>
    <row r="482" spans="1:26" ht="20.100000000000001" customHeight="1" x14ac:dyDescent="0.25">
      <c r="A482" s="109">
        <v>476</v>
      </c>
      <c r="B482" s="488" t="str">
        <f>IF('Dépenses rémunération au réel'!B482="","",'Dépenses rémunération au réel'!B482)</f>
        <v/>
      </c>
      <c r="C482" s="488" t="str">
        <f>IF('Dépenses rémunération au réel'!C482="","",'Dépenses rémunération au réel'!C482)</f>
        <v/>
      </c>
      <c r="D482" s="488" t="str">
        <f>IF('Dépenses rémunération au réel'!D482="","",'Dépenses rémunération au réel'!D482)</f>
        <v/>
      </c>
      <c r="E482" s="488" t="str">
        <f>IF('Dépenses rémunération au réel'!E482="","",'Dépenses rémunération au réel'!E482)</f>
        <v/>
      </c>
      <c r="F482" s="488" t="str">
        <f>IF('Dépenses rémunération au réel'!F482="","",'Dépenses rémunération au réel'!F482)</f>
        <v/>
      </c>
      <c r="G482" s="489" t="str">
        <f>IF('Dépenses rémunération au réel'!G482="","",'Dépenses rémunération au réel'!G482)</f>
        <v/>
      </c>
      <c r="H482" s="489" t="str">
        <f>IF('Dépenses rémunération au réel'!H482="","",'Dépenses rémunération au réel'!H482)</f>
        <v/>
      </c>
      <c r="I482" s="488" t="str">
        <f>IF('Dépenses rémunération au réel'!I482="","",'Dépenses rémunération au réel'!I482)</f>
        <v/>
      </c>
      <c r="J482" s="490" t="str">
        <f>IF('Dépenses rémunération au réel'!J482="","",'Dépenses rémunération au réel'!J482)</f>
        <v/>
      </c>
      <c r="K482" s="490" t="str">
        <f>IF('Dépenses rémunération au réel'!K482="","",'Dépenses rémunération au réel'!K482)</f>
        <v/>
      </c>
      <c r="L482" s="488" t="str">
        <f>IF('Dépenses rémunération au réel'!L482="","",'Dépenses rémunération au réel'!L482)</f>
        <v/>
      </c>
      <c r="M482" s="256"/>
      <c r="N482" s="257" t="str">
        <f t="shared" si="44"/>
        <v/>
      </c>
      <c r="O482" s="257" t="str">
        <f t="shared" si="45"/>
        <v/>
      </c>
      <c r="P482" s="55"/>
      <c r="Q482" s="34"/>
      <c r="R482" s="34"/>
      <c r="S482" s="494" t="str">
        <f t="shared" si="42"/>
        <v/>
      </c>
      <c r="T482" s="117"/>
      <c r="U482" s="118"/>
      <c r="V482" s="497" t="str">
        <f t="shared" si="46"/>
        <v/>
      </c>
      <c r="W482" s="121" t="str">
        <f t="shared" si="43"/>
        <v/>
      </c>
      <c r="X482" s="500" t="str">
        <f>IF(AND(OR(M482="KO",L482&lt;&gt;""),OR(M482="",N482="",O482="")),Listes!$A$74,IF(AND(L482&lt;S482,U482=""),Listes!$A$76,IF(AND(L482&lt;&gt;"",S482&lt;L482,T482=""),Listes!$A$78,IF(AND(Y482="",OR(M482&lt;&gt;"",N482&lt;&gt;"",O482&lt;&gt;"",P482&lt;&gt;"",Q482&lt;&gt;"",R482&lt;&gt;"")),Listes!$A$79,""))))</f>
        <v/>
      </c>
      <c r="Y482" s="38"/>
      <c r="Z482" s="10">
        <f t="shared" si="47"/>
        <v>0</v>
      </c>
    </row>
    <row r="483" spans="1:26" ht="20.100000000000001" customHeight="1" x14ac:dyDescent="0.25">
      <c r="A483" s="109">
        <v>477</v>
      </c>
      <c r="B483" s="488" t="str">
        <f>IF('Dépenses rémunération au réel'!B483="","",'Dépenses rémunération au réel'!B483)</f>
        <v/>
      </c>
      <c r="C483" s="488" t="str">
        <f>IF('Dépenses rémunération au réel'!C483="","",'Dépenses rémunération au réel'!C483)</f>
        <v/>
      </c>
      <c r="D483" s="488" t="str">
        <f>IF('Dépenses rémunération au réel'!D483="","",'Dépenses rémunération au réel'!D483)</f>
        <v/>
      </c>
      <c r="E483" s="488" t="str">
        <f>IF('Dépenses rémunération au réel'!E483="","",'Dépenses rémunération au réel'!E483)</f>
        <v/>
      </c>
      <c r="F483" s="488" t="str">
        <f>IF('Dépenses rémunération au réel'!F483="","",'Dépenses rémunération au réel'!F483)</f>
        <v/>
      </c>
      <c r="G483" s="489" t="str">
        <f>IF('Dépenses rémunération au réel'!G483="","",'Dépenses rémunération au réel'!G483)</f>
        <v/>
      </c>
      <c r="H483" s="489" t="str">
        <f>IF('Dépenses rémunération au réel'!H483="","",'Dépenses rémunération au réel'!H483)</f>
        <v/>
      </c>
      <c r="I483" s="488" t="str">
        <f>IF('Dépenses rémunération au réel'!I483="","",'Dépenses rémunération au réel'!I483)</f>
        <v/>
      </c>
      <c r="J483" s="490" t="str">
        <f>IF('Dépenses rémunération au réel'!J483="","",'Dépenses rémunération au réel'!J483)</f>
        <v/>
      </c>
      <c r="K483" s="490" t="str">
        <f>IF('Dépenses rémunération au réel'!K483="","",'Dépenses rémunération au réel'!K483)</f>
        <v/>
      </c>
      <c r="L483" s="488" t="str">
        <f>IF('Dépenses rémunération au réel'!L483="","",'Dépenses rémunération au réel'!L483)</f>
        <v/>
      </c>
      <c r="M483" s="256"/>
      <c r="N483" s="257" t="str">
        <f t="shared" si="44"/>
        <v/>
      </c>
      <c r="O483" s="257" t="str">
        <f t="shared" si="45"/>
        <v/>
      </c>
      <c r="P483" s="55"/>
      <c r="Q483" s="34"/>
      <c r="R483" s="34"/>
      <c r="S483" s="494" t="str">
        <f t="shared" si="42"/>
        <v/>
      </c>
      <c r="T483" s="117"/>
      <c r="U483" s="118"/>
      <c r="V483" s="497" t="str">
        <f t="shared" si="46"/>
        <v/>
      </c>
      <c r="W483" s="121" t="str">
        <f t="shared" si="43"/>
        <v/>
      </c>
      <c r="X483" s="500" t="str">
        <f>IF(AND(OR(M483="KO",L483&lt;&gt;""),OR(M483="",N483="",O483="")),Listes!$A$74,IF(AND(L483&lt;S483,U483=""),Listes!$A$76,IF(AND(L483&lt;&gt;"",S483&lt;L483,T483=""),Listes!$A$78,IF(AND(Y483="",OR(M483&lt;&gt;"",N483&lt;&gt;"",O483&lt;&gt;"",P483&lt;&gt;"",Q483&lt;&gt;"",R483&lt;&gt;"")),Listes!$A$79,""))))</f>
        <v/>
      </c>
      <c r="Y483" s="38"/>
      <c r="Z483" s="10">
        <f t="shared" si="47"/>
        <v>0</v>
      </c>
    </row>
    <row r="484" spans="1:26" ht="20.100000000000001" customHeight="1" x14ac:dyDescent="0.25">
      <c r="A484" s="109">
        <v>478</v>
      </c>
      <c r="B484" s="488" t="str">
        <f>IF('Dépenses rémunération au réel'!B484="","",'Dépenses rémunération au réel'!B484)</f>
        <v/>
      </c>
      <c r="C484" s="488" t="str">
        <f>IF('Dépenses rémunération au réel'!C484="","",'Dépenses rémunération au réel'!C484)</f>
        <v/>
      </c>
      <c r="D484" s="488" t="str">
        <f>IF('Dépenses rémunération au réel'!D484="","",'Dépenses rémunération au réel'!D484)</f>
        <v/>
      </c>
      <c r="E484" s="488" t="str">
        <f>IF('Dépenses rémunération au réel'!E484="","",'Dépenses rémunération au réel'!E484)</f>
        <v/>
      </c>
      <c r="F484" s="488" t="str">
        <f>IF('Dépenses rémunération au réel'!F484="","",'Dépenses rémunération au réel'!F484)</f>
        <v/>
      </c>
      <c r="G484" s="489" t="str">
        <f>IF('Dépenses rémunération au réel'!G484="","",'Dépenses rémunération au réel'!G484)</f>
        <v/>
      </c>
      <c r="H484" s="489" t="str">
        <f>IF('Dépenses rémunération au réel'!H484="","",'Dépenses rémunération au réel'!H484)</f>
        <v/>
      </c>
      <c r="I484" s="488" t="str">
        <f>IF('Dépenses rémunération au réel'!I484="","",'Dépenses rémunération au réel'!I484)</f>
        <v/>
      </c>
      <c r="J484" s="490" t="str">
        <f>IF('Dépenses rémunération au réel'!J484="","",'Dépenses rémunération au réel'!J484)</f>
        <v/>
      </c>
      <c r="K484" s="490" t="str">
        <f>IF('Dépenses rémunération au réel'!K484="","",'Dépenses rémunération au réel'!K484)</f>
        <v/>
      </c>
      <c r="L484" s="488" t="str">
        <f>IF('Dépenses rémunération au réel'!L484="","",'Dépenses rémunération au réel'!L484)</f>
        <v/>
      </c>
      <c r="M484" s="256"/>
      <c r="N484" s="257" t="str">
        <f t="shared" si="44"/>
        <v/>
      </c>
      <c r="O484" s="257" t="str">
        <f t="shared" si="45"/>
        <v/>
      </c>
      <c r="P484" s="55"/>
      <c r="Q484" s="34"/>
      <c r="R484" s="34"/>
      <c r="S484" s="494" t="str">
        <f t="shared" si="42"/>
        <v/>
      </c>
      <c r="T484" s="117"/>
      <c r="U484" s="118"/>
      <c r="V484" s="497" t="str">
        <f t="shared" si="46"/>
        <v/>
      </c>
      <c r="W484" s="121" t="str">
        <f t="shared" si="43"/>
        <v/>
      </c>
      <c r="X484" s="500" t="str">
        <f>IF(AND(OR(M484="KO",L484&lt;&gt;""),OR(M484="",N484="",O484="")),Listes!$A$74,IF(AND(L484&lt;S484,U484=""),Listes!$A$76,IF(AND(L484&lt;&gt;"",S484&lt;L484,T484=""),Listes!$A$78,IF(AND(Y484="",OR(M484&lt;&gt;"",N484&lt;&gt;"",O484&lt;&gt;"",P484&lt;&gt;"",Q484&lt;&gt;"",R484&lt;&gt;"")),Listes!$A$79,""))))</f>
        <v/>
      </c>
      <c r="Y484" s="38"/>
      <c r="Z484" s="10">
        <f t="shared" si="47"/>
        <v>0</v>
      </c>
    </row>
    <row r="485" spans="1:26" ht="20.100000000000001" customHeight="1" x14ac:dyDescent="0.25">
      <c r="A485" s="109">
        <v>479</v>
      </c>
      <c r="B485" s="488" t="str">
        <f>IF('Dépenses rémunération au réel'!B485="","",'Dépenses rémunération au réel'!B485)</f>
        <v/>
      </c>
      <c r="C485" s="488" t="str">
        <f>IF('Dépenses rémunération au réel'!C485="","",'Dépenses rémunération au réel'!C485)</f>
        <v/>
      </c>
      <c r="D485" s="488" t="str">
        <f>IF('Dépenses rémunération au réel'!D485="","",'Dépenses rémunération au réel'!D485)</f>
        <v/>
      </c>
      <c r="E485" s="488" t="str">
        <f>IF('Dépenses rémunération au réel'!E485="","",'Dépenses rémunération au réel'!E485)</f>
        <v/>
      </c>
      <c r="F485" s="488" t="str">
        <f>IF('Dépenses rémunération au réel'!F485="","",'Dépenses rémunération au réel'!F485)</f>
        <v/>
      </c>
      <c r="G485" s="489" t="str">
        <f>IF('Dépenses rémunération au réel'!G485="","",'Dépenses rémunération au réel'!G485)</f>
        <v/>
      </c>
      <c r="H485" s="489" t="str">
        <f>IF('Dépenses rémunération au réel'!H485="","",'Dépenses rémunération au réel'!H485)</f>
        <v/>
      </c>
      <c r="I485" s="488" t="str">
        <f>IF('Dépenses rémunération au réel'!I485="","",'Dépenses rémunération au réel'!I485)</f>
        <v/>
      </c>
      <c r="J485" s="490" t="str">
        <f>IF('Dépenses rémunération au réel'!J485="","",'Dépenses rémunération au réel'!J485)</f>
        <v/>
      </c>
      <c r="K485" s="490" t="str">
        <f>IF('Dépenses rémunération au réel'!K485="","",'Dépenses rémunération au réel'!K485)</f>
        <v/>
      </c>
      <c r="L485" s="488" t="str">
        <f>IF('Dépenses rémunération au réel'!L485="","",'Dépenses rémunération au réel'!L485)</f>
        <v/>
      </c>
      <c r="M485" s="256"/>
      <c r="N485" s="257" t="str">
        <f t="shared" si="44"/>
        <v/>
      </c>
      <c r="O485" s="257" t="str">
        <f t="shared" si="45"/>
        <v/>
      </c>
      <c r="P485" s="55"/>
      <c r="Q485" s="34"/>
      <c r="R485" s="34"/>
      <c r="S485" s="494" t="str">
        <f t="shared" si="42"/>
        <v/>
      </c>
      <c r="T485" s="117"/>
      <c r="U485" s="118"/>
      <c r="V485" s="497" t="str">
        <f t="shared" si="46"/>
        <v/>
      </c>
      <c r="W485" s="121" t="str">
        <f t="shared" si="43"/>
        <v/>
      </c>
      <c r="X485" s="500" t="str">
        <f>IF(AND(OR(M485="KO",L485&lt;&gt;""),OR(M485="",N485="",O485="")),Listes!$A$74,IF(AND(L485&lt;S485,U485=""),Listes!$A$76,IF(AND(L485&lt;&gt;"",S485&lt;L485,T485=""),Listes!$A$78,IF(AND(Y485="",OR(M485&lt;&gt;"",N485&lt;&gt;"",O485&lt;&gt;"",P485&lt;&gt;"",Q485&lt;&gt;"",R485&lt;&gt;"")),Listes!$A$79,""))))</f>
        <v/>
      </c>
      <c r="Y485" s="38"/>
      <c r="Z485" s="10">
        <f t="shared" si="47"/>
        <v>0</v>
      </c>
    </row>
    <row r="486" spans="1:26" ht="20.100000000000001" customHeight="1" x14ac:dyDescent="0.25">
      <c r="A486" s="109">
        <v>480</v>
      </c>
      <c r="B486" s="488" t="str">
        <f>IF('Dépenses rémunération au réel'!B486="","",'Dépenses rémunération au réel'!B486)</f>
        <v/>
      </c>
      <c r="C486" s="488" t="str">
        <f>IF('Dépenses rémunération au réel'!C486="","",'Dépenses rémunération au réel'!C486)</f>
        <v/>
      </c>
      <c r="D486" s="488" t="str">
        <f>IF('Dépenses rémunération au réel'!D486="","",'Dépenses rémunération au réel'!D486)</f>
        <v/>
      </c>
      <c r="E486" s="488" t="str">
        <f>IF('Dépenses rémunération au réel'!E486="","",'Dépenses rémunération au réel'!E486)</f>
        <v/>
      </c>
      <c r="F486" s="488" t="str">
        <f>IF('Dépenses rémunération au réel'!F486="","",'Dépenses rémunération au réel'!F486)</f>
        <v/>
      </c>
      <c r="G486" s="489" t="str">
        <f>IF('Dépenses rémunération au réel'!G486="","",'Dépenses rémunération au réel'!G486)</f>
        <v/>
      </c>
      <c r="H486" s="489" t="str">
        <f>IF('Dépenses rémunération au réel'!H486="","",'Dépenses rémunération au réel'!H486)</f>
        <v/>
      </c>
      <c r="I486" s="488" t="str">
        <f>IF('Dépenses rémunération au réel'!I486="","",'Dépenses rémunération au réel'!I486)</f>
        <v/>
      </c>
      <c r="J486" s="490" t="str">
        <f>IF('Dépenses rémunération au réel'!J486="","",'Dépenses rémunération au réel'!J486)</f>
        <v/>
      </c>
      <c r="K486" s="490" t="str">
        <f>IF('Dépenses rémunération au réel'!K486="","",'Dépenses rémunération au réel'!K486)</f>
        <v/>
      </c>
      <c r="L486" s="488" t="str">
        <f>IF('Dépenses rémunération au réel'!L486="","",'Dépenses rémunération au réel'!L486)</f>
        <v/>
      </c>
      <c r="M486" s="256"/>
      <c r="N486" s="257" t="str">
        <f t="shared" si="44"/>
        <v/>
      </c>
      <c r="O486" s="257" t="str">
        <f t="shared" si="45"/>
        <v/>
      </c>
      <c r="P486" s="55"/>
      <c r="Q486" s="34"/>
      <c r="R486" s="34"/>
      <c r="S486" s="494" t="str">
        <f t="shared" si="42"/>
        <v/>
      </c>
      <c r="T486" s="117"/>
      <c r="U486" s="118"/>
      <c r="V486" s="497" t="str">
        <f t="shared" si="46"/>
        <v/>
      </c>
      <c r="W486" s="121" t="str">
        <f t="shared" si="43"/>
        <v/>
      </c>
      <c r="X486" s="500" t="str">
        <f>IF(AND(OR(M486="KO",L486&lt;&gt;""),OR(M486="",N486="",O486="")),Listes!$A$74,IF(AND(L486&lt;S486,U486=""),Listes!$A$76,IF(AND(L486&lt;&gt;"",S486&lt;L486,T486=""),Listes!$A$78,IF(AND(Y486="",OR(M486&lt;&gt;"",N486&lt;&gt;"",O486&lt;&gt;"",P486&lt;&gt;"",Q486&lt;&gt;"",R486&lt;&gt;"")),Listes!$A$79,""))))</f>
        <v/>
      </c>
      <c r="Y486" s="38"/>
      <c r="Z486" s="10">
        <f t="shared" si="47"/>
        <v>0</v>
      </c>
    </row>
    <row r="487" spans="1:26" ht="20.100000000000001" customHeight="1" x14ac:dyDescent="0.25">
      <c r="A487" s="109">
        <v>481</v>
      </c>
      <c r="B487" s="488" t="str">
        <f>IF('Dépenses rémunération au réel'!B487="","",'Dépenses rémunération au réel'!B487)</f>
        <v/>
      </c>
      <c r="C487" s="488" t="str">
        <f>IF('Dépenses rémunération au réel'!C487="","",'Dépenses rémunération au réel'!C487)</f>
        <v/>
      </c>
      <c r="D487" s="488" t="str">
        <f>IF('Dépenses rémunération au réel'!D487="","",'Dépenses rémunération au réel'!D487)</f>
        <v/>
      </c>
      <c r="E487" s="488" t="str">
        <f>IF('Dépenses rémunération au réel'!E487="","",'Dépenses rémunération au réel'!E487)</f>
        <v/>
      </c>
      <c r="F487" s="488" t="str">
        <f>IF('Dépenses rémunération au réel'!F487="","",'Dépenses rémunération au réel'!F487)</f>
        <v/>
      </c>
      <c r="G487" s="489" t="str">
        <f>IF('Dépenses rémunération au réel'!G487="","",'Dépenses rémunération au réel'!G487)</f>
        <v/>
      </c>
      <c r="H487" s="489" t="str">
        <f>IF('Dépenses rémunération au réel'!H487="","",'Dépenses rémunération au réel'!H487)</f>
        <v/>
      </c>
      <c r="I487" s="488" t="str">
        <f>IF('Dépenses rémunération au réel'!I487="","",'Dépenses rémunération au réel'!I487)</f>
        <v/>
      </c>
      <c r="J487" s="490" t="str">
        <f>IF('Dépenses rémunération au réel'!J487="","",'Dépenses rémunération au réel'!J487)</f>
        <v/>
      </c>
      <c r="K487" s="490" t="str">
        <f>IF('Dépenses rémunération au réel'!K487="","",'Dépenses rémunération au réel'!K487)</f>
        <v/>
      </c>
      <c r="L487" s="488" t="str">
        <f>IF('Dépenses rémunération au réel'!L487="","",'Dépenses rémunération au réel'!L487)</f>
        <v/>
      </c>
      <c r="M487" s="256"/>
      <c r="N487" s="257" t="str">
        <f t="shared" si="44"/>
        <v/>
      </c>
      <c r="O487" s="257" t="str">
        <f t="shared" si="45"/>
        <v/>
      </c>
      <c r="P487" s="55"/>
      <c r="Q487" s="34"/>
      <c r="R487" s="34"/>
      <c r="S487" s="494" t="str">
        <f t="shared" si="42"/>
        <v/>
      </c>
      <c r="T487" s="117"/>
      <c r="U487" s="118"/>
      <c r="V487" s="497" t="str">
        <f t="shared" si="46"/>
        <v/>
      </c>
      <c r="W487" s="121" t="str">
        <f t="shared" si="43"/>
        <v/>
      </c>
      <c r="X487" s="500" t="str">
        <f>IF(AND(OR(M487="KO",L487&lt;&gt;""),OR(M487="",N487="",O487="")),Listes!$A$74,IF(AND(L487&lt;S487,U487=""),Listes!$A$76,IF(AND(L487&lt;&gt;"",S487&lt;L487,T487=""),Listes!$A$78,IF(AND(Y487="",OR(M487&lt;&gt;"",N487&lt;&gt;"",O487&lt;&gt;"",P487&lt;&gt;"",Q487&lt;&gt;"",R487&lt;&gt;"")),Listes!$A$79,""))))</f>
        <v/>
      </c>
      <c r="Y487" s="38"/>
      <c r="Z487" s="10">
        <f t="shared" si="47"/>
        <v>0</v>
      </c>
    </row>
    <row r="488" spans="1:26" ht="20.100000000000001" customHeight="1" x14ac:dyDescent="0.25">
      <c r="A488" s="109">
        <v>482</v>
      </c>
      <c r="B488" s="488" t="str">
        <f>IF('Dépenses rémunération au réel'!B488="","",'Dépenses rémunération au réel'!B488)</f>
        <v/>
      </c>
      <c r="C488" s="488" t="str">
        <f>IF('Dépenses rémunération au réel'!C488="","",'Dépenses rémunération au réel'!C488)</f>
        <v/>
      </c>
      <c r="D488" s="488" t="str">
        <f>IF('Dépenses rémunération au réel'!D488="","",'Dépenses rémunération au réel'!D488)</f>
        <v/>
      </c>
      <c r="E488" s="488" t="str">
        <f>IF('Dépenses rémunération au réel'!E488="","",'Dépenses rémunération au réel'!E488)</f>
        <v/>
      </c>
      <c r="F488" s="488" t="str">
        <f>IF('Dépenses rémunération au réel'!F488="","",'Dépenses rémunération au réel'!F488)</f>
        <v/>
      </c>
      <c r="G488" s="489" t="str">
        <f>IF('Dépenses rémunération au réel'!G488="","",'Dépenses rémunération au réel'!G488)</f>
        <v/>
      </c>
      <c r="H488" s="489" t="str">
        <f>IF('Dépenses rémunération au réel'!H488="","",'Dépenses rémunération au réel'!H488)</f>
        <v/>
      </c>
      <c r="I488" s="488" t="str">
        <f>IF('Dépenses rémunération au réel'!I488="","",'Dépenses rémunération au réel'!I488)</f>
        <v/>
      </c>
      <c r="J488" s="490" t="str">
        <f>IF('Dépenses rémunération au réel'!J488="","",'Dépenses rémunération au réel'!J488)</f>
        <v/>
      </c>
      <c r="K488" s="490" t="str">
        <f>IF('Dépenses rémunération au réel'!K488="","",'Dépenses rémunération au réel'!K488)</f>
        <v/>
      </c>
      <c r="L488" s="488" t="str">
        <f>IF('Dépenses rémunération au réel'!L488="","",'Dépenses rémunération au réel'!L488)</f>
        <v/>
      </c>
      <c r="M488" s="256"/>
      <c r="N488" s="257" t="str">
        <f t="shared" si="44"/>
        <v/>
      </c>
      <c r="O488" s="257" t="str">
        <f t="shared" si="45"/>
        <v/>
      </c>
      <c r="P488" s="55"/>
      <c r="Q488" s="34"/>
      <c r="R488" s="34"/>
      <c r="S488" s="494" t="str">
        <f t="shared" si="42"/>
        <v/>
      </c>
      <c r="T488" s="117"/>
      <c r="U488" s="118"/>
      <c r="V488" s="497" t="str">
        <f t="shared" si="46"/>
        <v/>
      </c>
      <c r="W488" s="121" t="str">
        <f t="shared" si="43"/>
        <v/>
      </c>
      <c r="X488" s="500" t="str">
        <f>IF(AND(OR(M488="KO",L488&lt;&gt;""),OR(M488="",N488="",O488="")),Listes!$A$74,IF(AND(L488&lt;S488,U488=""),Listes!$A$76,IF(AND(L488&lt;&gt;"",S488&lt;L488,T488=""),Listes!$A$78,IF(AND(Y488="",OR(M488&lt;&gt;"",N488&lt;&gt;"",O488&lt;&gt;"",P488&lt;&gt;"",Q488&lt;&gt;"",R488&lt;&gt;"")),Listes!$A$79,""))))</f>
        <v/>
      </c>
      <c r="Y488" s="38"/>
      <c r="Z488" s="10">
        <f t="shared" si="47"/>
        <v>0</v>
      </c>
    </row>
    <row r="489" spans="1:26" ht="20.100000000000001" customHeight="1" x14ac:dyDescent="0.25">
      <c r="A489" s="109">
        <v>483</v>
      </c>
      <c r="B489" s="488" t="str">
        <f>IF('Dépenses rémunération au réel'!B489="","",'Dépenses rémunération au réel'!B489)</f>
        <v/>
      </c>
      <c r="C489" s="488" t="str">
        <f>IF('Dépenses rémunération au réel'!C489="","",'Dépenses rémunération au réel'!C489)</f>
        <v/>
      </c>
      <c r="D489" s="488" t="str">
        <f>IF('Dépenses rémunération au réel'!D489="","",'Dépenses rémunération au réel'!D489)</f>
        <v/>
      </c>
      <c r="E489" s="488" t="str">
        <f>IF('Dépenses rémunération au réel'!E489="","",'Dépenses rémunération au réel'!E489)</f>
        <v/>
      </c>
      <c r="F489" s="488" t="str">
        <f>IF('Dépenses rémunération au réel'!F489="","",'Dépenses rémunération au réel'!F489)</f>
        <v/>
      </c>
      <c r="G489" s="489" t="str">
        <f>IF('Dépenses rémunération au réel'!G489="","",'Dépenses rémunération au réel'!G489)</f>
        <v/>
      </c>
      <c r="H489" s="489" t="str">
        <f>IF('Dépenses rémunération au réel'!H489="","",'Dépenses rémunération au réel'!H489)</f>
        <v/>
      </c>
      <c r="I489" s="488" t="str">
        <f>IF('Dépenses rémunération au réel'!I489="","",'Dépenses rémunération au réel'!I489)</f>
        <v/>
      </c>
      <c r="J489" s="490" t="str">
        <f>IF('Dépenses rémunération au réel'!J489="","",'Dépenses rémunération au réel'!J489)</f>
        <v/>
      </c>
      <c r="K489" s="490" t="str">
        <f>IF('Dépenses rémunération au réel'!K489="","",'Dépenses rémunération au réel'!K489)</f>
        <v/>
      </c>
      <c r="L489" s="488" t="str">
        <f>IF('Dépenses rémunération au réel'!L489="","",'Dépenses rémunération au réel'!L489)</f>
        <v/>
      </c>
      <c r="M489" s="256"/>
      <c r="N489" s="257" t="str">
        <f t="shared" si="44"/>
        <v/>
      </c>
      <c r="O489" s="257" t="str">
        <f t="shared" si="45"/>
        <v/>
      </c>
      <c r="P489" s="55"/>
      <c r="Q489" s="34"/>
      <c r="R489" s="34"/>
      <c r="S489" s="494" t="str">
        <f t="shared" si="42"/>
        <v/>
      </c>
      <c r="T489" s="117"/>
      <c r="U489" s="118"/>
      <c r="V489" s="497" t="str">
        <f t="shared" si="46"/>
        <v/>
      </c>
      <c r="W489" s="121" t="str">
        <f t="shared" si="43"/>
        <v/>
      </c>
      <c r="X489" s="500" t="str">
        <f>IF(AND(OR(M489="KO",L489&lt;&gt;""),OR(M489="",N489="",O489="")),Listes!$A$74,IF(AND(L489&lt;S489,U489=""),Listes!$A$76,IF(AND(L489&lt;&gt;"",S489&lt;L489,T489=""),Listes!$A$78,IF(AND(Y489="",OR(M489&lt;&gt;"",N489&lt;&gt;"",O489&lt;&gt;"",P489&lt;&gt;"",Q489&lt;&gt;"",R489&lt;&gt;"")),Listes!$A$79,""))))</f>
        <v/>
      </c>
      <c r="Y489" s="38"/>
      <c r="Z489" s="10">
        <f t="shared" si="47"/>
        <v>0</v>
      </c>
    </row>
    <row r="490" spans="1:26" ht="20.100000000000001" customHeight="1" x14ac:dyDescent="0.25">
      <c r="A490" s="109">
        <v>484</v>
      </c>
      <c r="B490" s="488" t="str">
        <f>IF('Dépenses rémunération au réel'!B490="","",'Dépenses rémunération au réel'!B490)</f>
        <v/>
      </c>
      <c r="C490" s="488" t="str">
        <f>IF('Dépenses rémunération au réel'!C490="","",'Dépenses rémunération au réel'!C490)</f>
        <v/>
      </c>
      <c r="D490" s="488" t="str">
        <f>IF('Dépenses rémunération au réel'!D490="","",'Dépenses rémunération au réel'!D490)</f>
        <v/>
      </c>
      <c r="E490" s="488" t="str">
        <f>IF('Dépenses rémunération au réel'!E490="","",'Dépenses rémunération au réel'!E490)</f>
        <v/>
      </c>
      <c r="F490" s="488" t="str">
        <f>IF('Dépenses rémunération au réel'!F490="","",'Dépenses rémunération au réel'!F490)</f>
        <v/>
      </c>
      <c r="G490" s="489" t="str">
        <f>IF('Dépenses rémunération au réel'!G490="","",'Dépenses rémunération au réel'!G490)</f>
        <v/>
      </c>
      <c r="H490" s="489" t="str">
        <f>IF('Dépenses rémunération au réel'!H490="","",'Dépenses rémunération au réel'!H490)</f>
        <v/>
      </c>
      <c r="I490" s="488" t="str">
        <f>IF('Dépenses rémunération au réel'!I490="","",'Dépenses rémunération au réel'!I490)</f>
        <v/>
      </c>
      <c r="J490" s="490" t="str">
        <f>IF('Dépenses rémunération au réel'!J490="","",'Dépenses rémunération au réel'!J490)</f>
        <v/>
      </c>
      <c r="K490" s="490" t="str">
        <f>IF('Dépenses rémunération au réel'!K490="","",'Dépenses rémunération au réel'!K490)</f>
        <v/>
      </c>
      <c r="L490" s="488" t="str">
        <f>IF('Dépenses rémunération au réel'!L490="","",'Dépenses rémunération au réel'!L490)</f>
        <v/>
      </c>
      <c r="M490" s="256"/>
      <c r="N490" s="257" t="str">
        <f t="shared" si="44"/>
        <v/>
      </c>
      <c r="O490" s="257" t="str">
        <f t="shared" si="45"/>
        <v/>
      </c>
      <c r="P490" s="55"/>
      <c r="Q490" s="34"/>
      <c r="R490" s="34"/>
      <c r="S490" s="494" t="str">
        <f t="shared" si="42"/>
        <v/>
      </c>
      <c r="T490" s="117"/>
      <c r="U490" s="118"/>
      <c r="V490" s="497" t="str">
        <f t="shared" si="46"/>
        <v/>
      </c>
      <c r="W490" s="121" t="str">
        <f t="shared" si="43"/>
        <v/>
      </c>
      <c r="X490" s="500" t="str">
        <f>IF(AND(OR(M490="KO",L490&lt;&gt;""),OR(M490="",N490="",O490="")),Listes!$A$74,IF(AND(L490&lt;S490,U490=""),Listes!$A$76,IF(AND(L490&lt;&gt;"",S490&lt;L490,T490=""),Listes!$A$78,IF(AND(Y490="",OR(M490&lt;&gt;"",N490&lt;&gt;"",O490&lt;&gt;"",P490&lt;&gt;"",Q490&lt;&gt;"",R490&lt;&gt;"")),Listes!$A$79,""))))</f>
        <v/>
      </c>
      <c r="Y490" s="38"/>
      <c r="Z490" s="10">
        <f t="shared" si="47"/>
        <v>0</v>
      </c>
    </row>
    <row r="491" spans="1:26" ht="20.100000000000001" customHeight="1" x14ac:dyDescent="0.25">
      <c r="A491" s="109">
        <v>485</v>
      </c>
      <c r="B491" s="488" t="str">
        <f>IF('Dépenses rémunération au réel'!B491="","",'Dépenses rémunération au réel'!B491)</f>
        <v/>
      </c>
      <c r="C491" s="488" t="str">
        <f>IF('Dépenses rémunération au réel'!C491="","",'Dépenses rémunération au réel'!C491)</f>
        <v/>
      </c>
      <c r="D491" s="488" t="str">
        <f>IF('Dépenses rémunération au réel'!D491="","",'Dépenses rémunération au réel'!D491)</f>
        <v/>
      </c>
      <c r="E491" s="488" t="str">
        <f>IF('Dépenses rémunération au réel'!E491="","",'Dépenses rémunération au réel'!E491)</f>
        <v/>
      </c>
      <c r="F491" s="488" t="str">
        <f>IF('Dépenses rémunération au réel'!F491="","",'Dépenses rémunération au réel'!F491)</f>
        <v/>
      </c>
      <c r="G491" s="489" t="str">
        <f>IF('Dépenses rémunération au réel'!G491="","",'Dépenses rémunération au réel'!G491)</f>
        <v/>
      </c>
      <c r="H491" s="489" t="str">
        <f>IF('Dépenses rémunération au réel'!H491="","",'Dépenses rémunération au réel'!H491)</f>
        <v/>
      </c>
      <c r="I491" s="488" t="str">
        <f>IF('Dépenses rémunération au réel'!I491="","",'Dépenses rémunération au réel'!I491)</f>
        <v/>
      </c>
      <c r="J491" s="490" t="str">
        <f>IF('Dépenses rémunération au réel'!J491="","",'Dépenses rémunération au réel'!J491)</f>
        <v/>
      </c>
      <c r="K491" s="490" t="str">
        <f>IF('Dépenses rémunération au réel'!K491="","",'Dépenses rémunération au réel'!K491)</f>
        <v/>
      </c>
      <c r="L491" s="488" t="str">
        <f>IF('Dépenses rémunération au réel'!L491="","",'Dépenses rémunération au réel'!L491)</f>
        <v/>
      </c>
      <c r="M491" s="256"/>
      <c r="N491" s="257" t="str">
        <f t="shared" si="44"/>
        <v/>
      </c>
      <c r="O491" s="257" t="str">
        <f t="shared" si="45"/>
        <v/>
      </c>
      <c r="P491" s="55"/>
      <c r="Q491" s="34"/>
      <c r="R491" s="34"/>
      <c r="S491" s="494" t="str">
        <f t="shared" si="42"/>
        <v/>
      </c>
      <c r="T491" s="117"/>
      <c r="U491" s="118"/>
      <c r="V491" s="497" t="str">
        <f t="shared" si="46"/>
        <v/>
      </c>
      <c r="W491" s="121" t="str">
        <f t="shared" si="43"/>
        <v/>
      </c>
      <c r="X491" s="500" t="str">
        <f>IF(AND(OR(M491="KO",L491&lt;&gt;""),OR(M491="",N491="",O491="")),Listes!$A$74,IF(AND(L491&lt;S491,U491=""),Listes!$A$76,IF(AND(L491&lt;&gt;"",S491&lt;L491,T491=""),Listes!$A$78,IF(AND(Y491="",OR(M491&lt;&gt;"",N491&lt;&gt;"",O491&lt;&gt;"",P491&lt;&gt;"",Q491&lt;&gt;"",R491&lt;&gt;"")),Listes!$A$79,""))))</f>
        <v/>
      </c>
      <c r="Y491" s="38"/>
      <c r="Z491" s="10">
        <f t="shared" si="47"/>
        <v>0</v>
      </c>
    </row>
    <row r="492" spans="1:26" ht="20.100000000000001" customHeight="1" x14ac:dyDescent="0.25">
      <c r="A492" s="109">
        <v>486</v>
      </c>
      <c r="B492" s="488" t="str">
        <f>IF('Dépenses rémunération au réel'!B492="","",'Dépenses rémunération au réel'!B492)</f>
        <v/>
      </c>
      <c r="C492" s="488" t="str">
        <f>IF('Dépenses rémunération au réel'!C492="","",'Dépenses rémunération au réel'!C492)</f>
        <v/>
      </c>
      <c r="D492" s="488" t="str">
        <f>IF('Dépenses rémunération au réel'!D492="","",'Dépenses rémunération au réel'!D492)</f>
        <v/>
      </c>
      <c r="E492" s="488" t="str">
        <f>IF('Dépenses rémunération au réel'!E492="","",'Dépenses rémunération au réel'!E492)</f>
        <v/>
      </c>
      <c r="F492" s="488" t="str">
        <f>IF('Dépenses rémunération au réel'!F492="","",'Dépenses rémunération au réel'!F492)</f>
        <v/>
      </c>
      <c r="G492" s="489" t="str">
        <f>IF('Dépenses rémunération au réel'!G492="","",'Dépenses rémunération au réel'!G492)</f>
        <v/>
      </c>
      <c r="H492" s="489" t="str">
        <f>IF('Dépenses rémunération au réel'!H492="","",'Dépenses rémunération au réel'!H492)</f>
        <v/>
      </c>
      <c r="I492" s="488" t="str">
        <f>IF('Dépenses rémunération au réel'!I492="","",'Dépenses rémunération au réel'!I492)</f>
        <v/>
      </c>
      <c r="J492" s="490" t="str">
        <f>IF('Dépenses rémunération au réel'!J492="","",'Dépenses rémunération au réel'!J492)</f>
        <v/>
      </c>
      <c r="K492" s="490" t="str">
        <f>IF('Dépenses rémunération au réel'!K492="","",'Dépenses rémunération au réel'!K492)</f>
        <v/>
      </c>
      <c r="L492" s="488" t="str">
        <f>IF('Dépenses rémunération au réel'!L492="","",'Dépenses rémunération au réel'!L492)</f>
        <v/>
      </c>
      <c r="M492" s="256"/>
      <c r="N492" s="257" t="str">
        <f t="shared" si="44"/>
        <v/>
      </c>
      <c r="O492" s="257" t="str">
        <f t="shared" si="45"/>
        <v/>
      </c>
      <c r="P492" s="55"/>
      <c r="Q492" s="34"/>
      <c r="R492" s="34"/>
      <c r="S492" s="494" t="str">
        <f t="shared" si="42"/>
        <v/>
      </c>
      <c r="T492" s="117"/>
      <c r="U492" s="118"/>
      <c r="V492" s="497" t="str">
        <f t="shared" si="46"/>
        <v/>
      </c>
      <c r="W492" s="121" t="str">
        <f t="shared" si="43"/>
        <v/>
      </c>
      <c r="X492" s="500" t="str">
        <f>IF(AND(OR(M492="KO",L492&lt;&gt;""),OR(M492="",N492="",O492="")),Listes!$A$74,IF(AND(L492&lt;S492,U492=""),Listes!$A$76,IF(AND(L492&lt;&gt;"",S492&lt;L492,T492=""),Listes!$A$78,IF(AND(Y492="",OR(M492&lt;&gt;"",N492&lt;&gt;"",O492&lt;&gt;"",P492&lt;&gt;"",Q492&lt;&gt;"",R492&lt;&gt;"")),Listes!$A$79,""))))</f>
        <v/>
      </c>
      <c r="Y492" s="38"/>
      <c r="Z492" s="10">
        <f t="shared" si="47"/>
        <v>0</v>
      </c>
    </row>
    <row r="493" spans="1:26" ht="20.100000000000001" customHeight="1" x14ac:dyDescent="0.25">
      <c r="A493" s="109">
        <v>487</v>
      </c>
      <c r="B493" s="488" t="str">
        <f>IF('Dépenses rémunération au réel'!B493="","",'Dépenses rémunération au réel'!B493)</f>
        <v/>
      </c>
      <c r="C493" s="488" t="str">
        <f>IF('Dépenses rémunération au réel'!C493="","",'Dépenses rémunération au réel'!C493)</f>
        <v/>
      </c>
      <c r="D493" s="488" t="str">
        <f>IF('Dépenses rémunération au réel'!D493="","",'Dépenses rémunération au réel'!D493)</f>
        <v/>
      </c>
      <c r="E493" s="488" t="str">
        <f>IF('Dépenses rémunération au réel'!E493="","",'Dépenses rémunération au réel'!E493)</f>
        <v/>
      </c>
      <c r="F493" s="488" t="str">
        <f>IF('Dépenses rémunération au réel'!F493="","",'Dépenses rémunération au réel'!F493)</f>
        <v/>
      </c>
      <c r="G493" s="489" t="str">
        <f>IF('Dépenses rémunération au réel'!G493="","",'Dépenses rémunération au réel'!G493)</f>
        <v/>
      </c>
      <c r="H493" s="489" t="str">
        <f>IF('Dépenses rémunération au réel'!H493="","",'Dépenses rémunération au réel'!H493)</f>
        <v/>
      </c>
      <c r="I493" s="488" t="str">
        <f>IF('Dépenses rémunération au réel'!I493="","",'Dépenses rémunération au réel'!I493)</f>
        <v/>
      </c>
      <c r="J493" s="490" t="str">
        <f>IF('Dépenses rémunération au réel'!J493="","",'Dépenses rémunération au réel'!J493)</f>
        <v/>
      </c>
      <c r="K493" s="490" t="str">
        <f>IF('Dépenses rémunération au réel'!K493="","",'Dépenses rémunération au réel'!K493)</f>
        <v/>
      </c>
      <c r="L493" s="488" t="str">
        <f>IF('Dépenses rémunération au réel'!L493="","",'Dépenses rémunération au réel'!L493)</f>
        <v/>
      </c>
      <c r="M493" s="256"/>
      <c r="N493" s="257" t="str">
        <f t="shared" si="44"/>
        <v/>
      </c>
      <c r="O493" s="257" t="str">
        <f t="shared" si="45"/>
        <v/>
      </c>
      <c r="P493" s="55"/>
      <c r="Q493" s="34"/>
      <c r="R493" s="34"/>
      <c r="S493" s="494" t="str">
        <f t="shared" si="42"/>
        <v/>
      </c>
      <c r="T493" s="117"/>
      <c r="U493" s="118"/>
      <c r="V493" s="497" t="str">
        <f t="shared" si="46"/>
        <v/>
      </c>
      <c r="W493" s="121" t="str">
        <f t="shared" si="43"/>
        <v/>
      </c>
      <c r="X493" s="500" t="str">
        <f>IF(AND(OR(M493="KO",L493&lt;&gt;""),OR(M493="",N493="",O493="")),Listes!$A$74,IF(AND(L493&lt;S493,U493=""),Listes!$A$76,IF(AND(L493&lt;&gt;"",S493&lt;L493,T493=""),Listes!$A$78,IF(AND(Y493="",OR(M493&lt;&gt;"",N493&lt;&gt;"",O493&lt;&gt;"",P493&lt;&gt;"",Q493&lt;&gt;"",R493&lt;&gt;"")),Listes!$A$79,""))))</f>
        <v/>
      </c>
      <c r="Y493" s="38"/>
      <c r="Z493" s="10">
        <f t="shared" si="47"/>
        <v>0</v>
      </c>
    </row>
    <row r="494" spans="1:26" ht="20.100000000000001" customHeight="1" x14ac:dyDescent="0.25">
      <c r="A494" s="109">
        <v>488</v>
      </c>
      <c r="B494" s="488" t="str">
        <f>IF('Dépenses rémunération au réel'!B494="","",'Dépenses rémunération au réel'!B494)</f>
        <v/>
      </c>
      <c r="C494" s="488" t="str">
        <f>IF('Dépenses rémunération au réel'!C494="","",'Dépenses rémunération au réel'!C494)</f>
        <v/>
      </c>
      <c r="D494" s="488" t="str">
        <f>IF('Dépenses rémunération au réel'!D494="","",'Dépenses rémunération au réel'!D494)</f>
        <v/>
      </c>
      <c r="E494" s="488" t="str">
        <f>IF('Dépenses rémunération au réel'!E494="","",'Dépenses rémunération au réel'!E494)</f>
        <v/>
      </c>
      <c r="F494" s="488" t="str">
        <f>IF('Dépenses rémunération au réel'!F494="","",'Dépenses rémunération au réel'!F494)</f>
        <v/>
      </c>
      <c r="G494" s="489" t="str">
        <f>IF('Dépenses rémunération au réel'!G494="","",'Dépenses rémunération au réel'!G494)</f>
        <v/>
      </c>
      <c r="H494" s="489" t="str">
        <f>IF('Dépenses rémunération au réel'!H494="","",'Dépenses rémunération au réel'!H494)</f>
        <v/>
      </c>
      <c r="I494" s="488" t="str">
        <f>IF('Dépenses rémunération au réel'!I494="","",'Dépenses rémunération au réel'!I494)</f>
        <v/>
      </c>
      <c r="J494" s="490" t="str">
        <f>IF('Dépenses rémunération au réel'!J494="","",'Dépenses rémunération au réel'!J494)</f>
        <v/>
      </c>
      <c r="K494" s="490" t="str">
        <f>IF('Dépenses rémunération au réel'!K494="","",'Dépenses rémunération au réel'!K494)</f>
        <v/>
      </c>
      <c r="L494" s="488" t="str">
        <f>IF('Dépenses rémunération au réel'!L494="","",'Dépenses rémunération au réel'!L494)</f>
        <v/>
      </c>
      <c r="M494" s="256"/>
      <c r="N494" s="257" t="str">
        <f t="shared" si="44"/>
        <v/>
      </c>
      <c r="O494" s="257" t="str">
        <f t="shared" si="45"/>
        <v/>
      </c>
      <c r="P494" s="55"/>
      <c r="Q494" s="34"/>
      <c r="R494" s="34"/>
      <c r="S494" s="494" t="str">
        <f t="shared" si="42"/>
        <v/>
      </c>
      <c r="T494" s="117"/>
      <c r="U494" s="118"/>
      <c r="V494" s="497" t="str">
        <f t="shared" si="46"/>
        <v/>
      </c>
      <c r="W494" s="121" t="str">
        <f t="shared" si="43"/>
        <v/>
      </c>
      <c r="X494" s="500" t="str">
        <f>IF(AND(OR(M494="KO",L494&lt;&gt;""),OR(M494="",N494="",O494="")),Listes!$A$74,IF(AND(L494&lt;S494,U494=""),Listes!$A$76,IF(AND(L494&lt;&gt;"",S494&lt;L494,T494=""),Listes!$A$78,IF(AND(Y494="",OR(M494&lt;&gt;"",N494&lt;&gt;"",O494&lt;&gt;"",P494&lt;&gt;"",Q494&lt;&gt;"",R494&lt;&gt;"")),Listes!$A$79,""))))</f>
        <v/>
      </c>
      <c r="Y494" s="38"/>
      <c r="Z494" s="10">
        <f t="shared" si="47"/>
        <v>0</v>
      </c>
    </row>
    <row r="495" spans="1:26" ht="20.100000000000001" customHeight="1" x14ac:dyDescent="0.25">
      <c r="A495" s="109">
        <v>489</v>
      </c>
      <c r="B495" s="488" t="str">
        <f>IF('Dépenses rémunération au réel'!B495="","",'Dépenses rémunération au réel'!B495)</f>
        <v/>
      </c>
      <c r="C495" s="488" t="str">
        <f>IF('Dépenses rémunération au réel'!C495="","",'Dépenses rémunération au réel'!C495)</f>
        <v/>
      </c>
      <c r="D495" s="488" t="str">
        <f>IF('Dépenses rémunération au réel'!D495="","",'Dépenses rémunération au réel'!D495)</f>
        <v/>
      </c>
      <c r="E495" s="488" t="str">
        <f>IF('Dépenses rémunération au réel'!E495="","",'Dépenses rémunération au réel'!E495)</f>
        <v/>
      </c>
      <c r="F495" s="488" t="str">
        <f>IF('Dépenses rémunération au réel'!F495="","",'Dépenses rémunération au réel'!F495)</f>
        <v/>
      </c>
      <c r="G495" s="489" t="str">
        <f>IF('Dépenses rémunération au réel'!G495="","",'Dépenses rémunération au réel'!G495)</f>
        <v/>
      </c>
      <c r="H495" s="489" t="str">
        <f>IF('Dépenses rémunération au réel'!H495="","",'Dépenses rémunération au réel'!H495)</f>
        <v/>
      </c>
      <c r="I495" s="488" t="str">
        <f>IF('Dépenses rémunération au réel'!I495="","",'Dépenses rémunération au réel'!I495)</f>
        <v/>
      </c>
      <c r="J495" s="490" t="str">
        <f>IF('Dépenses rémunération au réel'!J495="","",'Dépenses rémunération au réel'!J495)</f>
        <v/>
      </c>
      <c r="K495" s="490" t="str">
        <f>IF('Dépenses rémunération au réel'!K495="","",'Dépenses rémunération au réel'!K495)</f>
        <v/>
      </c>
      <c r="L495" s="488" t="str">
        <f>IF('Dépenses rémunération au réel'!L495="","",'Dépenses rémunération au réel'!L495)</f>
        <v/>
      </c>
      <c r="M495" s="256"/>
      <c r="N495" s="257" t="str">
        <f t="shared" si="44"/>
        <v/>
      </c>
      <c r="O495" s="257" t="str">
        <f t="shared" si="45"/>
        <v/>
      </c>
      <c r="P495" s="55"/>
      <c r="Q495" s="34"/>
      <c r="R495" s="34"/>
      <c r="S495" s="494" t="str">
        <f t="shared" si="42"/>
        <v/>
      </c>
      <c r="T495" s="117"/>
      <c r="U495" s="118"/>
      <c r="V495" s="497" t="str">
        <f t="shared" si="46"/>
        <v/>
      </c>
      <c r="W495" s="121" t="str">
        <f t="shared" si="43"/>
        <v/>
      </c>
      <c r="X495" s="500" t="str">
        <f>IF(AND(OR(M495="KO",L495&lt;&gt;""),OR(M495="",N495="",O495="")),Listes!$A$74,IF(AND(L495&lt;S495,U495=""),Listes!$A$76,IF(AND(L495&lt;&gt;"",S495&lt;L495,T495=""),Listes!$A$78,IF(AND(Y495="",OR(M495&lt;&gt;"",N495&lt;&gt;"",O495&lt;&gt;"",P495&lt;&gt;"",Q495&lt;&gt;"",R495&lt;&gt;"")),Listes!$A$79,""))))</f>
        <v/>
      </c>
      <c r="Y495" s="38"/>
      <c r="Z495" s="10">
        <f t="shared" si="47"/>
        <v>0</v>
      </c>
    </row>
    <row r="496" spans="1:26" ht="20.100000000000001" customHeight="1" x14ac:dyDescent="0.25">
      <c r="A496" s="109">
        <v>490</v>
      </c>
      <c r="B496" s="488" t="str">
        <f>IF('Dépenses rémunération au réel'!B496="","",'Dépenses rémunération au réel'!B496)</f>
        <v/>
      </c>
      <c r="C496" s="488" t="str">
        <f>IF('Dépenses rémunération au réel'!C496="","",'Dépenses rémunération au réel'!C496)</f>
        <v/>
      </c>
      <c r="D496" s="488" t="str">
        <f>IF('Dépenses rémunération au réel'!D496="","",'Dépenses rémunération au réel'!D496)</f>
        <v/>
      </c>
      <c r="E496" s="488" t="str">
        <f>IF('Dépenses rémunération au réel'!E496="","",'Dépenses rémunération au réel'!E496)</f>
        <v/>
      </c>
      <c r="F496" s="488" t="str">
        <f>IF('Dépenses rémunération au réel'!F496="","",'Dépenses rémunération au réel'!F496)</f>
        <v/>
      </c>
      <c r="G496" s="489" t="str">
        <f>IF('Dépenses rémunération au réel'!G496="","",'Dépenses rémunération au réel'!G496)</f>
        <v/>
      </c>
      <c r="H496" s="489" t="str">
        <f>IF('Dépenses rémunération au réel'!H496="","",'Dépenses rémunération au réel'!H496)</f>
        <v/>
      </c>
      <c r="I496" s="488" t="str">
        <f>IF('Dépenses rémunération au réel'!I496="","",'Dépenses rémunération au réel'!I496)</f>
        <v/>
      </c>
      <c r="J496" s="490" t="str">
        <f>IF('Dépenses rémunération au réel'!J496="","",'Dépenses rémunération au réel'!J496)</f>
        <v/>
      </c>
      <c r="K496" s="490" t="str">
        <f>IF('Dépenses rémunération au réel'!K496="","",'Dépenses rémunération au réel'!K496)</f>
        <v/>
      </c>
      <c r="L496" s="488" t="str">
        <f>IF('Dépenses rémunération au réel'!L496="","",'Dépenses rémunération au réel'!L496)</f>
        <v/>
      </c>
      <c r="M496" s="256"/>
      <c r="N496" s="257" t="str">
        <f t="shared" si="44"/>
        <v/>
      </c>
      <c r="O496" s="257" t="str">
        <f t="shared" si="45"/>
        <v/>
      </c>
      <c r="P496" s="55"/>
      <c r="Q496" s="34"/>
      <c r="R496" s="34"/>
      <c r="S496" s="494" t="str">
        <f t="shared" si="42"/>
        <v/>
      </c>
      <c r="T496" s="117"/>
      <c r="U496" s="118"/>
      <c r="V496" s="497" t="str">
        <f t="shared" si="46"/>
        <v/>
      </c>
      <c r="W496" s="121" t="str">
        <f t="shared" si="43"/>
        <v/>
      </c>
      <c r="X496" s="500" t="str">
        <f>IF(AND(OR(M496="KO",L496&lt;&gt;""),OR(M496="",N496="",O496="")),Listes!$A$74,IF(AND(L496&lt;S496,U496=""),Listes!$A$76,IF(AND(L496&lt;&gt;"",S496&lt;L496,T496=""),Listes!$A$78,IF(AND(Y496="",OR(M496&lt;&gt;"",N496&lt;&gt;"",O496&lt;&gt;"",P496&lt;&gt;"",Q496&lt;&gt;"",R496&lt;&gt;"")),Listes!$A$79,""))))</f>
        <v/>
      </c>
      <c r="Y496" s="38"/>
      <c r="Z496" s="10">
        <f t="shared" si="47"/>
        <v>0</v>
      </c>
    </row>
    <row r="497" spans="1:36" ht="20.100000000000001" customHeight="1" x14ac:dyDescent="0.25">
      <c r="A497" s="109">
        <v>491</v>
      </c>
      <c r="B497" s="488" t="str">
        <f>IF('Dépenses rémunération au réel'!B497="","",'Dépenses rémunération au réel'!B497)</f>
        <v/>
      </c>
      <c r="C497" s="488" t="str">
        <f>IF('Dépenses rémunération au réel'!C497="","",'Dépenses rémunération au réel'!C497)</f>
        <v/>
      </c>
      <c r="D497" s="488" t="str">
        <f>IF('Dépenses rémunération au réel'!D497="","",'Dépenses rémunération au réel'!D497)</f>
        <v/>
      </c>
      <c r="E497" s="488" t="str">
        <f>IF('Dépenses rémunération au réel'!E497="","",'Dépenses rémunération au réel'!E497)</f>
        <v/>
      </c>
      <c r="F497" s="488" t="str">
        <f>IF('Dépenses rémunération au réel'!F497="","",'Dépenses rémunération au réel'!F497)</f>
        <v/>
      </c>
      <c r="G497" s="489" t="str">
        <f>IF('Dépenses rémunération au réel'!G497="","",'Dépenses rémunération au réel'!G497)</f>
        <v/>
      </c>
      <c r="H497" s="489" t="str">
        <f>IF('Dépenses rémunération au réel'!H497="","",'Dépenses rémunération au réel'!H497)</f>
        <v/>
      </c>
      <c r="I497" s="488" t="str">
        <f>IF('Dépenses rémunération au réel'!I497="","",'Dépenses rémunération au réel'!I497)</f>
        <v/>
      </c>
      <c r="J497" s="490" t="str">
        <f>IF('Dépenses rémunération au réel'!J497="","",'Dépenses rémunération au réel'!J497)</f>
        <v/>
      </c>
      <c r="K497" s="490" t="str">
        <f>IF('Dépenses rémunération au réel'!K497="","",'Dépenses rémunération au réel'!K497)</f>
        <v/>
      </c>
      <c r="L497" s="488" t="str">
        <f>IF('Dépenses rémunération au réel'!L497="","",'Dépenses rémunération au réel'!L497)</f>
        <v/>
      </c>
      <c r="M497" s="256"/>
      <c r="N497" s="257" t="str">
        <f t="shared" si="44"/>
        <v/>
      </c>
      <c r="O497" s="257" t="str">
        <f t="shared" si="45"/>
        <v/>
      </c>
      <c r="P497" s="55"/>
      <c r="Q497" s="34"/>
      <c r="R497" s="34"/>
      <c r="S497" s="494" t="str">
        <f t="shared" si="42"/>
        <v/>
      </c>
      <c r="T497" s="117"/>
      <c r="U497" s="118"/>
      <c r="V497" s="497" t="str">
        <f t="shared" si="46"/>
        <v/>
      </c>
      <c r="W497" s="121" t="str">
        <f t="shared" si="43"/>
        <v/>
      </c>
      <c r="X497" s="500" t="str">
        <f>IF(AND(OR(M497="KO",L497&lt;&gt;""),OR(M497="",N497="",O497="")),Listes!$A$74,IF(AND(L497&lt;S497,U497=""),Listes!$A$76,IF(AND(L497&lt;&gt;"",S497&lt;L497,T497=""),Listes!$A$78,IF(AND(Y497="",OR(M497&lt;&gt;"",N497&lt;&gt;"",O497&lt;&gt;"",P497&lt;&gt;"",Q497&lt;&gt;"",R497&lt;&gt;"")),Listes!$A$79,""))))</f>
        <v/>
      </c>
      <c r="Y497" s="38"/>
      <c r="Z497" s="10">
        <f t="shared" si="47"/>
        <v>0</v>
      </c>
    </row>
    <row r="498" spans="1:36" ht="20.100000000000001" customHeight="1" x14ac:dyDescent="0.25">
      <c r="A498" s="109">
        <v>492</v>
      </c>
      <c r="B498" s="488" t="str">
        <f>IF('Dépenses rémunération au réel'!B498="","",'Dépenses rémunération au réel'!B498)</f>
        <v/>
      </c>
      <c r="C498" s="488" t="str">
        <f>IF('Dépenses rémunération au réel'!C498="","",'Dépenses rémunération au réel'!C498)</f>
        <v/>
      </c>
      <c r="D498" s="488" t="str">
        <f>IF('Dépenses rémunération au réel'!D498="","",'Dépenses rémunération au réel'!D498)</f>
        <v/>
      </c>
      <c r="E498" s="488" t="str">
        <f>IF('Dépenses rémunération au réel'!E498="","",'Dépenses rémunération au réel'!E498)</f>
        <v/>
      </c>
      <c r="F498" s="488" t="str">
        <f>IF('Dépenses rémunération au réel'!F498="","",'Dépenses rémunération au réel'!F498)</f>
        <v/>
      </c>
      <c r="G498" s="489" t="str">
        <f>IF('Dépenses rémunération au réel'!G498="","",'Dépenses rémunération au réel'!G498)</f>
        <v/>
      </c>
      <c r="H498" s="489" t="str">
        <f>IF('Dépenses rémunération au réel'!H498="","",'Dépenses rémunération au réel'!H498)</f>
        <v/>
      </c>
      <c r="I498" s="488" t="str">
        <f>IF('Dépenses rémunération au réel'!I498="","",'Dépenses rémunération au réel'!I498)</f>
        <v/>
      </c>
      <c r="J498" s="490" t="str">
        <f>IF('Dépenses rémunération au réel'!J498="","",'Dépenses rémunération au réel'!J498)</f>
        <v/>
      </c>
      <c r="K498" s="490" t="str">
        <f>IF('Dépenses rémunération au réel'!K498="","",'Dépenses rémunération au réel'!K498)</f>
        <v/>
      </c>
      <c r="L498" s="488" t="str">
        <f>IF('Dépenses rémunération au réel'!L498="","",'Dépenses rémunération au réel'!L498)</f>
        <v/>
      </c>
      <c r="M498" s="256"/>
      <c r="N498" s="257" t="str">
        <f t="shared" si="44"/>
        <v/>
      </c>
      <c r="O498" s="257" t="str">
        <f t="shared" si="45"/>
        <v/>
      </c>
      <c r="P498" s="55"/>
      <c r="Q498" s="34"/>
      <c r="R498" s="34"/>
      <c r="S498" s="494" t="str">
        <f t="shared" si="42"/>
        <v/>
      </c>
      <c r="T498" s="117"/>
      <c r="U498" s="118"/>
      <c r="V498" s="497" t="str">
        <f t="shared" si="46"/>
        <v/>
      </c>
      <c r="W498" s="121" t="str">
        <f t="shared" si="43"/>
        <v/>
      </c>
      <c r="X498" s="500" t="str">
        <f>IF(AND(OR(M498="KO",L498&lt;&gt;""),OR(M498="",N498="",O498="")),Listes!$A$74,IF(AND(L498&lt;S498,U498=""),Listes!$A$76,IF(AND(L498&lt;&gt;"",S498&lt;L498,T498=""),Listes!$A$78,IF(AND(Y498="",OR(M498&lt;&gt;"",N498&lt;&gt;"",O498&lt;&gt;"",P498&lt;&gt;"",Q498&lt;&gt;"",R498&lt;&gt;"")),Listes!$A$79,""))))</f>
        <v/>
      </c>
      <c r="Y498" s="38"/>
      <c r="Z498" s="10">
        <f t="shared" si="47"/>
        <v>0</v>
      </c>
    </row>
    <row r="499" spans="1:36" ht="20.100000000000001" customHeight="1" x14ac:dyDescent="0.25">
      <c r="A499" s="109">
        <v>493</v>
      </c>
      <c r="B499" s="488" t="str">
        <f>IF('Dépenses rémunération au réel'!B499="","",'Dépenses rémunération au réel'!B499)</f>
        <v/>
      </c>
      <c r="C499" s="488" t="str">
        <f>IF('Dépenses rémunération au réel'!C499="","",'Dépenses rémunération au réel'!C499)</f>
        <v/>
      </c>
      <c r="D499" s="488" t="str">
        <f>IF('Dépenses rémunération au réel'!D499="","",'Dépenses rémunération au réel'!D499)</f>
        <v/>
      </c>
      <c r="E499" s="488" t="str">
        <f>IF('Dépenses rémunération au réel'!E499="","",'Dépenses rémunération au réel'!E499)</f>
        <v/>
      </c>
      <c r="F499" s="488" t="str">
        <f>IF('Dépenses rémunération au réel'!F499="","",'Dépenses rémunération au réel'!F499)</f>
        <v/>
      </c>
      <c r="G499" s="489" t="str">
        <f>IF('Dépenses rémunération au réel'!G499="","",'Dépenses rémunération au réel'!G499)</f>
        <v/>
      </c>
      <c r="H499" s="489" t="str">
        <f>IF('Dépenses rémunération au réel'!H499="","",'Dépenses rémunération au réel'!H499)</f>
        <v/>
      </c>
      <c r="I499" s="488" t="str">
        <f>IF('Dépenses rémunération au réel'!I499="","",'Dépenses rémunération au réel'!I499)</f>
        <v/>
      </c>
      <c r="J499" s="490" t="str">
        <f>IF('Dépenses rémunération au réel'!J499="","",'Dépenses rémunération au réel'!J499)</f>
        <v/>
      </c>
      <c r="K499" s="490" t="str">
        <f>IF('Dépenses rémunération au réel'!K499="","",'Dépenses rémunération au réel'!K499)</f>
        <v/>
      </c>
      <c r="L499" s="488" t="str">
        <f>IF('Dépenses rémunération au réel'!L499="","",'Dépenses rémunération au réel'!L499)</f>
        <v/>
      </c>
      <c r="M499" s="256"/>
      <c r="N499" s="257" t="str">
        <f t="shared" si="44"/>
        <v/>
      </c>
      <c r="O499" s="257" t="str">
        <f t="shared" si="45"/>
        <v/>
      </c>
      <c r="P499" s="55"/>
      <c r="Q499" s="34"/>
      <c r="R499" s="34"/>
      <c r="S499" s="494" t="str">
        <f t="shared" si="42"/>
        <v/>
      </c>
      <c r="T499" s="117"/>
      <c r="U499" s="118"/>
      <c r="V499" s="497" t="str">
        <f t="shared" si="46"/>
        <v/>
      </c>
      <c r="W499" s="121" t="str">
        <f t="shared" si="43"/>
        <v/>
      </c>
      <c r="X499" s="500" t="str">
        <f>IF(AND(OR(M499="KO",L499&lt;&gt;""),OR(M499="",N499="",O499="")),Listes!$A$74,IF(AND(L499&lt;S499,U499=""),Listes!$A$76,IF(AND(L499&lt;&gt;"",S499&lt;L499,T499=""),Listes!$A$78,IF(AND(Y499="",OR(M499&lt;&gt;"",N499&lt;&gt;"",O499&lt;&gt;"",P499&lt;&gt;"",Q499&lt;&gt;"",R499&lt;&gt;"")),Listes!$A$79,""))))</f>
        <v/>
      </c>
      <c r="Y499" s="38"/>
      <c r="Z499" s="10">
        <f t="shared" si="47"/>
        <v>0</v>
      </c>
    </row>
    <row r="500" spans="1:36" ht="20.100000000000001" customHeight="1" x14ac:dyDescent="0.25">
      <c r="A500" s="109">
        <v>494</v>
      </c>
      <c r="B500" s="488" t="str">
        <f>IF('Dépenses rémunération au réel'!B500="","",'Dépenses rémunération au réel'!B500)</f>
        <v/>
      </c>
      <c r="C500" s="488" t="str">
        <f>IF('Dépenses rémunération au réel'!C500="","",'Dépenses rémunération au réel'!C500)</f>
        <v/>
      </c>
      <c r="D500" s="488" t="str">
        <f>IF('Dépenses rémunération au réel'!D500="","",'Dépenses rémunération au réel'!D500)</f>
        <v/>
      </c>
      <c r="E500" s="488" t="str">
        <f>IF('Dépenses rémunération au réel'!E500="","",'Dépenses rémunération au réel'!E500)</f>
        <v/>
      </c>
      <c r="F500" s="488" t="str">
        <f>IF('Dépenses rémunération au réel'!F500="","",'Dépenses rémunération au réel'!F500)</f>
        <v/>
      </c>
      <c r="G500" s="489" t="str">
        <f>IF('Dépenses rémunération au réel'!G500="","",'Dépenses rémunération au réel'!G500)</f>
        <v/>
      </c>
      <c r="H500" s="489" t="str">
        <f>IF('Dépenses rémunération au réel'!H500="","",'Dépenses rémunération au réel'!H500)</f>
        <v/>
      </c>
      <c r="I500" s="488" t="str">
        <f>IF('Dépenses rémunération au réel'!I500="","",'Dépenses rémunération au réel'!I500)</f>
        <v/>
      </c>
      <c r="J500" s="490" t="str">
        <f>IF('Dépenses rémunération au réel'!J500="","",'Dépenses rémunération au réel'!J500)</f>
        <v/>
      </c>
      <c r="K500" s="490" t="str">
        <f>IF('Dépenses rémunération au réel'!K500="","",'Dépenses rémunération au réel'!K500)</f>
        <v/>
      </c>
      <c r="L500" s="488" t="str">
        <f>IF('Dépenses rémunération au réel'!L500="","",'Dépenses rémunération au réel'!L500)</f>
        <v/>
      </c>
      <c r="M500" s="256"/>
      <c r="N500" s="257" t="str">
        <f t="shared" si="44"/>
        <v/>
      </c>
      <c r="O500" s="257" t="str">
        <f t="shared" si="45"/>
        <v/>
      </c>
      <c r="P500" s="55"/>
      <c r="Q500" s="34"/>
      <c r="R500" s="34"/>
      <c r="S500" s="494" t="str">
        <f t="shared" si="42"/>
        <v/>
      </c>
      <c r="T500" s="117"/>
      <c r="U500" s="118"/>
      <c r="V500" s="497" t="str">
        <f t="shared" si="46"/>
        <v/>
      </c>
      <c r="W500" s="121" t="str">
        <f t="shared" si="43"/>
        <v/>
      </c>
      <c r="X500" s="500" t="str">
        <f>IF(AND(OR(M500="KO",L500&lt;&gt;""),OR(M500="",N500="",O500="")),Listes!$A$74,IF(AND(L500&lt;S500,U500=""),Listes!$A$76,IF(AND(L500&lt;&gt;"",S500&lt;L500,T500=""),Listes!$A$78,IF(AND(Y500="",OR(M500&lt;&gt;"",N500&lt;&gt;"",O500&lt;&gt;"",P500&lt;&gt;"",Q500&lt;&gt;"",R500&lt;&gt;"")),Listes!$A$79,""))))</f>
        <v/>
      </c>
      <c r="Y500" s="38"/>
      <c r="Z500" s="10">
        <f t="shared" si="47"/>
        <v>0</v>
      </c>
    </row>
    <row r="501" spans="1:36" ht="20.100000000000001" customHeight="1" x14ac:dyDescent="0.25">
      <c r="A501" s="109">
        <v>495</v>
      </c>
      <c r="B501" s="488" t="str">
        <f>IF('Dépenses rémunération au réel'!B501="","",'Dépenses rémunération au réel'!B501)</f>
        <v/>
      </c>
      <c r="C501" s="488" t="str">
        <f>IF('Dépenses rémunération au réel'!C501="","",'Dépenses rémunération au réel'!C501)</f>
        <v/>
      </c>
      <c r="D501" s="488" t="str">
        <f>IF('Dépenses rémunération au réel'!D501="","",'Dépenses rémunération au réel'!D501)</f>
        <v/>
      </c>
      <c r="E501" s="488" t="str">
        <f>IF('Dépenses rémunération au réel'!E501="","",'Dépenses rémunération au réel'!E501)</f>
        <v/>
      </c>
      <c r="F501" s="488" t="str">
        <f>IF('Dépenses rémunération au réel'!F501="","",'Dépenses rémunération au réel'!F501)</f>
        <v/>
      </c>
      <c r="G501" s="489" t="str">
        <f>IF('Dépenses rémunération au réel'!G501="","",'Dépenses rémunération au réel'!G501)</f>
        <v/>
      </c>
      <c r="H501" s="489" t="str">
        <f>IF('Dépenses rémunération au réel'!H501="","",'Dépenses rémunération au réel'!H501)</f>
        <v/>
      </c>
      <c r="I501" s="488" t="str">
        <f>IF('Dépenses rémunération au réel'!I501="","",'Dépenses rémunération au réel'!I501)</f>
        <v/>
      </c>
      <c r="J501" s="490" t="str">
        <f>IF('Dépenses rémunération au réel'!J501="","",'Dépenses rémunération au réel'!J501)</f>
        <v/>
      </c>
      <c r="K501" s="490" t="str">
        <f>IF('Dépenses rémunération au réel'!K501="","",'Dépenses rémunération au réel'!K501)</f>
        <v/>
      </c>
      <c r="L501" s="488" t="str">
        <f>IF('Dépenses rémunération au réel'!L501="","",'Dépenses rémunération au réel'!L501)</f>
        <v/>
      </c>
      <c r="M501" s="256"/>
      <c r="N501" s="257" t="str">
        <f t="shared" si="44"/>
        <v/>
      </c>
      <c r="O501" s="257" t="str">
        <f t="shared" si="45"/>
        <v/>
      </c>
      <c r="P501" s="55"/>
      <c r="Q501" s="34"/>
      <c r="R501" s="34"/>
      <c r="S501" s="494" t="str">
        <f t="shared" si="42"/>
        <v/>
      </c>
      <c r="T501" s="117"/>
      <c r="U501" s="118"/>
      <c r="V501" s="497" t="str">
        <f t="shared" si="46"/>
        <v/>
      </c>
      <c r="W501" s="121" t="str">
        <f t="shared" si="43"/>
        <v/>
      </c>
      <c r="X501" s="500" t="str">
        <f>IF(AND(OR(M501="KO",L501&lt;&gt;""),OR(M501="",N501="",O501="")),Listes!$A$74,IF(AND(L501&lt;S501,U501=""),Listes!$A$76,IF(AND(L501&lt;&gt;"",S501&lt;L501,T501=""),Listes!$A$78,IF(AND(Y501="",OR(M501&lt;&gt;"",N501&lt;&gt;"",O501&lt;&gt;"",P501&lt;&gt;"",Q501&lt;&gt;"",R501&lt;&gt;"")),Listes!$A$79,""))))</f>
        <v/>
      </c>
      <c r="Y501" s="38"/>
      <c r="Z501" s="10">
        <f t="shared" si="47"/>
        <v>0</v>
      </c>
    </row>
    <row r="502" spans="1:36" ht="20.100000000000001" customHeight="1" x14ac:dyDescent="0.25">
      <c r="A502" s="109">
        <v>496</v>
      </c>
      <c r="B502" s="488" t="str">
        <f>IF('Dépenses rémunération au réel'!B502="","",'Dépenses rémunération au réel'!B502)</f>
        <v/>
      </c>
      <c r="C502" s="488" t="str">
        <f>IF('Dépenses rémunération au réel'!C502="","",'Dépenses rémunération au réel'!C502)</f>
        <v/>
      </c>
      <c r="D502" s="488" t="str">
        <f>IF('Dépenses rémunération au réel'!D502="","",'Dépenses rémunération au réel'!D502)</f>
        <v/>
      </c>
      <c r="E502" s="488" t="str">
        <f>IF('Dépenses rémunération au réel'!E502="","",'Dépenses rémunération au réel'!E502)</f>
        <v/>
      </c>
      <c r="F502" s="488" t="str">
        <f>IF('Dépenses rémunération au réel'!F502="","",'Dépenses rémunération au réel'!F502)</f>
        <v/>
      </c>
      <c r="G502" s="489" t="str">
        <f>IF('Dépenses rémunération au réel'!G502="","",'Dépenses rémunération au réel'!G502)</f>
        <v/>
      </c>
      <c r="H502" s="489" t="str">
        <f>IF('Dépenses rémunération au réel'!H502="","",'Dépenses rémunération au réel'!H502)</f>
        <v/>
      </c>
      <c r="I502" s="488" t="str">
        <f>IF('Dépenses rémunération au réel'!I502="","",'Dépenses rémunération au réel'!I502)</f>
        <v/>
      </c>
      <c r="J502" s="490" t="str">
        <f>IF('Dépenses rémunération au réel'!J502="","",'Dépenses rémunération au réel'!J502)</f>
        <v/>
      </c>
      <c r="K502" s="490" t="str">
        <f>IF('Dépenses rémunération au réel'!K502="","",'Dépenses rémunération au réel'!K502)</f>
        <v/>
      </c>
      <c r="L502" s="488" t="str">
        <f>IF('Dépenses rémunération au réel'!L502="","",'Dépenses rémunération au réel'!L502)</f>
        <v/>
      </c>
      <c r="M502" s="256"/>
      <c r="N502" s="257" t="str">
        <f t="shared" si="44"/>
        <v/>
      </c>
      <c r="O502" s="257" t="str">
        <f t="shared" si="45"/>
        <v/>
      </c>
      <c r="P502" s="55"/>
      <c r="Q502" s="34"/>
      <c r="R502" s="34"/>
      <c r="S502" s="494" t="str">
        <f t="shared" si="42"/>
        <v/>
      </c>
      <c r="T502" s="117"/>
      <c r="U502" s="118"/>
      <c r="V502" s="497" t="str">
        <f t="shared" si="46"/>
        <v/>
      </c>
      <c r="W502" s="121" t="str">
        <f t="shared" si="43"/>
        <v/>
      </c>
      <c r="X502" s="500" t="str">
        <f>IF(AND(OR(M502="KO",L502&lt;&gt;""),OR(M502="",N502="",O502="")),Listes!$A$74,IF(AND(L502&lt;S502,U502=""),Listes!$A$76,IF(AND(L502&lt;&gt;"",S502&lt;L502,T502=""),Listes!$A$78,IF(AND(Y502="",OR(M502&lt;&gt;"",N502&lt;&gt;"",O502&lt;&gt;"",P502&lt;&gt;"",Q502&lt;&gt;"",R502&lt;&gt;"")),Listes!$A$79,""))))</f>
        <v/>
      </c>
      <c r="Y502" s="38"/>
      <c r="Z502" s="10">
        <f t="shared" si="47"/>
        <v>0</v>
      </c>
    </row>
    <row r="503" spans="1:36" ht="20.100000000000001" customHeight="1" x14ac:dyDescent="0.25">
      <c r="A503" s="109">
        <v>497</v>
      </c>
      <c r="B503" s="488" t="str">
        <f>IF('Dépenses rémunération au réel'!B503="","",'Dépenses rémunération au réel'!B503)</f>
        <v/>
      </c>
      <c r="C503" s="488" t="str">
        <f>IF('Dépenses rémunération au réel'!C503="","",'Dépenses rémunération au réel'!C503)</f>
        <v/>
      </c>
      <c r="D503" s="488" t="str">
        <f>IF('Dépenses rémunération au réel'!D503="","",'Dépenses rémunération au réel'!D503)</f>
        <v/>
      </c>
      <c r="E503" s="488" t="str">
        <f>IF('Dépenses rémunération au réel'!E503="","",'Dépenses rémunération au réel'!E503)</f>
        <v/>
      </c>
      <c r="F503" s="488" t="str">
        <f>IF('Dépenses rémunération au réel'!F503="","",'Dépenses rémunération au réel'!F503)</f>
        <v/>
      </c>
      <c r="G503" s="489" t="str">
        <f>IF('Dépenses rémunération au réel'!G503="","",'Dépenses rémunération au réel'!G503)</f>
        <v/>
      </c>
      <c r="H503" s="489" t="str">
        <f>IF('Dépenses rémunération au réel'!H503="","",'Dépenses rémunération au réel'!H503)</f>
        <v/>
      </c>
      <c r="I503" s="488" t="str">
        <f>IF('Dépenses rémunération au réel'!I503="","",'Dépenses rémunération au réel'!I503)</f>
        <v/>
      </c>
      <c r="J503" s="490" t="str">
        <f>IF('Dépenses rémunération au réel'!J503="","",'Dépenses rémunération au réel'!J503)</f>
        <v/>
      </c>
      <c r="K503" s="490" t="str">
        <f>IF('Dépenses rémunération au réel'!K503="","",'Dépenses rémunération au réel'!K503)</f>
        <v/>
      </c>
      <c r="L503" s="488" t="str">
        <f>IF('Dépenses rémunération au réel'!L503="","",'Dépenses rémunération au réel'!L503)</f>
        <v/>
      </c>
      <c r="M503" s="256"/>
      <c r="N503" s="257" t="str">
        <f t="shared" si="44"/>
        <v/>
      </c>
      <c r="O503" s="257" t="str">
        <f t="shared" si="45"/>
        <v/>
      </c>
      <c r="P503" s="55"/>
      <c r="Q503" s="34"/>
      <c r="R503" s="34"/>
      <c r="S503" s="494" t="str">
        <f t="shared" si="42"/>
        <v/>
      </c>
      <c r="T503" s="117"/>
      <c r="U503" s="118"/>
      <c r="V503" s="497" t="str">
        <f t="shared" si="46"/>
        <v/>
      </c>
      <c r="W503" s="121" t="str">
        <f t="shared" si="43"/>
        <v/>
      </c>
      <c r="X503" s="500" t="str">
        <f>IF(AND(OR(M503="KO",L503&lt;&gt;""),OR(M503="",N503="",O503="")),Listes!$A$74,IF(AND(L503&lt;S503,U503=""),Listes!$A$76,IF(AND(L503&lt;&gt;"",S503&lt;L503,T503=""),Listes!$A$78,IF(AND(Y503="",OR(M503&lt;&gt;"",N503&lt;&gt;"",O503&lt;&gt;"",P503&lt;&gt;"",Q503&lt;&gt;"",R503&lt;&gt;"")),Listes!$A$79,""))))</f>
        <v/>
      </c>
      <c r="Y503" s="38"/>
      <c r="Z503" s="10">
        <f t="shared" si="47"/>
        <v>0</v>
      </c>
    </row>
    <row r="504" spans="1:36" ht="20.100000000000001" customHeight="1" x14ac:dyDescent="0.25">
      <c r="A504" s="109">
        <v>498</v>
      </c>
      <c r="B504" s="488" t="str">
        <f>IF('Dépenses rémunération au réel'!B504="","",'Dépenses rémunération au réel'!B504)</f>
        <v/>
      </c>
      <c r="C504" s="488" t="str">
        <f>IF('Dépenses rémunération au réel'!C504="","",'Dépenses rémunération au réel'!C504)</f>
        <v/>
      </c>
      <c r="D504" s="488" t="str">
        <f>IF('Dépenses rémunération au réel'!D504="","",'Dépenses rémunération au réel'!D504)</f>
        <v/>
      </c>
      <c r="E504" s="488" t="str">
        <f>IF('Dépenses rémunération au réel'!E504="","",'Dépenses rémunération au réel'!E504)</f>
        <v/>
      </c>
      <c r="F504" s="488" t="str">
        <f>IF('Dépenses rémunération au réel'!F504="","",'Dépenses rémunération au réel'!F504)</f>
        <v/>
      </c>
      <c r="G504" s="489" t="str">
        <f>IF('Dépenses rémunération au réel'!G504="","",'Dépenses rémunération au réel'!G504)</f>
        <v/>
      </c>
      <c r="H504" s="489" t="str">
        <f>IF('Dépenses rémunération au réel'!H504="","",'Dépenses rémunération au réel'!H504)</f>
        <v/>
      </c>
      <c r="I504" s="488" t="str">
        <f>IF('Dépenses rémunération au réel'!I504="","",'Dépenses rémunération au réel'!I504)</f>
        <v/>
      </c>
      <c r="J504" s="490" t="str">
        <f>IF('Dépenses rémunération au réel'!J504="","",'Dépenses rémunération au réel'!J504)</f>
        <v/>
      </c>
      <c r="K504" s="490" t="str">
        <f>IF('Dépenses rémunération au réel'!K504="","",'Dépenses rémunération au réel'!K504)</f>
        <v/>
      </c>
      <c r="L504" s="488" t="str">
        <f>IF('Dépenses rémunération au réel'!L504="","",'Dépenses rémunération au réel'!L504)</f>
        <v/>
      </c>
      <c r="M504" s="256"/>
      <c r="N504" s="257" t="str">
        <f t="shared" si="44"/>
        <v/>
      </c>
      <c r="O504" s="257" t="str">
        <f t="shared" si="45"/>
        <v/>
      </c>
      <c r="P504" s="55"/>
      <c r="Q504" s="34"/>
      <c r="R504" s="34"/>
      <c r="S504" s="494" t="str">
        <f t="shared" si="42"/>
        <v/>
      </c>
      <c r="T504" s="117"/>
      <c r="U504" s="118"/>
      <c r="V504" s="497" t="str">
        <f t="shared" si="46"/>
        <v/>
      </c>
      <c r="W504" s="121" t="str">
        <f t="shared" si="43"/>
        <v/>
      </c>
      <c r="X504" s="500" t="str">
        <f>IF(AND(OR(M504="KO",L504&lt;&gt;""),OR(M504="",N504="",O504="")),Listes!$A$74,IF(AND(L504&lt;S504,U504=""),Listes!$A$76,IF(AND(L504&lt;&gt;"",S504&lt;L504,T504=""),Listes!$A$78,IF(AND(Y504="",OR(M504&lt;&gt;"",N504&lt;&gt;"",O504&lt;&gt;"",P504&lt;&gt;"",Q504&lt;&gt;"",R504&lt;&gt;"")),Listes!$A$79,""))))</f>
        <v/>
      </c>
      <c r="Y504" s="38"/>
      <c r="Z504" s="10">
        <f t="shared" si="47"/>
        <v>0</v>
      </c>
    </row>
    <row r="505" spans="1:36" ht="20.100000000000001" customHeight="1" x14ac:dyDescent="0.25">
      <c r="A505" s="109">
        <v>499</v>
      </c>
      <c r="B505" s="488" t="str">
        <f>IF('Dépenses rémunération au réel'!B505="","",'Dépenses rémunération au réel'!B505)</f>
        <v/>
      </c>
      <c r="C505" s="488" t="str">
        <f>IF('Dépenses rémunération au réel'!C505="","",'Dépenses rémunération au réel'!C505)</f>
        <v/>
      </c>
      <c r="D505" s="488" t="str">
        <f>IF('Dépenses rémunération au réel'!D505="","",'Dépenses rémunération au réel'!D505)</f>
        <v/>
      </c>
      <c r="E505" s="488" t="str">
        <f>IF('Dépenses rémunération au réel'!E505="","",'Dépenses rémunération au réel'!E505)</f>
        <v/>
      </c>
      <c r="F505" s="488" t="str">
        <f>IF('Dépenses rémunération au réel'!F505="","",'Dépenses rémunération au réel'!F505)</f>
        <v/>
      </c>
      <c r="G505" s="489" t="str">
        <f>IF('Dépenses rémunération au réel'!G505="","",'Dépenses rémunération au réel'!G505)</f>
        <v/>
      </c>
      <c r="H505" s="489" t="str">
        <f>IF('Dépenses rémunération au réel'!H505="","",'Dépenses rémunération au réel'!H505)</f>
        <v/>
      </c>
      <c r="I505" s="488" t="str">
        <f>IF('Dépenses rémunération au réel'!I505="","",'Dépenses rémunération au réel'!I505)</f>
        <v/>
      </c>
      <c r="J505" s="490" t="str">
        <f>IF('Dépenses rémunération au réel'!J505="","",'Dépenses rémunération au réel'!J505)</f>
        <v/>
      </c>
      <c r="K505" s="490" t="str">
        <f>IF('Dépenses rémunération au réel'!K505="","",'Dépenses rémunération au réel'!K505)</f>
        <v/>
      </c>
      <c r="L505" s="488" t="str">
        <f>IF('Dépenses rémunération au réel'!L505="","",'Dépenses rémunération au réel'!L505)</f>
        <v/>
      </c>
      <c r="M505" s="256"/>
      <c r="N505" s="257" t="str">
        <f t="shared" si="44"/>
        <v/>
      </c>
      <c r="O505" s="257" t="str">
        <f t="shared" si="45"/>
        <v/>
      </c>
      <c r="P505" s="55"/>
      <c r="Q505" s="34"/>
      <c r="R505" s="34"/>
      <c r="S505" s="494" t="str">
        <f t="shared" si="42"/>
        <v/>
      </c>
      <c r="T505" s="117"/>
      <c r="U505" s="118"/>
      <c r="V505" s="497" t="str">
        <f t="shared" si="46"/>
        <v/>
      </c>
      <c r="W505" s="121" t="str">
        <f t="shared" si="43"/>
        <v/>
      </c>
      <c r="X505" s="500" t="str">
        <f>IF(AND(OR(M505="KO",L505&lt;&gt;""),OR(M505="",N505="",O505="")),Listes!$A$74,IF(AND(L505&lt;S505,U505=""),Listes!$A$76,IF(AND(L505&lt;&gt;"",S505&lt;L505,T505=""),Listes!$A$78,IF(AND(Y505="",OR(M505&lt;&gt;"",N505&lt;&gt;"",O505&lt;&gt;"",P505&lt;&gt;"",Q505&lt;&gt;"",R505&lt;&gt;"")),Listes!$A$79,""))))</f>
        <v/>
      </c>
      <c r="Y505" s="38"/>
      <c r="Z505" s="10">
        <f t="shared" si="47"/>
        <v>0</v>
      </c>
    </row>
    <row r="506" spans="1:36" ht="20.100000000000001" customHeight="1" thickBot="1" x14ac:dyDescent="0.3">
      <c r="A506" s="111">
        <v>500</v>
      </c>
      <c r="B506" s="491" t="str">
        <f>IF('Dépenses rémunération au réel'!B506="","",'Dépenses rémunération au réel'!B506)</f>
        <v/>
      </c>
      <c r="C506" s="491" t="str">
        <f>IF('Dépenses rémunération au réel'!C506="","",'Dépenses rémunération au réel'!C506)</f>
        <v/>
      </c>
      <c r="D506" s="491" t="str">
        <f>IF('Dépenses rémunération au réel'!D506="","",'Dépenses rémunération au réel'!D506)</f>
        <v/>
      </c>
      <c r="E506" s="491" t="str">
        <f>IF('Dépenses rémunération au réel'!E506="","",'Dépenses rémunération au réel'!E506)</f>
        <v/>
      </c>
      <c r="F506" s="488" t="str">
        <f>IF('Dépenses rémunération au réel'!F506="","",'Dépenses rémunération au réel'!F506)</f>
        <v/>
      </c>
      <c r="G506" s="489" t="str">
        <f>IF('Dépenses rémunération au réel'!G506="","",'Dépenses rémunération au réel'!G506)</f>
        <v/>
      </c>
      <c r="H506" s="489" t="str">
        <f>IF('Dépenses rémunération au réel'!H506="","",'Dépenses rémunération au réel'!H506)</f>
        <v/>
      </c>
      <c r="I506" s="491" t="str">
        <f>IF('Dépenses rémunération au réel'!I506="","",'Dépenses rémunération au réel'!I506)</f>
        <v/>
      </c>
      <c r="J506" s="492" t="str">
        <f>IF('Dépenses rémunération au réel'!J506="","",'Dépenses rémunération au réel'!J506)</f>
        <v/>
      </c>
      <c r="K506" s="492" t="str">
        <f>IF('Dépenses rémunération au réel'!K506="","",'Dépenses rémunération au réel'!K506)</f>
        <v/>
      </c>
      <c r="L506" s="491" t="str">
        <f>IF('Dépenses rémunération au réel'!L506="","",'Dépenses rémunération au réel'!L506)</f>
        <v/>
      </c>
      <c r="M506" s="256"/>
      <c r="N506" s="257" t="str">
        <f t="shared" si="44"/>
        <v/>
      </c>
      <c r="O506" s="257" t="str">
        <f t="shared" si="45"/>
        <v/>
      </c>
      <c r="P506" s="56"/>
      <c r="Q506" s="56"/>
      <c r="R506" s="56"/>
      <c r="S506" s="495" t="str">
        <f t="shared" si="42"/>
        <v/>
      </c>
      <c r="T506" s="119"/>
      <c r="U506" s="120"/>
      <c r="V506" s="497" t="str">
        <f t="shared" si="46"/>
        <v/>
      </c>
      <c r="W506" s="120" t="str">
        <f t="shared" si="43"/>
        <v/>
      </c>
      <c r="X506" s="500" t="str">
        <f>IF(AND(OR(M506="KO",L506&lt;&gt;""),OR(M506="",N506="",O506="")),Listes!$A$74,IF(AND(L506&lt;S506,U506=""),Listes!$A$76,IF(AND(L506&lt;&gt;"",S506&lt;L506,T506=""),Listes!$A$78,IF(AND(Y506="",OR(M506&lt;&gt;"",N506&lt;&gt;"",O506&lt;&gt;"",P506&lt;&gt;"",Q506&lt;&gt;"",R506&lt;&gt;"")),Listes!$A$79,""))))</f>
        <v/>
      </c>
      <c r="Y506" s="39"/>
      <c r="Z506" s="10">
        <f t="shared" si="47"/>
        <v>0</v>
      </c>
    </row>
    <row r="507" spans="1:36" s="110" customFormat="1" ht="20.100000000000001" customHeight="1" thickBot="1" x14ac:dyDescent="0.35">
      <c r="I507" s="112"/>
      <c r="J507" s="113"/>
      <c r="K507" s="88"/>
      <c r="L507" s="88"/>
      <c r="M507" s="88"/>
      <c r="N507" s="88"/>
      <c r="O507" s="88"/>
      <c r="P507" s="88"/>
      <c r="R507" s="114" t="s">
        <v>40</v>
      </c>
      <c r="S507" s="496">
        <f>SUM(S7:S506)</f>
        <v>0</v>
      </c>
      <c r="T507" s="115"/>
      <c r="V507" s="498" t="s">
        <v>40</v>
      </c>
      <c r="W507" s="496">
        <f>SUM(W7:W506)</f>
        <v>0</v>
      </c>
      <c r="Y507" s="116"/>
      <c r="Z507" s="23"/>
      <c r="AC507" s="88"/>
      <c r="AD507" s="88"/>
      <c r="AE507" s="88"/>
      <c r="AF507" s="88"/>
      <c r="AG507" s="88"/>
      <c r="AH507" s="88"/>
      <c r="AI507" s="88"/>
      <c r="AJ507" s="88"/>
    </row>
    <row r="529" hidden="1" x14ac:dyDescent="0.25"/>
  </sheetData>
  <sheetProtection algorithmName="SHA-512" hashValue="ZE0xz8mSOObuX3Uzc3KZ8UDbxba0uEsGZihHvDrEn9bTPv/4V2cEvwmhzhaevj0W0MxaUFG/td1He1ruK/tffg==" saltValue="VLxBHiGeUir36tUKmEet2w==" spinCount="100000" sheet="1" objects="1" scenarios="1"/>
  <dataConsolidate/>
  <mergeCells count="5">
    <mergeCell ref="A1:Y1"/>
    <mergeCell ref="A2:Y2"/>
    <mergeCell ref="A3:A4"/>
    <mergeCell ref="I4:K4"/>
    <mergeCell ref="P4:R4"/>
  </mergeCells>
  <conditionalFormatting sqref="A7:Y506">
    <cfRule type="expression" dxfId="9" priority="100">
      <formula>$Y7="Oui"</formula>
    </cfRule>
  </conditionalFormatting>
  <dataValidations count="4">
    <dataValidation type="list" allowBlank="1" showInputMessage="1" showErrorMessage="1" sqref="Y7:Y506">
      <formula1>"Oui"</formula1>
    </dataValidation>
    <dataValidation type="decimal" operator="greaterThan" allowBlank="1" showInputMessage="1" showErrorMessage="1" sqref="W7:W506 S7:S506">
      <formula1>0</formula1>
    </dataValidation>
    <dataValidation type="decimal" operator="greaterThan" allowBlank="1" showInputMessage="1" showErrorMessage="1" sqref="P7:R506">
      <formula1>-1</formula1>
    </dataValidation>
    <dataValidation operator="greaterThanOrEqual" allowBlank="1" showInputMessage="1" showErrorMessage="1" sqref="V7:V506"/>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'T:\PSN\6. SAFRAN\1. Dispositifs PSN\77.07 - Soutien aux projets pilotes et développement\1. Parametrage Usager\1. Envoi ASP\Envoi 2\[Fiche de Synthèse des dépenses 77.07 v1.xlsx]Listes'!#REF!</xm:f>
          </x14:formula1>
          <xm:sqref>E5</xm:sqref>
        </x14:dataValidation>
        <x14:dataValidation type="list" allowBlank="1" showInputMessage="1" showErrorMessage="1">
          <x14:formula1>
            <xm:f>Listes!$A$14:$A$31</xm:f>
          </x14:formula1>
          <xm:sqref>T7:T506</xm:sqref>
        </x14:dataValidation>
        <x14:dataValidation type="list" allowBlank="1" showInputMessage="1" showErrorMessage="1">
          <x14:formula1>
            <xm:f>Listes!$A$97:$A$98</xm:f>
          </x14:formula1>
          <xm:sqref>M7:M506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6</vt:i4>
      </vt:variant>
    </vt:vector>
  </HeadingPairs>
  <TitlesOfParts>
    <vt:vector size="19" baseType="lpstr">
      <vt:lpstr>Notice</vt:lpstr>
      <vt:lpstr>Synthèse dépenses bénéficiaire</vt:lpstr>
      <vt:lpstr>Dépenses rémunération au réel</vt:lpstr>
      <vt:lpstr>Dépenses forfaitaire</vt:lpstr>
      <vt:lpstr>Dépenses sur frais réels</vt:lpstr>
      <vt:lpstr> Dépenses Autres frais</vt:lpstr>
      <vt:lpstr>Synthèse dépenses SI</vt:lpstr>
      <vt:lpstr>Plafond Enveloppe du GAL</vt:lpstr>
      <vt:lpstr>DP_Instruction rémunération SI</vt:lpstr>
      <vt:lpstr>DP_Instruction Forfaitaires</vt:lpstr>
      <vt:lpstr>DP_Instruction frais réels</vt:lpstr>
      <vt:lpstr>DP_Instruction Autres frais</vt:lpstr>
      <vt:lpstr>Listes</vt:lpstr>
      <vt:lpstr>Salaire_chercheur</vt:lpstr>
      <vt:lpstr>Salaire_directeur</vt:lpstr>
      <vt:lpstr>Salaire_ingénieur</vt:lpstr>
      <vt:lpstr>Salaire_technicien</vt:lpstr>
      <vt:lpstr>'Synthèse dépenses bénéficiaire'!Zone_d_impression</vt:lpstr>
      <vt:lpstr>'Synthèse dépenses SI'!Zone_d_impression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Gauvain Meulle</dc:creator>
  <cp:lastModifiedBy>ALLAOUI Moustadirani</cp:lastModifiedBy>
  <cp:lastPrinted>2024-03-19T05:15:32Z</cp:lastPrinted>
  <dcterms:created xsi:type="dcterms:W3CDTF">2015-12-18T05:22:04Z</dcterms:created>
  <dcterms:modified xsi:type="dcterms:W3CDTF">2026-03-30T12:05:18Z</dcterms:modified>
</cp:coreProperties>
</file>